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PS\SPS OZ (-63321076-) Výměna top. zdrojů b.j. v obv. OŘ Olc\ZD pro uchazeče\"/>
    </mc:Choice>
  </mc:AlternateContent>
  <bookViews>
    <workbookView xWindow="0" yWindow="0" windowWidth="21270" windowHeight="11790"/>
  </bookViews>
  <sheets>
    <sheet name="Rekapitulace stavby" sheetId="1" r:id="rId1"/>
    <sheet name="SO 01 - SD č.27, Mikulovi..." sheetId="2" r:id="rId2"/>
    <sheet name="SO 02 - SD č.49, Ruda nad..." sheetId="3" r:id="rId3"/>
    <sheet name="SO 03 - VB Žulová, byt Ji..." sheetId="4" r:id="rId4"/>
    <sheet name="SO 04 - VB Žulová, byt Be..." sheetId="5" r:id="rId5"/>
    <sheet name="SO 05 - VB Žulová, byt Vávra" sheetId="6" r:id="rId6"/>
    <sheet name="SO 06 - Vápenná VB, byt G..." sheetId="7" r:id="rId7"/>
    <sheet name="SO 07 - SD č.44, Bludov b..." sheetId="8" r:id="rId8"/>
    <sheet name="SO 08 - VRN" sheetId="9" r:id="rId9"/>
  </sheets>
  <definedNames>
    <definedName name="_xlnm._FilterDatabase" localSheetId="1" hidden="1">'SO 01 - SD č.27, Mikulovi...'!$C$135:$L$361</definedName>
    <definedName name="_xlnm._FilterDatabase" localSheetId="2" hidden="1">'SO 02 - SD č.49, Ruda nad...'!$C$131:$L$322</definedName>
    <definedName name="_xlnm._FilterDatabase" localSheetId="3" hidden="1">'SO 03 - VB Žulová, byt Ji...'!$C$135:$L$376</definedName>
    <definedName name="_xlnm._FilterDatabase" localSheetId="4" hidden="1">'SO 04 - VB Žulová, byt Be...'!$C$132:$L$303</definedName>
    <definedName name="_xlnm._FilterDatabase" localSheetId="5" hidden="1">'SO 05 - VB Žulová, byt Vávra'!$C$135:$L$365</definedName>
    <definedName name="_xlnm._FilterDatabase" localSheetId="6" hidden="1">'SO 06 - Vápenná VB, byt G...'!$C$130:$L$293</definedName>
    <definedName name="_xlnm._FilterDatabase" localSheetId="7" hidden="1">'SO 07 - SD č.44, Bludov b...'!$C$131:$L$277</definedName>
    <definedName name="_xlnm._FilterDatabase" localSheetId="8" hidden="1">'SO 08 - VRN'!$C$122:$L$148</definedName>
    <definedName name="_xlnm.Print_Titles" localSheetId="0">'Rekapitulace stavby'!$92:$92</definedName>
    <definedName name="_xlnm.Print_Titles" localSheetId="1">'SO 01 - SD č.27, Mikulovi...'!$135:$135</definedName>
    <definedName name="_xlnm.Print_Titles" localSheetId="2">'SO 02 - SD č.49, Ruda nad...'!$131:$131</definedName>
    <definedName name="_xlnm.Print_Titles" localSheetId="3">'SO 03 - VB Žulová, byt Ji...'!$135:$135</definedName>
    <definedName name="_xlnm.Print_Titles" localSheetId="4">'SO 04 - VB Žulová, byt Be...'!$132:$132</definedName>
    <definedName name="_xlnm.Print_Titles" localSheetId="5">'SO 05 - VB Žulová, byt Vávra'!$135:$135</definedName>
    <definedName name="_xlnm.Print_Titles" localSheetId="6">'SO 06 - Vápenná VB, byt G...'!$130:$130</definedName>
    <definedName name="_xlnm.Print_Titles" localSheetId="7">'SO 07 - SD č.44, Bludov b...'!$131:$131</definedName>
    <definedName name="_xlnm.Print_Titles" localSheetId="8">'SO 08 - VRN'!$122:$122</definedName>
    <definedName name="_xlnm.Print_Area" localSheetId="0">'Rekapitulace stavby'!$D$4:$AO$76,'Rekapitulace stavby'!$C$82:$AQ$103</definedName>
    <definedName name="_xlnm.Print_Area" localSheetId="1">'SO 01 - SD č.27, Mikulovi...'!$C$4:$K$76,'SO 01 - SD č.27, Mikulovi...'!$C$82:$K$117,'SO 01 - SD č.27, Mikulovi...'!$C$123:$L$361</definedName>
    <definedName name="_xlnm.Print_Area" localSheetId="2">'SO 02 - SD č.49, Ruda nad...'!$C$4:$K$76,'SO 02 - SD č.49, Ruda nad...'!$C$82:$K$113,'SO 02 - SD č.49, Ruda nad...'!$C$119:$L$322</definedName>
    <definedName name="_xlnm.Print_Area" localSheetId="3">'SO 03 - VB Žulová, byt Ji...'!$C$4:$K$76,'SO 03 - VB Žulová, byt Ji...'!$C$82:$K$117,'SO 03 - VB Žulová, byt Ji...'!$C$123:$L$376</definedName>
    <definedName name="_xlnm.Print_Area" localSheetId="4">'SO 04 - VB Žulová, byt Be...'!$C$4:$K$76,'SO 04 - VB Žulová, byt Be...'!$C$82:$K$114,'SO 04 - VB Žulová, byt Be...'!$C$120:$L$303</definedName>
    <definedName name="_xlnm.Print_Area" localSheetId="5">'SO 05 - VB Žulová, byt Vávra'!$C$4:$K$76,'SO 05 - VB Žulová, byt Vávra'!$C$82:$K$117,'SO 05 - VB Žulová, byt Vávra'!$C$123:$L$365</definedName>
    <definedName name="_xlnm.Print_Area" localSheetId="6">'SO 06 - Vápenná VB, byt G...'!$C$4:$K$76,'SO 06 - Vápenná VB, byt G...'!$C$82:$K$112,'SO 06 - Vápenná VB, byt G...'!$C$118:$L$293</definedName>
    <definedName name="_xlnm.Print_Area" localSheetId="7">'SO 07 - SD č.44, Bludov b...'!$C$4:$K$76,'SO 07 - SD č.44, Bludov b...'!$C$82:$K$113,'SO 07 - SD č.44, Bludov b...'!$C$119:$L$277</definedName>
    <definedName name="_xlnm.Print_Area" localSheetId="8">'SO 08 - VRN'!$C$4:$K$76,'SO 08 - VRN'!$C$82:$K$104,'SO 08 - VRN'!$C$110:$L$148</definedName>
  </definedNames>
  <calcPr calcId="162913"/>
</workbook>
</file>

<file path=xl/calcChain.xml><?xml version="1.0" encoding="utf-8"?>
<calcChain xmlns="http://schemas.openxmlformats.org/spreadsheetml/2006/main">
  <c r="K39" i="9" l="1"/>
  <c r="K38" i="9"/>
  <c r="BA102" i="1"/>
  <c r="K37" i="9"/>
  <c r="AZ102" i="1"/>
  <c r="BI147" i="9"/>
  <c r="BH147" i="9"/>
  <c r="BG147" i="9"/>
  <c r="BE147" i="9"/>
  <c r="X147" i="9"/>
  <c r="V147" i="9"/>
  <c r="T147" i="9"/>
  <c r="P147" i="9"/>
  <c r="BI145" i="9"/>
  <c r="BH145" i="9"/>
  <c r="BG145" i="9"/>
  <c r="BE145" i="9"/>
  <c r="X145" i="9"/>
  <c r="V145" i="9"/>
  <c r="T145" i="9"/>
  <c r="P145" i="9"/>
  <c r="BI142" i="9"/>
  <c r="BH142" i="9"/>
  <c r="BG142" i="9"/>
  <c r="BE142" i="9"/>
  <c r="X142" i="9"/>
  <c r="X141" i="9"/>
  <c r="V142" i="9"/>
  <c r="V141" i="9"/>
  <c r="T142" i="9"/>
  <c r="T141" i="9"/>
  <c r="P142" i="9"/>
  <c r="BI139" i="9"/>
  <c r="BH139" i="9"/>
  <c r="BG139" i="9"/>
  <c r="BE139" i="9"/>
  <c r="X139" i="9"/>
  <c r="V139" i="9"/>
  <c r="T139" i="9"/>
  <c r="P139" i="9"/>
  <c r="BI137" i="9"/>
  <c r="BH137" i="9"/>
  <c r="BG137" i="9"/>
  <c r="BE137" i="9"/>
  <c r="X137" i="9"/>
  <c r="V137" i="9"/>
  <c r="T137" i="9"/>
  <c r="P137" i="9"/>
  <c r="BI134" i="9"/>
  <c r="BH134" i="9"/>
  <c r="BG134" i="9"/>
  <c r="BE134" i="9"/>
  <c r="X134" i="9"/>
  <c r="X133" i="9"/>
  <c r="V134" i="9"/>
  <c r="V133" i="9" s="1"/>
  <c r="T134" i="9"/>
  <c r="T133" i="9"/>
  <c r="P134" i="9"/>
  <c r="BI131" i="9"/>
  <c r="BH131" i="9"/>
  <c r="BG131" i="9"/>
  <c r="BE131" i="9"/>
  <c r="X131" i="9"/>
  <c r="V131" i="9"/>
  <c r="T131" i="9"/>
  <c r="P131" i="9"/>
  <c r="BI129" i="9"/>
  <c r="BH129" i="9"/>
  <c r="BG129" i="9"/>
  <c r="BE129" i="9"/>
  <c r="X129" i="9"/>
  <c r="V129" i="9"/>
  <c r="T129" i="9"/>
  <c r="P129" i="9"/>
  <c r="BI126" i="9"/>
  <c r="BH126" i="9"/>
  <c r="BG126" i="9"/>
  <c r="BE126" i="9"/>
  <c r="X126" i="9"/>
  <c r="X125" i="9"/>
  <c r="V126" i="9"/>
  <c r="V125" i="9"/>
  <c r="T126" i="9"/>
  <c r="T125" i="9"/>
  <c r="P126" i="9"/>
  <c r="F117" i="9"/>
  <c r="E115" i="9"/>
  <c r="F89" i="9"/>
  <c r="E87" i="9"/>
  <c r="J24" i="9"/>
  <c r="E24" i="9"/>
  <c r="J92" i="9"/>
  <c r="J23" i="9"/>
  <c r="J21" i="9"/>
  <c r="E21" i="9"/>
  <c r="J119" i="9"/>
  <c r="J20" i="9"/>
  <c r="J18" i="9"/>
  <c r="E18" i="9"/>
  <c r="F120" i="9"/>
  <c r="J17" i="9"/>
  <c r="J15" i="9"/>
  <c r="E15" i="9"/>
  <c r="F91" i="9"/>
  <c r="J14" i="9"/>
  <c r="J12" i="9"/>
  <c r="J89" i="9" s="1"/>
  <c r="E7" i="9"/>
  <c r="E113" i="9" s="1"/>
  <c r="K39" i="8"/>
  <c r="K38" i="8"/>
  <c r="BA101" i="1"/>
  <c r="K37" i="8"/>
  <c r="AZ101" i="1"/>
  <c r="BI276" i="8"/>
  <c r="BH276" i="8"/>
  <c r="BG276" i="8"/>
  <c r="BE276" i="8"/>
  <c r="X276" i="8"/>
  <c r="X275" i="8"/>
  <c r="X274" i="8" s="1"/>
  <c r="V276" i="8"/>
  <c r="V275" i="8" s="1"/>
  <c r="V274" i="8"/>
  <c r="T276" i="8"/>
  <c r="T275" i="8"/>
  <c r="T274" i="8" s="1"/>
  <c r="P276" i="8"/>
  <c r="BI272" i="8"/>
  <c r="BH272" i="8"/>
  <c r="BG272" i="8"/>
  <c r="BE272" i="8"/>
  <c r="X272" i="8"/>
  <c r="V272" i="8"/>
  <c r="T272" i="8"/>
  <c r="P272" i="8"/>
  <c r="BI271" i="8"/>
  <c r="BH271" i="8"/>
  <c r="BG271" i="8"/>
  <c r="BE271" i="8"/>
  <c r="X271" i="8"/>
  <c r="V271" i="8"/>
  <c r="T271" i="8"/>
  <c r="P271" i="8"/>
  <c r="BI270" i="8"/>
  <c r="BH270" i="8"/>
  <c r="BG270" i="8"/>
  <c r="BE270" i="8"/>
  <c r="X270" i="8"/>
  <c r="V270" i="8"/>
  <c r="T270" i="8"/>
  <c r="P270" i="8"/>
  <c r="BI269" i="8"/>
  <c r="BH269" i="8"/>
  <c r="BG269" i="8"/>
  <c r="BE269" i="8"/>
  <c r="X269" i="8"/>
  <c r="V269" i="8"/>
  <c r="T269" i="8"/>
  <c r="P269" i="8"/>
  <c r="BI268" i="8"/>
  <c r="BH268" i="8"/>
  <c r="BG268" i="8"/>
  <c r="BE268" i="8"/>
  <c r="X268" i="8"/>
  <c r="V268" i="8"/>
  <c r="T268" i="8"/>
  <c r="P268" i="8"/>
  <c r="BI267" i="8"/>
  <c r="BH267" i="8"/>
  <c r="BG267" i="8"/>
  <c r="BE267" i="8"/>
  <c r="X267" i="8"/>
  <c r="V267" i="8"/>
  <c r="T267" i="8"/>
  <c r="P267" i="8"/>
  <c r="BI265" i="8"/>
  <c r="BH265" i="8"/>
  <c r="BG265" i="8"/>
  <c r="BE265" i="8"/>
  <c r="X265" i="8"/>
  <c r="V265" i="8"/>
  <c r="T265" i="8"/>
  <c r="P265" i="8"/>
  <c r="BI262" i="8"/>
  <c r="BH262" i="8"/>
  <c r="BG262" i="8"/>
  <c r="BE262" i="8"/>
  <c r="X262" i="8"/>
  <c r="V262" i="8"/>
  <c r="T262" i="8"/>
  <c r="P262" i="8"/>
  <c r="BI260" i="8"/>
  <c r="BH260" i="8"/>
  <c r="BG260" i="8"/>
  <c r="BE260" i="8"/>
  <c r="X260" i="8"/>
  <c r="V260" i="8"/>
  <c r="T260" i="8"/>
  <c r="P260" i="8"/>
  <c r="BI258" i="8"/>
  <c r="BH258" i="8"/>
  <c r="BG258" i="8"/>
  <c r="BE258" i="8"/>
  <c r="X258" i="8"/>
  <c r="V258" i="8"/>
  <c r="T258" i="8"/>
  <c r="P258" i="8"/>
  <c r="BI256" i="8"/>
  <c r="BH256" i="8"/>
  <c r="BG256" i="8"/>
  <c r="BE256" i="8"/>
  <c r="X256" i="8"/>
  <c r="V256" i="8"/>
  <c r="T256" i="8"/>
  <c r="P256" i="8"/>
  <c r="BI254" i="8"/>
  <c r="BH254" i="8"/>
  <c r="BG254" i="8"/>
  <c r="BE254" i="8"/>
  <c r="X254" i="8"/>
  <c r="V254" i="8"/>
  <c r="T254" i="8"/>
  <c r="P254" i="8"/>
  <c r="BI252" i="8"/>
  <c r="BH252" i="8"/>
  <c r="BG252" i="8"/>
  <c r="BE252" i="8"/>
  <c r="X252" i="8"/>
  <c r="V252" i="8"/>
  <c r="T252" i="8"/>
  <c r="P252" i="8"/>
  <c r="BI250" i="8"/>
  <c r="BH250" i="8"/>
  <c r="BG250" i="8"/>
  <c r="BE250" i="8"/>
  <c r="X250" i="8"/>
  <c r="V250" i="8"/>
  <c r="T250" i="8"/>
  <c r="P250" i="8"/>
  <c r="K250" i="8" s="1"/>
  <c r="BI248" i="8"/>
  <c r="BH248" i="8"/>
  <c r="BG248" i="8"/>
  <c r="BE248" i="8"/>
  <c r="X248" i="8"/>
  <c r="V248" i="8"/>
  <c r="T248" i="8"/>
  <c r="P248" i="8"/>
  <c r="BI247" i="8"/>
  <c r="BH247" i="8"/>
  <c r="BG247" i="8"/>
  <c r="BE247" i="8"/>
  <c r="X247" i="8"/>
  <c r="V247" i="8"/>
  <c r="T247" i="8"/>
  <c r="P247" i="8"/>
  <c r="BI246" i="8"/>
  <c r="BH246" i="8"/>
  <c r="BG246" i="8"/>
  <c r="BE246" i="8"/>
  <c r="X246" i="8"/>
  <c r="V246" i="8"/>
  <c r="T246" i="8"/>
  <c r="P246" i="8"/>
  <c r="BI245" i="8"/>
  <c r="BH245" i="8"/>
  <c r="BG245" i="8"/>
  <c r="BE245" i="8"/>
  <c r="X245" i="8"/>
  <c r="V245" i="8"/>
  <c r="T245" i="8"/>
  <c r="P245" i="8"/>
  <c r="BI243" i="8"/>
  <c r="BH243" i="8"/>
  <c r="BG243" i="8"/>
  <c r="BE243" i="8"/>
  <c r="X243" i="8"/>
  <c r="V243" i="8"/>
  <c r="T243" i="8"/>
  <c r="P243" i="8"/>
  <c r="BI241" i="8"/>
  <c r="BH241" i="8"/>
  <c r="BG241" i="8"/>
  <c r="BE241" i="8"/>
  <c r="X241" i="8"/>
  <c r="V241" i="8"/>
  <c r="T241" i="8"/>
  <c r="P241" i="8"/>
  <c r="BI239" i="8"/>
  <c r="BH239" i="8"/>
  <c r="BG239" i="8"/>
  <c r="BE239" i="8"/>
  <c r="X239" i="8"/>
  <c r="V239" i="8"/>
  <c r="T239" i="8"/>
  <c r="P239" i="8"/>
  <c r="K239" i="8" s="1"/>
  <c r="BI237" i="8"/>
  <c r="BH237" i="8"/>
  <c r="BG237" i="8"/>
  <c r="BE237" i="8"/>
  <c r="X237" i="8"/>
  <c r="V237" i="8"/>
  <c r="T237" i="8"/>
  <c r="P237" i="8"/>
  <c r="BI235" i="8"/>
  <c r="BH235" i="8"/>
  <c r="BG235" i="8"/>
  <c r="BE235" i="8"/>
  <c r="X235" i="8"/>
  <c r="V235" i="8"/>
  <c r="T235" i="8"/>
  <c r="P235" i="8"/>
  <c r="BI233" i="8"/>
  <c r="BH233" i="8"/>
  <c r="BG233" i="8"/>
  <c r="BE233" i="8"/>
  <c r="X233" i="8"/>
  <c r="V233" i="8"/>
  <c r="T233" i="8"/>
  <c r="P233" i="8"/>
  <c r="BI231" i="8"/>
  <c r="BH231" i="8"/>
  <c r="BG231" i="8"/>
  <c r="BE231" i="8"/>
  <c r="X231" i="8"/>
  <c r="V231" i="8"/>
  <c r="T231" i="8"/>
  <c r="P231" i="8"/>
  <c r="BI229" i="8"/>
  <c r="BH229" i="8"/>
  <c r="BG229" i="8"/>
  <c r="BE229" i="8"/>
  <c r="X229" i="8"/>
  <c r="V229" i="8"/>
  <c r="T229" i="8"/>
  <c r="P229" i="8"/>
  <c r="K229" i="8" s="1"/>
  <c r="BI227" i="8"/>
  <c r="BH227" i="8"/>
  <c r="BG227" i="8"/>
  <c r="BE227" i="8"/>
  <c r="X227" i="8"/>
  <c r="V227" i="8"/>
  <c r="T227" i="8"/>
  <c r="P227" i="8"/>
  <c r="BK227" i="8" s="1"/>
  <c r="BI225" i="8"/>
  <c r="BH225" i="8"/>
  <c r="BG225" i="8"/>
  <c r="BE225" i="8"/>
  <c r="X225" i="8"/>
  <c r="V225" i="8"/>
  <c r="T225" i="8"/>
  <c r="P225" i="8"/>
  <c r="BI223" i="8"/>
  <c r="BH223" i="8"/>
  <c r="BG223" i="8"/>
  <c r="BE223" i="8"/>
  <c r="X223" i="8"/>
  <c r="V223" i="8"/>
  <c r="T223" i="8"/>
  <c r="P223" i="8"/>
  <c r="BI221" i="8"/>
  <c r="BH221" i="8"/>
  <c r="BG221" i="8"/>
  <c r="BE221" i="8"/>
  <c r="X221" i="8"/>
  <c r="V221" i="8"/>
  <c r="T221" i="8"/>
  <c r="P221" i="8"/>
  <c r="BI219" i="8"/>
  <c r="BH219" i="8"/>
  <c r="BG219" i="8"/>
  <c r="BE219" i="8"/>
  <c r="X219" i="8"/>
  <c r="V219" i="8"/>
  <c r="T219" i="8"/>
  <c r="P219" i="8"/>
  <c r="BK219" i="8" s="1"/>
  <c r="BI216" i="8"/>
  <c r="BH216" i="8"/>
  <c r="BG216" i="8"/>
  <c r="BE216" i="8"/>
  <c r="X216" i="8"/>
  <c r="V216" i="8"/>
  <c r="T216" i="8"/>
  <c r="P216" i="8"/>
  <c r="BI215" i="8"/>
  <c r="BH215" i="8"/>
  <c r="BG215" i="8"/>
  <c r="BE215" i="8"/>
  <c r="X215" i="8"/>
  <c r="V215" i="8"/>
  <c r="T215" i="8"/>
  <c r="P215" i="8"/>
  <c r="BI213" i="8"/>
  <c r="BH213" i="8"/>
  <c r="BG213" i="8"/>
  <c r="BE213" i="8"/>
  <c r="X213" i="8"/>
  <c r="V213" i="8"/>
  <c r="T213" i="8"/>
  <c r="P213" i="8"/>
  <c r="BI211" i="8"/>
  <c r="BH211" i="8"/>
  <c r="BG211" i="8"/>
  <c r="BE211" i="8"/>
  <c r="X211" i="8"/>
  <c r="V211" i="8"/>
  <c r="T211" i="8"/>
  <c r="P211" i="8"/>
  <c r="BI209" i="8"/>
  <c r="BH209" i="8"/>
  <c r="BG209" i="8"/>
  <c r="BE209" i="8"/>
  <c r="X209" i="8"/>
  <c r="V209" i="8"/>
  <c r="T209" i="8"/>
  <c r="P209" i="8"/>
  <c r="BI208" i="8"/>
  <c r="BH208" i="8"/>
  <c r="BG208" i="8"/>
  <c r="BE208" i="8"/>
  <c r="X208" i="8"/>
  <c r="V208" i="8"/>
  <c r="T208" i="8"/>
  <c r="P208" i="8"/>
  <c r="K208" i="8" s="1"/>
  <c r="BI206" i="8"/>
  <c r="BH206" i="8"/>
  <c r="BG206" i="8"/>
  <c r="BE206" i="8"/>
  <c r="X206" i="8"/>
  <c r="V206" i="8"/>
  <c r="T206" i="8"/>
  <c r="P206" i="8"/>
  <c r="BI204" i="8"/>
  <c r="BH204" i="8"/>
  <c r="BG204" i="8"/>
  <c r="BE204" i="8"/>
  <c r="X204" i="8"/>
  <c r="V204" i="8"/>
  <c r="T204" i="8"/>
  <c r="P204" i="8"/>
  <c r="BI202" i="8"/>
  <c r="BH202" i="8"/>
  <c r="BG202" i="8"/>
  <c r="BE202" i="8"/>
  <c r="X202" i="8"/>
  <c r="V202" i="8"/>
  <c r="T202" i="8"/>
  <c r="P202" i="8"/>
  <c r="K202" i="8" s="1"/>
  <c r="BI200" i="8"/>
  <c r="BH200" i="8"/>
  <c r="BG200" i="8"/>
  <c r="BE200" i="8"/>
  <c r="X200" i="8"/>
  <c r="V200" i="8"/>
  <c r="T200" i="8"/>
  <c r="P200" i="8"/>
  <c r="K200" i="8" s="1"/>
  <c r="BI198" i="8"/>
  <c r="BH198" i="8"/>
  <c r="BG198" i="8"/>
  <c r="BE198" i="8"/>
  <c r="X198" i="8"/>
  <c r="V198" i="8"/>
  <c r="T198" i="8"/>
  <c r="P198" i="8"/>
  <c r="BI196" i="8"/>
  <c r="BH196" i="8"/>
  <c r="BG196" i="8"/>
  <c r="BE196" i="8"/>
  <c r="X196" i="8"/>
  <c r="V196" i="8"/>
  <c r="T196" i="8"/>
  <c r="P196" i="8"/>
  <c r="BI195" i="8"/>
  <c r="BH195" i="8"/>
  <c r="BG195" i="8"/>
  <c r="BE195" i="8"/>
  <c r="X195" i="8"/>
  <c r="V195" i="8"/>
  <c r="T195" i="8"/>
  <c r="P195" i="8"/>
  <c r="BI193" i="8"/>
  <c r="BH193" i="8"/>
  <c r="BG193" i="8"/>
  <c r="BE193" i="8"/>
  <c r="X193" i="8"/>
  <c r="V193" i="8"/>
  <c r="T193" i="8"/>
  <c r="P193" i="8"/>
  <c r="BI191" i="8"/>
  <c r="BH191" i="8"/>
  <c r="BG191" i="8"/>
  <c r="BE191" i="8"/>
  <c r="X191" i="8"/>
  <c r="V191" i="8"/>
  <c r="T191" i="8"/>
  <c r="P191" i="8"/>
  <c r="BI188" i="8"/>
  <c r="BH188" i="8"/>
  <c r="BG188" i="8"/>
  <c r="BE188" i="8"/>
  <c r="X188" i="8"/>
  <c r="V188" i="8"/>
  <c r="T188" i="8"/>
  <c r="P188" i="8"/>
  <c r="BI186" i="8"/>
  <c r="BH186" i="8"/>
  <c r="BG186" i="8"/>
  <c r="BE186" i="8"/>
  <c r="X186" i="8"/>
  <c r="V186" i="8"/>
  <c r="T186" i="8"/>
  <c r="P186" i="8"/>
  <c r="BI182" i="8"/>
  <c r="BH182" i="8"/>
  <c r="BG182" i="8"/>
  <c r="BE182" i="8"/>
  <c r="X182" i="8"/>
  <c r="X181" i="8"/>
  <c r="V182" i="8"/>
  <c r="V181" i="8"/>
  <c r="T182" i="8"/>
  <c r="T181" i="8"/>
  <c r="P182" i="8"/>
  <c r="BI179" i="8"/>
  <c r="BH179" i="8"/>
  <c r="BG179" i="8"/>
  <c r="BE179" i="8"/>
  <c r="X179" i="8"/>
  <c r="V179" i="8"/>
  <c r="T179" i="8"/>
  <c r="P179" i="8"/>
  <c r="BI177" i="8"/>
  <c r="BH177" i="8"/>
  <c r="BG177" i="8"/>
  <c r="BE177" i="8"/>
  <c r="X177" i="8"/>
  <c r="V177" i="8"/>
  <c r="T177" i="8"/>
  <c r="P177" i="8"/>
  <c r="BI174" i="8"/>
  <c r="BH174" i="8"/>
  <c r="BG174" i="8"/>
  <c r="BE174" i="8"/>
  <c r="X174" i="8"/>
  <c r="V174" i="8"/>
  <c r="T174" i="8"/>
  <c r="P174" i="8"/>
  <c r="BI172" i="8"/>
  <c r="BH172" i="8"/>
  <c r="BG172" i="8"/>
  <c r="BE172" i="8"/>
  <c r="X172" i="8"/>
  <c r="V172" i="8"/>
  <c r="T172" i="8"/>
  <c r="P172" i="8"/>
  <c r="BI169" i="8"/>
  <c r="BH169" i="8"/>
  <c r="BG169" i="8"/>
  <c r="BE169" i="8"/>
  <c r="X169" i="8"/>
  <c r="V169" i="8"/>
  <c r="T169" i="8"/>
  <c r="P169" i="8"/>
  <c r="BI167" i="8"/>
  <c r="BH167" i="8"/>
  <c r="BG167" i="8"/>
  <c r="BE167" i="8"/>
  <c r="X167" i="8"/>
  <c r="V167" i="8"/>
  <c r="T167" i="8"/>
  <c r="P167" i="8"/>
  <c r="BI164" i="8"/>
  <c r="BH164" i="8"/>
  <c r="BG164" i="8"/>
  <c r="BE164" i="8"/>
  <c r="X164" i="8"/>
  <c r="V164" i="8"/>
  <c r="T164" i="8"/>
  <c r="P164" i="8"/>
  <c r="BI162" i="8"/>
  <c r="BH162" i="8"/>
  <c r="BG162" i="8"/>
  <c r="BE162" i="8"/>
  <c r="X162" i="8"/>
  <c r="V162" i="8"/>
  <c r="T162" i="8"/>
  <c r="P162" i="8"/>
  <c r="BI158" i="8"/>
  <c r="BH158" i="8"/>
  <c r="BG158" i="8"/>
  <c r="BE158" i="8"/>
  <c r="X158" i="8"/>
  <c r="V158" i="8"/>
  <c r="T158" i="8"/>
  <c r="P158" i="8"/>
  <c r="BI156" i="8"/>
  <c r="BH156" i="8"/>
  <c r="BG156" i="8"/>
  <c r="BE156" i="8"/>
  <c r="X156" i="8"/>
  <c r="V156" i="8"/>
  <c r="T156" i="8"/>
  <c r="P156" i="8"/>
  <c r="BI153" i="8"/>
  <c r="BH153" i="8"/>
  <c r="BG153" i="8"/>
  <c r="BE153" i="8"/>
  <c r="X153" i="8"/>
  <c r="V153" i="8"/>
  <c r="T153" i="8"/>
  <c r="P153" i="8"/>
  <c r="BI151" i="8"/>
  <c r="BH151" i="8"/>
  <c r="BG151" i="8"/>
  <c r="BE151" i="8"/>
  <c r="X151" i="8"/>
  <c r="V151" i="8"/>
  <c r="T151" i="8"/>
  <c r="P151" i="8"/>
  <c r="BI149" i="8"/>
  <c r="BH149" i="8"/>
  <c r="BG149" i="8"/>
  <c r="BE149" i="8"/>
  <c r="X149" i="8"/>
  <c r="V149" i="8"/>
  <c r="T149" i="8"/>
  <c r="P149" i="8"/>
  <c r="BI147" i="8"/>
  <c r="BH147" i="8"/>
  <c r="BG147" i="8"/>
  <c r="BE147" i="8"/>
  <c r="X147" i="8"/>
  <c r="V147" i="8"/>
  <c r="T147" i="8"/>
  <c r="P147" i="8"/>
  <c r="BI145" i="8"/>
  <c r="BH145" i="8"/>
  <c r="BG145" i="8"/>
  <c r="BE145" i="8"/>
  <c r="X145" i="8"/>
  <c r="V145" i="8"/>
  <c r="T145" i="8"/>
  <c r="P145" i="8"/>
  <c r="BI140" i="8"/>
  <c r="BH140" i="8"/>
  <c r="BG140" i="8"/>
  <c r="BE140" i="8"/>
  <c r="X140" i="8"/>
  <c r="V140" i="8"/>
  <c r="T140" i="8"/>
  <c r="P140" i="8"/>
  <c r="BI138" i="8"/>
  <c r="BH138" i="8"/>
  <c r="BG138" i="8"/>
  <c r="BE138" i="8"/>
  <c r="X138" i="8"/>
  <c r="V138" i="8"/>
  <c r="T138" i="8"/>
  <c r="P138" i="8"/>
  <c r="BI135" i="8"/>
  <c r="BH135" i="8"/>
  <c r="BG135" i="8"/>
  <c r="BE135" i="8"/>
  <c r="X135" i="8"/>
  <c r="X134" i="8" s="1"/>
  <c r="V135" i="8"/>
  <c r="V134" i="8" s="1"/>
  <c r="T135" i="8"/>
  <c r="T134" i="8" s="1"/>
  <c r="P135" i="8"/>
  <c r="F126" i="8"/>
  <c r="E124" i="8"/>
  <c r="F89" i="8"/>
  <c r="E87" i="8"/>
  <c r="J24" i="8"/>
  <c r="E24" i="8"/>
  <c r="J129" i="8" s="1"/>
  <c r="J23" i="8"/>
  <c r="J21" i="8"/>
  <c r="E21" i="8"/>
  <c r="J128" i="8" s="1"/>
  <c r="J20" i="8"/>
  <c r="J18" i="8"/>
  <c r="E18" i="8"/>
  <c r="F92" i="8" s="1"/>
  <c r="J17" i="8"/>
  <c r="J15" i="8"/>
  <c r="E15" i="8"/>
  <c r="F128" i="8" s="1"/>
  <c r="J14" i="8"/>
  <c r="J12" i="8"/>
  <c r="J89" i="8"/>
  <c r="E7" i="8"/>
  <c r="E122" i="8"/>
  <c r="K39" i="7"/>
  <c r="K38" i="7"/>
  <c r="BA100" i="1" s="1"/>
  <c r="K37" i="7"/>
  <c r="AZ100" i="1" s="1"/>
  <c r="BI292" i="7"/>
  <c r="BH292" i="7"/>
  <c r="BG292" i="7"/>
  <c r="BE292" i="7"/>
  <c r="X292" i="7"/>
  <c r="V292" i="7"/>
  <c r="T292" i="7"/>
  <c r="P292" i="7"/>
  <c r="BI291" i="7"/>
  <c r="BH291" i="7"/>
  <c r="BG291" i="7"/>
  <c r="BE291" i="7"/>
  <c r="X291" i="7"/>
  <c r="V291" i="7"/>
  <c r="T291" i="7"/>
  <c r="P291" i="7"/>
  <c r="BI290" i="7"/>
  <c r="BH290" i="7"/>
  <c r="BG290" i="7"/>
  <c r="BE290" i="7"/>
  <c r="X290" i="7"/>
  <c r="V290" i="7"/>
  <c r="T290" i="7"/>
  <c r="P290" i="7"/>
  <c r="BI289" i="7"/>
  <c r="BH289" i="7"/>
  <c r="BG289" i="7"/>
  <c r="BE289" i="7"/>
  <c r="X289" i="7"/>
  <c r="V289" i="7"/>
  <c r="T289" i="7"/>
  <c r="P289" i="7"/>
  <c r="BI288" i="7"/>
  <c r="BH288" i="7"/>
  <c r="BG288" i="7"/>
  <c r="BE288" i="7"/>
  <c r="X288" i="7"/>
  <c r="V288" i="7"/>
  <c r="T288" i="7"/>
  <c r="P288" i="7"/>
  <c r="BI287" i="7"/>
  <c r="BH287" i="7"/>
  <c r="BG287" i="7"/>
  <c r="BE287" i="7"/>
  <c r="X287" i="7"/>
  <c r="V287" i="7"/>
  <c r="T287" i="7"/>
  <c r="P287" i="7"/>
  <c r="BI285" i="7"/>
  <c r="BH285" i="7"/>
  <c r="BG285" i="7"/>
  <c r="BE285" i="7"/>
  <c r="X285" i="7"/>
  <c r="V285" i="7"/>
  <c r="T285" i="7"/>
  <c r="P285" i="7"/>
  <c r="BI284" i="7"/>
  <c r="BH284" i="7"/>
  <c r="BG284" i="7"/>
  <c r="BE284" i="7"/>
  <c r="X284" i="7"/>
  <c r="V284" i="7"/>
  <c r="T284" i="7"/>
  <c r="P284" i="7"/>
  <c r="BI282" i="7"/>
  <c r="BH282" i="7"/>
  <c r="BG282" i="7"/>
  <c r="BE282" i="7"/>
  <c r="X282" i="7"/>
  <c r="V282" i="7"/>
  <c r="T282" i="7"/>
  <c r="P282" i="7"/>
  <c r="BI279" i="7"/>
  <c r="BH279" i="7"/>
  <c r="BG279" i="7"/>
  <c r="BE279" i="7"/>
  <c r="X279" i="7"/>
  <c r="V279" i="7"/>
  <c r="T279" i="7"/>
  <c r="P279" i="7"/>
  <c r="BI277" i="7"/>
  <c r="BH277" i="7"/>
  <c r="BG277" i="7"/>
  <c r="BE277" i="7"/>
  <c r="X277" i="7"/>
  <c r="V277" i="7"/>
  <c r="T277" i="7"/>
  <c r="P277" i="7"/>
  <c r="BI275" i="7"/>
  <c r="BH275" i="7"/>
  <c r="BG275" i="7"/>
  <c r="BE275" i="7"/>
  <c r="X275" i="7"/>
  <c r="V275" i="7"/>
  <c r="T275" i="7"/>
  <c r="P275" i="7"/>
  <c r="BI273" i="7"/>
  <c r="BH273" i="7"/>
  <c r="BG273" i="7"/>
  <c r="BE273" i="7"/>
  <c r="X273" i="7"/>
  <c r="V273" i="7"/>
  <c r="T273" i="7"/>
  <c r="P273" i="7"/>
  <c r="BI271" i="7"/>
  <c r="BH271" i="7"/>
  <c r="BG271" i="7"/>
  <c r="BE271" i="7"/>
  <c r="X271" i="7"/>
  <c r="V271" i="7"/>
  <c r="T271" i="7"/>
  <c r="P271" i="7"/>
  <c r="BI269" i="7"/>
  <c r="BH269" i="7"/>
  <c r="BG269" i="7"/>
  <c r="BE269" i="7"/>
  <c r="X269" i="7"/>
  <c r="V269" i="7"/>
  <c r="T269" i="7"/>
  <c r="P269" i="7"/>
  <c r="BI267" i="7"/>
  <c r="BH267" i="7"/>
  <c r="BG267" i="7"/>
  <c r="BE267" i="7"/>
  <c r="X267" i="7"/>
  <c r="V267" i="7"/>
  <c r="T267" i="7"/>
  <c r="P267" i="7"/>
  <c r="BI264" i="7"/>
  <c r="BH264" i="7"/>
  <c r="BG264" i="7"/>
  <c r="BE264" i="7"/>
  <c r="X264" i="7"/>
  <c r="V264" i="7"/>
  <c r="T264" i="7"/>
  <c r="P264" i="7"/>
  <c r="BI262" i="7"/>
  <c r="BH262" i="7"/>
  <c r="BG262" i="7"/>
  <c r="BE262" i="7"/>
  <c r="X262" i="7"/>
  <c r="V262" i="7"/>
  <c r="T262" i="7"/>
  <c r="P262" i="7"/>
  <c r="BI259" i="7"/>
  <c r="BH259" i="7"/>
  <c r="BG259" i="7"/>
  <c r="BE259" i="7"/>
  <c r="X259" i="7"/>
  <c r="V259" i="7"/>
  <c r="T259" i="7"/>
  <c r="P259" i="7"/>
  <c r="BI258" i="7"/>
  <c r="BH258" i="7"/>
  <c r="BG258" i="7"/>
  <c r="BE258" i="7"/>
  <c r="X258" i="7"/>
  <c r="V258" i="7"/>
  <c r="T258" i="7"/>
  <c r="P258" i="7"/>
  <c r="BI256" i="7"/>
  <c r="BH256" i="7"/>
  <c r="BG256" i="7"/>
  <c r="BE256" i="7"/>
  <c r="X256" i="7"/>
  <c r="V256" i="7"/>
  <c r="T256" i="7"/>
  <c r="P256" i="7"/>
  <c r="BI254" i="7"/>
  <c r="BH254" i="7"/>
  <c r="BG254" i="7"/>
  <c r="BE254" i="7"/>
  <c r="X254" i="7"/>
  <c r="V254" i="7"/>
  <c r="T254" i="7"/>
  <c r="P254" i="7"/>
  <c r="BI252" i="7"/>
  <c r="BH252" i="7"/>
  <c r="BG252" i="7"/>
  <c r="BE252" i="7"/>
  <c r="X252" i="7"/>
  <c r="V252" i="7"/>
  <c r="T252" i="7"/>
  <c r="P252" i="7"/>
  <c r="BI249" i="7"/>
  <c r="BH249" i="7"/>
  <c r="BG249" i="7"/>
  <c r="BE249" i="7"/>
  <c r="X249" i="7"/>
  <c r="V249" i="7"/>
  <c r="T249" i="7"/>
  <c r="P249" i="7"/>
  <c r="BI247" i="7"/>
  <c r="BH247" i="7"/>
  <c r="BG247" i="7"/>
  <c r="BE247" i="7"/>
  <c r="X247" i="7"/>
  <c r="V247" i="7"/>
  <c r="T247" i="7"/>
  <c r="P247" i="7"/>
  <c r="BI245" i="7"/>
  <c r="BH245" i="7"/>
  <c r="BG245" i="7"/>
  <c r="BE245" i="7"/>
  <c r="X245" i="7"/>
  <c r="V245" i="7"/>
  <c r="T245" i="7"/>
  <c r="P245" i="7"/>
  <c r="BI243" i="7"/>
  <c r="BH243" i="7"/>
  <c r="BG243" i="7"/>
  <c r="BE243" i="7"/>
  <c r="X243" i="7"/>
  <c r="V243" i="7"/>
  <c r="T243" i="7"/>
  <c r="P243" i="7"/>
  <c r="BI241" i="7"/>
  <c r="BH241" i="7"/>
  <c r="BG241" i="7"/>
  <c r="BE241" i="7"/>
  <c r="X241" i="7"/>
  <c r="V241" i="7"/>
  <c r="T241" i="7"/>
  <c r="P241" i="7"/>
  <c r="BI239" i="7"/>
  <c r="BH239" i="7"/>
  <c r="BG239" i="7"/>
  <c r="BE239" i="7"/>
  <c r="X239" i="7"/>
  <c r="V239" i="7"/>
  <c r="T239" i="7"/>
  <c r="P239" i="7"/>
  <c r="BI236" i="7"/>
  <c r="BH236" i="7"/>
  <c r="BG236" i="7"/>
  <c r="BE236" i="7"/>
  <c r="X236" i="7"/>
  <c r="X235" i="7" s="1"/>
  <c r="V236" i="7"/>
  <c r="V235" i="7" s="1"/>
  <c r="T236" i="7"/>
  <c r="T235" i="7" s="1"/>
  <c r="P236" i="7"/>
  <c r="BI233" i="7"/>
  <c r="BH233" i="7"/>
  <c r="BG233" i="7"/>
  <c r="BE233" i="7"/>
  <c r="X233" i="7"/>
  <c r="V233" i="7"/>
  <c r="T233" i="7"/>
  <c r="P233" i="7"/>
  <c r="BI231" i="7"/>
  <c r="BH231" i="7"/>
  <c r="BG231" i="7"/>
  <c r="BE231" i="7"/>
  <c r="X231" i="7"/>
  <c r="V231" i="7"/>
  <c r="T231" i="7"/>
  <c r="P231" i="7"/>
  <c r="BI229" i="7"/>
  <c r="BH229" i="7"/>
  <c r="BG229" i="7"/>
  <c r="BE229" i="7"/>
  <c r="X229" i="7"/>
  <c r="V229" i="7"/>
  <c r="T229" i="7"/>
  <c r="P229" i="7"/>
  <c r="BI226" i="7"/>
  <c r="BH226" i="7"/>
  <c r="BG226" i="7"/>
  <c r="BE226" i="7"/>
  <c r="X226" i="7"/>
  <c r="V226" i="7"/>
  <c r="T226" i="7"/>
  <c r="P226" i="7"/>
  <c r="BI224" i="7"/>
  <c r="BH224" i="7"/>
  <c r="BG224" i="7"/>
  <c r="BE224" i="7"/>
  <c r="X224" i="7"/>
  <c r="V224" i="7"/>
  <c r="T224" i="7"/>
  <c r="P224" i="7"/>
  <c r="BI220" i="7"/>
  <c r="BH220" i="7"/>
  <c r="BG220" i="7"/>
  <c r="BE220" i="7"/>
  <c r="X220" i="7"/>
  <c r="V220" i="7"/>
  <c r="T220" i="7"/>
  <c r="P220" i="7"/>
  <c r="BI218" i="7"/>
  <c r="BH218" i="7"/>
  <c r="BG218" i="7"/>
  <c r="BE218" i="7"/>
  <c r="X218" i="7"/>
  <c r="V218" i="7"/>
  <c r="T218" i="7"/>
  <c r="P218" i="7"/>
  <c r="BI215" i="7"/>
  <c r="BH215" i="7"/>
  <c r="BG215" i="7"/>
  <c r="BE215" i="7"/>
  <c r="X215" i="7"/>
  <c r="V215" i="7"/>
  <c r="T215" i="7"/>
  <c r="P215" i="7"/>
  <c r="BI213" i="7"/>
  <c r="BH213" i="7"/>
  <c r="BG213" i="7"/>
  <c r="BE213" i="7"/>
  <c r="X213" i="7"/>
  <c r="V213" i="7"/>
  <c r="T213" i="7"/>
  <c r="P213" i="7"/>
  <c r="BI210" i="7"/>
  <c r="BH210" i="7"/>
  <c r="BG210" i="7"/>
  <c r="BE210" i="7"/>
  <c r="X210" i="7"/>
  <c r="V210" i="7"/>
  <c r="T210" i="7"/>
  <c r="P210" i="7"/>
  <c r="BI208" i="7"/>
  <c r="BH208" i="7"/>
  <c r="BG208" i="7"/>
  <c r="BE208" i="7"/>
  <c r="X208" i="7"/>
  <c r="V208" i="7"/>
  <c r="T208" i="7"/>
  <c r="P208" i="7"/>
  <c r="BI205" i="7"/>
  <c r="BH205" i="7"/>
  <c r="BG205" i="7"/>
  <c r="BE205" i="7"/>
  <c r="X205" i="7"/>
  <c r="V205" i="7"/>
  <c r="T205" i="7"/>
  <c r="P205" i="7"/>
  <c r="BI203" i="7"/>
  <c r="BH203" i="7"/>
  <c r="BG203" i="7"/>
  <c r="BE203" i="7"/>
  <c r="X203" i="7"/>
  <c r="V203" i="7"/>
  <c r="T203" i="7"/>
  <c r="P203" i="7"/>
  <c r="BI200" i="7"/>
  <c r="BH200" i="7"/>
  <c r="BG200" i="7"/>
  <c r="BE200" i="7"/>
  <c r="X200" i="7"/>
  <c r="V200" i="7"/>
  <c r="T200" i="7"/>
  <c r="P200" i="7"/>
  <c r="BI196" i="7"/>
  <c r="BH196" i="7"/>
  <c r="BG196" i="7"/>
  <c r="BE196" i="7"/>
  <c r="X196" i="7"/>
  <c r="V196" i="7"/>
  <c r="T196" i="7"/>
  <c r="P196" i="7"/>
  <c r="BI191" i="7"/>
  <c r="BH191" i="7"/>
  <c r="BG191" i="7"/>
  <c r="BE191" i="7"/>
  <c r="X191" i="7"/>
  <c r="V191" i="7"/>
  <c r="T191" i="7"/>
  <c r="P191" i="7"/>
  <c r="BI189" i="7"/>
  <c r="BH189" i="7"/>
  <c r="BG189" i="7"/>
  <c r="BE189" i="7"/>
  <c r="X189" i="7"/>
  <c r="V189" i="7"/>
  <c r="T189" i="7"/>
  <c r="P189" i="7"/>
  <c r="BI185" i="7"/>
  <c r="BH185" i="7"/>
  <c r="BG185" i="7"/>
  <c r="BE185" i="7"/>
  <c r="X185" i="7"/>
  <c r="V185" i="7"/>
  <c r="T185" i="7"/>
  <c r="P185" i="7"/>
  <c r="BI181" i="7"/>
  <c r="BH181" i="7"/>
  <c r="BG181" i="7"/>
  <c r="BE181" i="7"/>
  <c r="X181" i="7"/>
  <c r="V181" i="7"/>
  <c r="T181" i="7"/>
  <c r="P181" i="7"/>
  <c r="BI179" i="7"/>
  <c r="BH179" i="7"/>
  <c r="BG179" i="7"/>
  <c r="BE179" i="7"/>
  <c r="X179" i="7"/>
  <c r="V179" i="7"/>
  <c r="T179" i="7"/>
  <c r="P179" i="7"/>
  <c r="BI175" i="7"/>
  <c r="BH175" i="7"/>
  <c r="BG175" i="7"/>
  <c r="BE175" i="7"/>
  <c r="X175" i="7"/>
  <c r="V175" i="7"/>
  <c r="T175" i="7"/>
  <c r="P175" i="7"/>
  <c r="BI173" i="7"/>
  <c r="BH173" i="7"/>
  <c r="BG173" i="7"/>
  <c r="BE173" i="7"/>
  <c r="X173" i="7"/>
  <c r="V173" i="7"/>
  <c r="T173" i="7"/>
  <c r="P173" i="7"/>
  <c r="BI169" i="7"/>
  <c r="BH169" i="7"/>
  <c r="BG169" i="7"/>
  <c r="BE169" i="7"/>
  <c r="X169" i="7"/>
  <c r="V169" i="7"/>
  <c r="T169" i="7"/>
  <c r="P169" i="7"/>
  <c r="BI164" i="7"/>
  <c r="BH164" i="7"/>
  <c r="BG164" i="7"/>
  <c r="BE164" i="7"/>
  <c r="X164" i="7"/>
  <c r="V164" i="7"/>
  <c r="T164" i="7"/>
  <c r="P164" i="7"/>
  <c r="BI162" i="7"/>
  <c r="BH162" i="7"/>
  <c r="BG162" i="7"/>
  <c r="BE162" i="7"/>
  <c r="X162" i="7"/>
  <c r="V162" i="7"/>
  <c r="T162" i="7"/>
  <c r="P162" i="7"/>
  <c r="BI159" i="7"/>
  <c r="BH159" i="7"/>
  <c r="BG159" i="7"/>
  <c r="BE159" i="7"/>
  <c r="X159" i="7"/>
  <c r="V159" i="7"/>
  <c r="T159" i="7"/>
  <c r="P159" i="7"/>
  <c r="BI157" i="7"/>
  <c r="BH157" i="7"/>
  <c r="BG157" i="7"/>
  <c r="BE157" i="7"/>
  <c r="X157" i="7"/>
  <c r="V157" i="7"/>
  <c r="T157" i="7"/>
  <c r="P157" i="7"/>
  <c r="BI155" i="7"/>
  <c r="BH155" i="7"/>
  <c r="BG155" i="7"/>
  <c r="BE155" i="7"/>
  <c r="X155" i="7"/>
  <c r="V155" i="7"/>
  <c r="T155" i="7"/>
  <c r="P155" i="7"/>
  <c r="BI153" i="7"/>
  <c r="BH153" i="7"/>
  <c r="BG153" i="7"/>
  <c r="BE153" i="7"/>
  <c r="X153" i="7"/>
  <c r="V153" i="7"/>
  <c r="T153" i="7"/>
  <c r="P153" i="7"/>
  <c r="BI151" i="7"/>
  <c r="BH151" i="7"/>
  <c r="BG151" i="7"/>
  <c r="BE151" i="7"/>
  <c r="X151" i="7"/>
  <c r="V151" i="7"/>
  <c r="T151" i="7"/>
  <c r="P151" i="7"/>
  <c r="BI146" i="7"/>
  <c r="BH146" i="7"/>
  <c r="BG146" i="7"/>
  <c r="BE146" i="7"/>
  <c r="X146" i="7"/>
  <c r="V146" i="7"/>
  <c r="T146" i="7"/>
  <c r="P146" i="7"/>
  <c r="BI144" i="7"/>
  <c r="BH144" i="7"/>
  <c r="BG144" i="7"/>
  <c r="BE144" i="7"/>
  <c r="X144" i="7"/>
  <c r="V144" i="7"/>
  <c r="T144" i="7"/>
  <c r="P144" i="7"/>
  <c r="BI138" i="7"/>
  <c r="BH138" i="7"/>
  <c r="BG138" i="7"/>
  <c r="BE138" i="7"/>
  <c r="X138" i="7"/>
  <c r="V138" i="7"/>
  <c r="T138" i="7"/>
  <c r="P138" i="7"/>
  <c r="BI136" i="7"/>
  <c r="BH136" i="7"/>
  <c r="BG136" i="7"/>
  <c r="BE136" i="7"/>
  <c r="X136" i="7"/>
  <c r="V136" i="7"/>
  <c r="T136" i="7"/>
  <c r="P136" i="7"/>
  <c r="BI134" i="7"/>
  <c r="BH134" i="7"/>
  <c r="BG134" i="7"/>
  <c r="BE134" i="7"/>
  <c r="X134" i="7"/>
  <c r="V134" i="7"/>
  <c r="T134" i="7"/>
  <c r="P134" i="7"/>
  <c r="F125" i="7"/>
  <c r="E123" i="7"/>
  <c r="F89" i="7"/>
  <c r="E87" i="7"/>
  <c r="J24" i="7"/>
  <c r="E24" i="7"/>
  <c r="J128" i="7" s="1"/>
  <c r="J23" i="7"/>
  <c r="J21" i="7"/>
  <c r="E21" i="7"/>
  <c r="J127" i="7" s="1"/>
  <c r="J20" i="7"/>
  <c r="J18" i="7"/>
  <c r="E18" i="7"/>
  <c r="F128" i="7" s="1"/>
  <c r="J17" i="7"/>
  <c r="J15" i="7"/>
  <c r="E15" i="7"/>
  <c r="F127" i="7" s="1"/>
  <c r="J14" i="7"/>
  <c r="J12" i="7"/>
  <c r="J125" i="7" s="1"/>
  <c r="E7" i="7"/>
  <c r="E121" i="7"/>
  <c r="K39" i="6"/>
  <c r="K38" i="6"/>
  <c r="BA99" i="1" s="1"/>
  <c r="K37" i="6"/>
  <c r="AZ99" i="1" s="1"/>
  <c r="BI364" i="6"/>
  <c r="BH364" i="6"/>
  <c r="BG364" i="6"/>
  <c r="BE364" i="6"/>
  <c r="X364" i="6"/>
  <c r="X363" i="6" s="1"/>
  <c r="X362" i="6" s="1"/>
  <c r="V364" i="6"/>
  <c r="V363" i="6"/>
  <c r="V362" i="6" s="1"/>
  <c r="T364" i="6"/>
  <c r="T363" i="6" s="1"/>
  <c r="T362" i="6" s="1"/>
  <c r="P364" i="6"/>
  <c r="BI360" i="6"/>
  <c r="BH360" i="6"/>
  <c r="BG360" i="6"/>
  <c r="BE360" i="6"/>
  <c r="X360" i="6"/>
  <c r="V360" i="6"/>
  <c r="T360" i="6"/>
  <c r="P360" i="6"/>
  <c r="BI359" i="6"/>
  <c r="BH359" i="6"/>
  <c r="BG359" i="6"/>
  <c r="BE359" i="6"/>
  <c r="X359" i="6"/>
  <c r="V359" i="6"/>
  <c r="T359" i="6"/>
  <c r="P359" i="6"/>
  <c r="BI358" i="6"/>
  <c r="BH358" i="6"/>
  <c r="BG358" i="6"/>
  <c r="BE358" i="6"/>
  <c r="X358" i="6"/>
  <c r="V358" i="6"/>
  <c r="T358" i="6"/>
  <c r="P358" i="6"/>
  <c r="BI357" i="6"/>
  <c r="BH357" i="6"/>
  <c r="BG357" i="6"/>
  <c r="BE357" i="6"/>
  <c r="X357" i="6"/>
  <c r="V357" i="6"/>
  <c r="T357" i="6"/>
  <c r="P357" i="6"/>
  <c r="BI356" i="6"/>
  <c r="BH356" i="6"/>
  <c r="BG356" i="6"/>
  <c r="BE356" i="6"/>
  <c r="X356" i="6"/>
  <c r="V356" i="6"/>
  <c r="T356" i="6"/>
  <c r="P356" i="6"/>
  <c r="BI355" i="6"/>
  <c r="BH355" i="6"/>
  <c r="BG355" i="6"/>
  <c r="BE355" i="6"/>
  <c r="X355" i="6"/>
  <c r="V355" i="6"/>
  <c r="T355" i="6"/>
  <c r="P355" i="6"/>
  <c r="BI353" i="6"/>
  <c r="BH353" i="6"/>
  <c r="BG353" i="6"/>
  <c r="BE353" i="6"/>
  <c r="X353" i="6"/>
  <c r="V353" i="6"/>
  <c r="T353" i="6"/>
  <c r="P353" i="6"/>
  <c r="BI352" i="6"/>
  <c r="BH352" i="6"/>
  <c r="BG352" i="6"/>
  <c r="BE352" i="6"/>
  <c r="X352" i="6"/>
  <c r="V352" i="6"/>
  <c r="T352" i="6"/>
  <c r="P352" i="6"/>
  <c r="BI350" i="6"/>
  <c r="BH350" i="6"/>
  <c r="BG350" i="6"/>
  <c r="BE350" i="6"/>
  <c r="X350" i="6"/>
  <c r="V350" i="6"/>
  <c r="T350" i="6"/>
  <c r="P350" i="6"/>
  <c r="BI347" i="6"/>
  <c r="BH347" i="6"/>
  <c r="BG347" i="6"/>
  <c r="BE347" i="6"/>
  <c r="X347" i="6"/>
  <c r="V347" i="6"/>
  <c r="T347" i="6"/>
  <c r="P347" i="6"/>
  <c r="BI345" i="6"/>
  <c r="BH345" i="6"/>
  <c r="BG345" i="6"/>
  <c r="BE345" i="6"/>
  <c r="X345" i="6"/>
  <c r="V345" i="6"/>
  <c r="T345" i="6"/>
  <c r="P345" i="6"/>
  <c r="BI343" i="6"/>
  <c r="BH343" i="6"/>
  <c r="BG343" i="6"/>
  <c r="BE343" i="6"/>
  <c r="X343" i="6"/>
  <c r="V343" i="6"/>
  <c r="T343" i="6"/>
  <c r="P343" i="6"/>
  <c r="BI341" i="6"/>
  <c r="BH341" i="6"/>
  <c r="BG341" i="6"/>
  <c r="BE341" i="6"/>
  <c r="X341" i="6"/>
  <c r="V341" i="6"/>
  <c r="T341" i="6"/>
  <c r="P341" i="6"/>
  <c r="BI339" i="6"/>
  <c r="BH339" i="6"/>
  <c r="BG339" i="6"/>
  <c r="BE339" i="6"/>
  <c r="X339" i="6"/>
  <c r="V339" i="6"/>
  <c r="T339" i="6"/>
  <c r="P339" i="6"/>
  <c r="BI337" i="6"/>
  <c r="BH337" i="6"/>
  <c r="BG337" i="6"/>
  <c r="BE337" i="6"/>
  <c r="X337" i="6"/>
  <c r="V337" i="6"/>
  <c r="T337" i="6"/>
  <c r="P337" i="6"/>
  <c r="BI335" i="6"/>
  <c r="BH335" i="6"/>
  <c r="BG335" i="6"/>
  <c r="BE335" i="6"/>
  <c r="X335" i="6"/>
  <c r="V335" i="6"/>
  <c r="T335" i="6"/>
  <c r="P335" i="6"/>
  <c r="BI332" i="6"/>
  <c r="BH332" i="6"/>
  <c r="BG332" i="6"/>
  <c r="BE332" i="6"/>
  <c r="X332" i="6"/>
  <c r="V332" i="6"/>
  <c r="T332" i="6"/>
  <c r="P332" i="6"/>
  <c r="BI330" i="6"/>
  <c r="BH330" i="6"/>
  <c r="BG330" i="6"/>
  <c r="BE330" i="6"/>
  <c r="X330" i="6"/>
  <c r="V330" i="6"/>
  <c r="T330" i="6"/>
  <c r="P330" i="6"/>
  <c r="BI328" i="6"/>
  <c r="BH328" i="6"/>
  <c r="BG328" i="6"/>
  <c r="BE328" i="6"/>
  <c r="X328" i="6"/>
  <c r="V328" i="6"/>
  <c r="T328" i="6"/>
  <c r="P328" i="6"/>
  <c r="BI326" i="6"/>
  <c r="BH326" i="6"/>
  <c r="BG326" i="6"/>
  <c r="BE326" i="6"/>
  <c r="X326" i="6"/>
  <c r="V326" i="6"/>
  <c r="T326" i="6"/>
  <c r="P326" i="6"/>
  <c r="BI324" i="6"/>
  <c r="BH324" i="6"/>
  <c r="BG324" i="6"/>
  <c r="BE324" i="6"/>
  <c r="X324" i="6"/>
  <c r="V324" i="6"/>
  <c r="T324" i="6"/>
  <c r="P324" i="6"/>
  <c r="BI320" i="6"/>
  <c r="BH320" i="6"/>
  <c r="BG320" i="6"/>
  <c r="BE320" i="6"/>
  <c r="X320" i="6"/>
  <c r="V320" i="6"/>
  <c r="T320" i="6"/>
  <c r="P320" i="6"/>
  <c r="BI318" i="6"/>
  <c r="BH318" i="6"/>
  <c r="BG318" i="6"/>
  <c r="BE318" i="6"/>
  <c r="X318" i="6"/>
  <c r="V318" i="6"/>
  <c r="T318" i="6"/>
  <c r="P318" i="6"/>
  <c r="BI315" i="6"/>
  <c r="BH315" i="6"/>
  <c r="BG315" i="6"/>
  <c r="BE315" i="6"/>
  <c r="X315" i="6"/>
  <c r="V315" i="6"/>
  <c r="T315" i="6"/>
  <c r="P315" i="6"/>
  <c r="BI313" i="6"/>
  <c r="BH313" i="6"/>
  <c r="BG313" i="6"/>
  <c r="BE313" i="6"/>
  <c r="X313" i="6"/>
  <c r="V313" i="6"/>
  <c r="T313" i="6"/>
  <c r="P313" i="6"/>
  <c r="BI311" i="6"/>
  <c r="BH311" i="6"/>
  <c r="BG311" i="6"/>
  <c r="BE311" i="6"/>
  <c r="X311" i="6"/>
  <c r="V311" i="6"/>
  <c r="T311" i="6"/>
  <c r="P311" i="6"/>
  <c r="BI309" i="6"/>
  <c r="BH309" i="6"/>
  <c r="BG309" i="6"/>
  <c r="BE309" i="6"/>
  <c r="X309" i="6"/>
  <c r="V309" i="6"/>
  <c r="T309" i="6"/>
  <c r="P309" i="6"/>
  <c r="BI307" i="6"/>
  <c r="BH307" i="6"/>
  <c r="BG307" i="6"/>
  <c r="BE307" i="6"/>
  <c r="X307" i="6"/>
  <c r="V307" i="6"/>
  <c r="T307" i="6"/>
  <c r="P307" i="6"/>
  <c r="BI305" i="6"/>
  <c r="BH305" i="6"/>
  <c r="BG305" i="6"/>
  <c r="BE305" i="6"/>
  <c r="X305" i="6"/>
  <c r="V305" i="6"/>
  <c r="T305" i="6"/>
  <c r="P305" i="6"/>
  <c r="BI303" i="6"/>
  <c r="BH303" i="6"/>
  <c r="BG303" i="6"/>
  <c r="BE303" i="6"/>
  <c r="X303" i="6"/>
  <c r="V303" i="6"/>
  <c r="T303" i="6"/>
  <c r="P303" i="6"/>
  <c r="BI302" i="6"/>
  <c r="BH302" i="6"/>
  <c r="BG302" i="6"/>
  <c r="BE302" i="6"/>
  <c r="X302" i="6"/>
  <c r="V302" i="6"/>
  <c r="T302" i="6"/>
  <c r="P302" i="6"/>
  <c r="BI301" i="6"/>
  <c r="BH301" i="6"/>
  <c r="BG301" i="6"/>
  <c r="BE301" i="6"/>
  <c r="X301" i="6"/>
  <c r="V301" i="6"/>
  <c r="T301" i="6"/>
  <c r="P301" i="6"/>
  <c r="BI300" i="6"/>
  <c r="BH300" i="6"/>
  <c r="BG300" i="6"/>
  <c r="BE300" i="6"/>
  <c r="X300" i="6"/>
  <c r="V300" i="6"/>
  <c r="T300" i="6"/>
  <c r="P300" i="6"/>
  <c r="BI298" i="6"/>
  <c r="BH298" i="6"/>
  <c r="BG298" i="6"/>
  <c r="BE298" i="6"/>
  <c r="X298" i="6"/>
  <c r="V298" i="6"/>
  <c r="T298" i="6"/>
  <c r="P298" i="6"/>
  <c r="BI296" i="6"/>
  <c r="BH296" i="6"/>
  <c r="BG296" i="6"/>
  <c r="BE296" i="6"/>
  <c r="X296" i="6"/>
  <c r="V296" i="6"/>
  <c r="T296" i="6"/>
  <c r="P296" i="6"/>
  <c r="BI294" i="6"/>
  <c r="BH294" i="6"/>
  <c r="BG294" i="6"/>
  <c r="BE294" i="6"/>
  <c r="X294" i="6"/>
  <c r="V294" i="6"/>
  <c r="T294" i="6"/>
  <c r="P294" i="6"/>
  <c r="BI292" i="6"/>
  <c r="BH292" i="6"/>
  <c r="BG292" i="6"/>
  <c r="BE292" i="6"/>
  <c r="X292" i="6"/>
  <c r="V292" i="6"/>
  <c r="T292" i="6"/>
  <c r="P292" i="6"/>
  <c r="BI290" i="6"/>
  <c r="BH290" i="6"/>
  <c r="BG290" i="6"/>
  <c r="BE290" i="6"/>
  <c r="X290" i="6"/>
  <c r="V290" i="6"/>
  <c r="T290" i="6"/>
  <c r="P290" i="6"/>
  <c r="BI288" i="6"/>
  <c r="BH288" i="6"/>
  <c r="BG288" i="6"/>
  <c r="BE288" i="6"/>
  <c r="X288" i="6"/>
  <c r="V288" i="6"/>
  <c r="T288" i="6"/>
  <c r="P288" i="6"/>
  <c r="BI286" i="6"/>
  <c r="BH286" i="6"/>
  <c r="BG286" i="6"/>
  <c r="BE286" i="6"/>
  <c r="X286" i="6"/>
  <c r="V286" i="6"/>
  <c r="T286" i="6"/>
  <c r="P286" i="6"/>
  <c r="BI284" i="6"/>
  <c r="BH284" i="6"/>
  <c r="BG284" i="6"/>
  <c r="BE284" i="6"/>
  <c r="X284" i="6"/>
  <c r="V284" i="6"/>
  <c r="T284" i="6"/>
  <c r="P284" i="6"/>
  <c r="BI282" i="6"/>
  <c r="BH282" i="6"/>
  <c r="BG282" i="6"/>
  <c r="BE282" i="6"/>
  <c r="X282" i="6"/>
  <c r="V282" i="6"/>
  <c r="T282" i="6"/>
  <c r="P282" i="6"/>
  <c r="BI280" i="6"/>
  <c r="BH280" i="6"/>
  <c r="BG280" i="6"/>
  <c r="BE280" i="6"/>
  <c r="X280" i="6"/>
  <c r="V280" i="6"/>
  <c r="T280" i="6"/>
  <c r="P280" i="6"/>
  <c r="BI278" i="6"/>
  <c r="BH278" i="6"/>
  <c r="BG278" i="6"/>
  <c r="BE278" i="6"/>
  <c r="X278" i="6"/>
  <c r="V278" i="6"/>
  <c r="T278" i="6"/>
  <c r="P278" i="6"/>
  <c r="BI276" i="6"/>
  <c r="BH276" i="6"/>
  <c r="BG276" i="6"/>
  <c r="BE276" i="6"/>
  <c r="X276" i="6"/>
  <c r="V276" i="6"/>
  <c r="T276" i="6"/>
  <c r="P276" i="6"/>
  <c r="BI274" i="6"/>
  <c r="BH274" i="6"/>
  <c r="BG274" i="6"/>
  <c r="BE274" i="6"/>
  <c r="X274" i="6"/>
  <c r="V274" i="6"/>
  <c r="T274" i="6"/>
  <c r="P274" i="6"/>
  <c r="BI271" i="6"/>
  <c r="BH271" i="6"/>
  <c r="BG271" i="6"/>
  <c r="BE271" i="6"/>
  <c r="X271" i="6"/>
  <c r="V271" i="6"/>
  <c r="T271" i="6"/>
  <c r="P271" i="6"/>
  <c r="BI270" i="6"/>
  <c r="BH270" i="6"/>
  <c r="BG270" i="6"/>
  <c r="BE270" i="6"/>
  <c r="X270" i="6"/>
  <c r="V270" i="6"/>
  <c r="T270" i="6"/>
  <c r="P270" i="6"/>
  <c r="BI268" i="6"/>
  <c r="BH268" i="6"/>
  <c r="BG268" i="6"/>
  <c r="BE268" i="6"/>
  <c r="X268" i="6"/>
  <c r="V268" i="6"/>
  <c r="T268" i="6"/>
  <c r="P268" i="6"/>
  <c r="BI266" i="6"/>
  <c r="BH266" i="6"/>
  <c r="BG266" i="6"/>
  <c r="BE266" i="6"/>
  <c r="X266" i="6"/>
  <c r="V266" i="6"/>
  <c r="T266" i="6"/>
  <c r="P266" i="6"/>
  <c r="BI264" i="6"/>
  <c r="BH264" i="6"/>
  <c r="BG264" i="6"/>
  <c r="BE264" i="6"/>
  <c r="X264" i="6"/>
  <c r="V264" i="6"/>
  <c r="T264" i="6"/>
  <c r="P264" i="6"/>
  <c r="BI263" i="6"/>
  <c r="BH263" i="6"/>
  <c r="BG263" i="6"/>
  <c r="BE263" i="6"/>
  <c r="X263" i="6"/>
  <c r="V263" i="6"/>
  <c r="T263" i="6"/>
  <c r="P263" i="6"/>
  <c r="BI261" i="6"/>
  <c r="BH261" i="6"/>
  <c r="BG261" i="6"/>
  <c r="BE261" i="6"/>
  <c r="X261" i="6"/>
  <c r="V261" i="6"/>
  <c r="T261" i="6"/>
  <c r="P261" i="6"/>
  <c r="BI259" i="6"/>
  <c r="BH259" i="6"/>
  <c r="BG259" i="6"/>
  <c r="BE259" i="6"/>
  <c r="X259" i="6"/>
  <c r="V259" i="6"/>
  <c r="T259" i="6"/>
  <c r="P259" i="6"/>
  <c r="BI257" i="6"/>
  <c r="BH257" i="6"/>
  <c r="BG257" i="6"/>
  <c r="BE257" i="6"/>
  <c r="X257" i="6"/>
  <c r="V257" i="6"/>
  <c r="T257" i="6"/>
  <c r="P257" i="6"/>
  <c r="BI255" i="6"/>
  <c r="BH255" i="6"/>
  <c r="BG255" i="6"/>
  <c r="BE255" i="6"/>
  <c r="X255" i="6"/>
  <c r="V255" i="6"/>
  <c r="T255" i="6"/>
  <c r="P255" i="6"/>
  <c r="BI253" i="6"/>
  <c r="BH253" i="6"/>
  <c r="BG253" i="6"/>
  <c r="BE253" i="6"/>
  <c r="X253" i="6"/>
  <c r="V253" i="6"/>
  <c r="T253" i="6"/>
  <c r="P253" i="6"/>
  <c r="BI251" i="6"/>
  <c r="BH251" i="6"/>
  <c r="BG251" i="6"/>
  <c r="BE251" i="6"/>
  <c r="X251" i="6"/>
  <c r="V251" i="6"/>
  <c r="T251" i="6"/>
  <c r="P251" i="6"/>
  <c r="BI250" i="6"/>
  <c r="BH250" i="6"/>
  <c r="BG250" i="6"/>
  <c r="BE250" i="6"/>
  <c r="X250" i="6"/>
  <c r="V250" i="6"/>
  <c r="T250" i="6"/>
  <c r="P250" i="6"/>
  <c r="BI248" i="6"/>
  <c r="BH248" i="6"/>
  <c r="BG248" i="6"/>
  <c r="BE248" i="6"/>
  <c r="X248" i="6"/>
  <c r="V248" i="6"/>
  <c r="T248" i="6"/>
  <c r="P248" i="6"/>
  <c r="BI246" i="6"/>
  <c r="BH246" i="6"/>
  <c r="BG246" i="6"/>
  <c r="BE246" i="6"/>
  <c r="X246" i="6"/>
  <c r="V246" i="6"/>
  <c r="T246" i="6"/>
  <c r="P246" i="6"/>
  <c r="BI243" i="6"/>
  <c r="BH243" i="6"/>
  <c r="BG243" i="6"/>
  <c r="BE243" i="6"/>
  <c r="X243" i="6"/>
  <c r="V243" i="6"/>
  <c r="T243" i="6"/>
  <c r="P243" i="6"/>
  <c r="BI241" i="6"/>
  <c r="BH241" i="6"/>
  <c r="BG241" i="6"/>
  <c r="BE241" i="6"/>
  <c r="X241" i="6"/>
  <c r="V241" i="6"/>
  <c r="T241" i="6"/>
  <c r="P241" i="6"/>
  <c r="BI238" i="6"/>
  <c r="BH238" i="6"/>
  <c r="BG238" i="6"/>
  <c r="BE238" i="6"/>
  <c r="X238" i="6"/>
  <c r="V238" i="6"/>
  <c r="T238" i="6"/>
  <c r="P238" i="6"/>
  <c r="BI236" i="6"/>
  <c r="BH236" i="6"/>
  <c r="BG236" i="6"/>
  <c r="BE236" i="6"/>
  <c r="X236" i="6"/>
  <c r="V236" i="6"/>
  <c r="T236" i="6"/>
  <c r="P236" i="6"/>
  <c r="BI232" i="6"/>
  <c r="BH232" i="6"/>
  <c r="BG232" i="6"/>
  <c r="BE232" i="6"/>
  <c r="X232" i="6"/>
  <c r="V232" i="6"/>
  <c r="T232" i="6"/>
  <c r="P232" i="6"/>
  <c r="BI230" i="6"/>
  <c r="BH230" i="6"/>
  <c r="BG230" i="6"/>
  <c r="BE230" i="6"/>
  <c r="X230" i="6"/>
  <c r="V230" i="6"/>
  <c r="T230" i="6"/>
  <c r="P230" i="6"/>
  <c r="BI227" i="6"/>
  <c r="BH227" i="6"/>
  <c r="BG227" i="6"/>
  <c r="BE227" i="6"/>
  <c r="X227" i="6"/>
  <c r="V227" i="6"/>
  <c r="T227" i="6"/>
  <c r="P227" i="6"/>
  <c r="BI225" i="6"/>
  <c r="BH225" i="6"/>
  <c r="BG225" i="6"/>
  <c r="BE225" i="6"/>
  <c r="X225" i="6"/>
  <c r="V225" i="6"/>
  <c r="T225" i="6"/>
  <c r="P225" i="6"/>
  <c r="BI223" i="6"/>
  <c r="BH223" i="6"/>
  <c r="BG223" i="6"/>
  <c r="BE223" i="6"/>
  <c r="X223" i="6"/>
  <c r="V223" i="6"/>
  <c r="T223" i="6"/>
  <c r="P223" i="6"/>
  <c r="BI221" i="6"/>
  <c r="BH221" i="6"/>
  <c r="BG221" i="6"/>
  <c r="BE221" i="6"/>
  <c r="X221" i="6"/>
  <c r="V221" i="6"/>
  <c r="T221" i="6"/>
  <c r="P221" i="6"/>
  <c r="BI219" i="6"/>
  <c r="BH219" i="6"/>
  <c r="BG219" i="6"/>
  <c r="BE219" i="6"/>
  <c r="X219" i="6"/>
  <c r="V219" i="6"/>
  <c r="T219" i="6"/>
  <c r="P219" i="6"/>
  <c r="BI217" i="6"/>
  <c r="BH217" i="6"/>
  <c r="BG217" i="6"/>
  <c r="BE217" i="6"/>
  <c r="X217" i="6"/>
  <c r="V217" i="6"/>
  <c r="T217" i="6"/>
  <c r="P217" i="6"/>
  <c r="BI214" i="6"/>
  <c r="BH214" i="6"/>
  <c r="BG214" i="6"/>
  <c r="BE214" i="6"/>
  <c r="X214" i="6"/>
  <c r="V214" i="6"/>
  <c r="T214" i="6"/>
  <c r="P214" i="6"/>
  <c r="BI210" i="6"/>
  <c r="BH210" i="6"/>
  <c r="BG210" i="6"/>
  <c r="BE210" i="6"/>
  <c r="X210" i="6"/>
  <c r="V210" i="6"/>
  <c r="T210" i="6"/>
  <c r="P210" i="6"/>
  <c r="BI208" i="6"/>
  <c r="BH208" i="6"/>
  <c r="BG208" i="6"/>
  <c r="BE208" i="6"/>
  <c r="X208" i="6"/>
  <c r="V208" i="6"/>
  <c r="T208" i="6"/>
  <c r="P208" i="6"/>
  <c r="BI203" i="6"/>
  <c r="BH203" i="6"/>
  <c r="BG203" i="6"/>
  <c r="BE203" i="6"/>
  <c r="X203" i="6"/>
  <c r="V203" i="6"/>
  <c r="T203" i="6"/>
  <c r="P203" i="6"/>
  <c r="BI198" i="6"/>
  <c r="BH198" i="6"/>
  <c r="BG198" i="6"/>
  <c r="BE198" i="6"/>
  <c r="X198" i="6"/>
  <c r="V198" i="6"/>
  <c r="T198" i="6"/>
  <c r="P198" i="6"/>
  <c r="BI196" i="6"/>
  <c r="BH196" i="6"/>
  <c r="BG196" i="6"/>
  <c r="BE196" i="6"/>
  <c r="X196" i="6"/>
  <c r="V196" i="6"/>
  <c r="T196" i="6"/>
  <c r="P196" i="6"/>
  <c r="BI194" i="6"/>
  <c r="BH194" i="6"/>
  <c r="BG194" i="6"/>
  <c r="BE194" i="6"/>
  <c r="X194" i="6"/>
  <c r="V194" i="6"/>
  <c r="T194" i="6"/>
  <c r="P194" i="6"/>
  <c r="BI192" i="6"/>
  <c r="BH192" i="6"/>
  <c r="BG192" i="6"/>
  <c r="BE192" i="6"/>
  <c r="X192" i="6"/>
  <c r="V192" i="6"/>
  <c r="T192" i="6"/>
  <c r="P192" i="6"/>
  <c r="BI190" i="6"/>
  <c r="BH190" i="6"/>
  <c r="BG190" i="6"/>
  <c r="BE190" i="6"/>
  <c r="X190" i="6"/>
  <c r="V190" i="6"/>
  <c r="T190" i="6"/>
  <c r="P190" i="6"/>
  <c r="BI188" i="6"/>
  <c r="BH188" i="6"/>
  <c r="BG188" i="6"/>
  <c r="BE188" i="6"/>
  <c r="X188" i="6"/>
  <c r="V188" i="6"/>
  <c r="T188" i="6"/>
  <c r="P188" i="6"/>
  <c r="BI185" i="6"/>
  <c r="BH185" i="6"/>
  <c r="BG185" i="6"/>
  <c r="BE185" i="6"/>
  <c r="X185" i="6"/>
  <c r="V185" i="6"/>
  <c r="T185" i="6"/>
  <c r="P185" i="6"/>
  <c r="BI180" i="6"/>
  <c r="BH180" i="6"/>
  <c r="BG180" i="6"/>
  <c r="BE180" i="6"/>
  <c r="X180" i="6"/>
  <c r="V180" i="6"/>
  <c r="T180" i="6"/>
  <c r="P180" i="6"/>
  <c r="BI178" i="6"/>
  <c r="BH178" i="6"/>
  <c r="BG178" i="6"/>
  <c r="BE178" i="6"/>
  <c r="X178" i="6"/>
  <c r="V178" i="6"/>
  <c r="T178" i="6"/>
  <c r="P178" i="6"/>
  <c r="BI175" i="6"/>
  <c r="BH175" i="6"/>
  <c r="BG175" i="6"/>
  <c r="BE175" i="6"/>
  <c r="X175" i="6"/>
  <c r="V175" i="6"/>
  <c r="T175" i="6"/>
  <c r="P175" i="6"/>
  <c r="BI173" i="6"/>
  <c r="BH173" i="6"/>
  <c r="BG173" i="6"/>
  <c r="BE173" i="6"/>
  <c r="X173" i="6"/>
  <c r="V173" i="6"/>
  <c r="T173" i="6"/>
  <c r="P173" i="6"/>
  <c r="BI171" i="6"/>
  <c r="BH171" i="6"/>
  <c r="BG171" i="6"/>
  <c r="BE171" i="6"/>
  <c r="X171" i="6"/>
  <c r="V171" i="6"/>
  <c r="T171" i="6"/>
  <c r="P171" i="6"/>
  <c r="BI169" i="6"/>
  <c r="BH169" i="6"/>
  <c r="BG169" i="6"/>
  <c r="BE169" i="6"/>
  <c r="X169" i="6"/>
  <c r="V169" i="6"/>
  <c r="T169" i="6"/>
  <c r="P169" i="6"/>
  <c r="BI167" i="6"/>
  <c r="BH167" i="6"/>
  <c r="BG167" i="6"/>
  <c r="BE167" i="6"/>
  <c r="X167" i="6"/>
  <c r="V167" i="6"/>
  <c r="T167" i="6"/>
  <c r="P167" i="6"/>
  <c r="BI165" i="6"/>
  <c r="BH165" i="6"/>
  <c r="BG165" i="6"/>
  <c r="BE165" i="6"/>
  <c r="X165" i="6"/>
  <c r="V165" i="6"/>
  <c r="T165" i="6"/>
  <c r="P165" i="6"/>
  <c r="BI160" i="6"/>
  <c r="BH160" i="6"/>
  <c r="BG160" i="6"/>
  <c r="BE160" i="6"/>
  <c r="X160" i="6"/>
  <c r="V160" i="6"/>
  <c r="T160" i="6"/>
  <c r="P160" i="6"/>
  <c r="BI154" i="6"/>
  <c r="BH154" i="6"/>
  <c r="BG154" i="6"/>
  <c r="BE154" i="6"/>
  <c r="X154" i="6"/>
  <c r="V154" i="6"/>
  <c r="T154" i="6"/>
  <c r="P154" i="6"/>
  <c r="BI152" i="6"/>
  <c r="BH152" i="6"/>
  <c r="BG152" i="6"/>
  <c r="BE152" i="6"/>
  <c r="X152" i="6"/>
  <c r="V152" i="6"/>
  <c r="T152" i="6"/>
  <c r="P152" i="6"/>
  <c r="BI149" i="6"/>
  <c r="BH149" i="6"/>
  <c r="BG149" i="6"/>
  <c r="BE149" i="6"/>
  <c r="X149" i="6"/>
  <c r="V149" i="6"/>
  <c r="T149" i="6"/>
  <c r="P149" i="6"/>
  <c r="BI147" i="6"/>
  <c r="BH147" i="6"/>
  <c r="BG147" i="6"/>
  <c r="BE147" i="6"/>
  <c r="X147" i="6"/>
  <c r="V147" i="6"/>
  <c r="T147" i="6"/>
  <c r="P147" i="6"/>
  <c r="BI145" i="6"/>
  <c r="BH145" i="6"/>
  <c r="BG145" i="6"/>
  <c r="BE145" i="6"/>
  <c r="X145" i="6"/>
  <c r="V145" i="6"/>
  <c r="T145" i="6"/>
  <c r="P145" i="6"/>
  <c r="BI143" i="6"/>
  <c r="BH143" i="6"/>
  <c r="BG143" i="6"/>
  <c r="BE143" i="6"/>
  <c r="X143" i="6"/>
  <c r="V143" i="6"/>
  <c r="T143" i="6"/>
  <c r="P143" i="6"/>
  <c r="BI141" i="6"/>
  <c r="BH141" i="6"/>
  <c r="BG141" i="6"/>
  <c r="BE141" i="6"/>
  <c r="X141" i="6"/>
  <c r="V141" i="6"/>
  <c r="T141" i="6"/>
  <c r="P141" i="6"/>
  <c r="BI139" i="6"/>
  <c r="BH139" i="6"/>
  <c r="BG139" i="6"/>
  <c r="BE139" i="6"/>
  <c r="X139" i="6"/>
  <c r="V139" i="6"/>
  <c r="T139" i="6"/>
  <c r="P139" i="6"/>
  <c r="F130" i="6"/>
  <c r="E128" i="6"/>
  <c r="F89" i="6"/>
  <c r="E87" i="6"/>
  <c r="J24" i="6"/>
  <c r="E24" i="6"/>
  <c r="J92" i="6"/>
  <c r="J23" i="6"/>
  <c r="J21" i="6"/>
  <c r="E21" i="6"/>
  <c r="J132" i="6"/>
  <c r="J20" i="6"/>
  <c r="J18" i="6"/>
  <c r="E18" i="6"/>
  <c r="F133" i="6"/>
  <c r="J17" i="6"/>
  <c r="J15" i="6"/>
  <c r="E15" i="6"/>
  <c r="F91" i="6"/>
  <c r="J14" i="6"/>
  <c r="J12" i="6"/>
  <c r="J130" i="6" s="1"/>
  <c r="E7" i="6"/>
  <c r="E85" i="6" s="1"/>
  <c r="K39" i="5"/>
  <c r="K38" i="5"/>
  <c r="BA98" i="1"/>
  <c r="K37" i="5"/>
  <c r="AZ98" i="1"/>
  <c r="BI302" i="5"/>
  <c r="BH302" i="5"/>
  <c r="BG302" i="5"/>
  <c r="BE302" i="5"/>
  <c r="X302" i="5"/>
  <c r="V302" i="5"/>
  <c r="T302" i="5"/>
  <c r="P302" i="5"/>
  <c r="BI301" i="5"/>
  <c r="BH301" i="5"/>
  <c r="BG301" i="5"/>
  <c r="BE301" i="5"/>
  <c r="X301" i="5"/>
  <c r="V301" i="5"/>
  <c r="T301" i="5"/>
  <c r="P301" i="5"/>
  <c r="BI300" i="5"/>
  <c r="BH300" i="5"/>
  <c r="BG300" i="5"/>
  <c r="BE300" i="5"/>
  <c r="X300" i="5"/>
  <c r="V300" i="5"/>
  <c r="T300" i="5"/>
  <c r="P300" i="5"/>
  <c r="BI298" i="5"/>
  <c r="BH298" i="5"/>
  <c r="BG298" i="5"/>
  <c r="BE298" i="5"/>
  <c r="X298" i="5"/>
  <c r="V298" i="5"/>
  <c r="T298" i="5"/>
  <c r="P298" i="5"/>
  <c r="BI297" i="5"/>
  <c r="BH297" i="5"/>
  <c r="BG297" i="5"/>
  <c r="BE297" i="5"/>
  <c r="X297" i="5"/>
  <c r="V297" i="5"/>
  <c r="T297" i="5"/>
  <c r="P297" i="5"/>
  <c r="BI296" i="5"/>
  <c r="BH296" i="5"/>
  <c r="BG296" i="5"/>
  <c r="BE296" i="5"/>
  <c r="X296" i="5"/>
  <c r="V296" i="5"/>
  <c r="T296" i="5"/>
  <c r="P296" i="5"/>
  <c r="BI295" i="5"/>
  <c r="BH295" i="5"/>
  <c r="BG295" i="5"/>
  <c r="BE295" i="5"/>
  <c r="X295" i="5"/>
  <c r="V295" i="5"/>
  <c r="T295" i="5"/>
  <c r="P295" i="5"/>
  <c r="BI294" i="5"/>
  <c r="BH294" i="5"/>
  <c r="BG294" i="5"/>
  <c r="BE294" i="5"/>
  <c r="X294" i="5"/>
  <c r="V294" i="5"/>
  <c r="T294" i="5"/>
  <c r="P294" i="5"/>
  <c r="BI293" i="5"/>
  <c r="BH293" i="5"/>
  <c r="BG293" i="5"/>
  <c r="BE293" i="5"/>
  <c r="X293" i="5"/>
  <c r="V293" i="5"/>
  <c r="T293" i="5"/>
  <c r="P293" i="5"/>
  <c r="BI291" i="5"/>
  <c r="BH291" i="5"/>
  <c r="BG291" i="5"/>
  <c r="BE291" i="5"/>
  <c r="X291" i="5"/>
  <c r="V291" i="5"/>
  <c r="T291" i="5"/>
  <c r="P291" i="5"/>
  <c r="BI288" i="5"/>
  <c r="BH288" i="5"/>
  <c r="BG288" i="5"/>
  <c r="BE288" i="5"/>
  <c r="X288" i="5"/>
  <c r="V288" i="5"/>
  <c r="T288" i="5"/>
  <c r="P288" i="5"/>
  <c r="BI286" i="5"/>
  <c r="BH286" i="5"/>
  <c r="BG286" i="5"/>
  <c r="BE286" i="5"/>
  <c r="X286" i="5"/>
  <c r="V286" i="5"/>
  <c r="T286" i="5"/>
  <c r="P286" i="5"/>
  <c r="BI284" i="5"/>
  <c r="BH284" i="5"/>
  <c r="BG284" i="5"/>
  <c r="BE284" i="5"/>
  <c r="X284" i="5"/>
  <c r="V284" i="5"/>
  <c r="T284" i="5"/>
  <c r="P284" i="5"/>
  <c r="BI282" i="5"/>
  <c r="BH282" i="5"/>
  <c r="BG282" i="5"/>
  <c r="BE282" i="5"/>
  <c r="X282" i="5"/>
  <c r="V282" i="5"/>
  <c r="T282" i="5"/>
  <c r="P282" i="5"/>
  <c r="BI280" i="5"/>
  <c r="BH280" i="5"/>
  <c r="BG280" i="5"/>
  <c r="BE280" i="5"/>
  <c r="X280" i="5"/>
  <c r="V280" i="5"/>
  <c r="T280" i="5"/>
  <c r="P280" i="5"/>
  <c r="BI278" i="5"/>
  <c r="BH278" i="5"/>
  <c r="BG278" i="5"/>
  <c r="BE278" i="5"/>
  <c r="X278" i="5"/>
  <c r="V278" i="5"/>
  <c r="T278" i="5"/>
  <c r="P278" i="5"/>
  <c r="BI276" i="5"/>
  <c r="BH276" i="5"/>
  <c r="BG276" i="5"/>
  <c r="BE276" i="5"/>
  <c r="X276" i="5"/>
  <c r="V276" i="5"/>
  <c r="T276" i="5"/>
  <c r="P276" i="5"/>
  <c r="BI274" i="5"/>
  <c r="BH274" i="5"/>
  <c r="BG274" i="5"/>
  <c r="BE274" i="5"/>
  <c r="X274" i="5"/>
  <c r="V274" i="5"/>
  <c r="T274" i="5"/>
  <c r="P274" i="5"/>
  <c r="BI272" i="5"/>
  <c r="BH272" i="5"/>
  <c r="BG272" i="5"/>
  <c r="BE272" i="5"/>
  <c r="X272" i="5"/>
  <c r="V272" i="5"/>
  <c r="T272" i="5"/>
  <c r="P272" i="5"/>
  <c r="BI269" i="5"/>
  <c r="BH269" i="5"/>
  <c r="BG269" i="5"/>
  <c r="BE269" i="5"/>
  <c r="X269" i="5"/>
  <c r="V269" i="5"/>
  <c r="T269" i="5"/>
  <c r="P269" i="5"/>
  <c r="BI267" i="5"/>
  <c r="BH267" i="5"/>
  <c r="BG267" i="5"/>
  <c r="BE267" i="5"/>
  <c r="X267" i="5"/>
  <c r="V267" i="5"/>
  <c r="T267" i="5"/>
  <c r="P267" i="5"/>
  <c r="BI264" i="5"/>
  <c r="BH264" i="5"/>
  <c r="BG264" i="5"/>
  <c r="BE264" i="5"/>
  <c r="X264" i="5"/>
  <c r="V264" i="5"/>
  <c r="T264" i="5"/>
  <c r="P264" i="5"/>
  <c r="BI263" i="5"/>
  <c r="BH263" i="5"/>
  <c r="BG263" i="5"/>
  <c r="BE263" i="5"/>
  <c r="X263" i="5"/>
  <c r="V263" i="5"/>
  <c r="T263" i="5"/>
  <c r="P263" i="5"/>
  <c r="BI260" i="5"/>
  <c r="BH260" i="5"/>
  <c r="BG260" i="5"/>
  <c r="BE260" i="5"/>
  <c r="X260" i="5"/>
  <c r="V260" i="5"/>
  <c r="T260" i="5"/>
  <c r="P260" i="5"/>
  <c r="BI258" i="5"/>
  <c r="BH258" i="5"/>
  <c r="BG258" i="5"/>
  <c r="BE258" i="5"/>
  <c r="X258" i="5"/>
  <c r="V258" i="5"/>
  <c r="T258" i="5"/>
  <c r="P258" i="5"/>
  <c r="BI256" i="5"/>
  <c r="BH256" i="5"/>
  <c r="BG256" i="5"/>
  <c r="BE256" i="5"/>
  <c r="X256" i="5"/>
  <c r="V256" i="5"/>
  <c r="T256" i="5"/>
  <c r="P256" i="5"/>
  <c r="BI253" i="5"/>
  <c r="BH253" i="5"/>
  <c r="BG253" i="5"/>
  <c r="BE253" i="5"/>
  <c r="X253" i="5"/>
  <c r="V253" i="5"/>
  <c r="T253" i="5"/>
  <c r="P253" i="5"/>
  <c r="BI251" i="5"/>
  <c r="BH251" i="5"/>
  <c r="BG251" i="5"/>
  <c r="BE251" i="5"/>
  <c r="X251" i="5"/>
  <c r="V251" i="5"/>
  <c r="T251" i="5"/>
  <c r="P251" i="5"/>
  <c r="BI248" i="5"/>
  <c r="BH248" i="5"/>
  <c r="BG248" i="5"/>
  <c r="BE248" i="5"/>
  <c r="X248" i="5"/>
  <c r="V248" i="5"/>
  <c r="T248" i="5"/>
  <c r="P248" i="5"/>
  <c r="BI246" i="5"/>
  <c r="BH246" i="5"/>
  <c r="BG246" i="5"/>
  <c r="BE246" i="5"/>
  <c r="X246" i="5"/>
  <c r="V246" i="5"/>
  <c r="T246" i="5"/>
  <c r="P246" i="5"/>
  <c r="BI244" i="5"/>
  <c r="BH244" i="5"/>
  <c r="BG244" i="5"/>
  <c r="BE244" i="5"/>
  <c r="X244" i="5"/>
  <c r="V244" i="5"/>
  <c r="T244" i="5"/>
  <c r="P244" i="5"/>
  <c r="BI242" i="5"/>
  <c r="BH242" i="5"/>
  <c r="BG242" i="5"/>
  <c r="BE242" i="5"/>
  <c r="X242" i="5"/>
  <c r="V242" i="5"/>
  <c r="T242" i="5"/>
  <c r="P242" i="5"/>
  <c r="BI240" i="5"/>
  <c r="BH240" i="5"/>
  <c r="BG240" i="5"/>
  <c r="BE240" i="5"/>
  <c r="X240" i="5"/>
  <c r="V240" i="5"/>
  <c r="T240" i="5"/>
  <c r="P240" i="5"/>
  <c r="BI238" i="5"/>
  <c r="BH238" i="5"/>
  <c r="BG238" i="5"/>
  <c r="BE238" i="5"/>
  <c r="X238" i="5"/>
  <c r="V238" i="5"/>
  <c r="T238" i="5"/>
  <c r="P238" i="5"/>
  <c r="BI235" i="5"/>
  <c r="BH235" i="5"/>
  <c r="BG235" i="5"/>
  <c r="BE235" i="5"/>
  <c r="X235" i="5"/>
  <c r="X234" i="5"/>
  <c r="V235" i="5"/>
  <c r="V234" i="5" s="1"/>
  <c r="T235" i="5"/>
  <c r="T234" i="5"/>
  <c r="P235" i="5"/>
  <c r="BI232" i="5"/>
  <c r="BH232" i="5"/>
  <c r="BG232" i="5"/>
  <c r="BE232" i="5"/>
  <c r="X232" i="5"/>
  <c r="V232" i="5"/>
  <c r="T232" i="5"/>
  <c r="P232" i="5"/>
  <c r="BI230" i="5"/>
  <c r="BH230" i="5"/>
  <c r="BG230" i="5"/>
  <c r="BE230" i="5"/>
  <c r="X230" i="5"/>
  <c r="V230" i="5"/>
  <c r="T230" i="5"/>
  <c r="P230" i="5"/>
  <c r="BI227" i="5"/>
  <c r="BH227" i="5"/>
  <c r="BG227" i="5"/>
  <c r="BE227" i="5"/>
  <c r="X227" i="5"/>
  <c r="V227" i="5"/>
  <c r="T227" i="5"/>
  <c r="P227" i="5"/>
  <c r="BI225" i="5"/>
  <c r="BH225" i="5"/>
  <c r="BG225" i="5"/>
  <c r="BE225" i="5"/>
  <c r="X225" i="5"/>
  <c r="V225" i="5"/>
  <c r="T225" i="5"/>
  <c r="P225" i="5"/>
  <c r="BI221" i="5"/>
  <c r="BH221" i="5"/>
  <c r="BG221" i="5"/>
  <c r="BE221" i="5"/>
  <c r="X221" i="5"/>
  <c r="V221" i="5"/>
  <c r="T221" i="5"/>
  <c r="P221" i="5"/>
  <c r="BI219" i="5"/>
  <c r="BH219" i="5"/>
  <c r="BG219" i="5"/>
  <c r="BE219" i="5"/>
  <c r="X219" i="5"/>
  <c r="V219" i="5"/>
  <c r="T219" i="5"/>
  <c r="P219" i="5"/>
  <c r="BI216" i="5"/>
  <c r="BH216" i="5"/>
  <c r="BG216" i="5"/>
  <c r="BE216" i="5"/>
  <c r="X216" i="5"/>
  <c r="V216" i="5"/>
  <c r="T216" i="5"/>
  <c r="P216" i="5"/>
  <c r="BI214" i="5"/>
  <c r="BH214" i="5"/>
  <c r="BG214" i="5"/>
  <c r="BE214" i="5"/>
  <c r="X214" i="5"/>
  <c r="V214" i="5"/>
  <c r="T214" i="5"/>
  <c r="P214" i="5"/>
  <c r="BI211" i="5"/>
  <c r="BH211" i="5"/>
  <c r="BG211" i="5"/>
  <c r="BE211" i="5"/>
  <c r="X211" i="5"/>
  <c r="V211" i="5"/>
  <c r="T211" i="5"/>
  <c r="P211" i="5"/>
  <c r="BI209" i="5"/>
  <c r="BH209" i="5"/>
  <c r="BG209" i="5"/>
  <c r="BE209" i="5"/>
  <c r="X209" i="5"/>
  <c r="V209" i="5"/>
  <c r="T209" i="5"/>
  <c r="P209" i="5"/>
  <c r="BI206" i="5"/>
  <c r="BH206" i="5"/>
  <c r="BG206" i="5"/>
  <c r="BE206" i="5"/>
  <c r="X206" i="5"/>
  <c r="V206" i="5"/>
  <c r="T206" i="5"/>
  <c r="P206" i="5"/>
  <c r="BI204" i="5"/>
  <c r="BH204" i="5"/>
  <c r="BG204" i="5"/>
  <c r="BE204" i="5"/>
  <c r="X204" i="5"/>
  <c r="V204" i="5"/>
  <c r="T204" i="5"/>
  <c r="P204" i="5"/>
  <c r="BI201" i="5"/>
  <c r="BH201" i="5"/>
  <c r="BG201" i="5"/>
  <c r="BE201" i="5"/>
  <c r="X201" i="5"/>
  <c r="V201" i="5"/>
  <c r="T201" i="5"/>
  <c r="P201" i="5"/>
  <c r="BI197" i="5"/>
  <c r="BH197" i="5"/>
  <c r="BG197" i="5"/>
  <c r="BE197" i="5"/>
  <c r="X197" i="5"/>
  <c r="V197" i="5"/>
  <c r="T197" i="5"/>
  <c r="P197" i="5"/>
  <c r="BI192" i="5"/>
  <c r="BH192" i="5"/>
  <c r="BG192" i="5"/>
  <c r="BE192" i="5"/>
  <c r="X192" i="5"/>
  <c r="V192" i="5"/>
  <c r="T192" i="5"/>
  <c r="P192" i="5"/>
  <c r="BI190" i="5"/>
  <c r="BH190" i="5"/>
  <c r="BG190" i="5"/>
  <c r="BE190" i="5"/>
  <c r="X190" i="5"/>
  <c r="V190" i="5"/>
  <c r="T190" i="5"/>
  <c r="P190" i="5"/>
  <c r="BI186" i="5"/>
  <c r="BH186" i="5"/>
  <c r="BG186" i="5"/>
  <c r="BE186" i="5"/>
  <c r="X186" i="5"/>
  <c r="V186" i="5"/>
  <c r="T186" i="5"/>
  <c r="P186" i="5"/>
  <c r="BI184" i="5"/>
  <c r="BH184" i="5"/>
  <c r="BG184" i="5"/>
  <c r="BE184" i="5"/>
  <c r="X184" i="5"/>
  <c r="V184" i="5"/>
  <c r="T184" i="5"/>
  <c r="P184" i="5"/>
  <c r="BI181" i="5"/>
  <c r="BH181" i="5"/>
  <c r="BG181" i="5"/>
  <c r="BE181" i="5"/>
  <c r="X181" i="5"/>
  <c r="V181" i="5"/>
  <c r="T181" i="5"/>
  <c r="P181" i="5"/>
  <c r="BI176" i="5"/>
  <c r="BH176" i="5"/>
  <c r="BG176" i="5"/>
  <c r="BE176" i="5"/>
  <c r="X176" i="5"/>
  <c r="V176" i="5"/>
  <c r="T176" i="5"/>
  <c r="P176" i="5"/>
  <c r="BI174" i="5"/>
  <c r="BH174" i="5"/>
  <c r="BG174" i="5"/>
  <c r="BE174" i="5"/>
  <c r="X174" i="5"/>
  <c r="V174" i="5"/>
  <c r="T174" i="5"/>
  <c r="P174" i="5"/>
  <c r="BI171" i="5"/>
  <c r="BH171" i="5"/>
  <c r="BG171" i="5"/>
  <c r="BE171" i="5"/>
  <c r="X171" i="5"/>
  <c r="V171" i="5"/>
  <c r="T171" i="5"/>
  <c r="P171" i="5"/>
  <c r="BI167" i="5"/>
  <c r="BH167" i="5"/>
  <c r="BG167" i="5"/>
  <c r="BE167" i="5"/>
  <c r="X167" i="5"/>
  <c r="V167" i="5"/>
  <c r="T167" i="5"/>
  <c r="P167" i="5"/>
  <c r="BI165" i="5"/>
  <c r="BH165" i="5"/>
  <c r="BG165" i="5"/>
  <c r="BE165" i="5"/>
  <c r="X165" i="5"/>
  <c r="V165" i="5"/>
  <c r="T165" i="5"/>
  <c r="P165" i="5"/>
  <c r="BI163" i="5"/>
  <c r="BH163" i="5"/>
  <c r="BG163" i="5"/>
  <c r="BE163" i="5"/>
  <c r="X163" i="5"/>
  <c r="V163" i="5"/>
  <c r="T163" i="5"/>
  <c r="P163" i="5"/>
  <c r="BI161" i="5"/>
  <c r="BH161" i="5"/>
  <c r="BG161" i="5"/>
  <c r="BE161" i="5"/>
  <c r="X161" i="5"/>
  <c r="V161" i="5"/>
  <c r="T161" i="5"/>
  <c r="P161" i="5"/>
  <c r="BI159" i="5"/>
  <c r="BH159" i="5"/>
  <c r="BG159" i="5"/>
  <c r="BE159" i="5"/>
  <c r="X159" i="5"/>
  <c r="V159" i="5"/>
  <c r="T159" i="5"/>
  <c r="P159" i="5"/>
  <c r="BI157" i="5"/>
  <c r="BH157" i="5"/>
  <c r="BG157" i="5"/>
  <c r="BE157" i="5"/>
  <c r="X157" i="5"/>
  <c r="V157" i="5"/>
  <c r="T157" i="5"/>
  <c r="P157" i="5"/>
  <c r="BI152" i="5"/>
  <c r="BH152" i="5"/>
  <c r="BG152" i="5"/>
  <c r="BE152" i="5"/>
  <c r="X152" i="5"/>
  <c r="V152" i="5"/>
  <c r="T152" i="5"/>
  <c r="P152" i="5"/>
  <c r="BI150" i="5"/>
  <c r="BH150" i="5"/>
  <c r="BG150" i="5"/>
  <c r="BE150" i="5"/>
  <c r="X150" i="5"/>
  <c r="V150" i="5"/>
  <c r="T150" i="5"/>
  <c r="P150" i="5"/>
  <c r="BI144" i="5"/>
  <c r="BH144" i="5"/>
  <c r="BG144" i="5"/>
  <c r="BE144" i="5"/>
  <c r="X144" i="5"/>
  <c r="V144" i="5"/>
  <c r="T144" i="5"/>
  <c r="P144" i="5"/>
  <c r="BI140" i="5"/>
  <c r="BH140" i="5"/>
  <c r="BG140" i="5"/>
  <c r="BE140" i="5"/>
  <c r="X140" i="5"/>
  <c r="V140" i="5"/>
  <c r="T140" i="5"/>
  <c r="P140" i="5"/>
  <c r="BI138" i="5"/>
  <c r="BH138" i="5"/>
  <c r="BG138" i="5"/>
  <c r="BE138" i="5"/>
  <c r="X138" i="5"/>
  <c r="V138" i="5"/>
  <c r="T138" i="5"/>
  <c r="P138" i="5"/>
  <c r="BI136" i="5"/>
  <c r="BH136" i="5"/>
  <c r="BG136" i="5"/>
  <c r="BE136" i="5"/>
  <c r="X136" i="5"/>
  <c r="V136" i="5"/>
  <c r="T136" i="5"/>
  <c r="P136" i="5"/>
  <c r="F127" i="5"/>
  <c r="E125" i="5"/>
  <c r="F89" i="5"/>
  <c r="E87" i="5"/>
  <c r="J24" i="5"/>
  <c r="E24" i="5"/>
  <c r="J92" i="5"/>
  <c r="J23" i="5"/>
  <c r="J21" i="5"/>
  <c r="E21" i="5"/>
  <c r="J91" i="5"/>
  <c r="J20" i="5"/>
  <c r="J18" i="5"/>
  <c r="E18" i="5"/>
  <c r="F130" i="5"/>
  <c r="J17" i="5"/>
  <c r="J15" i="5"/>
  <c r="E15" i="5"/>
  <c r="F129" i="5"/>
  <c r="J14" i="5"/>
  <c r="J12" i="5"/>
  <c r="J89" i="5" s="1"/>
  <c r="E7" i="5"/>
  <c r="E123" i="5" s="1"/>
  <c r="K39" i="4"/>
  <c r="K38" i="4"/>
  <c r="BA97" i="1"/>
  <c r="K37" i="4"/>
  <c r="AZ97" i="1"/>
  <c r="BI375" i="4"/>
  <c r="BH375" i="4"/>
  <c r="BG375" i="4"/>
  <c r="BE375" i="4"/>
  <c r="X375" i="4"/>
  <c r="X374" i="4"/>
  <c r="X373" i="4" s="1"/>
  <c r="V375" i="4"/>
  <c r="V374" i="4" s="1"/>
  <c r="V373" i="4" s="1"/>
  <c r="T375" i="4"/>
  <c r="T374" i="4" s="1"/>
  <c r="T373" i="4" s="1"/>
  <c r="P375" i="4"/>
  <c r="BK375" i="4" s="1"/>
  <c r="BI371" i="4"/>
  <c r="BH371" i="4"/>
  <c r="BG371" i="4"/>
  <c r="BE371" i="4"/>
  <c r="X371" i="4"/>
  <c r="V371" i="4"/>
  <c r="T371" i="4"/>
  <c r="P371" i="4"/>
  <c r="BI370" i="4"/>
  <c r="BH370" i="4"/>
  <c r="BG370" i="4"/>
  <c r="BE370" i="4"/>
  <c r="X370" i="4"/>
  <c r="V370" i="4"/>
  <c r="T370" i="4"/>
  <c r="P370" i="4"/>
  <c r="BI369" i="4"/>
  <c r="BH369" i="4"/>
  <c r="BG369" i="4"/>
  <c r="BE369" i="4"/>
  <c r="X369" i="4"/>
  <c r="V369" i="4"/>
  <c r="T369" i="4"/>
  <c r="P369" i="4"/>
  <c r="BI368" i="4"/>
  <c r="BH368" i="4"/>
  <c r="BG368" i="4"/>
  <c r="BE368" i="4"/>
  <c r="X368" i="4"/>
  <c r="V368" i="4"/>
  <c r="T368" i="4"/>
  <c r="P368" i="4"/>
  <c r="K368" i="4" s="1"/>
  <c r="BI367" i="4"/>
  <c r="BH367" i="4"/>
  <c r="BG367" i="4"/>
  <c r="BE367" i="4"/>
  <c r="X367" i="4"/>
  <c r="V367" i="4"/>
  <c r="T367" i="4"/>
  <c r="P367" i="4"/>
  <c r="BI366" i="4"/>
  <c r="BH366" i="4"/>
  <c r="BG366" i="4"/>
  <c r="BE366" i="4"/>
  <c r="X366" i="4"/>
  <c r="V366" i="4"/>
  <c r="T366" i="4"/>
  <c r="P366" i="4"/>
  <c r="BI364" i="4"/>
  <c r="BH364" i="4"/>
  <c r="BG364" i="4"/>
  <c r="BE364" i="4"/>
  <c r="X364" i="4"/>
  <c r="V364" i="4"/>
  <c r="T364" i="4"/>
  <c r="P364" i="4"/>
  <c r="K364" i="4" s="1"/>
  <c r="BI361" i="4"/>
  <c r="BH361" i="4"/>
  <c r="BG361" i="4"/>
  <c r="BE361" i="4"/>
  <c r="X361" i="4"/>
  <c r="V361" i="4"/>
  <c r="T361" i="4"/>
  <c r="P361" i="4"/>
  <c r="BI359" i="4"/>
  <c r="BH359" i="4"/>
  <c r="BG359" i="4"/>
  <c r="BE359" i="4"/>
  <c r="X359" i="4"/>
  <c r="V359" i="4"/>
  <c r="T359" i="4"/>
  <c r="P359" i="4"/>
  <c r="BI357" i="4"/>
  <c r="BH357" i="4"/>
  <c r="BG357" i="4"/>
  <c r="BE357" i="4"/>
  <c r="X357" i="4"/>
  <c r="V357" i="4"/>
  <c r="T357" i="4"/>
  <c r="P357" i="4"/>
  <c r="BK357" i="4" s="1"/>
  <c r="BI355" i="4"/>
  <c r="BH355" i="4"/>
  <c r="BG355" i="4"/>
  <c r="BE355" i="4"/>
  <c r="X355" i="4"/>
  <c r="V355" i="4"/>
  <c r="T355" i="4"/>
  <c r="P355" i="4"/>
  <c r="BI353" i="4"/>
  <c r="BH353" i="4"/>
  <c r="BG353" i="4"/>
  <c r="BE353" i="4"/>
  <c r="X353" i="4"/>
  <c r="V353" i="4"/>
  <c r="T353" i="4"/>
  <c r="P353" i="4"/>
  <c r="BI351" i="4"/>
  <c r="BH351" i="4"/>
  <c r="BG351" i="4"/>
  <c r="BE351" i="4"/>
  <c r="X351" i="4"/>
  <c r="V351" i="4"/>
  <c r="T351" i="4"/>
  <c r="P351" i="4"/>
  <c r="BI349" i="4"/>
  <c r="BH349" i="4"/>
  <c r="BG349" i="4"/>
  <c r="BE349" i="4"/>
  <c r="X349" i="4"/>
  <c r="V349" i="4"/>
  <c r="T349" i="4"/>
  <c r="P349" i="4"/>
  <c r="BI346" i="4"/>
  <c r="BH346" i="4"/>
  <c r="BG346" i="4"/>
  <c r="BE346" i="4"/>
  <c r="X346" i="4"/>
  <c r="V346" i="4"/>
  <c r="T346" i="4"/>
  <c r="P346" i="4"/>
  <c r="BI344" i="4"/>
  <c r="BH344" i="4"/>
  <c r="BG344" i="4"/>
  <c r="BE344" i="4"/>
  <c r="X344" i="4"/>
  <c r="V344" i="4"/>
  <c r="T344" i="4"/>
  <c r="P344" i="4"/>
  <c r="BI341" i="4"/>
  <c r="BH341" i="4"/>
  <c r="BG341" i="4"/>
  <c r="BE341" i="4"/>
  <c r="X341" i="4"/>
  <c r="V341" i="4"/>
  <c r="T341" i="4"/>
  <c r="P341" i="4"/>
  <c r="BI340" i="4"/>
  <c r="BH340" i="4"/>
  <c r="BG340" i="4"/>
  <c r="BE340" i="4"/>
  <c r="X340" i="4"/>
  <c r="V340" i="4"/>
  <c r="T340" i="4"/>
  <c r="P340" i="4"/>
  <c r="BI338" i="4"/>
  <c r="BH338" i="4"/>
  <c r="BG338" i="4"/>
  <c r="BE338" i="4"/>
  <c r="X338" i="4"/>
  <c r="V338" i="4"/>
  <c r="T338" i="4"/>
  <c r="P338" i="4"/>
  <c r="BI334" i="4"/>
  <c r="BH334" i="4"/>
  <c r="BG334" i="4"/>
  <c r="BE334" i="4"/>
  <c r="X334" i="4"/>
  <c r="V334" i="4"/>
  <c r="T334" i="4"/>
  <c r="P334" i="4"/>
  <c r="K334" i="4" s="1"/>
  <c r="BI332" i="4"/>
  <c r="BH332" i="4"/>
  <c r="BG332" i="4"/>
  <c r="BE332" i="4"/>
  <c r="X332" i="4"/>
  <c r="V332" i="4"/>
  <c r="T332" i="4"/>
  <c r="P332" i="4"/>
  <c r="BI329" i="4"/>
  <c r="BH329" i="4"/>
  <c r="BG329" i="4"/>
  <c r="BE329" i="4"/>
  <c r="X329" i="4"/>
  <c r="V329" i="4"/>
  <c r="T329" i="4"/>
  <c r="P329" i="4"/>
  <c r="BI327" i="4"/>
  <c r="BH327" i="4"/>
  <c r="BG327" i="4"/>
  <c r="BE327" i="4"/>
  <c r="X327" i="4"/>
  <c r="V327" i="4"/>
  <c r="T327" i="4"/>
  <c r="P327" i="4"/>
  <c r="BI325" i="4"/>
  <c r="BH325" i="4"/>
  <c r="BG325" i="4"/>
  <c r="BE325" i="4"/>
  <c r="X325" i="4"/>
  <c r="V325" i="4"/>
  <c r="T325" i="4"/>
  <c r="P325" i="4"/>
  <c r="BI323" i="4"/>
  <c r="BH323" i="4"/>
  <c r="BG323" i="4"/>
  <c r="BE323" i="4"/>
  <c r="X323" i="4"/>
  <c r="V323" i="4"/>
  <c r="T323" i="4"/>
  <c r="P323" i="4"/>
  <c r="K323" i="4" s="1"/>
  <c r="BI321" i="4"/>
  <c r="BH321" i="4"/>
  <c r="BG321" i="4"/>
  <c r="BE321" i="4"/>
  <c r="X321" i="4"/>
  <c r="V321" i="4"/>
  <c r="T321" i="4"/>
  <c r="P321" i="4"/>
  <c r="BI319" i="4"/>
  <c r="BH319" i="4"/>
  <c r="BG319" i="4"/>
  <c r="BE319" i="4"/>
  <c r="X319" i="4"/>
  <c r="V319" i="4"/>
  <c r="T319" i="4"/>
  <c r="P319" i="4"/>
  <c r="BI317" i="4"/>
  <c r="BH317" i="4"/>
  <c r="BG317" i="4"/>
  <c r="BE317" i="4"/>
  <c r="X317" i="4"/>
  <c r="V317" i="4"/>
  <c r="T317" i="4"/>
  <c r="P317" i="4"/>
  <c r="BI316" i="4"/>
  <c r="BH316" i="4"/>
  <c r="BG316" i="4"/>
  <c r="BE316" i="4"/>
  <c r="X316" i="4"/>
  <c r="V316" i="4"/>
  <c r="T316" i="4"/>
  <c r="P316" i="4"/>
  <c r="BI315" i="4"/>
  <c r="BH315" i="4"/>
  <c r="BG315" i="4"/>
  <c r="BE315" i="4"/>
  <c r="X315" i="4"/>
  <c r="V315" i="4"/>
  <c r="T315" i="4"/>
  <c r="P315" i="4"/>
  <c r="BI314" i="4"/>
  <c r="BH314" i="4"/>
  <c r="BG314" i="4"/>
  <c r="BE314" i="4"/>
  <c r="X314" i="4"/>
  <c r="V314" i="4"/>
  <c r="T314" i="4"/>
  <c r="P314" i="4"/>
  <c r="K314" i="4" s="1"/>
  <c r="BI312" i="4"/>
  <c r="BH312" i="4"/>
  <c r="BG312" i="4"/>
  <c r="BE312" i="4"/>
  <c r="X312" i="4"/>
  <c r="V312" i="4"/>
  <c r="T312" i="4"/>
  <c r="P312" i="4"/>
  <c r="BI310" i="4"/>
  <c r="BH310" i="4"/>
  <c r="BG310" i="4"/>
  <c r="BE310" i="4"/>
  <c r="X310" i="4"/>
  <c r="V310" i="4"/>
  <c r="T310" i="4"/>
  <c r="P310" i="4"/>
  <c r="BI308" i="4"/>
  <c r="BH308" i="4"/>
  <c r="BG308" i="4"/>
  <c r="BE308" i="4"/>
  <c r="X308" i="4"/>
  <c r="V308" i="4"/>
  <c r="T308" i="4"/>
  <c r="P308" i="4"/>
  <c r="K308" i="4" s="1"/>
  <c r="BI306" i="4"/>
  <c r="BH306" i="4"/>
  <c r="BG306" i="4"/>
  <c r="BE306" i="4"/>
  <c r="X306" i="4"/>
  <c r="V306" i="4"/>
  <c r="T306" i="4"/>
  <c r="P306" i="4"/>
  <c r="BI304" i="4"/>
  <c r="BH304" i="4"/>
  <c r="BG304" i="4"/>
  <c r="BE304" i="4"/>
  <c r="X304" i="4"/>
  <c r="V304" i="4"/>
  <c r="T304" i="4"/>
  <c r="P304" i="4"/>
  <c r="BI302" i="4"/>
  <c r="BH302" i="4"/>
  <c r="BG302" i="4"/>
  <c r="BE302" i="4"/>
  <c r="X302" i="4"/>
  <c r="V302" i="4"/>
  <c r="T302" i="4"/>
  <c r="P302" i="4"/>
  <c r="BI300" i="4"/>
  <c r="BH300" i="4"/>
  <c r="BG300" i="4"/>
  <c r="BE300" i="4"/>
  <c r="X300" i="4"/>
  <c r="V300" i="4"/>
  <c r="T300" i="4"/>
  <c r="P300" i="4"/>
  <c r="BK300" i="4" s="1"/>
  <c r="BI298" i="4"/>
  <c r="BH298" i="4"/>
  <c r="BG298" i="4"/>
  <c r="BE298" i="4"/>
  <c r="X298" i="4"/>
  <c r="V298" i="4"/>
  <c r="T298" i="4"/>
  <c r="P298" i="4"/>
  <c r="BI296" i="4"/>
  <c r="BH296" i="4"/>
  <c r="BG296" i="4"/>
  <c r="BE296" i="4"/>
  <c r="X296" i="4"/>
  <c r="V296" i="4"/>
  <c r="T296" i="4"/>
  <c r="P296" i="4"/>
  <c r="BI294" i="4"/>
  <c r="BH294" i="4"/>
  <c r="BG294" i="4"/>
  <c r="BE294" i="4"/>
  <c r="X294" i="4"/>
  <c r="V294" i="4"/>
  <c r="T294" i="4"/>
  <c r="P294" i="4"/>
  <c r="BI292" i="4"/>
  <c r="BH292" i="4"/>
  <c r="BG292" i="4"/>
  <c r="BE292" i="4"/>
  <c r="X292" i="4"/>
  <c r="V292" i="4"/>
  <c r="T292" i="4"/>
  <c r="P292" i="4"/>
  <c r="BI290" i="4"/>
  <c r="BH290" i="4"/>
  <c r="BG290" i="4"/>
  <c r="BE290" i="4"/>
  <c r="X290" i="4"/>
  <c r="V290" i="4"/>
  <c r="T290" i="4"/>
  <c r="P290" i="4"/>
  <c r="BK290" i="4" s="1"/>
  <c r="BI288" i="4"/>
  <c r="BH288" i="4"/>
  <c r="BG288" i="4"/>
  <c r="BE288" i="4"/>
  <c r="X288" i="4"/>
  <c r="V288" i="4"/>
  <c r="T288" i="4"/>
  <c r="P288" i="4"/>
  <c r="BI285" i="4"/>
  <c r="BH285" i="4"/>
  <c r="BG285" i="4"/>
  <c r="BE285" i="4"/>
  <c r="X285" i="4"/>
  <c r="V285" i="4"/>
  <c r="T285" i="4"/>
  <c r="P285" i="4"/>
  <c r="BI284" i="4"/>
  <c r="BH284" i="4"/>
  <c r="BG284" i="4"/>
  <c r="BE284" i="4"/>
  <c r="X284" i="4"/>
  <c r="V284" i="4"/>
  <c r="T284" i="4"/>
  <c r="P284" i="4"/>
  <c r="BI282" i="4"/>
  <c r="BH282" i="4"/>
  <c r="BG282" i="4"/>
  <c r="BE282" i="4"/>
  <c r="X282" i="4"/>
  <c r="V282" i="4"/>
  <c r="T282" i="4"/>
  <c r="P282" i="4"/>
  <c r="BI280" i="4"/>
  <c r="BH280" i="4"/>
  <c r="BG280" i="4"/>
  <c r="BE280" i="4"/>
  <c r="X280" i="4"/>
  <c r="V280" i="4"/>
  <c r="T280" i="4"/>
  <c r="P280" i="4"/>
  <c r="BI278" i="4"/>
  <c r="BH278" i="4"/>
  <c r="BG278" i="4"/>
  <c r="BE278" i="4"/>
  <c r="X278" i="4"/>
  <c r="V278" i="4"/>
  <c r="T278" i="4"/>
  <c r="P278" i="4"/>
  <c r="K278" i="4" s="1"/>
  <c r="BI277" i="4"/>
  <c r="BH277" i="4"/>
  <c r="BG277" i="4"/>
  <c r="BE277" i="4"/>
  <c r="X277" i="4"/>
  <c r="V277" i="4"/>
  <c r="T277" i="4"/>
  <c r="P277" i="4"/>
  <c r="BK277" i="4" s="1"/>
  <c r="BI275" i="4"/>
  <c r="BH275" i="4"/>
  <c r="BG275" i="4"/>
  <c r="BE275" i="4"/>
  <c r="X275" i="4"/>
  <c r="V275" i="4"/>
  <c r="T275" i="4"/>
  <c r="P275" i="4"/>
  <c r="BI273" i="4"/>
  <c r="BH273" i="4"/>
  <c r="BG273" i="4"/>
  <c r="BE273" i="4"/>
  <c r="X273" i="4"/>
  <c r="V273" i="4"/>
  <c r="T273" i="4"/>
  <c r="P273" i="4"/>
  <c r="BK273" i="4" s="1"/>
  <c r="BI271" i="4"/>
  <c r="BH271" i="4"/>
  <c r="BG271" i="4"/>
  <c r="BE271" i="4"/>
  <c r="X271" i="4"/>
  <c r="V271" i="4"/>
  <c r="T271" i="4"/>
  <c r="P271" i="4"/>
  <c r="BI269" i="4"/>
  <c r="BH269" i="4"/>
  <c r="BG269" i="4"/>
  <c r="BE269" i="4"/>
  <c r="X269" i="4"/>
  <c r="V269" i="4"/>
  <c r="T269" i="4"/>
  <c r="P269" i="4"/>
  <c r="BK269" i="4" s="1"/>
  <c r="BI267" i="4"/>
  <c r="BH267" i="4"/>
  <c r="BG267" i="4"/>
  <c r="BE267" i="4"/>
  <c r="X267" i="4"/>
  <c r="V267" i="4"/>
  <c r="T267" i="4"/>
  <c r="P267" i="4"/>
  <c r="BI265" i="4"/>
  <c r="BH265" i="4"/>
  <c r="BG265" i="4"/>
  <c r="BE265" i="4"/>
  <c r="X265" i="4"/>
  <c r="V265" i="4"/>
  <c r="T265" i="4"/>
  <c r="P265" i="4"/>
  <c r="BI264" i="4"/>
  <c r="BH264" i="4"/>
  <c r="BG264" i="4"/>
  <c r="BE264" i="4"/>
  <c r="X264" i="4"/>
  <c r="V264" i="4"/>
  <c r="T264" i="4"/>
  <c r="P264" i="4"/>
  <c r="BI262" i="4"/>
  <c r="BH262" i="4"/>
  <c r="BG262" i="4"/>
  <c r="BE262" i="4"/>
  <c r="X262" i="4"/>
  <c r="V262" i="4"/>
  <c r="T262" i="4"/>
  <c r="P262" i="4"/>
  <c r="BI260" i="4"/>
  <c r="BH260" i="4"/>
  <c r="BG260" i="4"/>
  <c r="BE260" i="4"/>
  <c r="X260" i="4"/>
  <c r="V260" i="4"/>
  <c r="T260" i="4"/>
  <c r="P260" i="4"/>
  <c r="BI257" i="4"/>
  <c r="BH257" i="4"/>
  <c r="BG257" i="4"/>
  <c r="BE257" i="4"/>
  <c r="X257" i="4"/>
  <c r="V257" i="4"/>
  <c r="T257" i="4"/>
  <c r="P257" i="4"/>
  <c r="BK257" i="4" s="1"/>
  <c r="BI255" i="4"/>
  <c r="BH255" i="4"/>
  <c r="BG255" i="4"/>
  <c r="BE255" i="4"/>
  <c r="X255" i="4"/>
  <c r="V255" i="4"/>
  <c r="T255" i="4"/>
  <c r="P255" i="4"/>
  <c r="BI252" i="4"/>
  <c r="BH252" i="4"/>
  <c r="BG252" i="4"/>
  <c r="BE252" i="4"/>
  <c r="X252" i="4"/>
  <c r="V252" i="4"/>
  <c r="T252" i="4"/>
  <c r="P252" i="4"/>
  <c r="K252" i="4" s="1"/>
  <c r="BI250" i="4"/>
  <c r="BH250" i="4"/>
  <c r="BG250" i="4"/>
  <c r="BE250" i="4"/>
  <c r="X250" i="4"/>
  <c r="V250" i="4"/>
  <c r="T250" i="4"/>
  <c r="P250" i="4"/>
  <c r="BK250" i="4" s="1"/>
  <c r="BI246" i="4"/>
  <c r="BH246" i="4"/>
  <c r="BG246" i="4"/>
  <c r="BE246" i="4"/>
  <c r="X246" i="4"/>
  <c r="V246" i="4"/>
  <c r="T246" i="4"/>
  <c r="P246" i="4"/>
  <c r="BI244" i="4"/>
  <c r="BH244" i="4"/>
  <c r="BG244" i="4"/>
  <c r="BE244" i="4"/>
  <c r="X244" i="4"/>
  <c r="V244" i="4"/>
  <c r="T244" i="4"/>
  <c r="P244" i="4"/>
  <c r="K244" i="4" s="1"/>
  <c r="BI241" i="4"/>
  <c r="BH241" i="4"/>
  <c r="BG241" i="4"/>
  <c r="BE241" i="4"/>
  <c r="X241" i="4"/>
  <c r="V241" i="4"/>
  <c r="T241" i="4"/>
  <c r="P241" i="4"/>
  <c r="BI239" i="4"/>
  <c r="BH239" i="4"/>
  <c r="BG239" i="4"/>
  <c r="BE239" i="4"/>
  <c r="X239" i="4"/>
  <c r="V239" i="4"/>
  <c r="T239" i="4"/>
  <c r="P239" i="4"/>
  <c r="BI236" i="4"/>
  <c r="BH236" i="4"/>
  <c r="BG236" i="4"/>
  <c r="BE236" i="4"/>
  <c r="X236" i="4"/>
  <c r="V236" i="4"/>
  <c r="T236" i="4"/>
  <c r="P236" i="4"/>
  <c r="BI234" i="4"/>
  <c r="BH234" i="4"/>
  <c r="BG234" i="4"/>
  <c r="BE234" i="4"/>
  <c r="X234" i="4"/>
  <c r="V234" i="4"/>
  <c r="T234" i="4"/>
  <c r="P234" i="4"/>
  <c r="BI231" i="4"/>
  <c r="BH231" i="4"/>
  <c r="BG231" i="4"/>
  <c r="BE231" i="4"/>
  <c r="X231" i="4"/>
  <c r="V231" i="4"/>
  <c r="T231" i="4"/>
  <c r="P231" i="4"/>
  <c r="BI229" i="4"/>
  <c r="BH229" i="4"/>
  <c r="BG229" i="4"/>
  <c r="BE229" i="4"/>
  <c r="X229" i="4"/>
  <c r="V229" i="4"/>
  <c r="T229" i="4"/>
  <c r="P229" i="4"/>
  <c r="BI226" i="4"/>
  <c r="BH226" i="4"/>
  <c r="BG226" i="4"/>
  <c r="BE226" i="4"/>
  <c r="X226" i="4"/>
  <c r="V226" i="4"/>
  <c r="T226" i="4"/>
  <c r="P226" i="4"/>
  <c r="BI224" i="4"/>
  <c r="BH224" i="4"/>
  <c r="BG224" i="4"/>
  <c r="BE224" i="4"/>
  <c r="X224" i="4"/>
  <c r="V224" i="4"/>
  <c r="T224" i="4"/>
  <c r="P224" i="4"/>
  <c r="K224" i="4" s="1"/>
  <c r="BI219" i="4"/>
  <c r="BH219" i="4"/>
  <c r="BG219" i="4"/>
  <c r="BE219" i="4"/>
  <c r="X219" i="4"/>
  <c r="V219" i="4"/>
  <c r="T219" i="4"/>
  <c r="P219" i="4"/>
  <c r="BI214" i="4"/>
  <c r="BH214" i="4"/>
  <c r="BG214" i="4"/>
  <c r="BE214" i="4"/>
  <c r="X214" i="4"/>
  <c r="V214" i="4"/>
  <c r="T214" i="4"/>
  <c r="P214" i="4"/>
  <c r="BI208" i="4"/>
  <c r="BH208" i="4"/>
  <c r="BG208" i="4"/>
  <c r="BE208" i="4"/>
  <c r="X208" i="4"/>
  <c r="V208" i="4"/>
  <c r="T208" i="4"/>
  <c r="P208" i="4"/>
  <c r="K208" i="4" s="1"/>
  <c r="BI206" i="4"/>
  <c r="BH206" i="4"/>
  <c r="BG206" i="4"/>
  <c r="BE206" i="4"/>
  <c r="X206" i="4"/>
  <c r="V206" i="4"/>
  <c r="T206" i="4"/>
  <c r="P206" i="4"/>
  <c r="BK206" i="4" s="1"/>
  <c r="BI200" i="4"/>
  <c r="BH200" i="4"/>
  <c r="BG200" i="4"/>
  <c r="BE200" i="4"/>
  <c r="X200" i="4"/>
  <c r="V200" i="4"/>
  <c r="T200" i="4"/>
  <c r="P200" i="4"/>
  <c r="BI198" i="4"/>
  <c r="BH198" i="4"/>
  <c r="BG198" i="4"/>
  <c r="BE198" i="4"/>
  <c r="X198" i="4"/>
  <c r="V198" i="4"/>
  <c r="T198" i="4"/>
  <c r="P198" i="4"/>
  <c r="BI194" i="4"/>
  <c r="BH194" i="4"/>
  <c r="BG194" i="4"/>
  <c r="BE194" i="4"/>
  <c r="X194" i="4"/>
  <c r="V194" i="4"/>
  <c r="T194" i="4"/>
  <c r="P194" i="4"/>
  <c r="BI192" i="4"/>
  <c r="BH192" i="4"/>
  <c r="BG192" i="4"/>
  <c r="BE192" i="4"/>
  <c r="X192" i="4"/>
  <c r="V192" i="4"/>
  <c r="T192" i="4"/>
  <c r="P192" i="4"/>
  <c r="BK192" i="4" s="1"/>
  <c r="BI189" i="4"/>
  <c r="BH189" i="4"/>
  <c r="BG189" i="4"/>
  <c r="BE189" i="4"/>
  <c r="X189" i="4"/>
  <c r="V189" i="4"/>
  <c r="T189" i="4"/>
  <c r="P189" i="4"/>
  <c r="BI184" i="4"/>
  <c r="BH184" i="4"/>
  <c r="BG184" i="4"/>
  <c r="BE184" i="4"/>
  <c r="X184" i="4"/>
  <c r="V184" i="4"/>
  <c r="T184" i="4"/>
  <c r="P184" i="4"/>
  <c r="BI182" i="4"/>
  <c r="BH182" i="4"/>
  <c r="BG182" i="4"/>
  <c r="BE182" i="4"/>
  <c r="X182" i="4"/>
  <c r="V182" i="4"/>
  <c r="T182" i="4"/>
  <c r="P182" i="4"/>
  <c r="BI177" i="4"/>
  <c r="BH177" i="4"/>
  <c r="BG177" i="4"/>
  <c r="BE177" i="4"/>
  <c r="X177" i="4"/>
  <c r="V177" i="4"/>
  <c r="T177" i="4"/>
  <c r="P177" i="4"/>
  <c r="BI173" i="4"/>
  <c r="BH173" i="4"/>
  <c r="BG173" i="4"/>
  <c r="BE173" i="4"/>
  <c r="X173" i="4"/>
  <c r="V173" i="4"/>
  <c r="T173" i="4"/>
  <c r="P173" i="4"/>
  <c r="BI171" i="4"/>
  <c r="BH171" i="4"/>
  <c r="BG171" i="4"/>
  <c r="BE171" i="4"/>
  <c r="X171" i="4"/>
  <c r="V171" i="4"/>
  <c r="T171" i="4"/>
  <c r="P171" i="4"/>
  <c r="BI169" i="4"/>
  <c r="BH169" i="4"/>
  <c r="BG169" i="4"/>
  <c r="BE169" i="4"/>
  <c r="X169" i="4"/>
  <c r="V169" i="4"/>
  <c r="T169" i="4"/>
  <c r="P169" i="4"/>
  <c r="K169" i="4" s="1"/>
  <c r="BI167" i="4"/>
  <c r="BH167" i="4"/>
  <c r="BG167" i="4"/>
  <c r="BE167" i="4"/>
  <c r="X167" i="4"/>
  <c r="V167" i="4"/>
  <c r="T167" i="4"/>
  <c r="P167" i="4"/>
  <c r="BI165" i="4"/>
  <c r="BH165" i="4"/>
  <c r="BG165" i="4"/>
  <c r="BE165" i="4"/>
  <c r="X165" i="4"/>
  <c r="V165" i="4"/>
  <c r="T165" i="4"/>
  <c r="P165" i="4"/>
  <c r="BI163" i="4"/>
  <c r="BH163" i="4"/>
  <c r="BG163" i="4"/>
  <c r="BE163" i="4"/>
  <c r="X163" i="4"/>
  <c r="V163" i="4"/>
  <c r="T163" i="4"/>
  <c r="P163" i="4"/>
  <c r="BK163" i="4" s="1"/>
  <c r="BI158" i="4"/>
  <c r="BH158" i="4"/>
  <c r="BG158" i="4"/>
  <c r="BE158" i="4"/>
  <c r="X158" i="4"/>
  <c r="V158" i="4"/>
  <c r="T158" i="4"/>
  <c r="P158" i="4"/>
  <c r="BI156" i="4"/>
  <c r="BH156" i="4"/>
  <c r="BG156" i="4"/>
  <c r="BE156" i="4"/>
  <c r="X156" i="4"/>
  <c r="V156" i="4"/>
  <c r="T156" i="4"/>
  <c r="P156" i="4"/>
  <c r="BI149" i="4"/>
  <c r="BH149" i="4"/>
  <c r="BG149" i="4"/>
  <c r="BE149" i="4"/>
  <c r="X149" i="4"/>
  <c r="V149" i="4"/>
  <c r="T149" i="4"/>
  <c r="P149" i="4"/>
  <c r="BI147" i="4"/>
  <c r="BH147" i="4"/>
  <c r="BG147" i="4"/>
  <c r="BE147" i="4"/>
  <c r="X147" i="4"/>
  <c r="V147" i="4"/>
  <c r="T147" i="4"/>
  <c r="P147" i="4"/>
  <c r="BI145" i="4"/>
  <c r="BH145" i="4"/>
  <c r="BG145" i="4"/>
  <c r="BE145" i="4"/>
  <c r="X145" i="4"/>
  <c r="V145" i="4"/>
  <c r="T145" i="4"/>
  <c r="P145" i="4"/>
  <c r="BI143" i="4"/>
  <c r="BH143" i="4"/>
  <c r="BG143" i="4"/>
  <c r="BE143" i="4"/>
  <c r="X143" i="4"/>
  <c r="V143" i="4"/>
  <c r="T143" i="4"/>
  <c r="P143" i="4"/>
  <c r="BI141" i="4"/>
  <c r="BH141" i="4"/>
  <c r="BG141" i="4"/>
  <c r="BE141" i="4"/>
  <c r="X141" i="4"/>
  <c r="V141" i="4"/>
  <c r="T141" i="4"/>
  <c r="P141" i="4"/>
  <c r="K141" i="4" s="1"/>
  <c r="BI139" i="4"/>
  <c r="BH139" i="4"/>
  <c r="BG139" i="4"/>
  <c r="BE139" i="4"/>
  <c r="X139" i="4"/>
  <c r="V139" i="4"/>
  <c r="T139" i="4"/>
  <c r="P139" i="4"/>
  <c r="F130" i="4"/>
  <c r="E128" i="4"/>
  <c r="F89" i="4"/>
  <c r="E87" i="4"/>
  <c r="J24" i="4"/>
  <c r="E24" i="4"/>
  <c r="J92" i="4" s="1"/>
  <c r="J23" i="4"/>
  <c r="J21" i="4"/>
  <c r="E21" i="4"/>
  <c r="J132" i="4" s="1"/>
  <c r="J20" i="4"/>
  <c r="J18" i="4"/>
  <c r="E18" i="4"/>
  <c r="F133" i="4" s="1"/>
  <c r="J17" i="4"/>
  <c r="J15" i="4"/>
  <c r="E15" i="4"/>
  <c r="F91" i="4" s="1"/>
  <c r="J14" i="4"/>
  <c r="J12" i="4"/>
  <c r="J89" i="4" s="1"/>
  <c r="E7" i="4"/>
  <c r="E126" i="4"/>
  <c r="K39" i="3"/>
  <c r="K38" i="3"/>
  <c r="BA96" i="1" s="1"/>
  <c r="K37" i="3"/>
  <c r="AZ96" i="1" s="1"/>
  <c r="BI321" i="3"/>
  <c r="BH321" i="3"/>
  <c r="BG321" i="3"/>
  <c r="BE321" i="3"/>
  <c r="X321" i="3"/>
  <c r="V321" i="3"/>
  <c r="T321" i="3"/>
  <c r="P321" i="3"/>
  <c r="BI320" i="3"/>
  <c r="BH320" i="3"/>
  <c r="BG320" i="3"/>
  <c r="BE320" i="3"/>
  <c r="X320" i="3"/>
  <c r="V320" i="3"/>
  <c r="T320" i="3"/>
  <c r="P320" i="3"/>
  <c r="BI319" i="3"/>
  <c r="BH319" i="3"/>
  <c r="BG319" i="3"/>
  <c r="BE319" i="3"/>
  <c r="X319" i="3"/>
  <c r="V319" i="3"/>
  <c r="T319" i="3"/>
  <c r="P319" i="3"/>
  <c r="BI318" i="3"/>
  <c r="BH318" i="3"/>
  <c r="BG318" i="3"/>
  <c r="BE318" i="3"/>
  <c r="X318" i="3"/>
  <c r="V318" i="3"/>
  <c r="T318" i="3"/>
  <c r="P318" i="3"/>
  <c r="BI317" i="3"/>
  <c r="BH317" i="3"/>
  <c r="BG317" i="3"/>
  <c r="BE317" i="3"/>
  <c r="X317" i="3"/>
  <c r="V317" i="3"/>
  <c r="T317" i="3"/>
  <c r="P317" i="3"/>
  <c r="BI315" i="3"/>
  <c r="BH315" i="3"/>
  <c r="BG315" i="3"/>
  <c r="BE315" i="3"/>
  <c r="X315" i="3"/>
  <c r="V315" i="3"/>
  <c r="T315" i="3"/>
  <c r="P315" i="3"/>
  <c r="BI314" i="3"/>
  <c r="BH314" i="3"/>
  <c r="BG314" i="3"/>
  <c r="BE314" i="3"/>
  <c r="X314" i="3"/>
  <c r="V314" i="3"/>
  <c r="T314" i="3"/>
  <c r="P314" i="3"/>
  <c r="BI313" i="3"/>
  <c r="BH313" i="3"/>
  <c r="BG313" i="3"/>
  <c r="BE313" i="3"/>
  <c r="X313" i="3"/>
  <c r="V313" i="3"/>
  <c r="T313" i="3"/>
  <c r="P313" i="3"/>
  <c r="BI312" i="3"/>
  <c r="BH312" i="3"/>
  <c r="BG312" i="3"/>
  <c r="BE312" i="3"/>
  <c r="X312" i="3"/>
  <c r="V312" i="3"/>
  <c r="T312" i="3"/>
  <c r="P312" i="3"/>
  <c r="BI311" i="3"/>
  <c r="BH311" i="3"/>
  <c r="BG311" i="3"/>
  <c r="BE311" i="3"/>
  <c r="X311" i="3"/>
  <c r="V311" i="3"/>
  <c r="T311" i="3"/>
  <c r="P311" i="3"/>
  <c r="BI310" i="3"/>
  <c r="BH310" i="3"/>
  <c r="BG310" i="3"/>
  <c r="BE310" i="3"/>
  <c r="X310" i="3"/>
  <c r="V310" i="3"/>
  <c r="T310" i="3"/>
  <c r="P310" i="3"/>
  <c r="BI308" i="3"/>
  <c r="BH308" i="3"/>
  <c r="BG308" i="3"/>
  <c r="BE308" i="3"/>
  <c r="X308" i="3"/>
  <c r="V308" i="3"/>
  <c r="T308" i="3"/>
  <c r="P308" i="3"/>
  <c r="BI305" i="3"/>
  <c r="BH305" i="3"/>
  <c r="BG305" i="3"/>
  <c r="BE305" i="3"/>
  <c r="X305" i="3"/>
  <c r="V305" i="3"/>
  <c r="T305" i="3"/>
  <c r="P305" i="3"/>
  <c r="BI303" i="3"/>
  <c r="BH303" i="3"/>
  <c r="BG303" i="3"/>
  <c r="BE303" i="3"/>
  <c r="X303" i="3"/>
  <c r="V303" i="3"/>
  <c r="T303" i="3"/>
  <c r="P303" i="3"/>
  <c r="BI301" i="3"/>
  <c r="BH301" i="3"/>
  <c r="BG301" i="3"/>
  <c r="BE301" i="3"/>
  <c r="X301" i="3"/>
  <c r="V301" i="3"/>
  <c r="T301" i="3"/>
  <c r="P301" i="3"/>
  <c r="BI299" i="3"/>
  <c r="BH299" i="3"/>
  <c r="BG299" i="3"/>
  <c r="BE299" i="3"/>
  <c r="X299" i="3"/>
  <c r="V299" i="3"/>
  <c r="T299" i="3"/>
  <c r="P299" i="3"/>
  <c r="BI297" i="3"/>
  <c r="BH297" i="3"/>
  <c r="BG297" i="3"/>
  <c r="BE297" i="3"/>
  <c r="X297" i="3"/>
  <c r="V297" i="3"/>
  <c r="T297" i="3"/>
  <c r="P297" i="3"/>
  <c r="BI295" i="3"/>
  <c r="BH295" i="3"/>
  <c r="BG295" i="3"/>
  <c r="BE295" i="3"/>
  <c r="X295" i="3"/>
  <c r="V295" i="3"/>
  <c r="T295" i="3"/>
  <c r="P295" i="3"/>
  <c r="BI293" i="3"/>
  <c r="BH293" i="3"/>
  <c r="BG293" i="3"/>
  <c r="BE293" i="3"/>
  <c r="X293" i="3"/>
  <c r="V293" i="3"/>
  <c r="T293" i="3"/>
  <c r="P293" i="3"/>
  <c r="BI290" i="3"/>
  <c r="BH290" i="3"/>
  <c r="BG290" i="3"/>
  <c r="BE290" i="3"/>
  <c r="X290" i="3"/>
  <c r="V290" i="3"/>
  <c r="T290" i="3"/>
  <c r="P290" i="3"/>
  <c r="BI288" i="3"/>
  <c r="BH288" i="3"/>
  <c r="BG288" i="3"/>
  <c r="BE288" i="3"/>
  <c r="X288" i="3"/>
  <c r="V288" i="3"/>
  <c r="T288" i="3"/>
  <c r="P288" i="3"/>
  <c r="BI286" i="3"/>
  <c r="BH286" i="3"/>
  <c r="BG286" i="3"/>
  <c r="BE286" i="3"/>
  <c r="X286" i="3"/>
  <c r="V286" i="3"/>
  <c r="T286" i="3"/>
  <c r="P286" i="3"/>
  <c r="BI285" i="3"/>
  <c r="BH285" i="3"/>
  <c r="BG285" i="3"/>
  <c r="BE285" i="3"/>
  <c r="X285" i="3"/>
  <c r="V285" i="3"/>
  <c r="T285" i="3"/>
  <c r="P285" i="3"/>
  <c r="BI283" i="3"/>
  <c r="BH283" i="3"/>
  <c r="BG283" i="3"/>
  <c r="BE283" i="3"/>
  <c r="X283" i="3"/>
  <c r="V283" i="3"/>
  <c r="T283" i="3"/>
  <c r="P283" i="3"/>
  <c r="BI281" i="3"/>
  <c r="BH281" i="3"/>
  <c r="BG281" i="3"/>
  <c r="BE281" i="3"/>
  <c r="X281" i="3"/>
  <c r="V281" i="3"/>
  <c r="T281" i="3"/>
  <c r="P281" i="3"/>
  <c r="BI279" i="3"/>
  <c r="BH279" i="3"/>
  <c r="BG279" i="3"/>
  <c r="BE279" i="3"/>
  <c r="X279" i="3"/>
  <c r="V279" i="3"/>
  <c r="T279" i="3"/>
  <c r="P279" i="3"/>
  <c r="BI277" i="3"/>
  <c r="BH277" i="3"/>
  <c r="BG277" i="3"/>
  <c r="BE277" i="3"/>
  <c r="X277" i="3"/>
  <c r="V277" i="3"/>
  <c r="T277" i="3"/>
  <c r="P277" i="3"/>
  <c r="BI274" i="3"/>
  <c r="BH274" i="3"/>
  <c r="BG274" i="3"/>
  <c r="BE274" i="3"/>
  <c r="X274" i="3"/>
  <c r="V274" i="3"/>
  <c r="T274" i="3"/>
  <c r="P274" i="3"/>
  <c r="BI272" i="3"/>
  <c r="BH272" i="3"/>
  <c r="BG272" i="3"/>
  <c r="BE272" i="3"/>
  <c r="X272" i="3"/>
  <c r="V272" i="3"/>
  <c r="T272" i="3"/>
  <c r="P272" i="3"/>
  <c r="BI270" i="3"/>
  <c r="BH270" i="3"/>
  <c r="BG270" i="3"/>
  <c r="BE270" i="3"/>
  <c r="X270" i="3"/>
  <c r="V270" i="3"/>
  <c r="T270" i="3"/>
  <c r="P270" i="3"/>
  <c r="BI268" i="3"/>
  <c r="BH268" i="3"/>
  <c r="BG268" i="3"/>
  <c r="BE268" i="3"/>
  <c r="X268" i="3"/>
  <c r="V268" i="3"/>
  <c r="T268" i="3"/>
  <c r="P268" i="3"/>
  <c r="BI263" i="3"/>
  <c r="BH263" i="3"/>
  <c r="BG263" i="3"/>
  <c r="BE263" i="3"/>
  <c r="X263" i="3"/>
  <c r="V263" i="3"/>
  <c r="T263" i="3"/>
  <c r="P263" i="3"/>
  <c r="BI260" i="3"/>
  <c r="BH260" i="3"/>
  <c r="BG260" i="3"/>
  <c r="BE260" i="3"/>
  <c r="X260" i="3"/>
  <c r="V260" i="3"/>
  <c r="T260" i="3"/>
  <c r="P260" i="3"/>
  <c r="BI258" i="3"/>
  <c r="BH258" i="3"/>
  <c r="BG258" i="3"/>
  <c r="BE258" i="3"/>
  <c r="X258" i="3"/>
  <c r="V258" i="3"/>
  <c r="T258" i="3"/>
  <c r="P258" i="3"/>
  <c r="BI256" i="3"/>
  <c r="BH256" i="3"/>
  <c r="BG256" i="3"/>
  <c r="BE256" i="3"/>
  <c r="X256" i="3"/>
  <c r="V256" i="3"/>
  <c r="T256" i="3"/>
  <c r="P256" i="3"/>
  <c r="BI254" i="3"/>
  <c r="BH254" i="3"/>
  <c r="BG254" i="3"/>
  <c r="BE254" i="3"/>
  <c r="X254" i="3"/>
  <c r="V254" i="3"/>
  <c r="T254" i="3"/>
  <c r="P254" i="3"/>
  <c r="BI252" i="3"/>
  <c r="BH252" i="3"/>
  <c r="BG252" i="3"/>
  <c r="BE252" i="3"/>
  <c r="X252" i="3"/>
  <c r="V252" i="3"/>
  <c r="T252" i="3"/>
  <c r="P252" i="3"/>
  <c r="BI250" i="3"/>
  <c r="BH250" i="3"/>
  <c r="BG250" i="3"/>
  <c r="BE250" i="3"/>
  <c r="X250" i="3"/>
  <c r="V250" i="3"/>
  <c r="T250" i="3"/>
  <c r="P250" i="3"/>
  <c r="BI247" i="3"/>
  <c r="BH247" i="3"/>
  <c r="BG247" i="3"/>
  <c r="BE247" i="3"/>
  <c r="X247" i="3"/>
  <c r="X246" i="3"/>
  <c r="V247" i="3"/>
  <c r="V246" i="3" s="1"/>
  <c r="T247" i="3"/>
  <c r="T246" i="3"/>
  <c r="P247" i="3"/>
  <c r="BK247" i="3" s="1"/>
  <c r="BI244" i="3"/>
  <c r="BH244" i="3"/>
  <c r="BG244" i="3"/>
  <c r="BE244" i="3"/>
  <c r="X244" i="3"/>
  <c r="V244" i="3"/>
  <c r="T244" i="3"/>
  <c r="P244" i="3"/>
  <c r="BI242" i="3"/>
  <c r="BH242" i="3"/>
  <c r="BG242" i="3"/>
  <c r="BE242" i="3"/>
  <c r="X242" i="3"/>
  <c r="V242" i="3"/>
  <c r="T242" i="3"/>
  <c r="P242" i="3"/>
  <c r="BI237" i="3"/>
  <c r="BH237" i="3"/>
  <c r="BG237" i="3"/>
  <c r="BE237" i="3"/>
  <c r="X237" i="3"/>
  <c r="V237" i="3"/>
  <c r="T237" i="3"/>
  <c r="P237" i="3"/>
  <c r="BK237" i="3" s="1"/>
  <c r="BI234" i="3"/>
  <c r="BH234" i="3"/>
  <c r="BG234" i="3"/>
  <c r="BE234" i="3"/>
  <c r="X234" i="3"/>
  <c r="V234" i="3"/>
  <c r="T234" i="3"/>
  <c r="P234" i="3"/>
  <c r="BI232" i="3"/>
  <c r="BH232" i="3"/>
  <c r="BG232" i="3"/>
  <c r="BE232" i="3"/>
  <c r="X232" i="3"/>
  <c r="V232" i="3"/>
  <c r="T232" i="3"/>
  <c r="P232" i="3"/>
  <c r="BI228" i="3"/>
  <c r="BH228" i="3"/>
  <c r="BG228" i="3"/>
  <c r="BE228" i="3"/>
  <c r="X228" i="3"/>
  <c r="V228" i="3"/>
  <c r="T228" i="3"/>
  <c r="P228" i="3"/>
  <c r="BI226" i="3"/>
  <c r="BH226" i="3"/>
  <c r="BG226" i="3"/>
  <c r="BE226" i="3"/>
  <c r="X226" i="3"/>
  <c r="V226" i="3"/>
  <c r="T226" i="3"/>
  <c r="P226" i="3"/>
  <c r="BI223" i="3"/>
  <c r="BH223" i="3"/>
  <c r="BG223" i="3"/>
  <c r="BE223" i="3"/>
  <c r="X223" i="3"/>
  <c r="V223" i="3"/>
  <c r="T223" i="3"/>
  <c r="P223" i="3"/>
  <c r="K223" i="3" s="1"/>
  <c r="BI221" i="3"/>
  <c r="BH221" i="3"/>
  <c r="BG221" i="3"/>
  <c r="BE221" i="3"/>
  <c r="X221" i="3"/>
  <c r="V221" i="3"/>
  <c r="T221" i="3"/>
  <c r="P221" i="3"/>
  <c r="BI218" i="3"/>
  <c r="BH218" i="3"/>
  <c r="BG218" i="3"/>
  <c r="BE218" i="3"/>
  <c r="X218" i="3"/>
  <c r="V218" i="3"/>
  <c r="T218" i="3"/>
  <c r="P218" i="3"/>
  <c r="BK218" i="3" s="1"/>
  <c r="BI216" i="3"/>
  <c r="BH216" i="3"/>
  <c r="BG216" i="3"/>
  <c r="BE216" i="3"/>
  <c r="X216" i="3"/>
  <c r="V216" i="3"/>
  <c r="T216" i="3"/>
  <c r="P216" i="3"/>
  <c r="BI213" i="3"/>
  <c r="BH213" i="3"/>
  <c r="BG213" i="3"/>
  <c r="BE213" i="3"/>
  <c r="X213" i="3"/>
  <c r="V213" i="3"/>
  <c r="T213" i="3"/>
  <c r="P213" i="3"/>
  <c r="BI211" i="3"/>
  <c r="BH211" i="3"/>
  <c r="BG211" i="3"/>
  <c r="BE211" i="3"/>
  <c r="X211" i="3"/>
  <c r="V211" i="3"/>
  <c r="T211" i="3"/>
  <c r="P211" i="3"/>
  <c r="BI208" i="3"/>
  <c r="BH208" i="3"/>
  <c r="BG208" i="3"/>
  <c r="BE208" i="3"/>
  <c r="X208" i="3"/>
  <c r="V208" i="3"/>
  <c r="T208" i="3"/>
  <c r="P208" i="3"/>
  <c r="BI204" i="3"/>
  <c r="BH204" i="3"/>
  <c r="BG204" i="3"/>
  <c r="BE204" i="3"/>
  <c r="X204" i="3"/>
  <c r="V204" i="3"/>
  <c r="T204" i="3"/>
  <c r="P204" i="3"/>
  <c r="BI199" i="3"/>
  <c r="BH199" i="3"/>
  <c r="BG199" i="3"/>
  <c r="BE199" i="3"/>
  <c r="X199" i="3"/>
  <c r="V199" i="3"/>
  <c r="T199" i="3"/>
  <c r="P199" i="3"/>
  <c r="BI194" i="3"/>
  <c r="BH194" i="3"/>
  <c r="BG194" i="3"/>
  <c r="BE194" i="3"/>
  <c r="X194" i="3"/>
  <c r="V194" i="3"/>
  <c r="T194" i="3"/>
  <c r="P194" i="3"/>
  <c r="BI192" i="3"/>
  <c r="BH192" i="3"/>
  <c r="BG192" i="3"/>
  <c r="BE192" i="3"/>
  <c r="X192" i="3"/>
  <c r="V192" i="3"/>
  <c r="T192" i="3"/>
  <c r="P192" i="3"/>
  <c r="BK192" i="3" s="1"/>
  <c r="BI188" i="3"/>
  <c r="BH188" i="3"/>
  <c r="BG188" i="3"/>
  <c r="BE188" i="3"/>
  <c r="X188" i="3"/>
  <c r="V188" i="3"/>
  <c r="T188" i="3"/>
  <c r="P188" i="3"/>
  <c r="BI186" i="3"/>
  <c r="BH186" i="3"/>
  <c r="BG186" i="3"/>
  <c r="BE186" i="3"/>
  <c r="X186" i="3"/>
  <c r="V186" i="3"/>
  <c r="T186" i="3"/>
  <c r="P186" i="3"/>
  <c r="BI182" i="3"/>
  <c r="BH182" i="3"/>
  <c r="BG182" i="3"/>
  <c r="BE182" i="3"/>
  <c r="X182" i="3"/>
  <c r="V182" i="3"/>
  <c r="T182" i="3"/>
  <c r="P182" i="3"/>
  <c r="BI177" i="3"/>
  <c r="BH177" i="3"/>
  <c r="BG177" i="3"/>
  <c r="BE177" i="3"/>
  <c r="X177" i="3"/>
  <c r="V177" i="3"/>
  <c r="T177" i="3"/>
  <c r="P177" i="3"/>
  <c r="K177" i="3" s="1"/>
  <c r="BI175" i="3"/>
  <c r="BH175" i="3"/>
  <c r="BG175" i="3"/>
  <c r="BE175" i="3"/>
  <c r="X175" i="3"/>
  <c r="V175" i="3"/>
  <c r="T175" i="3"/>
  <c r="P175" i="3"/>
  <c r="BI172" i="3"/>
  <c r="BH172" i="3"/>
  <c r="BG172" i="3"/>
  <c r="BE172" i="3"/>
  <c r="X172" i="3"/>
  <c r="V172" i="3"/>
  <c r="T172" i="3"/>
  <c r="P172" i="3"/>
  <c r="K172" i="3" s="1"/>
  <c r="BI168" i="3"/>
  <c r="BH168" i="3"/>
  <c r="BG168" i="3"/>
  <c r="BE168" i="3"/>
  <c r="X168" i="3"/>
  <c r="V168" i="3"/>
  <c r="T168" i="3"/>
  <c r="P168" i="3"/>
  <c r="BI166" i="3"/>
  <c r="BH166" i="3"/>
  <c r="BG166" i="3"/>
  <c r="BE166" i="3"/>
  <c r="X166" i="3"/>
  <c r="V166" i="3"/>
  <c r="T166" i="3"/>
  <c r="P166" i="3"/>
  <c r="BI164" i="3"/>
  <c r="BH164" i="3"/>
  <c r="BG164" i="3"/>
  <c r="BE164" i="3"/>
  <c r="X164" i="3"/>
  <c r="V164" i="3"/>
  <c r="T164" i="3"/>
  <c r="P164" i="3"/>
  <c r="BI162" i="3"/>
  <c r="BH162" i="3"/>
  <c r="BG162" i="3"/>
  <c r="BE162" i="3"/>
  <c r="X162" i="3"/>
  <c r="V162" i="3"/>
  <c r="T162" i="3"/>
  <c r="P162" i="3"/>
  <c r="BI160" i="3"/>
  <c r="BH160" i="3"/>
  <c r="BG160" i="3"/>
  <c r="BE160" i="3"/>
  <c r="X160" i="3"/>
  <c r="V160" i="3"/>
  <c r="T160" i="3"/>
  <c r="P160" i="3"/>
  <c r="BI158" i="3"/>
  <c r="BH158" i="3"/>
  <c r="BG158" i="3"/>
  <c r="BE158" i="3"/>
  <c r="X158" i="3"/>
  <c r="V158" i="3"/>
  <c r="T158" i="3"/>
  <c r="P158" i="3"/>
  <c r="K158" i="3" s="1"/>
  <c r="BI153" i="3"/>
  <c r="BH153" i="3"/>
  <c r="BG153" i="3"/>
  <c r="BE153" i="3"/>
  <c r="X153" i="3"/>
  <c r="V153" i="3"/>
  <c r="T153" i="3"/>
  <c r="P153" i="3"/>
  <c r="BI151" i="3"/>
  <c r="BH151" i="3"/>
  <c r="BG151" i="3"/>
  <c r="BE151" i="3"/>
  <c r="X151" i="3"/>
  <c r="V151" i="3"/>
  <c r="T151" i="3"/>
  <c r="P151" i="3"/>
  <c r="BI145" i="3"/>
  <c r="BH145" i="3"/>
  <c r="BG145" i="3"/>
  <c r="BE145" i="3"/>
  <c r="X145" i="3"/>
  <c r="V145" i="3"/>
  <c r="T145" i="3"/>
  <c r="P145" i="3"/>
  <c r="BI143" i="3"/>
  <c r="BH143" i="3"/>
  <c r="BG143" i="3"/>
  <c r="BE143" i="3"/>
  <c r="X143" i="3"/>
  <c r="V143" i="3"/>
  <c r="T143" i="3"/>
  <c r="P143" i="3"/>
  <c r="BI141" i="3"/>
  <c r="BH141" i="3"/>
  <c r="BG141" i="3"/>
  <c r="BE141" i="3"/>
  <c r="X141" i="3"/>
  <c r="V141" i="3"/>
  <c r="T141" i="3"/>
  <c r="P141" i="3"/>
  <c r="K141" i="3" s="1"/>
  <c r="BI139" i="3"/>
  <c r="BH139" i="3"/>
  <c r="BG139" i="3"/>
  <c r="BE139" i="3"/>
  <c r="X139" i="3"/>
  <c r="V139" i="3"/>
  <c r="T139" i="3"/>
  <c r="P139" i="3"/>
  <c r="BI137" i="3"/>
  <c r="BH137" i="3"/>
  <c r="BG137" i="3"/>
  <c r="BE137" i="3"/>
  <c r="X137" i="3"/>
  <c r="V137" i="3"/>
  <c r="T137" i="3"/>
  <c r="P137" i="3"/>
  <c r="BI135" i="3"/>
  <c r="BH135" i="3"/>
  <c r="BG135" i="3"/>
  <c r="BE135" i="3"/>
  <c r="X135" i="3"/>
  <c r="V135" i="3"/>
  <c r="T135" i="3"/>
  <c r="P135" i="3"/>
  <c r="BK135" i="3" s="1"/>
  <c r="F126" i="3"/>
  <c r="E124" i="3"/>
  <c r="F89" i="3"/>
  <c r="E87" i="3"/>
  <c r="J24" i="3"/>
  <c r="E24" i="3"/>
  <c r="J92" i="3" s="1"/>
  <c r="J23" i="3"/>
  <c r="J21" i="3"/>
  <c r="E21" i="3"/>
  <c r="J128" i="3" s="1"/>
  <c r="J20" i="3"/>
  <c r="J18" i="3"/>
  <c r="E18" i="3"/>
  <c r="F129" i="3" s="1"/>
  <c r="J17" i="3"/>
  <c r="J15" i="3"/>
  <c r="E15" i="3"/>
  <c r="F128" i="3" s="1"/>
  <c r="J14" i="3"/>
  <c r="J12" i="3"/>
  <c r="J89" i="3" s="1"/>
  <c r="E7" i="3"/>
  <c r="E85" i="3"/>
  <c r="K39" i="2"/>
  <c r="K38" i="2"/>
  <c r="BA95" i="1" s="1"/>
  <c r="K37" i="2"/>
  <c r="AZ95" i="1" s="1"/>
  <c r="BI360" i="2"/>
  <c r="BH360" i="2"/>
  <c r="BG360" i="2"/>
  <c r="BE360" i="2"/>
  <c r="X360" i="2"/>
  <c r="X359" i="2" s="1"/>
  <c r="X358" i="2"/>
  <c r="V360" i="2"/>
  <c r="V359" i="2"/>
  <c r="V358" i="2"/>
  <c r="T360" i="2"/>
  <c r="T359" i="2" s="1"/>
  <c r="T358" i="2" s="1"/>
  <c r="P360" i="2"/>
  <c r="BI356" i="2"/>
  <c r="BH356" i="2"/>
  <c r="BG356" i="2"/>
  <c r="BE356" i="2"/>
  <c r="X356" i="2"/>
  <c r="V356" i="2"/>
  <c r="T356" i="2"/>
  <c r="P356" i="2"/>
  <c r="BI355" i="2"/>
  <c r="BH355" i="2"/>
  <c r="BG355" i="2"/>
  <c r="BE355" i="2"/>
  <c r="X355" i="2"/>
  <c r="V355" i="2"/>
  <c r="T355" i="2"/>
  <c r="P355" i="2"/>
  <c r="BI354" i="2"/>
  <c r="BH354" i="2"/>
  <c r="BG354" i="2"/>
  <c r="BE354" i="2"/>
  <c r="X354" i="2"/>
  <c r="V354" i="2"/>
  <c r="T354" i="2"/>
  <c r="P354" i="2"/>
  <c r="BI353" i="2"/>
  <c r="BH353" i="2"/>
  <c r="BG353" i="2"/>
  <c r="BE353" i="2"/>
  <c r="X353" i="2"/>
  <c r="V353" i="2"/>
  <c r="T353" i="2"/>
  <c r="P353" i="2"/>
  <c r="BI352" i="2"/>
  <c r="BH352" i="2"/>
  <c r="BG352" i="2"/>
  <c r="BE352" i="2"/>
  <c r="X352" i="2"/>
  <c r="V352" i="2"/>
  <c r="T352" i="2"/>
  <c r="P352" i="2"/>
  <c r="BI351" i="2"/>
  <c r="BH351" i="2"/>
  <c r="BG351" i="2"/>
  <c r="BE351" i="2"/>
  <c r="X351" i="2"/>
  <c r="V351" i="2"/>
  <c r="T351" i="2"/>
  <c r="P351" i="2"/>
  <c r="BI349" i="2"/>
  <c r="BH349" i="2"/>
  <c r="BG349" i="2"/>
  <c r="BE349" i="2"/>
  <c r="X349" i="2"/>
  <c r="V349" i="2"/>
  <c r="T349" i="2"/>
  <c r="P349" i="2"/>
  <c r="BI346" i="2"/>
  <c r="BH346" i="2"/>
  <c r="BG346" i="2"/>
  <c r="BE346" i="2"/>
  <c r="X346" i="2"/>
  <c r="V346" i="2"/>
  <c r="T346" i="2"/>
  <c r="P346" i="2"/>
  <c r="BI344" i="2"/>
  <c r="BH344" i="2"/>
  <c r="BG344" i="2"/>
  <c r="BE344" i="2"/>
  <c r="X344" i="2"/>
  <c r="V344" i="2"/>
  <c r="T344" i="2"/>
  <c r="P344" i="2"/>
  <c r="BI342" i="2"/>
  <c r="BH342" i="2"/>
  <c r="BG342" i="2"/>
  <c r="BE342" i="2"/>
  <c r="X342" i="2"/>
  <c r="V342" i="2"/>
  <c r="T342" i="2"/>
  <c r="P342" i="2"/>
  <c r="BI340" i="2"/>
  <c r="BH340" i="2"/>
  <c r="BG340" i="2"/>
  <c r="BE340" i="2"/>
  <c r="X340" i="2"/>
  <c r="V340" i="2"/>
  <c r="T340" i="2"/>
  <c r="P340" i="2"/>
  <c r="BI338" i="2"/>
  <c r="BH338" i="2"/>
  <c r="BG338" i="2"/>
  <c r="BE338" i="2"/>
  <c r="X338" i="2"/>
  <c r="V338" i="2"/>
  <c r="T338" i="2"/>
  <c r="P338" i="2"/>
  <c r="BI336" i="2"/>
  <c r="BH336" i="2"/>
  <c r="BG336" i="2"/>
  <c r="BE336" i="2"/>
  <c r="X336" i="2"/>
  <c r="V336" i="2"/>
  <c r="T336" i="2"/>
  <c r="P336" i="2"/>
  <c r="BI334" i="2"/>
  <c r="BH334" i="2"/>
  <c r="BG334" i="2"/>
  <c r="BE334" i="2"/>
  <c r="X334" i="2"/>
  <c r="V334" i="2"/>
  <c r="T334" i="2"/>
  <c r="P334" i="2"/>
  <c r="BI331" i="2"/>
  <c r="BH331" i="2"/>
  <c r="BG331" i="2"/>
  <c r="BE331" i="2"/>
  <c r="X331" i="2"/>
  <c r="V331" i="2"/>
  <c r="T331" i="2"/>
  <c r="P331" i="2"/>
  <c r="BI329" i="2"/>
  <c r="BH329" i="2"/>
  <c r="BG329" i="2"/>
  <c r="BE329" i="2"/>
  <c r="X329" i="2"/>
  <c r="V329" i="2"/>
  <c r="T329" i="2"/>
  <c r="P329" i="2"/>
  <c r="BI327" i="2"/>
  <c r="BH327" i="2"/>
  <c r="BG327" i="2"/>
  <c r="BE327" i="2"/>
  <c r="X327" i="2"/>
  <c r="V327" i="2"/>
  <c r="T327" i="2"/>
  <c r="P327" i="2"/>
  <c r="BI326" i="2"/>
  <c r="BH326" i="2"/>
  <c r="BG326" i="2"/>
  <c r="BE326" i="2"/>
  <c r="X326" i="2"/>
  <c r="V326" i="2"/>
  <c r="T326" i="2"/>
  <c r="P326" i="2"/>
  <c r="BI324" i="2"/>
  <c r="BH324" i="2"/>
  <c r="BG324" i="2"/>
  <c r="BE324" i="2"/>
  <c r="X324" i="2"/>
  <c r="V324" i="2"/>
  <c r="T324" i="2"/>
  <c r="P324" i="2"/>
  <c r="BI322" i="2"/>
  <c r="BH322" i="2"/>
  <c r="BG322" i="2"/>
  <c r="BE322" i="2"/>
  <c r="X322" i="2"/>
  <c r="V322" i="2"/>
  <c r="T322" i="2"/>
  <c r="P322" i="2"/>
  <c r="BI320" i="2"/>
  <c r="BH320" i="2"/>
  <c r="BG320" i="2"/>
  <c r="BE320" i="2"/>
  <c r="X320" i="2"/>
  <c r="V320" i="2"/>
  <c r="T320" i="2"/>
  <c r="P320" i="2"/>
  <c r="BI318" i="2"/>
  <c r="BH318" i="2"/>
  <c r="BG318" i="2"/>
  <c r="BE318" i="2"/>
  <c r="X318" i="2"/>
  <c r="V318" i="2"/>
  <c r="T318" i="2"/>
  <c r="P318" i="2"/>
  <c r="BI315" i="2"/>
  <c r="BH315" i="2"/>
  <c r="BG315" i="2"/>
  <c r="BE315" i="2"/>
  <c r="X315" i="2"/>
  <c r="V315" i="2"/>
  <c r="T315" i="2"/>
  <c r="P315" i="2"/>
  <c r="BI313" i="2"/>
  <c r="BH313" i="2"/>
  <c r="BG313" i="2"/>
  <c r="BE313" i="2"/>
  <c r="X313" i="2"/>
  <c r="V313" i="2"/>
  <c r="T313" i="2"/>
  <c r="P313" i="2"/>
  <c r="BI311" i="2"/>
  <c r="BH311" i="2"/>
  <c r="BG311" i="2"/>
  <c r="BE311" i="2"/>
  <c r="X311" i="2"/>
  <c r="V311" i="2"/>
  <c r="T311" i="2"/>
  <c r="P311" i="2"/>
  <c r="BI309" i="2"/>
  <c r="BH309" i="2"/>
  <c r="BG309" i="2"/>
  <c r="BE309" i="2"/>
  <c r="X309" i="2"/>
  <c r="V309" i="2"/>
  <c r="T309" i="2"/>
  <c r="P309" i="2"/>
  <c r="BI307" i="2"/>
  <c r="BH307" i="2"/>
  <c r="BG307" i="2"/>
  <c r="BE307" i="2"/>
  <c r="X307" i="2"/>
  <c r="V307" i="2"/>
  <c r="T307" i="2"/>
  <c r="P307" i="2"/>
  <c r="BI305" i="2"/>
  <c r="BH305" i="2"/>
  <c r="BG305" i="2"/>
  <c r="BE305" i="2"/>
  <c r="X305" i="2"/>
  <c r="V305" i="2"/>
  <c r="T305" i="2"/>
  <c r="P305" i="2"/>
  <c r="BI303" i="2"/>
  <c r="BH303" i="2"/>
  <c r="BG303" i="2"/>
  <c r="BE303" i="2"/>
  <c r="X303" i="2"/>
  <c r="V303" i="2"/>
  <c r="T303" i="2"/>
  <c r="P303" i="2"/>
  <c r="BI302" i="2"/>
  <c r="BH302" i="2"/>
  <c r="BG302" i="2"/>
  <c r="BE302" i="2"/>
  <c r="X302" i="2"/>
  <c r="V302" i="2"/>
  <c r="T302" i="2"/>
  <c r="P302" i="2"/>
  <c r="BI301" i="2"/>
  <c r="BH301" i="2"/>
  <c r="BG301" i="2"/>
  <c r="BE301" i="2"/>
  <c r="X301" i="2"/>
  <c r="V301" i="2"/>
  <c r="T301" i="2"/>
  <c r="P301" i="2"/>
  <c r="BI300" i="2"/>
  <c r="BH300" i="2"/>
  <c r="BG300" i="2"/>
  <c r="BE300" i="2"/>
  <c r="X300" i="2"/>
  <c r="V300" i="2"/>
  <c r="T300" i="2"/>
  <c r="P300" i="2"/>
  <c r="BI298" i="2"/>
  <c r="BH298" i="2"/>
  <c r="BG298" i="2"/>
  <c r="BE298" i="2"/>
  <c r="X298" i="2"/>
  <c r="V298" i="2"/>
  <c r="T298" i="2"/>
  <c r="P298" i="2"/>
  <c r="BI296" i="2"/>
  <c r="BH296" i="2"/>
  <c r="BG296" i="2"/>
  <c r="BE296" i="2"/>
  <c r="X296" i="2"/>
  <c r="V296" i="2"/>
  <c r="T296" i="2"/>
  <c r="P296" i="2"/>
  <c r="BI294" i="2"/>
  <c r="BH294" i="2"/>
  <c r="BG294" i="2"/>
  <c r="BE294" i="2"/>
  <c r="X294" i="2"/>
  <c r="V294" i="2"/>
  <c r="T294" i="2"/>
  <c r="P294" i="2"/>
  <c r="BI292" i="2"/>
  <c r="BH292" i="2"/>
  <c r="BG292" i="2"/>
  <c r="BE292" i="2"/>
  <c r="X292" i="2"/>
  <c r="V292" i="2"/>
  <c r="T292" i="2"/>
  <c r="P292" i="2"/>
  <c r="BI289" i="2"/>
  <c r="BH289" i="2"/>
  <c r="BG289" i="2"/>
  <c r="BE289" i="2"/>
  <c r="X289" i="2"/>
  <c r="V289" i="2"/>
  <c r="T289" i="2"/>
  <c r="P289" i="2"/>
  <c r="BI287" i="2"/>
  <c r="BH287" i="2"/>
  <c r="BG287" i="2"/>
  <c r="BE287" i="2"/>
  <c r="X287" i="2"/>
  <c r="V287" i="2"/>
  <c r="T287" i="2"/>
  <c r="P287" i="2"/>
  <c r="BI285" i="2"/>
  <c r="BH285" i="2"/>
  <c r="BG285" i="2"/>
  <c r="BE285" i="2"/>
  <c r="X285" i="2"/>
  <c r="V285" i="2"/>
  <c r="T285" i="2"/>
  <c r="P285" i="2"/>
  <c r="BI283" i="2"/>
  <c r="BH283" i="2"/>
  <c r="BG283" i="2"/>
  <c r="BE283" i="2"/>
  <c r="X283" i="2"/>
  <c r="V283" i="2"/>
  <c r="T283" i="2"/>
  <c r="P283" i="2"/>
  <c r="BI282" i="2"/>
  <c r="BH282" i="2"/>
  <c r="BG282" i="2"/>
  <c r="BE282" i="2"/>
  <c r="X282" i="2"/>
  <c r="V282" i="2"/>
  <c r="T282" i="2"/>
  <c r="P282" i="2"/>
  <c r="BI280" i="2"/>
  <c r="BH280" i="2"/>
  <c r="BG280" i="2"/>
  <c r="BE280" i="2"/>
  <c r="X280" i="2"/>
  <c r="V280" i="2"/>
  <c r="T280" i="2"/>
  <c r="P280" i="2"/>
  <c r="BI278" i="2"/>
  <c r="BH278" i="2"/>
  <c r="BG278" i="2"/>
  <c r="BE278" i="2"/>
  <c r="X278" i="2"/>
  <c r="V278" i="2"/>
  <c r="T278" i="2"/>
  <c r="P278" i="2"/>
  <c r="BI276" i="2"/>
  <c r="BH276" i="2"/>
  <c r="BG276" i="2"/>
  <c r="BE276" i="2"/>
  <c r="X276" i="2"/>
  <c r="V276" i="2"/>
  <c r="T276" i="2"/>
  <c r="P276" i="2"/>
  <c r="BI274" i="2"/>
  <c r="BH274" i="2"/>
  <c r="BG274" i="2"/>
  <c r="BE274" i="2"/>
  <c r="X274" i="2"/>
  <c r="V274" i="2"/>
  <c r="T274" i="2"/>
  <c r="P274" i="2"/>
  <c r="BI271" i="2"/>
  <c r="BH271" i="2"/>
  <c r="BG271" i="2"/>
  <c r="BE271" i="2"/>
  <c r="X271" i="2"/>
  <c r="V271" i="2"/>
  <c r="T271" i="2"/>
  <c r="P271" i="2"/>
  <c r="BI270" i="2"/>
  <c r="BH270" i="2"/>
  <c r="BG270" i="2"/>
  <c r="BE270" i="2"/>
  <c r="X270" i="2"/>
  <c r="V270" i="2"/>
  <c r="T270" i="2"/>
  <c r="P270" i="2"/>
  <c r="BI268" i="2"/>
  <c r="BH268" i="2"/>
  <c r="BG268" i="2"/>
  <c r="BE268" i="2"/>
  <c r="X268" i="2"/>
  <c r="V268" i="2"/>
  <c r="T268" i="2"/>
  <c r="P268" i="2"/>
  <c r="BI266" i="2"/>
  <c r="BH266" i="2"/>
  <c r="BG266" i="2"/>
  <c r="BE266" i="2"/>
  <c r="X266" i="2"/>
  <c r="V266" i="2"/>
  <c r="T266" i="2"/>
  <c r="P266" i="2"/>
  <c r="BI264" i="2"/>
  <c r="BH264" i="2"/>
  <c r="BG264" i="2"/>
  <c r="BE264" i="2"/>
  <c r="X264" i="2"/>
  <c r="V264" i="2"/>
  <c r="T264" i="2"/>
  <c r="P264" i="2"/>
  <c r="BI263" i="2"/>
  <c r="BH263" i="2"/>
  <c r="BG263" i="2"/>
  <c r="BE263" i="2"/>
  <c r="X263" i="2"/>
  <c r="V263" i="2"/>
  <c r="T263" i="2"/>
  <c r="P263" i="2"/>
  <c r="BI261" i="2"/>
  <c r="BH261" i="2"/>
  <c r="BG261" i="2"/>
  <c r="BE261" i="2"/>
  <c r="X261" i="2"/>
  <c r="V261" i="2"/>
  <c r="T261" i="2"/>
  <c r="P261" i="2"/>
  <c r="BI258" i="2"/>
  <c r="BH258" i="2"/>
  <c r="BG258" i="2"/>
  <c r="BE258" i="2"/>
  <c r="X258" i="2"/>
  <c r="V258" i="2"/>
  <c r="T258" i="2"/>
  <c r="P258" i="2"/>
  <c r="BI256" i="2"/>
  <c r="BH256" i="2"/>
  <c r="BG256" i="2"/>
  <c r="BE256" i="2"/>
  <c r="X256" i="2"/>
  <c r="V256" i="2"/>
  <c r="T256" i="2"/>
  <c r="P256" i="2"/>
  <c r="BI254" i="2"/>
  <c r="BH254" i="2"/>
  <c r="BG254" i="2"/>
  <c r="BE254" i="2"/>
  <c r="X254" i="2"/>
  <c r="V254" i="2"/>
  <c r="T254" i="2"/>
  <c r="P254" i="2"/>
  <c r="BI252" i="2"/>
  <c r="BH252" i="2"/>
  <c r="BG252" i="2"/>
  <c r="BE252" i="2"/>
  <c r="X252" i="2"/>
  <c r="V252" i="2"/>
  <c r="T252" i="2"/>
  <c r="P252" i="2"/>
  <c r="BI251" i="2"/>
  <c r="BH251" i="2"/>
  <c r="BG251" i="2"/>
  <c r="BE251" i="2"/>
  <c r="X251" i="2"/>
  <c r="V251" i="2"/>
  <c r="T251" i="2"/>
  <c r="P251" i="2"/>
  <c r="BI250" i="2"/>
  <c r="BH250" i="2"/>
  <c r="BG250" i="2"/>
  <c r="BE250" i="2"/>
  <c r="X250" i="2"/>
  <c r="V250" i="2"/>
  <c r="T250" i="2"/>
  <c r="P250" i="2"/>
  <c r="BI248" i="2"/>
  <c r="BH248" i="2"/>
  <c r="BG248" i="2"/>
  <c r="BE248" i="2"/>
  <c r="X248" i="2"/>
  <c r="V248" i="2"/>
  <c r="T248" i="2"/>
  <c r="P248" i="2"/>
  <c r="BI246" i="2"/>
  <c r="BH246" i="2"/>
  <c r="BG246" i="2"/>
  <c r="BE246" i="2"/>
  <c r="X246" i="2"/>
  <c r="V246" i="2"/>
  <c r="T246" i="2"/>
  <c r="P246" i="2"/>
  <c r="BI243" i="2"/>
  <c r="BH243" i="2"/>
  <c r="BG243" i="2"/>
  <c r="BE243" i="2"/>
  <c r="X243" i="2"/>
  <c r="V243" i="2"/>
  <c r="T243" i="2"/>
  <c r="P243" i="2"/>
  <c r="BI241" i="2"/>
  <c r="BH241" i="2"/>
  <c r="BG241" i="2"/>
  <c r="BE241" i="2"/>
  <c r="X241" i="2"/>
  <c r="V241" i="2"/>
  <c r="T241" i="2"/>
  <c r="P241" i="2"/>
  <c r="BI238" i="2"/>
  <c r="BH238" i="2"/>
  <c r="BG238" i="2"/>
  <c r="BE238" i="2"/>
  <c r="X238" i="2"/>
  <c r="V238" i="2"/>
  <c r="T238" i="2"/>
  <c r="P238" i="2"/>
  <c r="BI236" i="2"/>
  <c r="BH236" i="2"/>
  <c r="BG236" i="2"/>
  <c r="BE236" i="2"/>
  <c r="X236" i="2"/>
  <c r="V236" i="2"/>
  <c r="T236" i="2"/>
  <c r="P236" i="2"/>
  <c r="BI232" i="2"/>
  <c r="BH232" i="2"/>
  <c r="BG232" i="2"/>
  <c r="BE232" i="2"/>
  <c r="X232" i="2"/>
  <c r="V232" i="2"/>
  <c r="T232" i="2"/>
  <c r="P232" i="2"/>
  <c r="BI230" i="2"/>
  <c r="BH230" i="2"/>
  <c r="BG230" i="2"/>
  <c r="BE230" i="2"/>
  <c r="X230" i="2"/>
  <c r="V230" i="2"/>
  <c r="T230" i="2"/>
  <c r="P230" i="2"/>
  <c r="BI227" i="2"/>
  <c r="BH227" i="2"/>
  <c r="BG227" i="2"/>
  <c r="BE227" i="2"/>
  <c r="X227" i="2"/>
  <c r="V227" i="2"/>
  <c r="T227" i="2"/>
  <c r="P227" i="2"/>
  <c r="BI225" i="2"/>
  <c r="BH225" i="2"/>
  <c r="BG225" i="2"/>
  <c r="BE225" i="2"/>
  <c r="X225" i="2"/>
  <c r="V225" i="2"/>
  <c r="T225" i="2"/>
  <c r="P225" i="2"/>
  <c r="BI222" i="2"/>
  <c r="BH222" i="2"/>
  <c r="BG222" i="2"/>
  <c r="BE222" i="2"/>
  <c r="X222" i="2"/>
  <c r="V222" i="2"/>
  <c r="T222" i="2"/>
  <c r="P222" i="2"/>
  <c r="BI220" i="2"/>
  <c r="BH220" i="2"/>
  <c r="BG220" i="2"/>
  <c r="BE220" i="2"/>
  <c r="X220" i="2"/>
  <c r="V220" i="2"/>
  <c r="T220" i="2"/>
  <c r="P220" i="2"/>
  <c r="BI217" i="2"/>
  <c r="BH217" i="2"/>
  <c r="BG217" i="2"/>
  <c r="BE217" i="2"/>
  <c r="X217" i="2"/>
  <c r="V217" i="2"/>
  <c r="T217" i="2"/>
  <c r="P217" i="2"/>
  <c r="BI215" i="2"/>
  <c r="BH215" i="2"/>
  <c r="BG215" i="2"/>
  <c r="BE215" i="2"/>
  <c r="X215" i="2"/>
  <c r="V215" i="2"/>
  <c r="T215" i="2"/>
  <c r="P215" i="2"/>
  <c r="BI212" i="2"/>
  <c r="BH212" i="2"/>
  <c r="BG212" i="2"/>
  <c r="BE212" i="2"/>
  <c r="X212" i="2"/>
  <c r="V212" i="2"/>
  <c r="T212" i="2"/>
  <c r="P212" i="2"/>
  <c r="BI208" i="2"/>
  <c r="BH208" i="2"/>
  <c r="BG208" i="2"/>
  <c r="BE208" i="2"/>
  <c r="X208" i="2"/>
  <c r="V208" i="2"/>
  <c r="T208" i="2"/>
  <c r="P208" i="2"/>
  <c r="BI203" i="2"/>
  <c r="BH203" i="2"/>
  <c r="BG203" i="2"/>
  <c r="BE203" i="2"/>
  <c r="X203" i="2"/>
  <c r="V203" i="2"/>
  <c r="T203" i="2"/>
  <c r="P203" i="2"/>
  <c r="BI198" i="2"/>
  <c r="BH198" i="2"/>
  <c r="BG198" i="2"/>
  <c r="BE198" i="2"/>
  <c r="X198" i="2"/>
  <c r="V198" i="2"/>
  <c r="T198" i="2"/>
  <c r="P198" i="2"/>
  <c r="BI196" i="2"/>
  <c r="BH196" i="2"/>
  <c r="BG196" i="2"/>
  <c r="BE196" i="2"/>
  <c r="X196" i="2"/>
  <c r="V196" i="2"/>
  <c r="T196" i="2"/>
  <c r="P196" i="2"/>
  <c r="BI192" i="2"/>
  <c r="BH192" i="2"/>
  <c r="BG192" i="2"/>
  <c r="BE192" i="2"/>
  <c r="X192" i="2"/>
  <c r="V192" i="2"/>
  <c r="T192" i="2"/>
  <c r="P192" i="2"/>
  <c r="BI190" i="2"/>
  <c r="BH190" i="2"/>
  <c r="BG190" i="2"/>
  <c r="BE190" i="2"/>
  <c r="X190" i="2"/>
  <c r="V190" i="2"/>
  <c r="T190" i="2"/>
  <c r="P190" i="2"/>
  <c r="BI186" i="2"/>
  <c r="BH186" i="2"/>
  <c r="BG186" i="2"/>
  <c r="BE186" i="2"/>
  <c r="X186" i="2"/>
  <c r="V186" i="2"/>
  <c r="T186" i="2"/>
  <c r="P186" i="2"/>
  <c r="BI181" i="2"/>
  <c r="BH181" i="2"/>
  <c r="BG181" i="2"/>
  <c r="BE181" i="2"/>
  <c r="X181" i="2"/>
  <c r="V181" i="2"/>
  <c r="T181" i="2"/>
  <c r="P181" i="2"/>
  <c r="BI179" i="2"/>
  <c r="BH179" i="2"/>
  <c r="BG179" i="2"/>
  <c r="BE179" i="2"/>
  <c r="X179" i="2"/>
  <c r="V179" i="2"/>
  <c r="T179" i="2"/>
  <c r="P179" i="2"/>
  <c r="BI176" i="2"/>
  <c r="BH176" i="2"/>
  <c r="BG176" i="2"/>
  <c r="BE176" i="2"/>
  <c r="X176" i="2"/>
  <c r="V176" i="2"/>
  <c r="T176" i="2"/>
  <c r="P176" i="2"/>
  <c r="BI172" i="2"/>
  <c r="BH172" i="2"/>
  <c r="BG172" i="2"/>
  <c r="BE172" i="2"/>
  <c r="X172" i="2"/>
  <c r="V172" i="2"/>
  <c r="T172" i="2"/>
  <c r="P172" i="2"/>
  <c r="BI170" i="2"/>
  <c r="BH170" i="2"/>
  <c r="BG170" i="2"/>
  <c r="BE170" i="2"/>
  <c r="X170" i="2"/>
  <c r="V170" i="2"/>
  <c r="T170" i="2"/>
  <c r="P170" i="2"/>
  <c r="BI168" i="2"/>
  <c r="BH168" i="2"/>
  <c r="BG168" i="2"/>
  <c r="BE168" i="2"/>
  <c r="X168" i="2"/>
  <c r="V168" i="2"/>
  <c r="T168" i="2"/>
  <c r="P168" i="2"/>
  <c r="BI166" i="2"/>
  <c r="BH166" i="2"/>
  <c r="BG166" i="2"/>
  <c r="BE166" i="2"/>
  <c r="X166" i="2"/>
  <c r="V166" i="2"/>
  <c r="T166" i="2"/>
  <c r="P166" i="2"/>
  <c r="BI164" i="2"/>
  <c r="BH164" i="2"/>
  <c r="BG164" i="2"/>
  <c r="BE164" i="2"/>
  <c r="X164" i="2"/>
  <c r="V164" i="2"/>
  <c r="T164" i="2"/>
  <c r="P164" i="2"/>
  <c r="BI162" i="2"/>
  <c r="BH162" i="2"/>
  <c r="BG162" i="2"/>
  <c r="BE162" i="2"/>
  <c r="X162" i="2"/>
  <c r="V162" i="2"/>
  <c r="T162" i="2"/>
  <c r="P162" i="2"/>
  <c r="BI157" i="2"/>
  <c r="BH157" i="2"/>
  <c r="BG157" i="2"/>
  <c r="BE157" i="2"/>
  <c r="X157" i="2"/>
  <c r="V157" i="2"/>
  <c r="T157" i="2"/>
  <c r="P157" i="2"/>
  <c r="BI155" i="2"/>
  <c r="BH155" i="2"/>
  <c r="BG155" i="2"/>
  <c r="BE155" i="2"/>
  <c r="X155" i="2"/>
  <c r="V155" i="2"/>
  <c r="T155" i="2"/>
  <c r="P155" i="2"/>
  <c r="BI149" i="2"/>
  <c r="BH149" i="2"/>
  <c r="BG149" i="2"/>
  <c r="BE149" i="2"/>
  <c r="X149" i="2"/>
  <c r="V149" i="2"/>
  <c r="T149" i="2"/>
  <c r="P149" i="2"/>
  <c r="BI147" i="2"/>
  <c r="BH147" i="2"/>
  <c r="BG147" i="2"/>
  <c r="BE147" i="2"/>
  <c r="X147" i="2"/>
  <c r="V147" i="2"/>
  <c r="T147" i="2"/>
  <c r="P147" i="2"/>
  <c r="BI145" i="2"/>
  <c r="BH145" i="2"/>
  <c r="BG145" i="2"/>
  <c r="BE145" i="2"/>
  <c r="X145" i="2"/>
  <c r="V145" i="2"/>
  <c r="T145" i="2"/>
  <c r="P145" i="2"/>
  <c r="BI143" i="2"/>
  <c r="BH143" i="2"/>
  <c r="BG143" i="2"/>
  <c r="BE143" i="2"/>
  <c r="X143" i="2"/>
  <c r="V143" i="2"/>
  <c r="T143" i="2"/>
  <c r="P143" i="2"/>
  <c r="BI141" i="2"/>
  <c r="BH141" i="2"/>
  <c r="BG141" i="2"/>
  <c r="BE141" i="2"/>
  <c r="X141" i="2"/>
  <c r="V141" i="2"/>
  <c r="T141" i="2"/>
  <c r="P141" i="2"/>
  <c r="BI139" i="2"/>
  <c r="BH139" i="2"/>
  <c r="BG139" i="2"/>
  <c r="BE139" i="2"/>
  <c r="X139" i="2"/>
  <c r="V139" i="2"/>
  <c r="T139" i="2"/>
  <c r="P139" i="2"/>
  <c r="F130" i="2"/>
  <c r="E128" i="2"/>
  <c r="F89" i="2"/>
  <c r="E87" i="2"/>
  <c r="J24" i="2"/>
  <c r="E24" i="2"/>
  <c r="J133" i="2"/>
  <c r="J23" i="2"/>
  <c r="J21" i="2"/>
  <c r="E21" i="2"/>
  <c r="J132" i="2"/>
  <c r="J20" i="2"/>
  <c r="J18" i="2"/>
  <c r="E18" i="2"/>
  <c r="F133" i="2"/>
  <c r="J17" i="2"/>
  <c r="J15" i="2"/>
  <c r="E15" i="2"/>
  <c r="F91" i="2"/>
  <c r="J14" i="2"/>
  <c r="J12" i="2"/>
  <c r="J130" i="2" s="1"/>
  <c r="E7" i="2"/>
  <c r="E126" i="2" s="1"/>
  <c r="L90" i="1"/>
  <c r="AM90" i="1"/>
  <c r="AM89" i="1"/>
  <c r="L89" i="1"/>
  <c r="AM87" i="1"/>
  <c r="L87" i="1"/>
  <c r="L85" i="1"/>
  <c r="L84" i="1"/>
  <c r="Q354" i="2"/>
  <c r="R353" i="2"/>
  <c r="R346" i="2"/>
  <c r="R340" i="2"/>
  <c r="Q338" i="2"/>
  <c r="R334" i="2"/>
  <c r="Q331" i="2"/>
  <c r="R327" i="2"/>
  <c r="Q326" i="2"/>
  <c r="R322" i="2"/>
  <c r="Q320" i="2"/>
  <c r="Q315" i="2"/>
  <c r="R309" i="2"/>
  <c r="Q303" i="2"/>
  <c r="R300" i="2"/>
  <c r="R294" i="2"/>
  <c r="R285" i="2"/>
  <c r="Q280" i="2"/>
  <c r="R274" i="2"/>
  <c r="R268" i="2"/>
  <c r="Q263" i="2"/>
  <c r="R256" i="2"/>
  <c r="R251" i="2"/>
  <c r="R230" i="2"/>
  <c r="Q222" i="2"/>
  <c r="R215" i="2"/>
  <c r="Q203" i="2"/>
  <c r="R192" i="2"/>
  <c r="R179" i="2"/>
  <c r="Q157" i="2"/>
  <c r="Q147" i="2"/>
  <c r="Q139" i="2"/>
  <c r="R318" i="2"/>
  <c r="Q309" i="2"/>
  <c r="R303" i="2"/>
  <c r="Q300" i="2"/>
  <c r="Q294" i="2"/>
  <c r="Q289" i="2"/>
  <c r="R282" i="2"/>
  <c r="R276" i="2"/>
  <c r="R270" i="2"/>
  <c r="Q264" i="2"/>
  <c r="Q258" i="2"/>
  <c r="R252" i="2"/>
  <c r="R248" i="2"/>
  <c r="Q238" i="2"/>
  <c r="R212" i="2"/>
  <c r="Q190" i="2"/>
  <c r="Q176" i="2"/>
  <c r="R164" i="2"/>
  <c r="Q356" i="2"/>
  <c r="Q353" i="2"/>
  <c r="R250" i="2"/>
  <c r="Q241" i="2"/>
  <c r="R232" i="2"/>
  <c r="R225" i="2"/>
  <c r="Q208" i="2"/>
  <c r="R181" i="2"/>
  <c r="Q162" i="2"/>
  <c r="R143" i="2"/>
  <c r="AU94" i="1"/>
  <c r="Q164" i="2"/>
  <c r="R149" i="2"/>
  <c r="K354" i="2"/>
  <c r="BF354" i="2"/>
  <c r="BK322" i="2"/>
  <c r="K294" i="2"/>
  <c r="BF294" i="2" s="1"/>
  <c r="BK282" i="2"/>
  <c r="BK270" i="2"/>
  <c r="K252" i="2"/>
  <c r="BF252" i="2" s="1"/>
  <c r="K230" i="2"/>
  <c r="BF230" i="2" s="1"/>
  <c r="BK176" i="2"/>
  <c r="BK145" i="2"/>
  <c r="K352" i="2"/>
  <c r="BF352" i="2" s="1"/>
  <c r="BK340" i="2"/>
  <c r="BK318" i="2"/>
  <c r="K301" i="2"/>
  <c r="BF301" i="2" s="1"/>
  <c r="K266" i="2"/>
  <c r="BF266" i="2" s="1"/>
  <c r="BK250" i="2"/>
  <c r="K217" i="2"/>
  <c r="BF217" i="2"/>
  <c r="K181" i="2"/>
  <c r="BF181" i="2"/>
  <c r="K139" i="2"/>
  <c r="BF139" i="2"/>
  <c r="BK346" i="2"/>
  <c r="BK327" i="2"/>
  <c r="K305" i="2"/>
  <c r="BF305" i="2"/>
  <c r="BK280" i="2"/>
  <c r="BK261" i="2"/>
  <c r="K220" i="2"/>
  <c r="BF220" i="2"/>
  <c r="BK198" i="2"/>
  <c r="K170" i="2"/>
  <c r="BF170" i="2" s="1"/>
  <c r="BK344" i="2"/>
  <c r="BK307" i="2"/>
  <c r="K283" i="2"/>
  <c r="BF283" i="2" s="1"/>
  <c r="BK248" i="2"/>
  <c r="K227" i="2"/>
  <c r="BF227" i="2"/>
  <c r="K186" i="2"/>
  <c r="BF186" i="2"/>
  <c r="K141" i="2"/>
  <c r="BF141" i="2"/>
  <c r="R313" i="3"/>
  <c r="R305" i="3"/>
  <c r="Q297" i="3"/>
  <c r="R279" i="3"/>
  <c r="Q263" i="3"/>
  <c r="R254" i="3"/>
  <c r="R237" i="3"/>
  <c r="R232" i="3"/>
  <c r="R221" i="3"/>
  <c r="Q213" i="3"/>
  <c r="R194" i="3"/>
  <c r="Q175" i="3"/>
  <c r="Q164" i="3"/>
  <c r="Q141" i="3"/>
  <c r="R317" i="3"/>
  <c r="Q308" i="3"/>
  <c r="Q299" i="3"/>
  <c r="Q288" i="3"/>
  <c r="Q279" i="3"/>
  <c r="R260" i="3"/>
  <c r="Q252" i="3"/>
  <c r="Q237" i="3"/>
  <c r="Q218" i="3"/>
  <c r="R199" i="3"/>
  <c r="R175" i="3"/>
  <c r="R158" i="3"/>
  <c r="Q145" i="3"/>
  <c r="R135" i="3"/>
  <c r="R320" i="3"/>
  <c r="Q315" i="3"/>
  <c r="R286" i="3"/>
  <c r="Q272" i="3"/>
  <c r="R263" i="3"/>
  <c r="R252" i="3"/>
  <c r="Q232" i="3"/>
  <c r="R211" i="3"/>
  <c r="R192" i="3"/>
  <c r="Q168" i="3"/>
  <c r="Q143" i="3"/>
  <c r="Q319" i="3"/>
  <c r="Q312" i="3"/>
  <c r="R303" i="3"/>
  <c r="R290" i="3"/>
  <c r="Q283" i="3"/>
  <c r="R247" i="3"/>
  <c r="Q223" i="3"/>
  <c r="Q194" i="3"/>
  <c r="Q172" i="3"/>
  <c r="R162" i="3"/>
  <c r="R145" i="3"/>
  <c r="Q135" i="3"/>
  <c r="BK305" i="3"/>
  <c r="BK288" i="3"/>
  <c r="BK263" i="3"/>
  <c r="BK221" i="3"/>
  <c r="K168" i="3"/>
  <c r="BF168" i="3" s="1"/>
  <c r="K143" i="3"/>
  <c r="BF143" i="3" s="1"/>
  <c r="BK299" i="3"/>
  <c r="K258" i="3"/>
  <c r="BF258" i="3"/>
  <c r="BF223" i="3"/>
  <c r="BF172" i="3"/>
  <c r="BK317" i="3"/>
  <c r="BK308" i="3"/>
  <c r="K290" i="3"/>
  <c r="BF290" i="3" s="1"/>
  <c r="BK270" i="3"/>
  <c r="BK166" i="3"/>
  <c r="BF141" i="3"/>
  <c r="BK310" i="3"/>
  <c r="K281" i="3"/>
  <c r="BF281" i="3" s="1"/>
  <c r="K272" i="3"/>
  <c r="BF272" i="3" s="1"/>
  <c r="K250" i="3"/>
  <c r="BF250" i="3" s="1"/>
  <c r="K199" i="3"/>
  <c r="BF199" i="3" s="1"/>
  <c r="BK137" i="3"/>
  <c r="R368" i="4"/>
  <c r="Q344" i="4"/>
  <c r="R327" i="4"/>
  <c r="Q315" i="4"/>
  <c r="Q306" i="4"/>
  <c r="Q282" i="4"/>
  <c r="Q273" i="4"/>
  <c r="R264" i="4"/>
  <c r="Q236" i="4"/>
  <c r="Q226" i="4"/>
  <c r="R208" i="4"/>
  <c r="R171" i="4"/>
  <c r="R147" i="4"/>
  <c r="R371" i="4"/>
  <c r="R369" i="4"/>
  <c r="Q367" i="4"/>
  <c r="R359" i="4"/>
  <c r="Q351" i="4"/>
  <c r="R329" i="4"/>
  <c r="R312" i="4"/>
  <c r="R296" i="4"/>
  <c r="R288" i="4"/>
  <c r="R273" i="4"/>
  <c r="R267" i="4"/>
  <c r="R246" i="4"/>
  <c r="Q234" i="4"/>
  <c r="R194" i="4"/>
  <c r="R173" i="4"/>
  <c r="Q163" i="4"/>
  <c r="Q149" i="4"/>
  <c r="Q143" i="4"/>
  <c r="R366" i="4"/>
  <c r="R353" i="4"/>
  <c r="Q346" i="4"/>
  <c r="R338" i="4"/>
  <c r="R325" i="4"/>
  <c r="R317" i="4"/>
  <c r="R310" i="4"/>
  <c r="R302" i="4"/>
  <c r="R290" i="4"/>
  <c r="Q277" i="4"/>
  <c r="R260" i="4"/>
  <c r="R250" i="4"/>
  <c r="R236" i="4"/>
  <c r="R189" i="4"/>
  <c r="Q177" i="4"/>
  <c r="Q364" i="4"/>
  <c r="Q353" i="4"/>
  <c r="R334" i="4"/>
  <c r="Q325" i="4"/>
  <c r="Q321" i="4"/>
  <c r="Q304" i="4"/>
  <c r="Q298" i="4"/>
  <c r="R285" i="4"/>
  <c r="R277" i="4"/>
  <c r="Q265" i="4"/>
  <c r="Q257" i="4"/>
  <c r="Q241" i="4"/>
  <c r="Q219" i="4"/>
  <c r="R198" i="4"/>
  <c r="Q189" i="4"/>
  <c r="Q167" i="4"/>
  <c r="Q158" i="4"/>
  <c r="R145" i="4"/>
  <c r="K351" i="4"/>
  <c r="BF351" i="4" s="1"/>
  <c r="K317" i="4"/>
  <c r="BF317" i="4" s="1"/>
  <c r="BK310" i="4"/>
  <c r="BF278" i="4"/>
  <c r="BF244" i="4"/>
  <c r="K171" i="4"/>
  <c r="BF171" i="4" s="1"/>
  <c r="K371" i="4"/>
  <c r="BF371" i="4" s="1"/>
  <c r="K367" i="4"/>
  <c r="BF367" i="4" s="1"/>
  <c r="K353" i="4"/>
  <c r="BF353" i="4" s="1"/>
  <c r="K332" i="4"/>
  <c r="BF332" i="4" s="1"/>
  <c r="BK285" i="4"/>
  <c r="K246" i="4"/>
  <c r="BF246" i="4" s="1"/>
  <c r="K219" i="4"/>
  <c r="BF219" i="4" s="1"/>
  <c r="BK147" i="4"/>
  <c r="BF364" i="4"/>
  <c r="BF334" i="4"/>
  <c r="BF308" i="4"/>
  <c r="BK271" i="4"/>
  <c r="BF252" i="4"/>
  <c r="BF224" i="4"/>
  <c r="K165" i="4"/>
  <c r="BF165" i="4" s="1"/>
  <c r="BK341" i="4"/>
  <c r="BF314" i="4"/>
  <c r="BK275" i="4"/>
  <c r="K198" i="4"/>
  <c r="BF198" i="4" s="1"/>
  <c r="BK143" i="4"/>
  <c r="R302" i="5"/>
  <c r="Q297" i="5"/>
  <c r="R294" i="5"/>
  <c r="R284" i="5"/>
  <c r="Q269" i="5"/>
  <c r="Q263" i="5"/>
  <c r="R253" i="5"/>
  <c r="Q225" i="5"/>
  <c r="R214" i="5"/>
  <c r="Q201" i="5"/>
  <c r="R174" i="5"/>
  <c r="Q167" i="5"/>
  <c r="Q157" i="5"/>
  <c r="Q140" i="5"/>
  <c r="R291" i="5"/>
  <c r="Q280" i="5"/>
  <c r="Q274" i="5"/>
  <c r="R246" i="5"/>
  <c r="Q230" i="5"/>
  <c r="Q216" i="5"/>
  <c r="Q186" i="5"/>
  <c r="Q165" i="5"/>
  <c r="R140" i="5"/>
  <c r="Q301" i="5"/>
  <c r="Q294" i="5"/>
  <c r="Q291" i="5"/>
  <c r="R272" i="5"/>
  <c r="R251" i="5"/>
  <c r="R235" i="5"/>
  <c r="Q221" i="5"/>
  <c r="Q209" i="5"/>
  <c r="Q192" i="5"/>
  <c r="Q176" i="5"/>
  <c r="R159" i="5"/>
  <c r="R144" i="5"/>
  <c r="R297" i="5"/>
  <c r="R286" i="5"/>
  <c r="R274" i="5"/>
  <c r="R267" i="5"/>
  <c r="R260" i="5"/>
  <c r="Q248" i="5"/>
  <c r="Q235" i="5"/>
  <c r="R225" i="5"/>
  <c r="R192" i="5"/>
  <c r="Q174" i="5"/>
  <c r="Q152" i="5"/>
  <c r="BK300" i="5"/>
  <c r="K296" i="5"/>
  <c r="BF296" i="5" s="1"/>
  <c r="BK293" i="5"/>
  <c r="BK284" i="5"/>
  <c r="BK244" i="5"/>
  <c r="K214" i="5"/>
  <c r="BF214" i="5"/>
  <c r="BK167" i="5"/>
  <c r="K274" i="5"/>
  <c r="BF274" i="5" s="1"/>
  <c r="K258" i="5"/>
  <c r="BF258" i="5" s="1"/>
  <c r="BK240" i="5"/>
  <c r="BK209" i="5"/>
  <c r="BK186" i="5"/>
  <c r="BK165" i="5"/>
  <c r="BK136" i="5"/>
  <c r="K278" i="5"/>
  <c r="BF278" i="5"/>
  <c r="K267" i="5"/>
  <c r="BF267" i="5"/>
  <c r="BK242" i="5"/>
  <c r="BK227" i="5"/>
  <c r="BK216" i="5"/>
  <c r="K197" i="5"/>
  <c r="BF197" i="5" s="1"/>
  <c r="BK171" i="5"/>
  <c r="BK152" i="5"/>
  <c r="BK138" i="5"/>
  <c r="Q347" i="6"/>
  <c r="R341" i="6"/>
  <c r="Q335" i="6"/>
  <c r="Q328" i="6"/>
  <c r="R315" i="6"/>
  <c r="Q305" i="6"/>
  <c r="R290" i="6"/>
  <c r="R286" i="6"/>
  <c r="Q268" i="6"/>
  <c r="Q255" i="6"/>
  <c r="R236" i="6"/>
  <c r="Q223" i="6"/>
  <c r="Q217" i="6"/>
  <c r="Q196" i="6"/>
  <c r="Q185" i="6"/>
  <c r="Q175" i="6"/>
  <c r="Q145" i="6"/>
  <c r="Q360" i="6"/>
  <c r="Q353" i="6"/>
  <c r="Q339" i="6"/>
  <c r="R324" i="6"/>
  <c r="R309" i="6"/>
  <c r="Q303" i="6"/>
  <c r="Q300" i="6"/>
  <c r="Q284" i="6"/>
  <c r="Q274" i="6"/>
  <c r="R270" i="6"/>
  <c r="R263" i="6"/>
  <c r="R250" i="6"/>
  <c r="Q236" i="6"/>
  <c r="Q227" i="6"/>
  <c r="R214" i="6"/>
  <c r="Q194" i="6"/>
  <c r="R178" i="6"/>
  <c r="R160" i="6"/>
  <c r="Q149" i="6"/>
  <c r="Q358" i="6"/>
  <c r="Q352" i="6"/>
  <c r="Q341" i="6"/>
  <c r="Q324" i="6"/>
  <c r="Q315" i="6"/>
  <c r="Q298" i="6"/>
  <c r="Q288" i="6"/>
  <c r="R276" i="6"/>
  <c r="R266" i="6"/>
  <c r="Q261" i="6"/>
  <c r="Q250" i="6"/>
  <c r="R241" i="6"/>
  <c r="R219" i="6"/>
  <c r="R169" i="6"/>
  <c r="R154" i="6"/>
  <c r="R360" i="6"/>
  <c r="Q359" i="6"/>
  <c r="R356" i="6"/>
  <c r="Q330" i="6"/>
  <c r="R303" i="6"/>
  <c r="R296" i="6"/>
  <c r="Q278" i="6"/>
  <c r="Q257" i="6"/>
  <c r="Q246" i="6"/>
  <c r="R225" i="6"/>
  <c r="R210" i="6"/>
  <c r="R192" i="6"/>
  <c r="R175" i="6"/>
  <c r="Q171" i="6"/>
  <c r="R152" i="6"/>
  <c r="Q143" i="6"/>
  <c r="BK364" i="6"/>
  <c r="K358" i="6"/>
  <c r="BF358" i="6"/>
  <c r="BK355" i="6"/>
  <c r="BK332" i="6"/>
  <c r="BK305" i="6"/>
  <c r="K290" i="6"/>
  <c r="BF290" i="6" s="1"/>
  <c r="K278" i="6"/>
  <c r="BF278" i="6" s="1"/>
  <c r="K270" i="6"/>
  <c r="BF270" i="6" s="1"/>
  <c r="BK221" i="6"/>
  <c r="BK175" i="6"/>
  <c r="K147" i="6"/>
  <c r="BF147" i="6" s="1"/>
  <c r="K315" i="6"/>
  <c r="BF315" i="6" s="1"/>
  <c r="BK294" i="6"/>
  <c r="BK250" i="6"/>
  <c r="K238" i="6"/>
  <c r="BF238" i="6" s="1"/>
  <c r="K223" i="6"/>
  <c r="BF223" i="6" s="1"/>
  <c r="K180" i="6"/>
  <c r="BF180" i="6" s="1"/>
  <c r="K145" i="6"/>
  <c r="BF145" i="6" s="1"/>
  <c r="K350" i="6"/>
  <c r="BF350" i="6" s="1"/>
  <c r="K337" i="6"/>
  <c r="BF337" i="6" s="1"/>
  <c r="K309" i="6"/>
  <c r="BF309" i="6" s="1"/>
  <c r="BK284" i="6"/>
  <c r="BK282" i="6"/>
  <c r="K255" i="6"/>
  <c r="BF255" i="6" s="1"/>
  <c r="K208" i="6"/>
  <c r="BF208" i="6" s="1"/>
  <c r="BK169" i="6"/>
  <c r="BK347" i="6"/>
  <c r="BK324" i="6"/>
  <c r="BK303" i="6"/>
  <c r="K268" i="6"/>
  <c r="BF268" i="6" s="1"/>
  <c r="K257" i="6"/>
  <c r="BF257" i="6" s="1"/>
  <c r="BK232" i="6"/>
  <c r="BK219" i="6"/>
  <c r="BK188" i="6"/>
  <c r="BK152" i="6"/>
  <c r="R292" i="7"/>
  <c r="R282" i="7"/>
  <c r="R273" i="7"/>
  <c r="R256" i="7"/>
  <c r="Q241" i="7"/>
  <c r="R233" i="7"/>
  <c r="R205" i="7"/>
  <c r="Q189" i="7"/>
  <c r="Q164" i="7"/>
  <c r="Q157" i="7"/>
  <c r="Q138" i="7"/>
  <c r="R285" i="7"/>
  <c r="Q269" i="7"/>
  <c r="Q259" i="7"/>
  <c r="R236" i="7"/>
  <c r="Q226" i="7"/>
  <c r="Q215" i="7"/>
  <c r="Q205" i="7"/>
  <c r="R196" i="7"/>
  <c r="R175" i="7"/>
  <c r="R153" i="7"/>
  <c r="Q290" i="7"/>
  <c r="Q285" i="7"/>
  <c r="Q275" i="7"/>
  <c r="Q258" i="7"/>
  <c r="Q247" i="7"/>
  <c r="Q220" i="7"/>
  <c r="Q196" i="7"/>
  <c r="R181" i="7"/>
  <c r="R159" i="7"/>
  <c r="Q151" i="7"/>
  <c r="Q288" i="7"/>
  <c r="Q279" i="7"/>
  <c r="R267" i="7"/>
  <c r="R259" i="7"/>
  <c r="Q249" i="7"/>
  <c r="R241" i="7"/>
  <c r="R231" i="7"/>
  <c r="R224" i="7"/>
  <c r="Q210" i="7"/>
  <c r="Q179" i="7"/>
  <c r="R157" i="7"/>
  <c r="R144" i="7"/>
  <c r="BK292" i="7"/>
  <c r="K285" i="7"/>
  <c r="BF285" i="7" s="1"/>
  <c r="K269" i="7"/>
  <c r="BF269" i="7" s="1"/>
  <c r="BK259" i="7"/>
  <c r="K247" i="7"/>
  <c r="BF247" i="7"/>
  <c r="BK229" i="7"/>
  <c r="BK288" i="7"/>
  <c r="K279" i="7"/>
  <c r="BF279" i="7"/>
  <c r="K267" i="7"/>
  <c r="BF267" i="7"/>
  <c r="BK249" i="7"/>
  <c r="BK213" i="7"/>
  <c r="K220" i="7"/>
  <c r="BF220" i="7"/>
  <c r="K205" i="7"/>
  <c r="BF205" i="7"/>
  <c r="K181" i="7"/>
  <c r="BF181" i="7"/>
  <c r="BK146" i="7"/>
  <c r="K218" i="7"/>
  <c r="BF218" i="7" s="1"/>
  <c r="BK191" i="7"/>
  <c r="BK173" i="7"/>
  <c r="K162" i="7"/>
  <c r="BF162" i="7" s="1"/>
  <c r="K153" i="7"/>
  <c r="BF153" i="7" s="1"/>
  <c r="K134" i="7"/>
  <c r="BF134" i="7" s="1"/>
  <c r="R246" i="8"/>
  <c r="R241" i="8"/>
  <c r="R229" i="8"/>
  <c r="Q219" i="8"/>
  <c r="Q213" i="8"/>
  <c r="Q198" i="8"/>
  <c r="Q191" i="8"/>
  <c r="R177" i="8"/>
  <c r="Q158" i="8"/>
  <c r="Q138" i="8"/>
  <c r="R270" i="8"/>
  <c r="Q254" i="8"/>
  <c r="R239" i="8"/>
  <c r="R233" i="8"/>
  <c r="Q221" i="8"/>
  <c r="R209" i="8"/>
  <c r="Q195" i="8"/>
  <c r="R191" i="8"/>
  <c r="R174" i="8"/>
  <c r="R164" i="8"/>
  <c r="R151" i="8"/>
  <c r="R138" i="8"/>
  <c r="R272" i="8"/>
  <c r="R268" i="8"/>
  <c r="R262" i="8"/>
  <c r="R258" i="8"/>
  <c r="R248" i="8"/>
  <c r="Q237" i="8"/>
  <c r="R215" i="8"/>
  <c r="R204" i="8"/>
  <c r="Q196" i="8"/>
  <c r="R179" i="8"/>
  <c r="Q156" i="8"/>
  <c r="R145" i="8"/>
  <c r="Q271" i="8"/>
  <c r="Q268" i="8"/>
  <c r="Q260" i="8"/>
  <c r="Q250" i="8"/>
  <c r="Q245" i="8"/>
  <c r="R231" i="8"/>
  <c r="R223" i="8"/>
  <c r="Q211" i="8"/>
  <c r="R200" i="8"/>
  <c r="Q179" i="8"/>
  <c r="R169" i="8"/>
  <c r="Q151" i="8"/>
  <c r="BK272" i="8"/>
  <c r="BF250" i="8"/>
  <c r="BK215" i="8"/>
  <c r="BF202" i="8"/>
  <c r="K169" i="8"/>
  <c r="BF169" i="8"/>
  <c r="BK147" i="8"/>
  <c r="BK254" i="8"/>
  <c r="BF239" i="8"/>
  <c r="BK188" i="8"/>
  <c r="BK174" i="8"/>
  <c r="K138" i="8"/>
  <c r="BF138" i="8" s="1"/>
  <c r="K252" i="8"/>
  <c r="BF252" i="8" s="1"/>
  <c r="BK237" i="8"/>
  <c r="BF200" i="8"/>
  <c r="K172" i="8"/>
  <c r="BF172" i="8"/>
  <c r="BK140" i="8"/>
  <c r="BK260" i="8"/>
  <c r="BF229" i="8"/>
  <c r="BF208" i="8"/>
  <c r="BK167" i="8"/>
  <c r="Q134" i="9"/>
  <c r="Q145" i="9"/>
  <c r="Q142" i="9"/>
  <c r="Q129" i="9"/>
  <c r="R134" i="9"/>
  <c r="R126" i="9"/>
  <c r="Q139" i="9"/>
  <c r="Q126" i="9"/>
  <c r="BK145" i="9"/>
  <c r="BK134" i="9"/>
  <c r="BK137" i="9"/>
  <c r="R360" i="2"/>
  <c r="R352" i="2"/>
  <c r="Q346" i="2"/>
  <c r="Q344" i="2"/>
  <c r="Q342" i="2"/>
  <c r="Q340" i="2"/>
  <c r="R336" i="2"/>
  <c r="R331" i="2"/>
  <c r="Q329" i="2"/>
  <c r="R326" i="2"/>
  <c r="Q324" i="2"/>
  <c r="Q322" i="2"/>
  <c r="Q318" i="2"/>
  <c r="Q313" i="2"/>
  <c r="Q305" i="2"/>
  <c r="Q301" i="2"/>
  <c r="Q296" i="2"/>
  <c r="R289" i="2"/>
  <c r="Q283" i="2"/>
  <c r="Q276" i="2"/>
  <c r="Q270" i="2"/>
  <c r="R264" i="2"/>
  <c r="Q261" i="2"/>
  <c r="Q254" i="2"/>
  <c r="Q248" i="2"/>
  <c r="Q227" i="2"/>
  <c r="Q220" i="2"/>
  <c r="R208" i="2"/>
  <c r="Q198" i="2"/>
  <c r="Q181" i="2"/>
  <c r="Q172" i="2"/>
  <c r="R155" i="2"/>
  <c r="R141" i="2"/>
  <c r="Q349" i="2"/>
  <c r="R311" i="2"/>
  <c r="R305" i="2"/>
  <c r="R301" i="2"/>
  <c r="R296" i="2"/>
  <c r="Q287" i="2"/>
  <c r="R283" i="2"/>
  <c r="R278" i="2"/>
  <c r="R271" i="2"/>
  <c r="R266" i="2"/>
  <c r="R261" i="2"/>
  <c r="R254" i="2"/>
  <c r="Q250" i="2"/>
  <c r="R243" i="2"/>
  <c r="Q232" i="2"/>
  <c r="Q196" i="2"/>
  <c r="R170" i="2"/>
  <c r="R355" i="2"/>
  <c r="Q352" i="2"/>
  <c r="R246" i="2"/>
  <c r="R238" i="2"/>
  <c r="Q230" i="2"/>
  <c r="R222" i="2"/>
  <c r="BK192" i="2"/>
  <c r="Q166" i="2"/>
  <c r="R147" i="2"/>
  <c r="Q141" i="2"/>
  <c r="Q355" i="2"/>
  <c r="R220" i="2"/>
  <c r="Q215" i="2"/>
  <c r="Q192" i="2"/>
  <c r="R176" i="2"/>
  <c r="R166" i="2"/>
  <c r="Q155" i="2"/>
  <c r="BK355" i="2"/>
  <c r="BK351" i="2"/>
  <c r="K298" i="2"/>
  <c r="BF298" i="2" s="1"/>
  <c r="BK289" i="2"/>
  <c r="K278" i="2"/>
  <c r="BF278" i="2"/>
  <c r="K258" i="2"/>
  <c r="BF258" i="2"/>
  <c r="BK243" i="2"/>
  <c r="BK212" i="2"/>
  <c r="BK172" i="2"/>
  <c r="K143" i="2"/>
  <c r="BF143" i="2" s="1"/>
  <c r="BK349" i="2"/>
  <c r="BK329" i="2"/>
  <c r="K311" i="2"/>
  <c r="BF311" i="2" s="1"/>
  <c r="K296" i="2"/>
  <c r="BF296" i="2" s="1"/>
  <c r="K263" i="2"/>
  <c r="BF263" i="2" s="1"/>
  <c r="K246" i="2"/>
  <c r="BF246" i="2" s="1"/>
  <c r="K208" i="2"/>
  <c r="BF208" i="2" s="1"/>
  <c r="BK162" i="2"/>
  <c r="BK147" i="2"/>
  <c r="BK353" i="2"/>
  <c r="BK336" i="2"/>
  <c r="K309" i="2"/>
  <c r="BF309" i="2" s="1"/>
  <c r="BK300" i="2"/>
  <c r="K268" i="2"/>
  <c r="BF268" i="2"/>
  <c r="BK238" i="2"/>
  <c r="BK203" i="2"/>
  <c r="K166" i="2"/>
  <c r="BF166" i="2"/>
  <c r="BK334" i="2"/>
  <c r="BK313" i="2"/>
  <c r="K292" i="2"/>
  <c r="BF292" i="2"/>
  <c r="BK256" i="2"/>
  <c r="BK241" i="2"/>
  <c r="K222" i="2"/>
  <c r="BF222" i="2"/>
  <c r="K157" i="2"/>
  <c r="BF157" i="2"/>
  <c r="R315" i="3"/>
  <c r="R312" i="3"/>
  <c r="R299" i="3"/>
  <c r="R288" i="3"/>
  <c r="R270" i="3"/>
  <c r="R258" i="3"/>
  <c r="Q250" i="3"/>
  <c r="Q234" i="3"/>
  <c r="R226" i="3"/>
  <c r="R216" i="3"/>
  <c r="Q199" i="3"/>
  <c r="R177" i="3"/>
  <c r="R166" i="3"/>
  <c r="R153" i="3"/>
  <c r="R318" i="3"/>
  <c r="Q311" i="3"/>
  <c r="R301" i="3"/>
  <c r="Q290" i="3"/>
  <c r="R281" i="3"/>
  <c r="R268" i="3"/>
  <c r="R256" i="3"/>
  <c r="Q242" i="3"/>
  <c r="R234" i="3"/>
  <c r="Q216" i="3"/>
  <c r="Q188" i="3"/>
  <c r="Q177" i="3"/>
  <c r="Q160" i="3"/>
  <c r="Q151" i="3"/>
  <c r="Q137" i="3"/>
  <c r="Q321" i="3"/>
  <c r="Q317" i="3"/>
  <c r="Q303" i="3"/>
  <c r="R295" i="3"/>
  <c r="R277" i="3"/>
  <c r="Q268" i="3"/>
  <c r="Q260" i="3"/>
  <c r="R250" i="3"/>
  <c r="Q226" i="3"/>
  <c r="R208" i="3"/>
  <c r="R182" i="3"/>
  <c r="R141" i="3"/>
  <c r="Q318" i="3"/>
  <c r="R311" i="3"/>
  <c r="R297" i="3"/>
  <c r="Q286" i="3"/>
  <c r="R274" i="3"/>
  <c r="Q228" i="3"/>
  <c r="R204" i="3"/>
  <c r="R186" i="3"/>
  <c r="R164" i="3"/>
  <c r="Q158" i="3"/>
  <c r="Q139" i="3"/>
  <c r="K312" i="3"/>
  <c r="BF312" i="3"/>
  <c r="BK297" i="3"/>
  <c r="BK285" i="3"/>
  <c r="BK226" i="3"/>
  <c r="K204" i="3"/>
  <c r="BF204" i="3"/>
  <c r="BF177" i="3"/>
  <c r="BK164" i="3"/>
  <c r="BK321" i="3"/>
  <c r="K283" i="3"/>
  <c r="BF283" i="3"/>
  <c r="BK242" i="3"/>
  <c r="K216" i="3"/>
  <c r="BF216" i="3" s="1"/>
  <c r="K153" i="3"/>
  <c r="BF153" i="3"/>
  <c r="K139" i="3"/>
  <c r="BF139" i="3" s="1"/>
  <c r="K320" i="3"/>
  <c r="BF320" i="3"/>
  <c r="K313" i="3"/>
  <c r="BF313" i="3" s="1"/>
  <c r="K301" i="3"/>
  <c r="BF301" i="3" s="1"/>
  <c r="K274" i="3"/>
  <c r="BF274" i="3" s="1"/>
  <c r="BK244" i="3"/>
  <c r="K194" i="3"/>
  <c r="BF194" i="3" s="1"/>
  <c r="BF158" i="3"/>
  <c r="BK295" i="3"/>
  <c r="BK277" i="3"/>
  <c r="BK254" i="3"/>
  <c r="K213" i="3"/>
  <c r="BF213" i="3"/>
  <c r="K175" i="3"/>
  <c r="BF175" i="3" s="1"/>
  <c r="R370" i="4"/>
  <c r="Q361" i="4"/>
  <c r="R340" i="4"/>
  <c r="R321" i="4"/>
  <c r="R314" i="4"/>
  <c r="Q296" i="4"/>
  <c r="Q280" i="4"/>
  <c r="R265" i="4"/>
  <c r="Q239" i="4"/>
  <c r="R229" i="4"/>
  <c r="Q224" i="4"/>
  <c r="R182" i="4"/>
  <c r="R165" i="4"/>
  <c r="R375" i="4"/>
  <c r="Q371" i="4"/>
  <c r="Q368" i="4"/>
  <c r="R361" i="4"/>
  <c r="Q357" i="4"/>
  <c r="R344" i="4"/>
  <c r="Q319" i="4"/>
  <c r="R298" i="4"/>
  <c r="Q292" i="4"/>
  <c r="R278" i="4"/>
  <c r="Q269" i="4"/>
  <c r="Q262" i="4"/>
  <c r="Q255" i="4"/>
  <c r="R241" i="4"/>
  <c r="R219" i="4"/>
  <c r="Q182" i="4"/>
  <c r="R167" i="4"/>
  <c r="Q156" i="4"/>
  <c r="Q145" i="4"/>
  <c r="R367" i="4"/>
  <c r="R357" i="4"/>
  <c r="R341" i="4"/>
  <c r="Q334" i="4"/>
  <c r="R323" i="4"/>
  <c r="R316" i="4"/>
  <c r="R306" i="4"/>
  <c r="Q300" i="4"/>
  <c r="Q285" i="4"/>
  <c r="R275" i="4"/>
  <c r="R257" i="4"/>
  <c r="Q246" i="4"/>
  <c r="Q229" i="4"/>
  <c r="Q200" i="4"/>
  <c r="R184" i="4"/>
  <c r="Q169" i="4"/>
  <c r="R139" i="4"/>
  <c r="R355" i="4"/>
  <c r="R349" i="4"/>
  <c r="R332" i="4"/>
  <c r="Q323" i="4"/>
  <c r="Q314" i="4"/>
  <c r="R300" i="4"/>
  <c r="Q288" i="4"/>
  <c r="R282" i="4"/>
  <c r="Q271" i="4"/>
  <c r="R262" i="4"/>
  <c r="Q252" i="4"/>
  <c r="R231" i="4"/>
  <c r="Q208" i="4"/>
  <c r="R200" i="4"/>
  <c r="R192" i="4"/>
  <c r="R177" i="4"/>
  <c r="R163" i="4"/>
  <c r="R143" i="4"/>
  <c r="BK344" i="4"/>
  <c r="BK316" i="4"/>
  <c r="BK298" i="4"/>
  <c r="BK236" i="4"/>
  <c r="K194" i="4"/>
  <c r="BF194" i="4" s="1"/>
  <c r="BK370" i="4"/>
  <c r="BK366" i="4"/>
  <c r="K349" i="4"/>
  <c r="BF349" i="4" s="1"/>
  <c r="BK327" i="4"/>
  <c r="K284" i="4"/>
  <c r="BF284" i="4"/>
  <c r="K241" i="4"/>
  <c r="BF241" i="4" s="1"/>
  <c r="BK182" i="4"/>
  <c r="BF368" i="4"/>
  <c r="K346" i="4"/>
  <c r="BF346" i="4" s="1"/>
  <c r="BF323" i="4"/>
  <c r="K296" i="4"/>
  <c r="BF296" i="4"/>
  <c r="BK264" i="4"/>
  <c r="BK239" i="4"/>
  <c r="K214" i="4"/>
  <c r="BF214" i="4" s="1"/>
  <c r="K184" i="4"/>
  <c r="BF184" i="4" s="1"/>
  <c r="BK169" i="4"/>
  <c r="BF141" i="4"/>
  <c r="BK329" i="4"/>
  <c r="BK306" i="4"/>
  <c r="BK292" i="4"/>
  <c r="K267" i="4"/>
  <c r="BF267" i="4"/>
  <c r="K234" i="4"/>
  <c r="BF234" i="4"/>
  <c r="BK208" i="4"/>
  <c r="K156" i="4"/>
  <c r="BF156" i="4" s="1"/>
  <c r="Q302" i="5"/>
  <c r="Q296" i="5"/>
  <c r="R293" i="5"/>
  <c r="Q276" i="5"/>
  <c r="Q264" i="5"/>
  <c r="R256" i="5"/>
  <c r="R242" i="5"/>
  <c r="Q240" i="5"/>
  <c r="R219" i="5"/>
  <c r="R206" i="5"/>
  <c r="R186" i="5"/>
  <c r="R161" i="5"/>
  <c r="R152" i="5"/>
  <c r="R300" i="5"/>
  <c r="Q284" i="5"/>
  <c r="Q278" i="5"/>
  <c r="Q267" i="5"/>
  <c r="R248" i="5"/>
  <c r="Q238" i="5"/>
  <c r="Q219" i="5"/>
  <c r="Q197" i="5"/>
  <c r="R176" i="5"/>
  <c r="Q163" i="5"/>
  <c r="Q138" i="5"/>
  <c r="Q300" i="5"/>
  <c r="Q293" i="5"/>
  <c r="R282" i="5"/>
  <c r="Q256" i="5"/>
  <c r="Q242" i="5"/>
  <c r="Q227" i="5"/>
  <c r="Q214" i="5"/>
  <c r="Q206" i="5"/>
  <c r="R197" i="5"/>
  <c r="Q181" i="5"/>
  <c r="R163" i="5"/>
  <c r="Q150" i="5"/>
  <c r="R301" i="5"/>
  <c r="R288" i="5"/>
  <c r="R280" i="5"/>
  <c r="R269" i="5"/>
  <c r="R263" i="5"/>
  <c r="Q251" i="5"/>
  <c r="R238" i="5"/>
  <c r="R230" i="5"/>
  <c r="R211" i="5"/>
  <c r="Q184" i="5"/>
  <c r="R167" i="5"/>
  <c r="Q136" i="5"/>
  <c r="K298" i="5"/>
  <c r="BF298" i="5"/>
  <c r="BK295" i="5"/>
  <c r="K291" i="5"/>
  <c r="BF291" i="5"/>
  <c r="K251" i="5"/>
  <c r="BF251" i="5"/>
  <c r="K219" i="5"/>
  <c r="BF219" i="5"/>
  <c r="BK176" i="5"/>
  <c r="BK282" i="5"/>
  <c r="K276" i="5"/>
  <c r="BF276" i="5"/>
  <c r="K264" i="5"/>
  <c r="BF264" i="5"/>
  <c r="BK256" i="5"/>
  <c r="BK235" i="5"/>
  <c r="BK190" i="5"/>
  <c r="K184" i="5"/>
  <c r="BF184" i="5" s="1"/>
  <c r="BK157" i="5"/>
  <c r="K301" i="5"/>
  <c r="BF301" i="5"/>
  <c r="K272" i="5"/>
  <c r="BF272" i="5"/>
  <c r="K263" i="5"/>
  <c r="BF263" i="5"/>
  <c r="BK230" i="5"/>
  <c r="K221" i="5"/>
  <c r="BF221" i="5"/>
  <c r="BK204" i="5"/>
  <c r="K174" i="5"/>
  <c r="BF174" i="5"/>
  <c r="BK161" i="5"/>
  <c r="K140" i="5"/>
  <c r="BF140" i="5" s="1"/>
  <c r="R350" i="6"/>
  <c r="R343" i="6"/>
  <c r="Q337" i="6"/>
  <c r="R330" i="6"/>
  <c r="R320" i="6"/>
  <c r="R311" i="6"/>
  <c r="Q294" i="6"/>
  <c r="R274" i="6"/>
  <c r="Q259" i="6"/>
  <c r="Q251" i="6"/>
  <c r="R230" i="6"/>
  <c r="Q221" i="6"/>
  <c r="R208" i="6"/>
  <c r="Q198" i="6"/>
  <c r="Q180" i="6"/>
  <c r="Q173" i="6"/>
  <c r="Q147" i="6"/>
  <c r="Q364" i="6"/>
  <c r="Q356" i="6"/>
  <c r="R347" i="6"/>
  <c r="R335" i="6"/>
  <c r="R313" i="6"/>
  <c r="R305" i="6"/>
  <c r="R301" i="6"/>
  <c r="Q292" i="6"/>
  <c r="Q286" i="6"/>
  <c r="R278" i="6"/>
  <c r="R271" i="6"/>
  <c r="R255" i="6"/>
  <c r="R246" i="6"/>
  <c r="Q238" i="6"/>
  <c r="Q230" i="6"/>
  <c r="R221" i="6"/>
  <c r="R198" i="6"/>
  <c r="R185" i="6"/>
  <c r="Q165" i="6"/>
  <c r="Q152" i="6"/>
  <c r="R364" i="6"/>
  <c r="R353" i="6"/>
  <c r="R345" i="6"/>
  <c r="R328" i="6"/>
  <c r="Q309" i="6"/>
  <c r="Q296" i="6"/>
  <c r="Q282" i="6"/>
  <c r="R268" i="6"/>
  <c r="Q264" i="6"/>
  <c r="R259" i="6"/>
  <c r="Q248" i="6"/>
  <c r="Q210" i="6"/>
  <c r="R188" i="6"/>
  <c r="R165" i="6"/>
  <c r="R141" i="6"/>
  <c r="R357" i="6"/>
  <c r="Q343" i="6"/>
  <c r="R318" i="6"/>
  <c r="R307" i="6"/>
  <c r="R298" i="6"/>
  <c r="R282" i="6"/>
  <c r="R261" i="6"/>
  <c r="R248" i="6"/>
  <c r="R232" i="6"/>
  <c r="Q214" i="6"/>
  <c r="Q208" i="6"/>
  <c r="Q190" i="6"/>
  <c r="R173" i="6"/>
  <c r="Q160" i="6"/>
  <c r="R145" i="6"/>
  <c r="R139" i="6"/>
  <c r="BK359" i="6"/>
  <c r="K357" i="6"/>
  <c r="BF357" i="6"/>
  <c r="K352" i="6"/>
  <c r="BF352" i="6"/>
  <c r="BK330" i="6"/>
  <c r="BK302" i="6"/>
  <c r="BK286" i="6"/>
  <c r="BK274" i="6"/>
  <c r="BK259" i="6"/>
  <c r="K196" i="6"/>
  <c r="BF196" i="6" s="1"/>
  <c r="K154" i="6"/>
  <c r="BF154" i="6"/>
  <c r="BK339" i="6"/>
  <c r="K311" i="6"/>
  <c r="BF311" i="6"/>
  <c r="K276" i="6"/>
  <c r="BF276" i="6"/>
  <c r="K214" i="6"/>
  <c r="BF214" i="6"/>
  <c r="K185" i="6"/>
  <c r="BF185" i="6"/>
  <c r="K167" i="6"/>
  <c r="BF167" i="6"/>
  <c r="BK353" i="6"/>
  <c r="K320" i="6"/>
  <c r="BF320" i="6" s="1"/>
  <c r="K301" i="6"/>
  <c r="BF301" i="6"/>
  <c r="K292" i="6"/>
  <c r="BF292" i="6" s="1"/>
  <c r="K264" i="6"/>
  <c r="BF264" i="6"/>
  <c r="K248" i="6"/>
  <c r="BF248" i="6" s="1"/>
  <c r="BK227" i="6"/>
  <c r="BK210" i="6"/>
  <c r="K178" i="6"/>
  <c r="BF178" i="6" s="1"/>
  <c r="BK341" i="6"/>
  <c r="BK307" i="6"/>
  <c r="K296" i="6"/>
  <c r="BF296" i="6" s="1"/>
  <c r="BK266" i="6"/>
  <c r="BK253" i="6"/>
  <c r="BK230" i="6"/>
  <c r="K194" i="6"/>
  <c r="BF194" i="6"/>
  <c r="BK171" i="6"/>
  <c r="BK143" i="6"/>
  <c r="Q292" i="7"/>
  <c r="Q287" i="7"/>
  <c r="Q277" i="7"/>
  <c r="Q254" i="7"/>
  <c r="Q239" i="7"/>
  <c r="R215" i="7"/>
  <c r="R203" i="7"/>
  <c r="Q181" i="7"/>
  <c r="Q162" i="7"/>
  <c r="R146" i="7"/>
  <c r="R134" i="7"/>
  <c r="R277" i="7"/>
  <c r="Q264" i="7"/>
  <c r="R254" i="7"/>
  <c r="Q231" i="7"/>
  <c r="Q224" i="7"/>
  <c r="Q213" i="7"/>
  <c r="Q200" i="7"/>
  <c r="R179" i="7"/>
  <c r="R162" i="7"/>
  <c r="Q136" i="7"/>
  <c r="R289" i="7"/>
  <c r="R284" i="7"/>
  <c r="R269" i="7"/>
  <c r="R252" i="7"/>
  <c r="R243" i="7"/>
  <c r="Q208" i="7"/>
  <c r="R189" i="7"/>
  <c r="R173" i="7"/>
  <c r="Q155" i="7"/>
  <c r="R138" i="7"/>
  <c r="R287" i="7"/>
  <c r="Q282" i="7"/>
  <c r="Q273" i="7"/>
  <c r="R262" i="7"/>
  <c r="Q252" i="7"/>
  <c r="R245" i="7"/>
  <c r="Q233" i="7"/>
  <c r="R226" i="7"/>
  <c r="R213" i="7"/>
  <c r="Q185" i="7"/>
  <c r="Q169" i="7"/>
  <c r="R151" i="7"/>
  <c r="Q134" i="7"/>
  <c r="K290" i="7"/>
  <c r="BF290" i="7"/>
  <c r="K282" i="7"/>
  <c r="BF282" i="7"/>
  <c r="K273" i="7"/>
  <c r="BF273" i="7"/>
  <c r="BK262" i="7"/>
  <c r="BK252" i="7"/>
  <c r="K233" i="7"/>
  <c r="BF233" i="7"/>
  <c r="K287" i="7"/>
  <c r="BF287" i="7"/>
  <c r="K275" i="7"/>
  <c r="BF275" i="7"/>
  <c r="BK258" i="7"/>
  <c r="K245" i="7"/>
  <c r="BF245" i="7" s="1"/>
  <c r="BK239" i="7"/>
  <c r="K210" i="7"/>
  <c r="BF210" i="7"/>
  <c r="K215" i="7"/>
  <c r="BF215" i="7"/>
  <c r="K203" i="7"/>
  <c r="BF203" i="7"/>
  <c r="BK179" i="7"/>
  <c r="BK138" i="7"/>
  <c r="BK224" i="7"/>
  <c r="BK196" i="7"/>
  <c r="K175" i="7"/>
  <c r="BF175" i="7"/>
  <c r="BK164" i="7"/>
  <c r="BK155" i="7"/>
  <c r="BK144" i="7"/>
  <c r="R252" i="8"/>
  <c r="R243" i="8"/>
  <c r="Q233" i="8"/>
  <c r="Q225" i="8"/>
  <c r="Q215" i="8"/>
  <c r="Q202" i="8"/>
  <c r="R196" i="8"/>
  <c r="R186" i="8"/>
  <c r="Q167" i="8"/>
  <c r="Q153" i="8"/>
  <c r="Q140" i="8"/>
  <c r="R265" i="8"/>
  <c r="R250" i="8"/>
  <c r="R237" i="8"/>
  <c r="Q231" i="8"/>
  <c r="R219" i="8"/>
  <c r="R208" i="8"/>
  <c r="R188" i="8"/>
  <c r="R172" i="8"/>
  <c r="Q162" i="8"/>
  <c r="R153" i="8"/>
  <c r="R140" i="8"/>
  <c r="R271" i="8"/>
  <c r="R267" i="8"/>
  <c r="R256" i="8"/>
  <c r="Q252" i="8"/>
  <c r="Q239" i="8"/>
  <c r="R221" i="8"/>
  <c r="R211" i="8"/>
  <c r="R195" i="8"/>
  <c r="R182" i="8"/>
  <c r="R167" i="8"/>
  <c r="Q147" i="8"/>
  <c r="R276" i="8"/>
  <c r="R269" i="8"/>
  <c r="Q262" i="8"/>
  <c r="Q248" i="8"/>
  <c r="Q246" i="8"/>
  <c r="Q241" i="8"/>
  <c r="R225" i="8"/>
  <c r="Q204" i="8"/>
  <c r="Q186" i="8"/>
  <c r="Q172" i="8"/>
  <c r="R158" i="8"/>
  <c r="R149" i="8"/>
  <c r="K271" i="8"/>
  <c r="BF271" i="8"/>
  <c r="K248" i="8"/>
  <c r="BF248" i="8"/>
  <c r="K223" i="8"/>
  <c r="BF223" i="8"/>
  <c r="BK211" i="8"/>
  <c r="K191" i="8"/>
  <c r="BF191" i="8"/>
  <c r="BK164" i="8"/>
  <c r="BK135" i="8"/>
  <c r="K256" i="8"/>
  <c r="BF256" i="8"/>
  <c r="BK241" i="8"/>
  <c r="K235" i="8"/>
  <c r="BF235" i="8"/>
  <c r="K196" i="8"/>
  <c r="BF196" i="8"/>
  <c r="BK182" i="8"/>
  <c r="K151" i="8"/>
  <c r="BF151" i="8"/>
  <c r="BK243" i="8"/>
  <c r="BK204" i="8"/>
  <c r="BK186" i="8"/>
  <c r="BK145" i="8"/>
  <c r="BK262" i="8"/>
  <c r="K245" i="8"/>
  <c r="BF245" i="8"/>
  <c r="K213" i="8"/>
  <c r="BF213" i="8"/>
  <c r="BK195" i="8"/>
  <c r="BK156" i="8"/>
  <c r="R145" i="9"/>
  <c r="BK139" i="9"/>
  <c r="K131" i="9"/>
  <c r="BF131" i="9"/>
  <c r="BK126" i="9"/>
  <c r="K129" i="9"/>
  <c r="BF129" i="9" s="1"/>
  <c r="R356" i="2"/>
  <c r="R351" i="2"/>
  <c r="R344" i="2"/>
  <c r="R342" i="2"/>
  <c r="R338" i="2"/>
  <c r="Q336" i="2"/>
  <c r="Q334" i="2"/>
  <c r="R329" i="2"/>
  <c r="Q327" i="2"/>
  <c r="R324" i="2"/>
  <c r="R320" i="2"/>
  <c r="R315" i="2"/>
  <c r="Q311" i="2"/>
  <c r="R307" i="2"/>
  <c r="R302" i="2"/>
  <c r="R298" i="2"/>
  <c r="Q292" i="2"/>
  <c r="R287" i="2"/>
  <c r="Q282" i="2"/>
  <c r="Q278" i="2"/>
  <c r="Q271" i="2"/>
  <c r="Q266" i="2"/>
  <c r="R258" i="2"/>
  <c r="Q252" i="2"/>
  <c r="R241" i="2"/>
  <c r="Q225" i="2"/>
  <c r="Q212" i="2"/>
  <c r="R196" i="2"/>
  <c r="R190" i="2"/>
  <c r="Q170" i="2"/>
  <c r="Q149" i="2"/>
  <c r="Q145" i="2"/>
  <c r="Q360" i="2"/>
  <c r="R313" i="2"/>
  <c r="Q307" i="2"/>
  <c r="Q302" i="2"/>
  <c r="Q298" i="2"/>
  <c r="R292" i="2"/>
  <c r="Q285" i="2"/>
  <c r="R280" i="2"/>
  <c r="Q274" i="2"/>
  <c r="Q268" i="2"/>
  <c r="R263" i="2"/>
  <c r="Q256" i="2"/>
  <c r="Q251" i="2"/>
  <c r="Q246" i="2"/>
  <c r="Q236" i="2"/>
  <c r="R203" i="2"/>
  <c r="Q186" i="2"/>
  <c r="R172" i="2"/>
  <c r="R157" i="2"/>
  <c r="R354" i="2"/>
  <c r="R349" i="2"/>
  <c r="Q243" i="2"/>
  <c r="R236" i="2"/>
  <c r="R227" i="2"/>
  <c r="R217" i="2"/>
  <c r="R186" i="2"/>
  <c r="R168" i="2"/>
  <c r="R145" i="2"/>
  <c r="R139" i="2"/>
  <c r="Q351" i="2"/>
  <c r="Q217" i="2"/>
  <c r="R198" i="2"/>
  <c r="Q179" i="2"/>
  <c r="Q168" i="2"/>
  <c r="R162" i="2"/>
  <c r="Q143" i="2"/>
  <c r="BK326" i="2"/>
  <c r="BK315" i="2"/>
  <c r="K287" i="2"/>
  <c r="BF287" i="2" s="1"/>
  <c r="BK274" i="2"/>
  <c r="BK236" i="2"/>
  <c r="K190" i="2"/>
  <c r="BF190" i="2" s="1"/>
  <c r="K168" i="2"/>
  <c r="BF168" i="2"/>
  <c r="BK356" i="2"/>
  <c r="BK342" i="2"/>
  <c r="BK320" i="2"/>
  <c r="BK303" i="2"/>
  <c r="BK276" i="2"/>
  <c r="BK254" i="2"/>
  <c r="K225" i="2"/>
  <c r="BF225" i="2"/>
  <c r="K192" i="2"/>
  <c r="BF192" i="2" s="1"/>
  <c r="K155" i="2"/>
  <c r="BF155" i="2"/>
  <c r="BK360" i="2"/>
  <c r="BK338" i="2"/>
  <c r="BK324" i="2"/>
  <c r="K302" i="2"/>
  <c r="BF302" i="2"/>
  <c r="BK271" i="2"/>
  <c r="K264" i="2"/>
  <c r="BF264" i="2"/>
  <c r="BK215" i="2"/>
  <c r="BK179" i="2"/>
  <c r="K164" i="2"/>
  <c r="BF164" i="2"/>
  <c r="BK331" i="2"/>
  <c r="K285" i="2"/>
  <c r="BF285" i="2"/>
  <c r="BK251" i="2"/>
  <c r="K232" i="2"/>
  <c r="BF232" i="2" s="1"/>
  <c r="K196" i="2"/>
  <c r="BF196" i="2"/>
  <c r="BK149" i="2"/>
  <c r="Q314" i="3"/>
  <c r="R308" i="3"/>
  <c r="Q293" i="3"/>
  <c r="Q281" i="3"/>
  <c r="R272" i="3"/>
  <c r="Q256" i="3"/>
  <c r="R242" i="3"/>
  <c r="R228" i="3"/>
  <c r="R218" i="3"/>
  <c r="Q208" i="3"/>
  <c r="Q182" i="3"/>
  <c r="R172" i="3"/>
  <c r="Q162" i="3"/>
  <c r="Q320" i="3"/>
  <c r="R314" i="3"/>
  <c r="Q305" i="3"/>
  <c r="Q295" i="3"/>
  <c r="R283" i="3"/>
  <c r="Q274" i="3"/>
  <c r="Q258" i="3"/>
  <c r="Q247" i="3"/>
  <c r="R223" i="3"/>
  <c r="R213" i="3"/>
  <c r="Q186" i="3"/>
  <c r="R168" i="3"/>
  <c r="Q153" i="3"/>
  <c r="R139" i="3"/>
  <c r="R321" i="3"/>
  <c r="R319" i="3"/>
  <c r="Q310" i="3"/>
  <c r="Q301" i="3"/>
  <c r="R285" i="3"/>
  <c r="Q270" i="3"/>
  <c r="Q254" i="3"/>
  <c r="Q244" i="3"/>
  <c r="Q221" i="3"/>
  <c r="Q204" i="3"/>
  <c r="R188" i="3"/>
  <c r="R151" i="3"/>
  <c r="R137" i="3"/>
  <c r="Q313" i="3"/>
  <c r="R310" i="3"/>
  <c r="R293" i="3"/>
  <c r="Q285" i="3"/>
  <c r="Q277" i="3"/>
  <c r="R244" i="3"/>
  <c r="Q211" i="3"/>
  <c r="Q192" i="3"/>
  <c r="Q166" i="3"/>
  <c r="R160" i="3"/>
  <c r="R143" i="3"/>
  <c r="K315" i="3"/>
  <c r="BF315" i="3" s="1"/>
  <c r="BK303" i="3"/>
  <c r="BK279" i="3"/>
  <c r="K256" i="3"/>
  <c r="BF256" i="3" s="1"/>
  <c r="K234" i="3"/>
  <c r="BF234" i="3"/>
  <c r="BK211" i="3"/>
  <c r="K186" i="3"/>
  <c r="BF186" i="3"/>
  <c r="K151" i="3"/>
  <c r="BF151" i="3"/>
  <c r="BK319" i="3"/>
  <c r="K268" i="3"/>
  <c r="BF268" i="3"/>
  <c r="K228" i="3"/>
  <c r="BF228" i="3" s="1"/>
  <c r="BK182" i="3"/>
  <c r="K145" i="3"/>
  <c r="BF145" i="3"/>
  <c r="BK318" i="3"/>
  <c r="BK311" i="3"/>
  <c r="BK286" i="3"/>
  <c r="BK252" i="3"/>
  <c r="BK208" i="3"/>
  <c r="BK162" i="3"/>
  <c r="BK314" i="3"/>
  <c r="BK293" i="3"/>
  <c r="BK260" i="3"/>
  <c r="K232" i="3"/>
  <c r="BF232" i="3"/>
  <c r="K188" i="3"/>
  <c r="BF188" i="3" s="1"/>
  <c r="BK160" i="3"/>
  <c r="Q369" i="4"/>
  <c r="R346" i="4"/>
  <c r="Q329" i="4"/>
  <c r="Q316" i="4"/>
  <c r="R308" i="4"/>
  <c r="Q290" i="4"/>
  <c r="Q278" i="4"/>
  <c r="Q267" i="4"/>
  <c r="Q250" i="4"/>
  <c r="Q231" i="4"/>
  <c r="R224" i="4"/>
  <c r="Q198" i="4"/>
  <c r="Q173" i="4"/>
  <c r="R149" i="4"/>
  <c r="Q375" i="4"/>
  <c r="Q370" i="4"/>
  <c r="Q366" i="4"/>
  <c r="Q355" i="4"/>
  <c r="Q341" i="4"/>
  <c r="R315" i="4"/>
  <c r="Q310" i="4"/>
  <c r="Q294" i="4"/>
  <c r="R284" i="4"/>
  <c r="Q264" i="4"/>
  <c r="Q260" i="4"/>
  <c r="R244" i="4"/>
  <c r="R239" i="4"/>
  <c r="R226" i="4"/>
  <c r="R206" i="4"/>
  <c r="R169" i="4"/>
  <c r="R158" i="4"/>
  <c r="Q147" i="4"/>
  <c r="Q139" i="4"/>
  <c r="R364" i="4"/>
  <c r="Q349" i="4"/>
  <c r="Q340" i="4"/>
  <c r="Q332" i="4"/>
  <c r="R319" i="4"/>
  <c r="Q312" i="4"/>
  <c r="Q308" i="4"/>
  <c r="R304" i="4"/>
  <c r="R294" i="4"/>
  <c r="R280" i="4"/>
  <c r="R271" i="4"/>
  <c r="R252" i="4"/>
  <c r="Q244" i="4"/>
  <c r="R214" i="4"/>
  <c r="Q192" i="4"/>
  <c r="Q171" i="4"/>
  <c r="Q141" i="4"/>
  <c r="Q359" i="4"/>
  <c r="R351" i="4"/>
  <c r="Q338" i="4"/>
  <c r="Q327" i="4"/>
  <c r="Q317" i="4"/>
  <c r="Q302" i="4"/>
  <c r="R292" i="4"/>
  <c r="Q284" i="4"/>
  <c r="Q275" i="4"/>
  <c r="R269" i="4"/>
  <c r="R255" i="4"/>
  <c r="R234" i="4"/>
  <c r="Q214" i="4"/>
  <c r="Q206" i="4"/>
  <c r="Q194" i="4"/>
  <c r="Q184" i="4"/>
  <c r="Q165" i="4"/>
  <c r="R156" i="4"/>
  <c r="R141" i="4"/>
  <c r="K355" i="4"/>
  <c r="BF355" i="4" s="1"/>
  <c r="K319" i="4"/>
  <c r="BF319" i="4"/>
  <c r="K315" i="4"/>
  <c r="BF315" i="4" s="1"/>
  <c r="K294" i="4"/>
  <c r="BF294" i="4"/>
  <c r="K255" i="4"/>
  <c r="BF255" i="4" s="1"/>
  <c r="K229" i="4"/>
  <c r="BF229" i="4"/>
  <c r="BK177" i="4"/>
  <c r="BK149" i="4"/>
  <c r="BK369" i="4"/>
  <c r="K361" i="4"/>
  <c r="BF361" i="4"/>
  <c r="K340" i="4"/>
  <c r="BF340" i="4"/>
  <c r="K312" i="4"/>
  <c r="BF312" i="4"/>
  <c r="BK280" i="4"/>
  <c r="BK265" i="4"/>
  <c r="K189" i="4"/>
  <c r="BF189" i="4"/>
  <c r="K158" i="4"/>
  <c r="BF158" i="4"/>
  <c r="K145" i="4"/>
  <c r="BF145" i="4"/>
  <c r="K359" i="4"/>
  <c r="BF359" i="4"/>
  <c r="BK325" i="4"/>
  <c r="BK302" i="4"/>
  <c r="K288" i="4"/>
  <c r="BF288" i="4"/>
  <c r="K260" i="4"/>
  <c r="BF260" i="4"/>
  <c r="BK231" i="4"/>
  <c r="K200" i="4"/>
  <c r="BF200" i="4"/>
  <c r="BK173" i="4"/>
  <c r="BK338" i="4"/>
  <c r="BK321" i="4"/>
  <c r="K304" i="4"/>
  <c r="BF304" i="4"/>
  <c r="K282" i="4"/>
  <c r="BF282" i="4"/>
  <c r="BK262" i="4"/>
  <c r="BK226" i="4"/>
  <c r="BK167" i="4"/>
  <c r="BK139" i="4"/>
  <c r="Q298" i="5"/>
  <c r="R295" i="5"/>
  <c r="Q286" i="5"/>
  <c r="Q272" i="5"/>
  <c r="Q260" i="5"/>
  <c r="R244" i="5"/>
  <c r="R221" i="5"/>
  <c r="R209" i="5"/>
  <c r="R190" i="5"/>
  <c r="Q171" i="5"/>
  <c r="Q159" i="5"/>
  <c r="Q144" i="5"/>
  <c r="R298" i="5"/>
  <c r="Q282" i="5"/>
  <c r="R276" i="5"/>
  <c r="Q258" i="5"/>
  <c r="Q244" i="5"/>
  <c r="R227" i="5"/>
  <c r="R204" i="5"/>
  <c r="R184" i="5"/>
  <c r="R171" i="5"/>
  <c r="R150" i="5"/>
  <c r="R136" i="5"/>
  <c r="Q295" i="5"/>
  <c r="Q288" i="5"/>
  <c r="R258" i="5"/>
  <c r="Q246" i="5"/>
  <c r="Q232" i="5"/>
  <c r="Q211" i="5"/>
  <c r="R201" i="5"/>
  <c r="Q190" i="5"/>
  <c r="R165" i="5"/>
  <c r="R157" i="5"/>
  <c r="R138" i="5"/>
  <c r="R296" i="5"/>
  <c r="R278" i="5"/>
  <c r="R264" i="5"/>
  <c r="Q253" i="5"/>
  <c r="R240" i="5"/>
  <c r="R232" i="5"/>
  <c r="R216" i="5"/>
  <c r="Q204" i="5"/>
  <c r="R181" i="5"/>
  <c r="Q161" i="5"/>
  <c r="BK302" i="5"/>
  <c r="BK297" i="5"/>
  <c r="BK294" i="5"/>
  <c r="BK286" i="5"/>
  <c r="K248" i="5"/>
  <c r="BF248" i="5"/>
  <c r="K206" i="5"/>
  <c r="BF206" i="5"/>
  <c r="BK159" i="5"/>
  <c r="BK280" i="5"/>
  <c r="K260" i="5"/>
  <c r="BF260" i="5"/>
  <c r="K246" i="5"/>
  <c r="BF246" i="5"/>
  <c r="K232" i="5"/>
  <c r="BF232" i="5"/>
  <c r="K201" i="5"/>
  <c r="BF201" i="5"/>
  <c r="BK181" i="5"/>
  <c r="BK150" i="5"/>
  <c r="BK288" i="5"/>
  <c r="BK269" i="5"/>
  <c r="BK253" i="5"/>
  <c r="BK238" i="5"/>
  <c r="BK225" i="5"/>
  <c r="BK211" i="5"/>
  <c r="K192" i="5"/>
  <c r="BF192" i="5"/>
  <c r="BK163" i="5"/>
  <c r="BK144" i="5"/>
  <c r="Q357" i="6"/>
  <c r="Q345" i="6"/>
  <c r="R339" i="6"/>
  <c r="R332" i="6"/>
  <c r="Q326" i="6"/>
  <c r="Q313" i="6"/>
  <c r="R302" i="6"/>
  <c r="R288" i="6"/>
  <c r="Q270" i="6"/>
  <c r="R257" i="6"/>
  <c r="R238" i="6"/>
  <c r="Q225" i="6"/>
  <c r="Q219" i="6"/>
  <c r="Q203" i="6"/>
  <c r="Q192" i="6"/>
  <c r="Q178" i="6"/>
  <c r="R171" i="6"/>
  <c r="R143" i="6"/>
  <c r="R359" i="6"/>
  <c r="R352" i="6"/>
  <c r="R337" i="6"/>
  <c r="Q318" i="6"/>
  <c r="Q307" i="6"/>
  <c r="Q302" i="6"/>
  <c r="R294" i="6"/>
  <c r="Q290" i="6"/>
  <c r="Q280" i="6"/>
  <c r="Q276" i="6"/>
  <c r="Q266" i="6"/>
  <c r="R251" i="6"/>
  <c r="Q243" i="6"/>
  <c r="Q232" i="6"/>
  <c r="R223" i="6"/>
  <c r="R203" i="6"/>
  <c r="R190" i="6"/>
  <c r="Q169" i="6"/>
  <c r="Q154" i="6"/>
  <c r="Q139" i="6"/>
  <c r="R355" i="6"/>
  <c r="Q350" i="6"/>
  <c r="Q332" i="6"/>
  <c r="Q320" i="6"/>
  <c r="Q301" i="6"/>
  <c r="R292" i="6"/>
  <c r="R280" i="6"/>
  <c r="Q271" i="6"/>
  <c r="Q263" i="6"/>
  <c r="R253" i="6"/>
  <c r="R243" i="6"/>
  <c r="R227" i="6"/>
  <c r="R194" i="6"/>
  <c r="R180" i="6"/>
  <c r="R167" i="6"/>
  <c r="R147" i="6"/>
  <c r="R358" i="6"/>
  <c r="Q355" i="6"/>
  <c r="R326" i="6"/>
  <c r="Q311" i="6"/>
  <c r="R300" i="6"/>
  <c r="R284" i="6"/>
  <c r="R264" i="6"/>
  <c r="Q253" i="6"/>
  <c r="Q241" i="6"/>
  <c r="R217" i="6"/>
  <c r="R196" i="6"/>
  <c r="Q188" i="6"/>
  <c r="Q167" i="6"/>
  <c r="R149" i="6"/>
  <c r="Q141" i="6"/>
  <c r="BK360" i="6"/>
  <c r="K356" i="6"/>
  <c r="BF356" i="6"/>
  <c r="K343" i="6"/>
  <c r="BF343" i="6"/>
  <c r="BK328" i="6"/>
  <c r="BK298" i="6"/>
  <c r="K280" i="6"/>
  <c r="BF280" i="6"/>
  <c r="BK246" i="6"/>
  <c r="K192" i="6"/>
  <c r="BF192" i="6" s="1"/>
  <c r="BK149" i="6"/>
  <c r="K326" i="6"/>
  <c r="BF326" i="6"/>
  <c r="K300" i="6"/>
  <c r="BF300" i="6"/>
  <c r="K271" i="6"/>
  <c r="BF271" i="6"/>
  <c r="BK241" i="6"/>
  <c r="BK236" i="6"/>
  <c r="BK203" i="6"/>
  <c r="K173" i="6"/>
  <c r="BF173" i="6" s="1"/>
  <c r="K139" i="6"/>
  <c r="BF139" i="6"/>
  <c r="K345" i="6"/>
  <c r="BF345" i="6" s="1"/>
  <c r="BK313" i="6"/>
  <c r="BK261" i="6"/>
  <c r="K243" i="6"/>
  <c r="BF243" i="6" s="1"/>
  <c r="BK217" i="6"/>
  <c r="K198" i="6"/>
  <c r="BF198" i="6"/>
  <c r="BK160" i="6"/>
  <c r="K335" i="6"/>
  <c r="BF335" i="6"/>
  <c r="K318" i="6"/>
  <c r="BF318" i="6" s="1"/>
  <c r="K288" i="6"/>
  <c r="BF288" i="6"/>
  <c r="BK263" i="6"/>
  <c r="BK251" i="6"/>
  <c r="K225" i="6"/>
  <c r="BF225" i="6"/>
  <c r="K190" i="6"/>
  <c r="BF190" i="6" s="1"/>
  <c r="BK165" i="6"/>
  <c r="BK141" i="6"/>
  <c r="R291" i="7"/>
  <c r="R279" i="7"/>
  <c r="Q267" i="7"/>
  <c r="Q243" i="7"/>
  <c r="Q236" i="7"/>
  <c r="Q218" i="7"/>
  <c r="R200" i="7"/>
  <c r="R169" i="7"/>
  <c r="Q159" i="7"/>
  <c r="Q144" i="7"/>
  <c r="R290" i="7"/>
  <c r="R271" i="7"/>
  <c r="Q262" i="7"/>
  <c r="R249" i="7"/>
  <c r="R229" i="7"/>
  <c r="R218" i="7"/>
  <c r="R208" i="7"/>
  <c r="Q203" i="7"/>
  <c r="R185" i="7"/>
  <c r="Q173" i="7"/>
  <c r="Q146" i="7"/>
  <c r="Q291" i="7"/>
  <c r="R288" i="7"/>
  <c r="Q271" i="7"/>
  <c r="Q256" i="7"/>
  <c r="Q245" i="7"/>
  <c r="R210" i="7"/>
  <c r="Q191" i="7"/>
  <c r="R164" i="7"/>
  <c r="Q153" i="7"/>
  <c r="Q289" i="7"/>
  <c r="Q284" i="7"/>
  <c r="R275" i="7"/>
  <c r="R264" i="7"/>
  <c r="R258" i="7"/>
  <c r="R247" i="7"/>
  <c r="R239" i="7"/>
  <c r="Q229" i="7"/>
  <c r="R220" i="7"/>
  <c r="R191" i="7"/>
  <c r="Q175" i="7"/>
  <c r="R155" i="7"/>
  <c r="R136" i="7"/>
  <c r="BK291" i="7"/>
  <c r="K289" i="7"/>
  <c r="BF289" i="7" s="1"/>
  <c r="K277" i="7"/>
  <c r="BF277" i="7"/>
  <c r="K264" i="7"/>
  <c r="BF264" i="7" s="1"/>
  <c r="BK256" i="7"/>
  <c r="K241" i="7"/>
  <c r="BF241" i="7"/>
  <c r="K226" i="7"/>
  <c r="BF226" i="7"/>
  <c r="K284" i="7"/>
  <c r="BF284" i="7"/>
  <c r="K271" i="7"/>
  <c r="BF271" i="7"/>
  <c r="BK254" i="7"/>
  <c r="K243" i="7"/>
  <c r="BF243" i="7" s="1"/>
  <c r="BK231" i="7"/>
  <c r="BK236" i="7"/>
  <c r="K208" i="7"/>
  <c r="BF208" i="7" s="1"/>
  <c r="BK185" i="7"/>
  <c r="BK157" i="7"/>
  <c r="BK136" i="7"/>
  <c r="K200" i="7"/>
  <c r="BF200" i="7"/>
  <c r="BK189" i="7"/>
  <c r="BK169" i="7"/>
  <c r="K159" i="7"/>
  <c r="BF159" i="7"/>
  <c r="BK151" i="7"/>
  <c r="Q272" i="8"/>
  <c r="R235" i="8"/>
  <c r="Q227" i="8"/>
  <c r="R216" i="8"/>
  <c r="Q209" i="8"/>
  <c r="Q200" i="8"/>
  <c r="Q188" i="8"/>
  <c r="Q182" i="8"/>
  <c r="R162" i="8"/>
  <c r="R147" i="8"/>
  <c r="R135" i="8"/>
  <c r="Q256" i="8"/>
  <c r="Q247" i="8"/>
  <c r="Q235" i="8"/>
  <c r="Q229" i="8"/>
  <c r="R213" i="8"/>
  <c r="Q206" i="8"/>
  <c r="R193" i="8"/>
  <c r="Q177" i="8"/>
  <c r="Q169" i="8"/>
  <c r="R156" i="8"/>
  <c r="Q145" i="8"/>
  <c r="Q135" i="8"/>
  <c r="Q269" i="8"/>
  <c r="Q265" i="8"/>
  <c r="R260" i="8"/>
  <c r="R254" i="8"/>
  <c r="R245" i="8"/>
  <c r="Q223" i="8"/>
  <c r="R206" i="8"/>
  <c r="R202" i="8"/>
  <c r="Q193" i="8"/>
  <c r="Q149" i="8"/>
  <c r="Q276" i="8"/>
  <c r="Q270" i="8"/>
  <c r="Q267" i="8"/>
  <c r="Q258" i="8"/>
  <c r="R247" i="8"/>
  <c r="Q243" i="8"/>
  <c r="R227" i="8"/>
  <c r="Q216" i="8"/>
  <c r="Q208" i="8"/>
  <c r="R198" i="8"/>
  <c r="Q174" i="8"/>
  <c r="Q164" i="8"/>
  <c r="BK276" i="8"/>
  <c r="BK268" i="8"/>
  <c r="K231" i="8"/>
  <c r="BF231" i="8"/>
  <c r="BK216" i="8"/>
  <c r="BK209" i="8"/>
  <c r="BK177" i="8"/>
  <c r="BK153" i="8"/>
  <c r="K269" i="8"/>
  <c r="BF269" i="8"/>
  <c r="K265" i="8"/>
  <c r="BF265" i="8"/>
  <c r="BK246" i="8"/>
  <c r="K233" i="8"/>
  <c r="BF233" i="8"/>
  <c r="BK206" i="8"/>
  <c r="K158" i="8"/>
  <c r="BF158" i="8"/>
  <c r="BK267" i="8"/>
  <c r="BK247" i="8"/>
  <c r="K221" i="8"/>
  <c r="BF221" i="8"/>
  <c r="BK193" i="8"/>
  <c r="BK162" i="8"/>
  <c r="BK270" i="8"/>
  <c r="BK258" i="8"/>
  <c r="BK225" i="8"/>
  <c r="K198" i="8"/>
  <c r="BF198" i="8" s="1"/>
  <c r="K179" i="8"/>
  <c r="BF179" i="8"/>
  <c r="BK149" i="8"/>
  <c r="R139" i="9"/>
  <c r="Q147" i="9"/>
  <c r="Q137" i="9"/>
  <c r="Q131" i="9"/>
  <c r="R137" i="9"/>
  <c r="R129" i="9"/>
  <c r="R147" i="9"/>
  <c r="R142" i="9"/>
  <c r="R131" i="9"/>
  <c r="K147" i="9"/>
  <c r="BF147" i="9"/>
  <c r="BK142" i="9"/>
  <c r="V138" i="2" l="1"/>
  <c r="R138" i="2"/>
  <c r="J98" i="2" s="1"/>
  <c r="V154" i="2"/>
  <c r="R154" i="2"/>
  <c r="J99" i="2" s="1"/>
  <c r="V178" i="2"/>
  <c r="R178" i="2"/>
  <c r="J100" i="2"/>
  <c r="T214" i="2"/>
  <c r="V214" i="2"/>
  <c r="X214" i="2"/>
  <c r="V229" i="2"/>
  <c r="R229" i="2"/>
  <c r="J102" i="2" s="1"/>
  <c r="BK235" i="2"/>
  <c r="K235" i="2"/>
  <c r="K104" i="2" s="1"/>
  <c r="X235" i="2"/>
  <c r="BK240" i="2"/>
  <c r="K240" i="2"/>
  <c r="K105" i="2" s="1"/>
  <c r="X240" i="2"/>
  <c r="X245" i="2"/>
  <c r="R260" i="2"/>
  <c r="J107" i="2" s="1"/>
  <c r="T273" i="2"/>
  <c r="Q273" i="2"/>
  <c r="I108" i="2"/>
  <c r="T291" i="2"/>
  <c r="R291" i="2"/>
  <c r="J109" i="2"/>
  <c r="V304" i="2"/>
  <c r="R304" i="2"/>
  <c r="J110" i="2" s="1"/>
  <c r="T317" i="2"/>
  <c r="Q317" i="2"/>
  <c r="I111" i="2" s="1"/>
  <c r="T323" i="2"/>
  <c r="R323" i="2"/>
  <c r="J112" i="2"/>
  <c r="V333" i="2"/>
  <c r="Q333" i="2"/>
  <c r="I113" i="2"/>
  <c r="V348" i="2"/>
  <c r="Q348" i="2"/>
  <c r="I114" i="2" s="1"/>
  <c r="X134" i="3"/>
  <c r="X150" i="3"/>
  <c r="Q174" i="3"/>
  <c r="I100" i="3" s="1"/>
  <c r="T210" i="3"/>
  <c r="X210" i="3"/>
  <c r="X225" i="3"/>
  <c r="X231" i="3"/>
  <c r="BK236" i="3"/>
  <c r="K236" i="3"/>
  <c r="K105" i="3" s="1"/>
  <c r="T236" i="3"/>
  <c r="R236" i="3"/>
  <c r="J105" i="3"/>
  <c r="T249" i="3"/>
  <c r="Q249" i="3"/>
  <c r="I107" i="3"/>
  <c r="T262" i="3"/>
  <c r="R262" i="3"/>
  <c r="J108" i="3" s="1"/>
  <c r="V276" i="3"/>
  <c r="Q276" i="3"/>
  <c r="I109" i="3" s="1"/>
  <c r="T282" i="3"/>
  <c r="R282" i="3"/>
  <c r="J110" i="3"/>
  <c r="V292" i="3"/>
  <c r="Q292" i="3"/>
  <c r="I111" i="3"/>
  <c r="T307" i="3"/>
  <c r="Q307" i="3"/>
  <c r="I112" i="3" s="1"/>
  <c r="V138" i="4"/>
  <c r="Q138" i="4"/>
  <c r="V155" i="4"/>
  <c r="Q155" i="4"/>
  <c r="I99" i="4"/>
  <c r="V181" i="4"/>
  <c r="R181" i="4"/>
  <c r="J100" i="4" s="1"/>
  <c r="T228" i="4"/>
  <c r="X228" i="4"/>
  <c r="Q228" i="4"/>
  <c r="I101" i="4" s="1"/>
  <c r="V243" i="4"/>
  <c r="Q243" i="4"/>
  <c r="I102" i="4" s="1"/>
  <c r="V249" i="4"/>
  <c r="Q249" i="4"/>
  <c r="I104" i="4"/>
  <c r="V254" i="4"/>
  <c r="Q254" i="4"/>
  <c r="I105" i="4"/>
  <c r="X259" i="4"/>
  <c r="R259" i="4"/>
  <c r="J106" i="4" s="1"/>
  <c r="T274" i="4"/>
  <c r="X274" i="4"/>
  <c r="R274" i="4"/>
  <c r="J107" i="4" s="1"/>
  <c r="T287" i="4"/>
  <c r="V287" i="4"/>
  <c r="R287" i="4"/>
  <c r="J108" i="4" s="1"/>
  <c r="T305" i="4"/>
  <c r="V305" i="4"/>
  <c r="Q305" i="4"/>
  <c r="I109" i="4" s="1"/>
  <c r="X318" i="4"/>
  <c r="R318" i="4"/>
  <c r="J110" i="4" s="1"/>
  <c r="T331" i="4"/>
  <c r="V331" i="4"/>
  <c r="R331" i="4"/>
  <c r="J111" i="4" s="1"/>
  <c r="T343" i="4"/>
  <c r="X343" i="4"/>
  <c r="R343" i="4"/>
  <c r="J112" i="4" s="1"/>
  <c r="T348" i="4"/>
  <c r="X348" i="4"/>
  <c r="R348" i="4"/>
  <c r="J113" i="4" s="1"/>
  <c r="T363" i="4"/>
  <c r="X363" i="4"/>
  <c r="R363" i="4"/>
  <c r="J114" i="4" s="1"/>
  <c r="V135" i="5"/>
  <c r="R135" i="5"/>
  <c r="V149" i="5"/>
  <c r="R149" i="5"/>
  <c r="J99" i="5" s="1"/>
  <c r="V173" i="5"/>
  <c r="R173" i="5"/>
  <c r="J100" i="5" s="1"/>
  <c r="V203" i="5"/>
  <c r="R203" i="5"/>
  <c r="J101" i="5"/>
  <c r="X218" i="5"/>
  <c r="BK224" i="5"/>
  <c r="K224" i="5"/>
  <c r="K104" i="5"/>
  <c r="X224" i="5"/>
  <c r="X229" i="5"/>
  <c r="R237" i="5"/>
  <c r="J107" i="5"/>
  <c r="T250" i="5"/>
  <c r="Q250" i="5"/>
  <c r="I108" i="5"/>
  <c r="R255" i="5"/>
  <c r="J109" i="5" s="1"/>
  <c r="T266" i="5"/>
  <c r="X266" i="5"/>
  <c r="R271" i="5"/>
  <c r="J111" i="5" s="1"/>
  <c r="T275" i="5"/>
  <c r="X275" i="5"/>
  <c r="R290" i="5"/>
  <c r="J113" i="5" s="1"/>
  <c r="T138" i="6"/>
  <c r="R138" i="6"/>
  <c r="J98" i="6"/>
  <c r="T151" i="6"/>
  <c r="Q151" i="6"/>
  <c r="I99" i="6"/>
  <c r="T177" i="6"/>
  <c r="X177" i="6"/>
  <c r="X216" i="6"/>
  <c r="BK229" i="6"/>
  <c r="K229" i="6"/>
  <c r="K102" i="6" s="1"/>
  <c r="X229" i="6"/>
  <c r="Q229" i="6"/>
  <c r="I102" i="6"/>
  <c r="X235" i="6"/>
  <c r="X240" i="6"/>
  <c r="Q240" i="6"/>
  <c r="I105" i="6"/>
  <c r="T245" i="6"/>
  <c r="R245" i="6"/>
  <c r="J106" i="6"/>
  <c r="T260" i="6"/>
  <c r="Q260" i="6"/>
  <c r="I107" i="6" s="1"/>
  <c r="V273" i="6"/>
  <c r="R273" i="6"/>
  <c r="J108" i="6" s="1"/>
  <c r="T291" i="6"/>
  <c r="Q291" i="6"/>
  <c r="I109" i="6"/>
  <c r="V304" i="6"/>
  <c r="X304" i="6"/>
  <c r="R317" i="6"/>
  <c r="J111" i="6"/>
  <c r="T329" i="6"/>
  <c r="X329" i="6"/>
  <c r="R334" i="6"/>
  <c r="J113" i="6"/>
  <c r="V349" i="6"/>
  <c r="R349" i="6"/>
  <c r="J114" i="6"/>
  <c r="V133" i="7"/>
  <c r="X143" i="7"/>
  <c r="Q161" i="7"/>
  <c r="I100" i="7" s="1"/>
  <c r="T202" i="7"/>
  <c r="X202" i="7"/>
  <c r="V217" i="7"/>
  <c r="Q217" i="7"/>
  <c r="I102" i="7"/>
  <c r="V223" i="7"/>
  <c r="Q223" i="7"/>
  <c r="I104" i="7" s="1"/>
  <c r="T228" i="7"/>
  <c r="X228" i="7"/>
  <c r="T238" i="7"/>
  <c r="X238" i="7"/>
  <c r="BK251" i="7"/>
  <c r="K251" i="7" s="1"/>
  <c r="K108" i="7" s="1"/>
  <c r="Q251" i="7"/>
  <c r="I108" i="7"/>
  <c r="T261" i="7"/>
  <c r="Q261" i="7"/>
  <c r="I109" i="7"/>
  <c r="Q266" i="7"/>
  <c r="I110" i="7" s="1"/>
  <c r="T281" i="7"/>
  <c r="X281" i="7"/>
  <c r="T137" i="8"/>
  <c r="T133" i="8" s="1"/>
  <c r="Q137" i="8"/>
  <c r="I99" i="8" s="1"/>
  <c r="R155" i="8"/>
  <c r="J100" i="8" s="1"/>
  <c r="X166" i="8"/>
  <c r="T185" i="8"/>
  <c r="Q185" i="8"/>
  <c r="I104" i="8" s="1"/>
  <c r="X190" i="8"/>
  <c r="T205" i="8"/>
  <c r="R205" i="8"/>
  <c r="J106" i="8" s="1"/>
  <c r="X218" i="8"/>
  <c r="T236" i="8"/>
  <c r="R236" i="8"/>
  <c r="J108" i="8" s="1"/>
  <c r="X249" i="8"/>
  <c r="T264" i="8"/>
  <c r="R264" i="8"/>
  <c r="J110" i="8" s="1"/>
  <c r="X128" i="9"/>
  <c r="X137" i="8"/>
  <c r="X133" i="8" s="1"/>
  <c r="V155" i="8"/>
  <c r="Q166" i="8"/>
  <c r="I101" i="8" s="1"/>
  <c r="V185" i="8"/>
  <c r="R185" i="8"/>
  <c r="V190" i="8"/>
  <c r="Q205" i="8"/>
  <c r="I106" i="8" s="1"/>
  <c r="V218" i="8"/>
  <c r="X236" i="8"/>
  <c r="T249" i="8"/>
  <c r="Q264" i="8"/>
  <c r="I110" i="8"/>
  <c r="Q128" i="9"/>
  <c r="I99" i="9" s="1"/>
  <c r="X136" i="9"/>
  <c r="X124" i="9" s="1"/>
  <c r="X123" i="9" s="1"/>
  <c r="T144" i="9"/>
  <c r="T138" i="2"/>
  <c r="Q138" i="2"/>
  <c r="I98" i="2" s="1"/>
  <c r="T154" i="2"/>
  <c r="Q154" i="2"/>
  <c r="I99" i="2" s="1"/>
  <c r="T178" i="2"/>
  <c r="Q178" i="2"/>
  <c r="I100" i="2"/>
  <c r="R214" i="2"/>
  <c r="J101" i="2" s="1"/>
  <c r="T229" i="2"/>
  <c r="X229" i="2"/>
  <c r="T235" i="2"/>
  <c r="Q235" i="2"/>
  <c r="I104" i="2"/>
  <c r="T240" i="2"/>
  <c r="R240" i="2"/>
  <c r="J105" i="2" s="1"/>
  <c r="V245" i="2"/>
  <c r="Q245" i="2"/>
  <c r="I106" i="2" s="1"/>
  <c r="T260" i="2"/>
  <c r="X260" i="2"/>
  <c r="X273" i="2"/>
  <c r="X291" i="2"/>
  <c r="X304" i="2"/>
  <c r="BK317" i="2"/>
  <c r="K317" i="2"/>
  <c r="K111" i="2" s="1"/>
  <c r="X317" i="2"/>
  <c r="BK323" i="2"/>
  <c r="K323" i="2"/>
  <c r="K112" i="2" s="1"/>
  <c r="X323" i="2"/>
  <c r="BK333" i="2"/>
  <c r="K333" i="2"/>
  <c r="K113" i="2" s="1"/>
  <c r="R333" i="2"/>
  <c r="J113" i="2"/>
  <c r="T348" i="2"/>
  <c r="X348" i="2"/>
  <c r="T134" i="3"/>
  <c r="R134" i="3"/>
  <c r="T150" i="3"/>
  <c r="Q150" i="3"/>
  <c r="I99" i="3" s="1"/>
  <c r="T174" i="3"/>
  <c r="X174" i="3"/>
  <c r="R210" i="3"/>
  <c r="J101" i="3" s="1"/>
  <c r="V225" i="3"/>
  <c r="Q225" i="3"/>
  <c r="I102" i="3" s="1"/>
  <c r="V231" i="3"/>
  <c r="R231" i="3"/>
  <c r="V236" i="3"/>
  <c r="X236" i="3"/>
  <c r="X249" i="3"/>
  <c r="X262" i="3"/>
  <c r="X276" i="3"/>
  <c r="X282" i="3"/>
  <c r="X292" i="3"/>
  <c r="X307" i="3"/>
  <c r="X135" i="5"/>
  <c r="BK149" i="5"/>
  <c r="K149" i="5" s="1"/>
  <c r="K99" i="5" s="1"/>
  <c r="X149" i="5"/>
  <c r="Q173" i="5"/>
  <c r="I100" i="5" s="1"/>
  <c r="X203" i="5"/>
  <c r="V218" i="5"/>
  <c r="Q218" i="5"/>
  <c r="I102" i="5" s="1"/>
  <c r="T224" i="5"/>
  <c r="R224" i="5"/>
  <c r="J104" i="5" s="1"/>
  <c r="V229" i="5"/>
  <c r="R229" i="5"/>
  <c r="J105" i="5"/>
  <c r="V237" i="5"/>
  <c r="Q237" i="5"/>
  <c r="I107" i="5"/>
  <c r="X250" i="5"/>
  <c r="V255" i="5"/>
  <c r="Q255" i="5"/>
  <c r="I109" i="5"/>
  <c r="Q266" i="5"/>
  <c r="I110" i="5" s="1"/>
  <c r="T271" i="5"/>
  <c r="X271" i="5"/>
  <c r="Q275" i="5"/>
  <c r="I112" i="5" s="1"/>
  <c r="T290" i="5"/>
  <c r="X290" i="5"/>
  <c r="V138" i="6"/>
  <c r="Q138" i="6"/>
  <c r="V151" i="6"/>
  <c r="R151" i="6"/>
  <c r="J99" i="6"/>
  <c r="V177" i="6"/>
  <c r="R177" i="6"/>
  <c r="J100" i="6"/>
  <c r="V216" i="6"/>
  <c r="Q216" i="6"/>
  <c r="I101" i="6" s="1"/>
  <c r="T229" i="6"/>
  <c r="V235" i="6"/>
  <c r="Q235" i="6"/>
  <c r="T240" i="6"/>
  <c r="R240" i="6"/>
  <c r="J105" i="6"/>
  <c r="V245" i="6"/>
  <c r="Q245" i="6"/>
  <c r="I106" i="6"/>
  <c r="V260" i="6"/>
  <c r="R260" i="6"/>
  <c r="J107" i="6" s="1"/>
  <c r="T273" i="6"/>
  <c r="Q273" i="6"/>
  <c r="I108" i="6" s="1"/>
  <c r="V291" i="6"/>
  <c r="R291" i="6"/>
  <c r="J109" i="6"/>
  <c r="R304" i="6"/>
  <c r="J110" i="6" s="1"/>
  <c r="T317" i="6"/>
  <c r="X317" i="6"/>
  <c r="BK329" i="6"/>
  <c r="K329" i="6" s="1"/>
  <c r="K112" i="6" s="1"/>
  <c r="Q329" i="6"/>
  <c r="I112" i="6" s="1"/>
  <c r="T334" i="6"/>
  <c r="X334" i="6"/>
  <c r="X349" i="6"/>
  <c r="T133" i="7"/>
  <c r="Q133" i="7"/>
  <c r="I98" i="7"/>
  <c r="T143" i="7"/>
  <c r="R143" i="7"/>
  <c r="J99" i="7" s="1"/>
  <c r="T161" i="7"/>
  <c r="X161" i="7"/>
  <c r="R202" i="7"/>
  <c r="J101" i="7" s="1"/>
  <c r="T217" i="7"/>
  <c r="R217" i="7"/>
  <c r="J102" i="7" s="1"/>
  <c r="X223" i="7"/>
  <c r="R223" i="7"/>
  <c r="Q228" i="7"/>
  <c r="I105" i="7" s="1"/>
  <c r="R238" i="7"/>
  <c r="J107" i="7"/>
  <c r="V251" i="7"/>
  <c r="X251" i="7"/>
  <c r="X261" i="7"/>
  <c r="T266" i="7"/>
  <c r="X266" i="7"/>
  <c r="Q281" i="7"/>
  <c r="I111" i="7" s="1"/>
  <c r="V137" i="8"/>
  <c r="X155" i="8"/>
  <c r="Q155" i="8"/>
  <c r="I100" i="8"/>
  <c r="V166" i="8"/>
  <c r="V133" i="8" s="1"/>
  <c r="X185" i="8"/>
  <c r="Q190" i="8"/>
  <c r="I105" i="8"/>
  <c r="V205" i="8"/>
  <c r="R218" i="8"/>
  <c r="J107" i="8" s="1"/>
  <c r="Q236" i="8"/>
  <c r="I108" i="8"/>
  <c r="V249" i="8"/>
  <c r="Q249" i="8"/>
  <c r="I109" i="8"/>
  <c r="X264" i="8"/>
  <c r="T128" i="9"/>
  <c r="T124" i="9" s="1"/>
  <c r="T123" i="9" s="1"/>
  <c r="AW102" i="1" s="1"/>
  <c r="R128" i="9"/>
  <c r="J99" i="9" s="1"/>
  <c r="T136" i="9"/>
  <c r="R136" i="9"/>
  <c r="J101" i="9" s="1"/>
  <c r="Q144" i="9"/>
  <c r="I103" i="9"/>
  <c r="X138" i="2"/>
  <c r="X154" i="2"/>
  <c r="X178" i="2"/>
  <c r="Q214" i="2"/>
  <c r="I101" i="2"/>
  <c r="Q229" i="2"/>
  <c r="I102" i="2" s="1"/>
  <c r="V235" i="2"/>
  <c r="R235" i="2"/>
  <c r="V240" i="2"/>
  <c r="Q240" i="2"/>
  <c r="I105" i="2"/>
  <c r="T245" i="2"/>
  <c r="R245" i="2"/>
  <c r="J106" i="2" s="1"/>
  <c r="V260" i="2"/>
  <c r="Q260" i="2"/>
  <c r="I107" i="2" s="1"/>
  <c r="V273" i="2"/>
  <c r="R273" i="2"/>
  <c r="J108" i="2"/>
  <c r="V291" i="2"/>
  <c r="Q291" i="2"/>
  <c r="I109" i="2"/>
  <c r="T304" i="2"/>
  <c r="Q304" i="2"/>
  <c r="I110" i="2" s="1"/>
  <c r="V317" i="2"/>
  <c r="R317" i="2"/>
  <c r="J111" i="2" s="1"/>
  <c r="V323" i="2"/>
  <c r="Q323" i="2"/>
  <c r="I112" i="2"/>
  <c r="T333" i="2"/>
  <c r="X333" i="2"/>
  <c r="R348" i="2"/>
  <c r="J114" i="2"/>
  <c r="V134" i="3"/>
  <c r="Q134" i="3"/>
  <c r="V150" i="3"/>
  <c r="R150" i="3"/>
  <c r="J99" i="3" s="1"/>
  <c r="V174" i="3"/>
  <c r="R174" i="3"/>
  <c r="J100" i="3"/>
  <c r="V210" i="3"/>
  <c r="Q210" i="3"/>
  <c r="I101" i="3"/>
  <c r="T225" i="3"/>
  <c r="R225" i="3"/>
  <c r="J102" i="3" s="1"/>
  <c r="T231" i="3"/>
  <c r="Q231" i="3"/>
  <c r="Q236" i="3"/>
  <c r="I105" i="3" s="1"/>
  <c r="V249" i="3"/>
  <c r="R249" i="3"/>
  <c r="J107" i="3" s="1"/>
  <c r="V262" i="3"/>
  <c r="Q262" i="3"/>
  <c r="I108" i="3"/>
  <c r="T276" i="3"/>
  <c r="R276" i="3"/>
  <c r="J109" i="3"/>
  <c r="V282" i="3"/>
  <c r="Q282" i="3"/>
  <c r="I110" i="3" s="1"/>
  <c r="T292" i="3"/>
  <c r="R292" i="3"/>
  <c r="J111" i="3" s="1"/>
  <c r="V307" i="3"/>
  <c r="R307" i="3"/>
  <c r="J112" i="3"/>
  <c r="T138" i="4"/>
  <c r="X138" i="4"/>
  <c r="R138" i="4"/>
  <c r="T155" i="4"/>
  <c r="X155" i="4"/>
  <c r="R155" i="4"/>
  <c r="J99" i="4"/>
  <c r="T181" i="4"/>
  <c r="X181" i="4"/>
  <c r="Q181" i="4"/>
  <c r="I100" i="4" s="1"/>
  <c r="V228" i="4"/>
  <c r="R228" i="4"/>
  <c r="J101" i="4" s="1"/>
  <c r="T243" i="4"/>
  <c r="X243" i="4"/>
  <c r="R243" i="4"/>
  <c r="J102" i="4" s="1"/>
  <c r="T249" i="4"/>
  <c r="X249" i="4"/>
  <c r="R249" i="4"/>
  <c r="T254" i="4"/>
  <c r="X254" i="4"/>
  <c r="R254" i="4"/>
  <c r="J105" i="4" s="1"/>
  <c r="T259" i="4"/>
  <c r="V259" i="4"/>
  <c r="Q259" i="4"/>
  <c r="I106" i="4" s="1"/>
  <c r="V274" i="4"/>
  <c r="Q274" i="4"/>
  <c r="I107" i="4"/>
  <c r="X287" i="4"/>
  <c r="Q287" i="4"/>
  <c r="I108" i="4" s="1"/>
  <c r="X305" i="4"/>
  <c r="R305" i="4"/>
  <c r="J109" i="4" s="1"/>
  <c r="T318" i="4"/>
  <c r="V318" i="4"/>
  <c r="Q318" i="4"/>
  <c r="I110" i="4" s="1"/>
  <c r="X331" i="4"/>
  <c r="Q331" i="4"/>
  <c r="I111" i="4" s="1"/>
  <c r="V343" i="4"/>
  <c r="Q343" i="4"/>
  <c r="I112" i="4"/>
  <c r="V348" i="4"/>
  <c r="Q348" i="4"/>
  <c r="I113" i="4" s="1"/>
  <c r="V363" i="4"/>
  <c r="Q363" i="4"/>
  <c r="I114" i="4" s="1"/>
  <c r="T135" i="5"/>
  <c r="Q135" i="5"/>
  <c r="T149" i="5"/>
  <c r="Q149" i="5"/>
  <c r="I99" i="5" s="1"/>
  <c r="T173" i="5"/>
  <c r="X173" i="5"/>
  <c r="T203" i="5"/>
  <c r="Q203" i="5"/>
  <c r="I101" i="5"/>
  <c r="T218" i="5"/>
  <c r="R218" i="5"/>
  <c r="J102" i="5" s="1"/>
  <c r="V224" i="5"/>
  <c r="Q224" i="5"/>
  <c r="I104" i="5" s="1"/>
  <c r="T229" i="5"/>
  <c r="Q229" i="5"/>
  <c r="I105" i="5" s="1"/>
  <c r="T237" i="5"/>
  <c r="X237" i="5"/>
  <c r="V250" i="5"/>
  <c r="R250" i="5"/>
  <c r="J108" i="5" s="1"/>
  <c r="T255" i="5"/>
  <c r="X255" i="5"/>
  <c r="V266" i="5"/>
  <c r="R266" i="5"/>
  <c r="J110" i="5"/>
  <c r="V271" i="5"/>
  <c r="Q271" i="5"/>
  <c r="I111" i="5" s="1"/>
  <c r="V275" i="5"/>
  <c r="R275" i="5"/>
  <c r="J112" i="5" s="1"/>
  <c r="V290" i="5"/>
  <c r="Q290" i="5"/>
  <c r="I113" i="5"/>
  <c r="X138" i="6"/>
  <c r="X151" i="6"/>
  <c r="Q177" i="6"/>
  <c r="I100" i="6"/>
  <c r="T216" i="6"/>
  <c r="R216" i="6"/>
  <c r="J101" i="6"/>
  <c r="V229" i="6"/>
  <c r="R229" i="6"/>
  <c r="J102" i="6" s="1"/>
  <c r="T235" i="6"/>
  <c r="R235" i="6"/>
  <c r="J104" i="6" s="1"/>
  <c r="V240" i="6"/>
  <c r="X245" i="6"/>
  <c r="X260" i="6"/>
  <c r="X273" i="6"/>
  <c r="X291" i="6"/>
  <c r="T304" i="6"/>
  <c r="Q304" i="6"/>
  <c r="I110" i="6" s="1"/>
  <c r="V317" i="6"/>
  <c r="Q317" i="6"/>
  <c r="I111" i="6"/>
  <c r="V329" i="6"/>
  <c r="R329" i="6"/>
  <c r="J112" i="6"/>
  <c r="V334" i="6"/>
  <c r="Q334" i="6"/>
  <c r="I113" i="6" s="1"/>
  <c r="T349" i="6"/>
  <c r="Q349" i="6"/>
  <c r="I114" i="6" s="1"/>
  <c r="X133" i="7"/>
  <c r="R133" i="7"/>
  <c r="V143" i="7"/>
  <c r="Q143" i="7"/>
  <c r="I99" i="7" s="1"/>
  <c r="V161" i="7"/>
  <c r="R161" i="7"/>
  <c r="J100" i="7" s="1"/>
  <c r="V202" i="7"/>
  <c r="Q202" i="7"/>
  <c r="I101" i="7"/>
  <c r="X217" i="7"/>
  <c r="T223" i="7"/>
  <c r="V228" i="7"/>
  <c r="R228" i="7"/>
  <c r="J105" i="7" s="1"/>
  <c r="V238" i="7"/>
  <c r="Q238" i="7"/>
  <c r="I107" i="7"/>
  <c r="T251" i="7"/>
  <c r="R251" i="7"/>
  <c r="J108" i="7"/>
  <c r="V261" i="7"/>
  <c r="R261" i="7"/>
  <c r="J109" i="7" s="1"/>
  <c r="V266" i="7"/>
  <c r="R266" i="7"/>
  <c r="J110" i="7" s="1"/>
  <c r="V281" i="7"/>
  <c r="R281" i="7"/>
  <c r="J111" i="7"/>
  <c r="R137" i="8"/>
  <c r="J99" i="8" s="1"/>
  <c r="T155" i="8"/>
  <c r="T166" i="8"/>
  <c r="R166" i="8"/>
  <c r="J101" i="8" s="1"/>
  <c r="BK185" i="8"/>
  <c r="K185" i="8"/>
  <c r="K104" i="8" s="1"/>
  <c r="T190" i="8"/>
  <c r="R190" i="8"/>
  <c r="J105" i="8"/>
  <c r="X205" i="8"/>
  <c r="T218" i="8"/>
  <c r="Q218" i="8"/>
  <c r="I107" i="8"/>
  <c r="V236" i="8"/>
  <c r="R249" i="8"/>
  <c r="J109" i="8"/>
  <c r="V264" i="8"/>
  <c r="V128" i="9"/>
  <c r="V124" i="9" s="1"/>
  <c r="V123" i="9" s="1"/>
  <c r="BK136" i="9"/>
  <c r="K136" i="9" s="1"/>
  <c r="K101" i="9" s="1"/>
  <c r="V136" i="9"/>
  <c r="Q136" i="9"/>
  <c r="I101" i="9" s="1"/>
  <c r="V144" i="9"/>
  <c r="X144" i="9"/>
  <c r="R144" i="9"/>
  <c r="J103" i="9" s="1"/>
  <c r="Q359" i="2"/>
  <c r="Q358" i="2"/>
  <c r="I115" i="2"/>
  <c r="R246" i="3"/>
  <c r="J106" i="3" s="1"/>
  <c r="BK374" i="4"/>
  <c r="K374" i="4"/>
  <c r="K116" i="4" s="1"/>
  <c r="R374" i="4"/>
  <c r="R373" i="4"/>
  <c r="J115" i="4"/>
  <c r="BK234" i="5"/>
  <c r="K234" i="5" s="1"/>
  <c r="K106" i="5" s="1"/>
  <c r="R363" i="6"/>
  <c r="R362" i="6" s="1"/>
  <c r="J115" i="6" s="1"/>
  <c r="BK235" i="7"/>
  <c r="K235" i="7"/>
  <c r="K106" i="7" s="1"/>
  <c r="Q235" i="7"/>
  <c r="I106" i="7"/>
  <c r="Q134" i="8"/>
  <c r="BK181" i="8"/>
  <c r="K181" i="8" s="1"/>
  <c r="K102" i="8" s="1"/>
  <c r="BK275" i="8"/>
  <c r="K275" i="8" s="1"/>
  <c r="K112" i="8" s="1"/>
  <c r="Q275" i="8"/>
  <c r="Q274" i="8"/>
  <c r="I111" i="8" s="1"/>
  <c r="BK141" i="9"/>
  <c r="K141" i="9"/>
  <c r="K102" i="9"/>
  <c r="BK134" i="8"/>
  <c r="K134" i="8" s="1"/>
  <c r="K98" i="8" s="1"/>
  <c r="R181" i="8"/>
  <c r="J102" i="8" s="1"/>
  <c r="R125" i="9"/>
  <c r="R133" i="9"/>
  <c r="J100" i="9"/>
  <c r="BK359" i="2"/>
  <c r="K359" i="2" s="1"/>
  <c r="K116" i="2" s="1"/>
  <c r="R359" i="2"/>
  <c r="J116" i="2" s="1"/>
  <c r="BK246" i="3"/>
  <c r="K246" i="3"/>
  <c r="K106" i="3"/>
  <c r="Q234" i="5"/>
  <c r="I106" i="5" s="1"/>
  <c r="BK363" i="6"/>
  <c r="K363" i="6"/>
  <c r="K116" i="6" s="1"/>
  <c r="R134" i="8"/>
  <c r="R275" i="8"/>
  <c r="J112" i="8" s="1"/>
  <c r="Q133" i="9"/>
  <c r="I100" i="9"/>
  <c r="Q246" i="3"/>
  <c r="I106" i="3" s="1"/>
  <c r="Q374" i="4"/>
  <c r="Q373" i="4"/>
  <c r="I115" i="4" s="1"/>
  <c r="R234" i="5"/>
  <c r="J106" i="5"/>
  <c r="Q363" i="6"/>
  <c r="I116" i="6" s="1"/>
  <c r="R235" i="7"/>
  <c r="J106" i="7"/>
  <c r="Q181" i="8"/>
  <c r="I102" i="8" s="1"/>
  <c r="BK125" i="9"/>
  <c r="K125" i="9"/>
  <c r="K98" i="9"/>
  <c r="Q125" i="9"/>
  <c r="BK133" i="9"/>
  <c r="K133" i="9"/>
  <c r="K100" i="9"/>
  <c r="Q141" i="9"/>
  <c r="I102" i="9" s="1"/>
  <c r="R141" i="9"/>
  <c r="J102" i="9"/>
  <c r="E85" i="9"/>
  <c r="J91" i="9"/>
  <c r="J117" i="9"/>
  <c r="J120" i="9"/>
  <c r="F92" i="9"/>
  <c r="F119" i="9"/>
  <c r="J91" i="8"/>
  <c r="J126" i="8"/>
  <c r="F129" i="8"/>
  <c r="E85" i="8"/>
  <c r="F91" i="8"/>
  <c r="J92" i="8"/>
  <c r="J91" i="7"/>
  <c r="E85" i="7"/>
  <c r="J89" i="7"/>
  <c r="F92" i="7"/>
  <c r="J92" i="7"/>
  <c r="F91" i="7"/>
  <c r="J91" i="6"/>
  <c r="E126" i="6"/>
  <c r="F132" i="6"/>
  <c r="F92" i="6"/>
  <c r="J133" i="6"/>
  <c r="J89" i="6"/>
  <c r="F91" i="5"/>
  <c r="F92" i="5"/>
  <c r="J130" i="5"/>
  <c r="J127" i="5"/>
  <c r="E85" i="5"/>
  <c r="J129" i="5"/>
  <c r="J91" i="4"/>
  <c r="F132" i="4"/>
  <c r="BF169" i="4"/>
  <c r="E85" i="4"/>
  <c r="F92" i="4"/>
  <c r="J130" i="4"/>
  <c r="J133" i="4"/>
  <c r="BF208" i="4"/>
  <c r="F91" i="3"/>
  <c r="E122" i="3"/>
  <c r="J126" i="3"/>
  <c r="J129" i="3"/>
  <c r="J91" i="3"/>
  <c r="F92" i="3"/>
  <c r="E85" i="2"/>
  <c r="F92" i="2"/>
  <c r="F132" i="2"/>
  <c r="J92" i="2"/>
  <c r="J89" i="2"/>
  <c r="J91" i="2"/>
  <c r="F38" i="2"/>
  <c r="BE95" i="1"/>
  <c r="BK157" i="2"/>
  <c r="K172" i="2"/>
  <c r="BF172" i="2"/>
  <c r="BK196" i="2"/>
  <c r="BK352" i="2"/>
  <c r="BK141" i="2"/>
  <c r="K162" i="2"/>
  <c r="BF162" i="2"/>
  <c r="BK227" i="2"/>
  <c r="K351" i="2"/>
  <c r="BF351" i="2"/>
  <c r="BK143" i="2"/>
  <c r="K256" i="2"/>
  <c r="BF256" i="2" s="1"/>
  <c r="K271" i="2"/>
  <c r="BF271" i="2"/>
  <c r="BK309" i="2"/>
  <c r="K331" i="2"/>
  <c r="BF331" i="2"/>
  <c r="BK252" i="2"/>
  <c r="K282" i="2"/>
  <c r="BF282" i="2" s="1"/>
  <c r="BK301" i="2"/>
  <c r="K338" i="2"/>
  <c r="BF338" i="2" s="1"/>
  <c r="K137" i="3"/>
  <c r="BF137" i="3"/>
  <c r="BK153" i="3"/>
  <c r="BK177" i="3"/>
  <c r="BK223" i="3"/>
  <c r="K277" i="3"/>
  <c r="BF277" i="3"/>
  <c r="K293" i="3"/>
  <c r="BF293" i="3" s="1"/>
  <c r="K305" i="3"/>
  <c r="BF305" i="3"/>
  <c r="BK320" i="3"/>
  <c r="K192" i="3"/>
  <c r="BF192" i="3"/>
  <c r="BK258" i="3"/>
  <c r="BK315" i="3"/>
  <c r="BK216" i="3"/>
  <c r="BK301" i="3"/>
  <c r="BK292" i="3"/>
  <c r="K292" i="3" s="1"/>
  <c r="K111" i="3" s="1"/>
  <c r="K135" i="3"/>
  <c r="BF135" i="3"/>
  <c r="BK143" i="3"/>
  <c r="BK158" i="3"/>
  <c r="K166" i="3"/>
  <c r="BF166" i="3"/>
  <c r="BK175" i="3"/>
  <c r="K218" i="3"/>
  <c r="BF218" i="3"/>
  <c r="K237" i="3"/>
  <c r="BF237" i="3" s="1"/>
  <c r="K303" i="3"/>
  <c r="BF303" i="3"/>
  <c r="BK168" i="3"/>
  <c r="K247" i="3"/>
  <c r="BF247" i="3" s="1"/>
  <c r="BK283" i="3"/>
  <c r="BK145" i="3"/>
  <c r="K244" i="3"/>
  <c r="BF244" i="3" s="1"/>
  <c r="K311" i="3"/>
  <c r="BF311" i="3"/>
  <c r="BK151" i="3"/>
  <c r="BK172" i="3"/>
  <c r="BK188" i="3"/>
  <c r="K226" i="3"/>
  <c r="BF226" i="3" s="1"/>
  <c r="BK281" i="3"/>
  <c r="BK276" i="3"/>
  <c r="K276" i="3"/>
  <c r="K109" i="3" s="1"/>
  <c r="K295" i="3"/>
  <c r="BF295" i="3"/>
  <c r="BK312" i="3"/>
  <c r="K182" i="3"/>
  <c r="BF182" i="3" s="1"/>
  <c r="K221" i="3"/>
  <c r="BF221" i="3"/>
  <c r="K308" i="3"/>
  <c r="BF308" i="3" s="1"/>
  <c r="BK204" i="3"/>
  <c r="K35" i="3"/>
  <c r="AX96" i="1" s="1"/>
  <c r="K310" i="3"/>
  <c r="BF310" i="3"/>
  <c r="BK186" i="3"/>
  <c r="K297" i="3"/>
  <c r="BF297" i="3" s="1"/>
  <c r="K147" i="4"/>
  <c r="BF147" i="4"/>
  <c r="BK189" i="4"/>
  <c r="BK234" i="4"/>
  <c r="BK255" i="4"/>
  <c r="BK254" i="4"/>
  <c r="K254" i="4" s="1"/>
  <c r="K105" i="4" s="1"/>
  <c r="K262" i="4"/>
  <c r="BF262" i="4"/>
  <c r="BK296" i="4"/>
  <c r="BK312" i="4"/>
  <c r="BK323" i="4"/>
  <c r="BK368" i="4"/>
  <c r="K182" i="4"/>
  <c r="BF182" i="4" s="1"/>
  <c r="K231" i="4"/>
  <c r="BF231" i="4"/>
  <c r="K298" i="4"/>
  <c r="BF298" i="4" s="1"/>
  <c r="K341" i="4"/>
  <c r="BF341" i="4"/>
  <c r="BK284" i="4"/>
  <c r="K35" i="4"/>
  <c r="AX97" i="1"/>
  <c r="BK355" i="4"/>
  <c r="F38" i="4"/>
  <c r="BE97" i="1" s="1"/>
  <c r="K157" i="5"/>
  <c r="BF157" i="5"/>
  <c r="BK197" i="5"/>
  <c r="K242" i="5"/>
  <c r="BF242" i="5"/>
  <c r="K253" i="5"/>
  <c r="BF253" i="5" s="1"/>
  <c r="K293" i="5"/>
  <c r="BF293" i="5"/>
  <c r="BK140" i="5"/>
  <c r="BK135" i="5" s="1"/>
  <c r="K135" i="5" s="1"/>
  <c r="K98" i="5" s="1"/>
  <c r="BK192" i="5"/>
  <c r="BK258" i="5"/>
  <c r="K294" i="5"/>
  <c r="BF294" i="5"/>
  <c r="BK272" i="5"/>
  <c r="F35" i="5"/>
  <c r="BB98" i="1" s="1"/>
  <c r="BK291" i="5"/>
  <c r="K211" i="5"/>
  <c r="BF211" i="5" s="1"/>
  <c r="BK267" i="5"/>
  <c r="BK266" i="5"/>
  <c r="K266" i="5"/>
  <c r="K110" i="5" s="1"/>
  <c r="K176" i="5"/>
  <c r="BF176" i="5"/>
  <c r="BK246" i="5"/>
  <c r="BK276" i="5"/>
  <c r="K256" i="5"/>
  <c r="BF256" i="5"/>
  <c r="K300" i="5"/>
  <c r="BF300" i="5" s="1"/>
  <c r="K141" i="6"/>
  <c r="BF141" i="6"/>
  <c r="K160" i="6"/>
  <c r="BF160" i="6" s="1"/>
  <c r="K169" i="6"/>
  <c r="BF169" i="6"/>
  <c r="BK180" i="6"/>
  <c r="BK190" i="6"/>
  <c r="BK214" i="6"/>
  <c r="K236" i="6"/>
  <c r="BF236" i="6" s="1"/>
  <c r="BK248" i="6"/>
  <c r="K261" i="6"/>
  <c r="BF261" i="6"/>
  <c r="BK268" i="6"/>
  <c r="BK276" i="6"/>
  <c r="K282" i="6"/>
  <c r="BF282" i="6"/>
  <c r="BK292" i="6"/>
  <c r="BK301" i="6"/>
  <c r="BK337" i="6"/>
  <c r="BK357" i="6"/>
  <c r="BK225" i="6"/>
  <c r="K359" i="6"/>
  <c r="BF359" i="6" s="1"/>
  <c r="F37" i="6"/>
  <c r="BD99" i="1" s="1"/>
  <c r="BK147" i="6"/>
  <c r="BK198" i="6"/>
  <c r="BK255" i="6"/>
  <c r="K355" i="6"/>
  <c r="BF355" i="6" s="1"/>
  <c r="K294" i="6"/>
  <c r="BF294" i="6"/>
  <c r="BK178" i="6"/>
  <c r="BK223" i="6"/>
  <c r="K251" i="6"/>
  <c r="BF251" i="6"/>
  <c r="K302" i="6"/>
  <c r="BF302" i="6" s="1"/>
  <c r="K360" i="6"/>
  <c r="BF360" i="6"/>
  <c r="BK238" i="6"/>
  <c r="BK235" i="6" s="1"/>
  <c r="K235" i="6" s="1"/>
  <c r="K104" i="6" s="1"/>
  <c r="F35" i="7"/>
  <c r="BB100" i="1" s="1"/>
  <c r="K144" i="7"/>
  <c r="BF144" i="7"/>
  <c r="K179" i="7"/>
  <c r="BF179" i="7" s="1"/>
  <c r="BK208" i="7"/>
  <c r="BK243" i="7"/>
  <c r="K157" i="7"/>
  <c r="BF157" i="7" s="1"/>
  <c r="BK289" i="7"/>
  <c r="K249" i="7"/>
  <c r="BF249" i="7"/>
  <c r="BK159" i="7"/>
  <c r="K189" i="7"/>
  <c r="BF189" i="7"/>
  <c r="BK218" i="7"/>
  <c r="BK282" i="7"/>
  <c r="BK247" i="7"/>
  <c r="K151" i="7"/>
  <c r="BF151" i="7"/>
  <c r="BK233" i="7"/>
  <c r="BK228" i="7" s="1"/>
  <c r="K228" i="7" s="1"/>
  <c r="K105" i="7" s="1"/>
  <c r="K292" i="7"/>
  <c r="BF292" i="7" s="1"/>
  <c r="K258" i="7"/>
  <c r="BF258" i="7"/>
  <c r="BK284" i="7"/>
  <c r="K155" i="7"/>
  <c r="BF155" i="7"/>
  <c r="K239" i="7"/>
  <c r="BF239" i="7" s="1"/>
  <c r="BK290" i="7"/>
  <c r="BK241" i="7"/>
  <c r="K291" i="7"/>
  <c r="BF291" i="7" s="1"/>
  <c r="F35" i="8"/>
  <c r="BB101" i="1"/>
  <c r="BK169" i="8"/>
  <c r="K211" i="8"/>
  <c r="BF211" i="8" s="1"/>
  <c r="BK271" i="8"/>
  <c r="K193" i="8"/>
  <c r="BF193" i="8" s="1"/>
  <c r="BK208" i="8"/>
  <c r="BK158" i="8"/>
  <c r="BK155" i="8"/>
  <c r="K155" i="8" s="1"/>
  <c r="K100" i="8" s="1"/>
  <c r="K174" i="8"/>
  <c r="BF174" i="8"/>
  <c r="K195" i="8"/>
  <c r="BF195" i="8" s="1"/>
  <c r="BK213" i="8"/>
  <c r="BK205" i="8"/>
  <c r="K205" i="8" s="1"/>
  <c r="K106" i="8" s="1"/>
  <c r="BK248" i="8"/>
  <c r="K276" i="8"/>
  <c r="BF276" i="8" s="1"/>
  <c r="K219" i="8"/>
  <c r="BF219" i="8"/>
  <c r="BK269" i="8"/>
  <c r="BK265" i="8"/>
  <c r="BK221" i="8"/>
  <c r="BK179" i="8"/>
  <c r="F35" i="9"/>
  <c r="BB102" i="1" s="1"/>
  <c r="F39" i="9"/>
  <c r="BF102" i="1"/>
  <c r="K274" i="2"/>
  <c r="BF274" i="2" s="1"/>
  <c r="K300" i="2"/>
  <c r="BF300" i="2"/>
  <c r="BK311" i="2"/>
  <c r="K327" i="2"/>
  <c r="BF327" i="2" s="1"/>
  <c r="K346" i="2"/>
  <c r="BF346" i="2"/>
  <c r="BK222" i="2"/>
  <c r="K236" i="2"/>
  <c r="BF236" i="2"/>
  <c r="K241" i="2"/>
  <c r="BF241" i="2" s="1"/>
  <c r="K250" i="2"/>
  <c r="BF250" i="2"/>
  <c r="BK208" i="2"/>
  <c r="BK220" i="2"/>
  <c r="K243" i="2"/>
  <c r="BF243" i="2"/>
  <c r="K251" i="2"/>
  <c r="BF251" i="2" s="1"/>
  <c r="K254" i="2"/>
  <c r="BF254" i="2"/>
  <c r="BK258" i="2"/>
  <c r="BK264" i="2"/>
  <c r="K270" i="2"/>
  <c r="BF270" i="2"/>
  <c r="K276" i="2"/>
  <c r="BF276" i="2" s="1"/>
  <c r="K280" i="2"/>
  <c r="BF280" i="2"/>
  <c r="BK285" i="2"/>
  <c r="BK292" i="2"/>
  <c r="BK298" i="2"/>
  <c r="K303" i="2"/>
  <c r="BF303" i="2"/>
  <c r="K313" i="2"/>
  <c r="BF313" i="2" s="1"/>
  <c r="K318" i="2"/>
  <c r="BF318" i="2"/>
  <c r="K324" i="2"/>
  <c r="BF324" i="2" s="1"/>
  <c r="K336" i="2"/>
  <c r="BF336" i="2"/>
  <c r="K342" i="2"/>
  <c r="BF342" i="2" s="1"/>
  <c r="K360" i="2"/>
  <c r="BF360" i="2"/>
  <c r="F35" i="2"/>
  <c r="BB95" i="1" s="1"/>
  <c r="BK139" i="2"/>
  <c r="BK164" i="2"/>
  <c r="BK186" i="2"/>
  <c r="K198" i="2"/>
  <c r="BF198" i="2"/>
  <c r="BK225" i="2"/>
  <c r="K147" i="2"/>
  <c r="BF147" i="2" s="1"/>
  <c r="K203" i="2"/>
  <c r="BF203" i="2"/>
  <c r="BK246" i="2"/>
  <c r="K149" i="2"/>
  <c r="BF149" i="2"/>
  <c r="BK232" i="2"/>
  <c r="BK266" i="2"/>
  <c r="BK296" i="2"/>
  <c r="K315" i="2"/>
  <c r="BF315" i="2"/>
  <c r="K344" i="2"/>
  <c r="BF344" i="2" s="1"/>
  <c r="BK268" i="2"/>
  <c r="BK294" i="2"/>
  <c r="K307" i="2"/>
  <c r="BF307" i="2" s="1"/>
  <c r="K349" i="2"/>
  <c r="BF349" i="2"/>
  <c r="BK141" i="3"/>
  <c r="K162" i="3"/>
  <c r="BF162" i="3"/>
  <c r="K211" i="3"/>
  <c r="BF211" i="3" s="1"/>
  <c r="BK228" i="3"/>
  <c r="BK225" i="3"/>
  <c r="K225" i="3"/>
  <c r="K102" i="3" s="1"/>
  <c r="K285" i="3"/>
  <c r="BF285" i="3"/>
  <c r="K299" i="3"/>
  <c r="BF299" i="3" s="1"/>
  <c r="BK313" i="3"/>
  <c r="K164" i="3"/>
  <c r="BF164" i="3"/>
  <c r="BK232" i="3"/>
  <c r="BK274" i="3"/>
  <c r="K160" i="3"/>
  <c r="BF160" i="3"/>
  <c r="K254" i="3"/>
  <c r="BF254" i="3" s="1"/>
  <c r="F38" i="3"/>
  <c r="BE96" i="1"/>
  <c r="BK290" i="3"/>
  <c r="BK199" i="3"/>
  <c r="BK234" i="3"/>
  <c r="K263" i="3"/>
  <c r="BF263" i="3" s="1"/>
  <c r="BK272" i="3"/>
  <c r="K321" i="3"/>
  <c r="BF321" i="3"/>
  <c r="K242" i="3"/>
  <c r="BF242" i="3" s="1"/>
  <c r="F35" i="4"/>
  <c r="BB97" i="1" s="1"/>
  <c r="BK229" i="4"/>
  <c r="K265" i="4"/>
  <c r="BF265" i="4"/>
  <c r="K302" i="4"/>
  <c r="BF302" i="4" s="1"/>
  <c r="BK349" i="4"/>
  <c r="K143" i="4"/>
  <c r="BF143" i="4" s="1"/>
  <c r="BK260" i="4"/>
  <c r="BK308" i="4"/>
  <c r="BK371" i="4"/>
  <c r="BK165" i="4"/>
  <c r="BK171" i="4"/>
  <c r="BK194" i="4"/>
  <c r="BK200" i="4"/>
  <c r="K226" i="4"/>
  <c r="BF226" i="4" s="1"/>
  <c r="K239" i="4"/>
  <c r="BF239" i="4"/>
  <c r="BK246" i="4"/>
  <c r="K269" i="4"/>
  <c r="BF269" i="4" s="1"/>
  <c r="K275" i="4"/>
  <c r="BF275" i="4" s="1"/>
  <c r="K280" i="4"/>
  <c r="BF280" i="4" s="1"/>
  <c r="K290" i="4"/>
  <c r="BF290" i="4" s="1"/>
  <c r="K300" i="4"/>
  <c r="BF300" i="4" s="1"/>
  <c r="K316" i="4"/>
  <c r="BF316" i="4"/>
  <c r="BK353" i="4"/>
  <c r="K163" i="4"/>
  <c r="BF163" i="4"/>
  <c r="BK252" i="4"/>
  <c r="BK249" i="4" s="1"/>
  <c r="K249" i="4" s="1"/>
  <c r="K104" i="4" s="1"/>
  <c r="K366" i="4"/>
  <c r="BF366" i="4" s="1"/>
  <c r="BK340" i="4"/>
  <c r="K35" i="5"/>
  <c r="AX98" i="1" s="1"/>
  <c r="BK296" i="5"/>
  <c r="BK251" i="5"/>
  <c r="BK250" i="5"/>
  <c r="K250" i="5" s="1"/>
  <c r="K108" i="5" s="1"/>
  <c r="K138" i="5"/>
  <c r="BF138" i="5"/>
  <c r="F38" i="5"/>
  <c r="BE98" i="1" s="1"/>
  <c r="BK288" i="6"/>
  <c r="K328" i="6"/>
  <c r="BF328" i="6"/>
  <c r="BK194" i="6"/>
  <c r="BK270" i="6"/>
  <c r="K324" i="6"/>
  <c r="BF324" i="6"/>
  <c r="K353" i="6"/>
  <c r="BF353" i="6" s="1"/>
  <c r="BK167" i="6"/>
  <c r="BK173" i="6"/>
  <c r="K227" i="6"/>
  <c r="BF227" i="6" s="1"/>
  <c r="K259" i="6"/>
  <c r="BF259" i="6"/>
  <c r="K274" i="6"/>
  <c r="BF274" i="6" s="1"/>
  <c r="K284" i="6"/>
  <c r="BF284" i="6"/>
  <c r="BK300" i="6"/>
  <c r="BK318" i="6"/>
  <c r="BK335" i="6"/>
  <c r="BK350" i="6"/>
  <c r="K143" i="6"/>
  <c r="BF143" i="6" s="1"/>
  <c r="BK185" i="6"/>
  <c r="K219" i="6"/>
  <c r="BF219" i="6" s="1"/>
  <c r="BK296" i="6"/>
  <c r="BK264" i="6"/>
  <c r="F38" i="6"/>
  <c r="BE99" i="1" s="1"/>
  <c r="BK267" i="7"/>
  <c r="K164" i="7"/>
  <c r="BF164" i="7"/>
  <c r="BK220" i="7"/>
  <c r="BK245" i="7"/>
  <c r="BK287" i="7"/>
  <c r="K35" i="7"/>
  <c r="AX100" i="1" s="1"/>
  <c r="BK153" i="7"/>
  <c r="K185" i="7"/>
  <c r="BF185" i="7"/>
  <c r="K229" i="7"/>
  <c r="BF229" i="7" s="1"/>
  <c r="BK285" i="7"/>
  <c r="BK271" i="7"/>
  <c r="F38" i="7"/>
  <c r="BE100" i="1" s="1"/>
  <c r="F38" i="8"/>
  <c r="BE101" i="1"/>
  <c r="K164" i="8"/>
  <c r="BF164" i="8" s="1"/>
  <c r="BK202" i="8"/>
  <c r="BK256" i="8"/>
  <c r="K216" i="8"/>
  <c r="BF216" i="8" s="1"/>
  <c r="K270" i="8"/>
  <c r="BF270" i="8"/>
  <c r="F39" i="8"/>
  <c r="BF101" i="1" s="1"/>
  <c r="K137" i="9"/>
  <c r="BF137" i="9"/>
  <c r="BK129" i="9"/>
  <c r="BK147" i="9"/>
  <c r="BK144" i="9"/>
  <c r="K144" i="9"/>
  <c r="K103" i="9" s="1"/>
  <c r="BK283" i="2"/>
  <c r="BK305" i="2"/>
  <c r="K320" i="2"/>
  <c r="BF320" i="2" s="1"/>
  <c r="K334" i="2"/>
  <c r="BF334" i="2"/>
  <c r="F37" i="2"/>
  <c r="BD95" i="1" s="1"/>
  <c r="K145" i="2"/>
  <c r="BF145" i="2"/>
  <c r="BK168" i="2"/>
  <c r="BK190" i="2"/>
  <c r="K215" i="2"/>
  <c r="BF215" i="2"/>
  <c r="BK354" i="2"/>
  <c r="BK155" i="2"/>
  <c r="K179" i="2"/>
  <c r="BF179" i="2"/>
  <c r="K238" i="2"/>
  <c r="BF238" i="2" s="1"/>
  <c r="K353" i="2"/>
  <c r="BF353" i="2"/>
  <c r="K176" i="2"/>
  <c r="BF176" i="2" s="1"/>
  <c r="K248" i="2"/>
  <c r="BF248" i="2"/>
  <c r="BK278" i="2"/>
  <c r="BK302" i="2"/>
  <c r="K326" i="2"/>
  <c r="BF326" i="2"/>
  <c r="F39" i="2"/>
  <c r="BF95" i="1" s="1"/>
  <c r="BK194" i="3"/>
  <c r="K279" i="3"/>
  <c r="BF279" i="3"/>
  <c r="K286" i="3"/>
  <c r="BF286" i="3" s="1"/>
  <c r="K318" i="3"/>
  <c r="BF318" i="3"/>
  <c r="BK213" i="3"/>
  <c r="BK268" i="3"/>
  <c r="K319" i="3"/>
  <c r="BF319" i="3"/>
  <c r="K208" i="3"/>
  <c r="BF208" i="3" s="1"/>
  <c r="K260" i="3"/>
  <c r="BF260" i="3"/>
  <c r="F39" i="3"/>
  <c r="BF96" i="1" s="1"/>
  <c r="K206" i="4"/>
  <c r="BF206" i="4"/>
  <c r="BK241" i="4"/>
  <c r="K273" i="4"/>
  <c r="BF273" i="4"/>
  <c r="K285" i="4"/>
  <c r="BF285" i="4" s="1"/>
  <c r="BK304" i="4"/>
  <c r="BK317" i="4"/>
  <c r="K338" i="4"/>
  <c r="BF338" i="4" s="1"/>
  <c r="BK145" i="4"/>
  <c r="K264" i="4"/>
  <c r="BF264" i="4"/>
  <c r="K329" i="4"/>
  <c r="BF329" i="4" s="1"/>
  <c r="K369" i="4"/>
  <c r="BF369" i="4"/>
  <c r="K344" i="4"/>
  <c r="BF344" i="4" s="1"/>
  <c r="K139" i="4"/>
  <c r="BF139" i="4"/>
  <c r="K167" i="4"/>
  <c r="BF167" i="4" s="1"/>
  <c r="BK184" i="4"/>
  <c r="BK219" i="4"/>
  <c r="BK244" i="4"/>
  <c r="K271" i="4"/>
  <c r="BF271" i="4"/>
  <c r="BK288" i="4"/>
  <c r="BK314" i="4"/>
  <c r="BK351" i="4"/>
  <c r="K173" i="4"/>
  <c r="BF173" i="4"/>
  <c r="K250" i="4"/>
  <c r="BF250" i="4" s="1"/>
  <c r="BK332" i="4"/>
  <c r="K370" i="4"/>
  <c r="BF370" i="4" s="1"/>
  <c r="K277" i="4"/>
  <c r="BF277" i="4"/>
  <c r="K321" i="4"/>
  <c r="BF321" i="4" s="1"/>
  <c r="K375" i="4"/>
  <c r="BF375" i="4"/>
  <c r="F39" i="4"/>
  <c r="BF97" i="1" s="1"/>
  <c r="BK319" i="4"/>
  <c r="BK224" i="4"/>
  <c r="BK315" i="4"/>
  <c r="K192" i="4"/>
  <c r="BF192" i="4" s="1"/>
  <c r="BK346" i="4"/>
  <c r="BK343" i="4"/>
  <c r="K343" i="4" s="1"/>
  <c r="K112" i="4" s="1"/>
  <c r="BK184" i="5"/>
  <c r="K204" i="5"/>
  <c r="BF204" i="5" s="1"/>
  <c r="K230" i="5"/>
  <c r="BF230" i="5"/>
  <c r="K244" i="5"/>
  <c r="BF244" i="5" s="1"/>
  <c r="K286" i="5"/>
  <c r="BF286" i="5"/>
  <c r="BK298" i="5"/>
  <c r="K165" i="5"/>
  <c r="BF165" i="5" s="1"/>
  <c r="BK221" i="5"/>
  <c r="K284" i="5"/>
  <c r="BF284" i="5" s="1"/>
  <c r="BK260" i="5"/>
  <c r="F37" i="5"/>
  <c r="BD98" i="1"/>
  <c r="K302" i="5"/>
  <c r="BF302" i="5" s="1"/>
  <c r="K150" i="5"/>
  <c r="BF150" i="5"/>
  <c r="BK206" i="5"/>
  <c r="K269" i="5"/>
  <c r="BF269" i="5"/>
  <c r="K144" i="5"/>
  <c r="BF144" i="5" s="1"/>
  <c r="K282" i="5"/>
  <c r="BF282" i="5"/>
  <c r="K35" i="6"/>
  <c r="AX99" i="1" s="1"/>
  <c r="K241" i="6"/>
  <c r="BF241" i="6"/>
  <c r="BK271" i="6"/>
  <c r="K286" i="6"/>
  <c r="BF286" i="6" s="1"/>
  <c r="BK309" i="6"/>
  <c r="K332" i="6"/>
  <c r="BF332" i="6" s="1"/>
  <c r="K341" i="6"/>
  <c r="BF341" i="6"/>
  <c r="K364" i="6"/>
  <c r="BF364" i="6" s="1"/>
  <c r="K152" i="6"/>
  <c r="BF152" i="6"/>
  <c r="K221" i="6"/>
  <c r="BF221" i="6" s="1"/>
  <c r="K303" i="6"/>
  <c r="BF303" i="6"/>
  <c r="K230" i="6"/>
  <c r="BF230" i="6" s="1"/>
  <c r="F39" i="6"/>
  <c r="BF99" i="1"/>
  <c r="BK175" i="7"/>
  <c r="K213" i="7"/>
  <c r="BF213" i="7" s="1"/>
  <c r="K262" i="7"/>
  <c r="BF262" i="7"/>
  <c r="K236" i="7"/>
  <c r="BF236" i="7" s="1"/>
  <c r="BK215" i="7"/>
  <c r="K138" i="7"/>
  <c r="BF138" i="7" s="1"/>
  <c r="K169" i="7"/>
  <c r="BF169" i="7"/>
  <c r="K191" i="7"/>
  <c r="BF191" i="7" s="1"/>
  <c r="K231" i="7"/>
  <c r="BF231" i="7"/>
  <c r="BK264" i="7"/>
  <c r="BK261" i="7" s="1"/>
  <c r="K261" i="7" s="1"/>
  <c r="K109" i="7" s="1"/>
  <c r="BK200" i="7"/>
  <c r="BK269" i="7"/>
  <c r="BK226" i="7"/>
  <c r="BK223" i="7"/>
  <c r="K223" i="7"/>
  <c r="K104" i="7" s="1"/>
  <c r="BK275" i="7"/>
  <c r="K136" i="7"/>
  <c r="BF136" i="7"/>
  <c r="K173" i="7"/>
  <c r="BF173" i="7" s="1"/>
  <c r="BK277" i="7"/>
  <c r="K196" i="7"/>
  <c r="BF196" i="7" s="1"/>
  <c r="K259" i="7"/>
  <c r="BF259" i="7"/>
  <c r="F37" i="8"/>
  <c r="BD101" i="1" s="1"/>
  <c r="BK191" i="8"/>
  <c r="BK239" i="8"/>
  <c r="BK138" i="8"/>
  <c r="BK137" i="8" s="1"/>
  <c r="K137" i="8" s="1"/>
  <c r="K99" i="8" s="1"/>
  <c r="BK235" i="8"/>
  <c r="K177" i="8"/>
  <c r="BF177" i="8"/>
  <c r="K149" i="8"/>
  <c r="BF149" i="8" s="1"/>
  <c r="K162" i="8"/>
  <c r="BF162" i="8"/>
  <c r="BK200" i="8"/>
  <c r="K227" i="8"/>
  <c r="BF227" i="8" s="1"/>
  <c r="BK252" i="8"/>
  <c r="K135" i="8"/>
  <c r="BF135" i="8" s="1"/>
  <c r="BK229" i="8"/>
  <c r="K145" i="8"/>
  <c r="BF145" i="8"/>
  <c r="BK172" i="8"/>
  <c r="BK231" i="8"/>
  <c r="K260" i="8"/>
  <c r="BF260" i="8"/>
  <c r="K134" i="9"/>
  <c r="BF134" i="9" s="1"/>
  <c r="K145" i="9"/>
  <c r="BF145" i="9"/>
  <c r="K126" i="9"/>
  <c r="BF126" i="9" s="1"/>
  <c r="BK131" i="9"/>
  <c r="F38" i="9"/>
  <c r="BE102" i="1" s="1"/>
  <c r="K139" i="9"/>
  <c r="BF139" i="9"/>
  <c r="K35" i="2"/>
  <c r="AX95" i="1" s="1"/>
  <c r="BK166" i="2"/>
  <c r="BK181" i="2"/>
  <c r="BK217" i="2"/>
  <c r="K356" i="2"/>
  <c r="BF356" i="2" s="1"/>
  <c r="BK170" i="2"/>
  <c r="BK230" i="2"/>
  <c r="K355" i="2"/>
  <c r="BF355" i="2" s="1"/>
  <c r="K212" i="2"/>
  <c r="BF212" i="2"/>
  <c r="K261" i="2"/>
  <c r="BF261" i="2" s="1"/>
  <c r="K289" i="2"/>
  <c r="BF289" i="2"/>
  <c r="K322" i="2"/>
  <c r="BF322" i="2" s="1"/>
  <c r="K340" i="2"/>
  <c r="BF340" i="2"/>
  <c r="BK263" i="2"/>
  <c r="BK287" i="2"/>
  <c r="K329" i="2"/>
  <c r="BF329" i="2"/>
  <c r="F35" i="3"/>
  <c r="BB96" i="1" s="1"/>
  <c r="BK256" i="3"/>
  <c r="K288" i="3"/>
  <c r="BF288" i="3" s="1"/>
  <c r="K314" i="3"/>
  <c r="BF314" i="3"/>
  <c r="BK139" i="3"/>
  <c r="BK250" i="3"/>
  <c r="K270" i="3"/>
  <c r="BF270" i="3"/>
  <c r="K317" i="3"/>
  <c r="BF317" i="3" s="1"/>
  <c r="K252" i="3"/>
  <c r="BF252" i="3"/>
  <c r="F37" i="3"/>
  <c r="BD96" i="1" s="1"/>
  <c r="K149" i="4"/>
  <c r="BF149" i="4"/>
  <c r="BK367" i="4"/>
  <c r="BK158" i="4"/>
  <c r="K177" i="4"/>
  <c r="BF177" i="4"/>
  <c r="BK198" i="4"/>
  <c r="K236" i="4"/>
  <c r="BF236" i="4" s="1"/>
  <c r="K257" i="4"/>
  <c r="BF257" i="4"/>
  <c r="BK278" i="4"/>
  <c r="K306" i="4"/>
  <c r="BF306" i="4"/>
  <c r="K325" i="4"/>
  <c r="BF325" i="4" s="1"/>
  <c r="BK361" i="4"/>
  <c r="BK214" i="4"/>
  <c r="BK267" i="4"/>
  <c r="BK259" i="4" s="1"/>
  <c r="K259" i="4" s="1"/>
  <c r="K106" i="4" s="1"/>
  <c r="BK359" i="4"/>
  <c r="BK156" i="4"/>
  <c r="K292" i="4"/>
  <c r="BF292" i="4"/>
  <c r="K357" i="4"/>
  <c r="BF357" i="4" s="1"/>
  <c r="F37" i="4"/>
  <c r="BD97" i="1"/>
  <c r="K310" i="4"/>
  <c r="BF310" i="4" s="1"/>
  <c r="K327" i="4"/>
  <c r="BF327" i="4"/>
  <c r="BK141" i="4"/>
  <c r="BK282" i="4"/>
  <c r="BK334" i="4"/>
  <c r="BK294" i="4"/>
  <c r="BK364" i="4"/>
  <c r="K163" i="5"/>
  <c r="BF163" i="5" s="1"/>
  <c r="K225" i="5"/>
  <c r="BF225" i="5"/>
  <c r="K238" i="5"/>
  <c r="BF238" i="5" s="1"/>
  <c r="BK264" i="5"/>
  <c r="K295" i="5"/>
  <c r="BF295" i="5" s="1"/>
  <c r="K159" i="5"/>
  <c r="BF159" i="5"/>
  <c r="BK201" i="5"/>
  <c r="BK263" i="5"/>
  <c r="K167" i="5"/>
  <c r="BF167" i="5"/>
  <c r="K288" i="5"/>
  <c r="BF288" i="5" s="1"/>
  <c r="K136" i="5"/>
  <c r="BF136" i="5"/>
  <c r="K181" i="5"/>
  <c r="BF181" i="5" s="1"/>
  <c r="BK214" i="5"/>
  <c r="BK203" i="5"/>
  <c r="K203" i="5"/>
  <c r="K101" i="5" s="1"/>
  <c r="BK232" i="5"/>
  <c r="BK229" i="5"/>
  <c r="K229" i="5"/>
  <c r="K105" i="5" s="1"/>
  <c r="K280" i="5"/>
  <c r="BF280" i="5"/>
  <c r="K297" i="5"/>
  <c r="BF297" i="5" s="1"/>
  <c r="K161" i="5"/>
  <c r="BF161" i="5"/>
  <c r="K216" i="5"/>
  <c r="BF216" i="5" s="1"/>
  <c r="BK274" i="5"/>
  <c r="K240" i="5"/>
  <c r="BF240" i="5"/>
  <c r="BK301" i="5"/>
  <c r="K152" i="5"/>
  <c r="BF152" i="5"/>
  <c r="K171" i="5"/>
  <c r="BF171" i="5" s="1"/>
  <c r="K190" i="5"/>
  <c r="BF190" i="5"/>
  <c r="K209" i="5"/>
  <c r="BF209" i="5" s="1"/>
  <c r="BK219" i="5"/>
  <c r="K227" i="5"/>
  <c r="BF227" i="5"/>
  <c r="K235" i="5"/>
  <c r="BF235" i="5" s="1"/>
  <c r="BK248" i="5"/>
  <c r="K186" i="5"/>
  <c r="BF186" i="5" s="1"/>
  <c r="BK278" i="5"/>
  <c r="BK174" i="5"/>
  <c r="F39" i="5"/>
  <c r="BF98" i="1" s="1"/>
  <c r="BK311" i="6"/>
  <c r="BK345" i="6"/>
  <c r="BK208" i="6"/>
  <c r="K307" i="6"/>
  <c r="BF307" i="6" s="1"/>
  <c r="BK257" i="6"/>
  <c r="BK154" i="6"/>
  <c r="K188" i="6"/>
  <c r="BF188" i="6" s="1"/>
  <c r="BK243" i="6"/>
  <c r="BK240" i="6"/>
  <c r="K240" i="6" s="1"/>
  <c r="K105" i="6" s="1"/>
  <c r="K266" i="6"/>
  <c r="BF266" i="6"/>
  <c r="BK280" i="6"/>
  <c r="BK290" i="6"/>
  <c r="K305" i="6"/>
  <c r="BF305" i="6"/>
  <c r="K330" i="6"/>
  <c r="BF330" i="6" s="1"/>
  <c r="BK343" i="6"/>
  <c r="BK358" i="6"/>
  <c r="K149" i="6"/>
  <c r="BF149" i="6" s="1"/>
  <c r="BK196" i="6"/>
  <c r="K250" i="6"/>
  <c r="BF250" i="6" s="1"/>
  <c r="K347" i="6"/>
  <c r="BF347" i="6"/>
  <c r="K217" i="6"/>
  <c r="BF217" i="6" s="1"/>
  <c r="BK356" i="6"/>
  <c r="BK145" i="6"/>
  <c r="K165" i="6"/>
  <c r="BF165" i="6" s="1"/>
  <c r="K171" i="6"/>
  <c r="BF171" i="6"/>
  <c r="K203" i="6"/>
  <c r="BF203" i="6" s="1"/>
  <c r="K232" i="6"/>
  <c r="BF232" i="6"/>
  <c r="K253" i="6"/>
  <c r="BF253" i="6" s="1"/>
  <c r="K263" i="6"/>
  <c r="BF263" i="6"/>
  <c r="BK278" i="6"/>
  <c r="K298" i="6"/>
  <c r="BF298" i="6" s="1"/>
  <c r="BK320" i="6"/>
  <c r="K339" i="6"/>
  <c r="BF339" i="6" s="1"/>
  <c r="BK352" i="6"/>
  <c r="BK139" i="6"/>
  <c r="BK192" i="6"/>
  <c r="K246" i="6"/>
  <c r="BF246" i="6" s="1"/>
  <c r="BK315" i="6"/>
  <c r="K175" i="6"/>
  <c r="BF175" i="6" s="1"/>
  <c r="F35" i="6"/>
  <c r="BB99" i="1"/>
  <c r="K313" i="6"/>
  <c r="BF313" i="6" s="1"/>
  <c r="K210" i="6"/>
  <c r="BF210" i="6"/>
  <c r="BK326" i="6"/>
  <c r="BK317" i="6" s="1"/>
  <c r="K317" i="6" s="1"/>
  <c r="K111" i="6" s="1"/>
  <c r="F37" i="7"/>
  <c r="BD100" i="1" s="1"/>
  <c r="BK134" i="7"/>
  <c r="BK133" i="7"/>
  <c r="K133" i="7"/>
  <c r="K98" i="7" s="1"/>
  <c r="BK162" i="7"/>
  <c r="BK203" i="7"/>
  <c r="K224" i="7"/>
  <c r="BF224" i="7" s="1"/>
  <c r="BK279" i="7"/>
  <c r="K252" i="7"/>
  <c r="BF252" i="7"/>
  <c r="K256" i="7"/>
  <c r="BF256" i="7" s="1"/>
  <c r="K146" i="7"/>
  <c r="BF146" i="7"/>
  <c r="BK181" i="7"/>
  <c r="BK210" i="7"/>
  <c r="BK273" i="7"/>
  <c r="BK205" i="7"/>
  <c r="K288" i="7"/>
  <c r="BF288" i="7" s="1"/>
  <c r="K254" i="7"/>
  <c r="BF254" i="7"/>
  <c r="F39" i="7"/>
  <c r="BF100" i="1" s="1"/>
  <c r="K182" i="8"/>
  <c r="BF182" i="8"/>
  <c r="K206" i="8"/>
  <c r="BF206" i="8" s="1"/>
  <c r="BK223" i="8"/>
  <c r="K237" i="8"/>
  <c r="BF237" i="8" s="1"/>
  <c r="BK245" i="8"/>
  <c r="BK250" i="8"/>
  <c r="K272" i="8"/>
  <c r="BF272" i="8" s="1"/>
  <c r="K140" i="8"/>
  <c r="BF140" i="8"/>
  <c r="BK198" i="8"/>
  <c r="K215" i="8"/>
  <c r="BF215" i="8" s="1"/>
  <c r="K225" i="8"/>
  <c r="BF225" i="8"/>
  <c r="BK233" i="8"/>
  <c r="K268" i="8"/>
  <c r="BF268" i="8"/>
  <c r="K156" i="8"/>
  <c r="BF156" i="8" s="1"/>
  <c r="K186" i="8"/>
  <c r="BF186" i="8"/>
  <c r="K262" i="8"/>
  <c r="BF262" i="8" s="1"/>
  <c r="K35" i="8"/>
  <c r="AX101" i="1"/>
  <c r="K153" i="8"/>
  <c r="BF153" i="8" s="1"/>
  <c r="BK196" i="8"/>
  <c r="K246" i="8"/>
  <c r="BF246" i="8"/>
  <c r="K147" i="8"/>
  <c r="BF147" i="8" s="1"/>
  <c r="K267" i="8"/>
  <c r="BF267" i="8"/>
  <c r="BK151" i="8"/>
  <c r="K167" i="8"/>
  <c r="BF167" i="8" s="1"/>
  <c r="K204" i="8"/>
  <c r="BF204" i="8"/>
  <c r="K241" i="8"/>
  <c r="BF241" i="8" s="1"/>
  <c r="K258" i="8"/>
  <c r="BF258" i="8"/>
  <c r="K188" i="8"/>
  <c r="BF188" i="8" s="1"/>
  <c r="K243" i="8"/>
  <c r="BF243" i="8"/>
  <c r="K254" i="8"/>
  <c r="BF254" i="8" s="1"/>
  <c r="K209" i="8"/>
  <c r="BF209" i="8"/>
  <c r="K247" i="8"/>
  <c r="BF247" i="8" s="1"/>
  <c r="K35" i="9"/>
  <c r="AX102" i="1"/>
  <c r="K142" i="9"/>
  <c r="BF142" i="9" s="1"/>
  <c r="F37" i="9"/>
  <c r="BD102" i="1"/>
  <c r="R133" i="8" l="1"/>
  <c r="J97" i="8" s="1"/>
  <c r="BK275" i="5"/>
  <c r="K275" i="5" s="1"/>
  <c r="K112" i="5" s="1"/>
  <c r="BK138" i="2"/>
  <c r="K138" i="2" s="1"/>
  <c r="K98" i="2" s="1"/>
  <c r="Q133" i="8"/>
  <c r="T222" i="7"/>
  <c r="T134" i="5"/>
  <c r="T137" i="4"/>
  <c r="T230" i="3"/>
  <c r="X184" i="8"/>
  <c r="X132" i="8" s="1"/>
  <c r="R222" i="7"/>
  <c r="J103" i="7"/>
  <c r="R133" i="3"/>
  <c r="J97" i="3" s="1"/>
  <c r="X234" i="6"/>
  <c r="R134" i="5"/>
  <c r="J97" i="5"/>
  <c r="Q137" i="4"/>
  <c r="I97" i="4" s="1"/>
  <c r="X133" i="3"/>
  <c r="T234" i="6"/>
  <c r="X248" i="4"/>
  <c r="R137" i="4"/>
  <c r="Q230" i="3"/>
  <c r="I103" i="3"/>
  <c r="V133" i="3"/>
  <c r="V234" i="6"/>
  <c r="Q137" i="6"/>
  <c r="T223" i="5"/>
  <c r="X134" i="5"/>
  <c r="R230" i="3"/>
  <c r="J103" i="3"/>
  <c r="T133" i="3"/>
  <c r="T132" i="3" s="1"/>
  <c r="AW96" i="1" s="1"/>
  <c r="X234" i="2"/>
  <c r="V184" i="8"/>
  <c r="V132" i="8" s="1"/>
  <c r="T184" i="8"/>
  <c r="T132" i="8"/>
  <c r="AW101" i="1"/>
  <c r="X223" i="5"/>
  <c r="V137" i="4"/>
  <c r="Q124" i="9"/>
  <c r="I97" i="9"/>
  <c r="R132" i="7"/>
  <c r="R131" i="7" s="1"/>
  <c r="J96" i="7" s="1"/>
  <c r="K31" i="7" s="1"/>
  <c r="AT100" i="1" s="1"/>
  <c r="X137" i="6"/>
  <c r="X136" i="6"/>
  <c r="V223" i="5"/>
  <c r="R248" i="4"/>
  <c r="J103" i="4" s="1"/>
  <c r="T248" i="4"/>
  <c r="X137" i="4"/>
  <c r="X136" i="4" s="1"/>
  <c r="R234" i="2"/>
  <c r="J103" i="2"/>
  <c r="V234" i="2"/>
  <c r="T132" i="7"/>
  <c r="T131" i="7" s="1"/>
  <c r="AW100" i="1" s="1"/>
  <c r="V222" i="7"/>
  <c r="V132" i="7"/>
  <c r="V131" i="7" s="1"/>
  <c r="T137" i="6"/>
  <c r="T136" i="6"/>
  <c r="AW99" i="1" s="1"/>
  <c r="V248" i="4"/>
  <c r="X230" i="3"/>
  <c r="R124" i="9"/>
  <c r="R123" i="9" s="1"/>
  <c r="J96" i="9" s="1"/>
  <c r="K31" i="9" s="1"/>
  <c r="AT102" i="1" s="1"/>
  <c r="X132" i="7"/>
  <c r="Q134" i="5"/>
  <c r="I97" i="5"/>
  <c r="Q133" i="3"/>
  <c r="Q132" i="3" s="1"/>
  <c r="I96" i="3" s="1"/>
  <c r="K30" i="3" s="1"/>
  <c r="AS96" i="1" s="1"/>
  <c r="X137" i="2"/>
  <c r="X222" i="7"/>
  <c r="Q234" i="6"/>
  <c r="I103" i="6"/>
  <c r="V137" i="6"/>
  <c r="V136" i="6" s="1"/>
  <c r="V230" i="3"/>
  <c r="T234" i="2"/>
  <c r="T137" i="2"/>
  <c r="T136" i="2" s="1"/>
  <c r="AW95" i="1" s="1"/>
  <c r="R184" i="8"/>
  <c r="J103" i="8" s="1"/>
  <c r="V134" i="5"/>
  <c r="V133" i="5"/>
  <c r="V137" i="2"/>
  <c r="V136" i="2" s="1"/>
  <c r="J104" i="2"/>
  <c r="Q137" i="2"/>
  <c r="I97" i="2"/>
  <c r="R137" i="2"/>
  <c r="R136" i="2" s="1"/>
  <c r="J96" i="2" s="1"/>
  <c r="K31" i="2" s="1"/>
  <c r="AT95" i="1" s="1"/>
  <c r="R358" i="2"/>
  <c r="J115" i="2"/>
  <c r="I98" i="4"/>
  <c r="I116" i="4"/>
  <c r="Q248" i="4"/>
  <c r="I103" i="4"/>
  <c r="J98" i="5"/>
  <c r="Q223" i="5"/>
  <c r="I103" i="5" s="1"/>
  <c r="I98" i="6"/>
  <c r="I104" i="6"/>
  <c r="R137" i="6"/>
  <c r="J97" i="6" s="1"/>
  <c r="R234" i="6"/>
  <c r="J103" i="6"/>
  <c r="Q362" i="6"/>
  <c r="I115" i="6" s="1"/>
  <c r="J98" i="7"/>
  <c r="I98" i="8"/>
  <c r="J104" i="8"/>
  <c r="J98" i="9"/>
  <c r="I112" i="8"/>
  <c r="R274" i="8"/>
  <c r="J111" i="8" s="1"/>
  <c r="I98" i="9"/>
  <c r="Q234" i="2"/>
  <c r="I103" i="2"/>
  <c r="BK358" i="2"/>
  <c r="K358" i="2" s="1"/>
  <c r="K115" i="2" s="1"/>
  <c r="I98" i="3"/>
  <c r="I104" i="3"/>
  <c r="J98" i="4"/>
  <c r="I98" i="5"/>
  <c r="R223" i="5"/>
  <c r="J103" i="5" s="1"/>
  <c r="J116" i="6"/>
  <c r="BK362" i="6"/>
  <c r="K362" i="6"/>
  <c r="K115" i="6" s="1"/>
  <c r="Q132" i="7"/>
  <c r="I97" i="7"/>
  <c r="Q222" i="7"/>
  <c r="I103" i="7" s="1"/>
  <c r="J98" i="8"/>
  <c r="Q184" i="8"/>
  <c r="I103" i="8"/>
  <c r="I116" i="2"/>
  <c r="J98" i="3"/>
  <c r="J104" i="3"/>
  <c r="J104" i="4"/>
  <c r="J116" i="4"/>
  <c r="BK373" i="4"/>
  <c r="K373" i="4"/>
  <c r="K115" i="4"/>
  <c r="J104" i="7"/>
  <c r="BK274" i="8"/>
  <c r="K274" i="8"/>
  <c r="K111" i="8"/>
  <c r="BK214" i="2"/>
  <c r="K214" i="2" s="1"/>
  <c r="K101" i="2" s="1"/>
  <c r="BK245" i="2"/>
  <c r="K245" i="2" s="1"/>
  <c r="K106" i="2" s="1"/>
  <c r="BK260" i="2"/>
  <c r="K260" i="2"/>
  <c r="K107" i="2" s="1"/>
  <c r="BK134" i="3"/>
  <c r="K134" i="3"/>
  <c r="K98" i="3"/>
  <c r="BK150" i="3"/>
  <c r="K150" i="3" s="1"/>
  <c r="K99" i="3" s="1"/>
  <c r="BK174" i="3"/>
  <c r="K174" i="3" s="1"/>
  <c r="K100" i="3" s="1"/>
  <c r="BK155" i="4"/>
  <c r="K155" i="4"/>
  <c r="K99" i="4" s="1"/>
  <c r="BK181" i="4"/>
  <c r="K181" i="4"/>
  <c r="K100" i="4"/>
  <c r="BK243" i="4"/>
  <c r="K243" i="4"/>
  <c r="K102" i="4"/>
  <c r="BK237" i="5"/>
  <c r="K237" i="5" s="1"/>
  <c r="K107" i="5" s="1"/>
  <c r="BK255" i="5"/>
  <c r="K255" i="5"/>
  <c r="K109" i="5" s="1"/>
  <c r="BK271" i="5"/>
  <c r="K271" i="5"/>
  <c r="K111" i="5"/>
  <c r="BK290" i="5"/>
  <c r="K290" i="5"/>
  <c r="K113" i="5"/>
  <c r="BK216" i="6"/>
  <c r="K216" i="6" s="1"/>
  <c r="K101" i="6" s="1"/>
  <c r="BK334" i="6"/>
  <c r="K334" i="6"/>
  <c r="K113" i="6" s="1"/>
  <c r="BK143" i="7"/>
  <c r="K143" i="7"/>
  <c r="K99" i="7"/>
  <c r="BK161" i="7"/>
  <c r="K161" i="7" s="1"/>
  <c r="K100" i="7" s="1"/>
  <c r="BK217" i="7"/>
  <c r="K217" i="7" s="1"/>
  <c r="K102" i="7" s="1"/>
  <c r="BK266" i="7"/>
  <c r="K266" i="7"/>
  <c r="K110" i="7" s="1"/>
  <c r="BK128" i="9"/>
  <c r="K128" i="9"/>
  <c r="K99" i="9"/>
  <c r="BK166" i="8"/>
  <c r="K166" i="8" s="1"/>
  <c r="K101" i="8" s="1"/>
  <c r="BK236" i="8"/>
  <c r="K236" i="8" s="1"/>
  <c r="K108" i="8" s="1"/>
  <c r="BK264" i="8"/>
  <c r="K264" i="8"/>
  <c r="K110" i="8" s="1"/>
  <c r="BK273" i="2"/>
  <c r="K273" i="2"/>
  <c r="K108" i="2"/>
  <c r="BK291" i="2"/>
  <c r="K291" i="2" s="1"/>
  <c r="K109" i="2" s="1"/>
  <c r="BK304" i="2"/>
  <c r="K304" i="2" s="1"/>
  <c r="K110" i="2" s="1"/>
  <c r="BK231" i="3"/>
  <c r="K231" i="3"/>
  <c r="K104" i="3" s="1"/>
  <c r="BK249" i="3"/>
  <c r="K249" i="3"/>
  <c r="K107" i="3"/>
  <c r="BK262" i="3"/>
  <c r="K262" i="3" s="1"/>
  <c r="K108" i="3" s="1"/>
  <c r="BK282" i="3"/>
  <c r="K282" i="3" s="1"/>
  <c r="K110" i="3" s="1"/>
  <c r="BK307" i="3"/>
  <c r="K307" i="3"/>
  <c r="K112" i="3" s="1"/>
  <c r="BK173" i="5"/>
  <c r="K173" i="5"/>
  <c r="K100" i="5"/>
  <c r="BK218" i="5"/>
  <c r="K218" i="5"/>
  <c r="K102" i="5"/>
  <c r="BK138" i="6"/>
  <c r="K138" i="6" s="1"/>
  <c r="K98" i="6" s="1"/>
  <c r="BK304" i="6"/>
  <c r="K304" i="6"/>
  <c r="K110" i="6" s="1"/>
  <c r="BK349" i="6"/>
  <c r="K349" i="6"/>
  <c r="K114" i="6"/>
  <c r="BK202" i="7"/>
  <c r="K202" i="7"/>
  <c r="K101" i="7"/>
  <c r="BK238" i="7"/>
  <c r="K238" i="7" s="1"/>
  <c r="K107" i="7" s="1"/>
  <c r="BK281" i="7"/>
  <c r="K281" i="7"/>
  <c r="K111" i="7" s="1"/>
  <c r="BK190" i="8"/>
  <c r="K190" i="8"/>
  <c r="K105" i="8"/>
  <c r="BK218" i="8"/>
  <c r="K218" i="8"/>
  <c r="K107" i="8"/>
  <c r="BK154" i="2"/>
  <c r="K154" i="2" s="1"/>
  <c r="K99" i="2" s="1"/>
  <c r="BK178" i="2"/>
  <c r="K178" i="2"/>
  <c r="K100" i="2" s="1"/>
  <c r="BK229" i="2"/>
  <c r="K229" i="2"/>
  <c r="K102" i="2"/>
  <c r="BK348" i="2"/>
  <c r="K348" i="2"/>
  <c r="K114" i="2"/>
  <c r="BK228" i="4"/>
  <c r="K228" i="4" s="1"/>
  <c r="K101" i="4" s="1"/>
  <c r="BK274" i="4"/>
  <c r="K274" i="4"/>
  <c r="K107" i="4" s="1"/>
  <c r="BK287" i="4"/>
  <c r="K287" i="4"/>
  <c r="K108" i="4"/>
  <c r="BK305" i="4"/>
  <c r="K305" i="4"/>
  <c r="K109" i="4"/>
  <c r="BK331" i="4"/>
  <c r="K331" i="4" s="1"/>
  <c r="K111" i="4" s="1"/>
  <c r="BK348" i="4"/>
  <c r="K348" i="4"/>
  <c r="K113" i="4" s="1"/>
  <c r="BK363" i="4"/>
  <c r="K363" i="4"/>
  <c r="K114" i="4"/>
  <c r="BK151" i="6"/>
  <c r="K151" i="6"/>
  <c r="K99" i="6"/>
  <c r="BK177" i="6"/>
  <c r="K177" i="6" s="1"/>
  <c r="K100" i="6" s="1"/>
  <c r="BK245" i="6"/>
  <c r="K245" i="6"/>
  <c r="K106" i="6" s="1"/>
  <c r="BK260" i="6"/>
  <c r="K260" i="6"/>
  <c r="K107" i="6"/>
  <c r="BK273" i="6"/>
  <c r="K273" i="6"/>
  <c r="K108" i="6"/>
  <c r="BK291" i="6"/>
  <c r="K291" i="6" s="1"/>
  <c r="K109" i="6" s="1"/>
  <c r="BK249" i="8"/>
  <c r="K249" i="8"/>
  <c r="K109" i="8" s="1"/>
  <c r="BK210" i="3"/>
  <c r="K210" i="3"/>
  <c r="K101" i="3"/>
  <c r="BK318" i="4"/>
  <c r="K318" i="4"/>
  <c r="K110" i="4"/>
  <c r="BK138" i="4"/>
  <c r="K138" i="4" s="1"/>
  <c r="K98" i="4" s="1"/>
  <c r="K36" i="3"/>
  <c r="AY96" i="1"/>
  <c r="AV96" i="1" s="1"/>
  <c r="F36" i="4"/>
  <c r="BC97" i="1"/>
  <c r="F36" i="7"/>
  <c r="BC100" i="1" s="1"/>
  <c r="K36" i="8"/>
  <c r="AY101" i="1"/>
  <c r="AV101" i="1"/>
  <c r="F36" i="3"/>
  <c r="BC96" i="1"/>
  <c r="K36" i="4"/>
  <c r="AY97" i="1"/>
  <c r="AV97" i="1" s="1"/>
  <c r="K36" i="7"/>
  <c r="AY100" i="1"/>
  <c r="AV100" i="1"/>
  <c r="F36" i="8"/>
  <c r="BC101" i="1"/>
  <c r="F36" i="2"/>
  <c r="BC95" i="1"/>
  <c r="K36" i="5"/>
  <c r="AY98" i="1"/>
  <c r="AV98" i="1"/>
  <c r="F36" i="6"/>
  <c r="BC99" i="1" s="1"/>
  <c r="F36" i="9"/>
  <c r="BC102" i="1"/>
  <c r="BD94" i="1"/>
  <c r="W31" i="1" s="1"/>
  <c r="K36" i="2"/>
  <c r="AY95" i="1"/>
  <c r="AV95" i="1"/>
  <c r="F36" i="5"/>
  <c r="BC98" i="1"/>
  <c r="K36" i="6"/>
  <c r="AY99" i="1" s="1"/>
  <c r="AV99" i="1" s="1"/>
  <c r="BB94" i="1"/>
  <c r="W29" i="1"/>
  <c r="BF94" i="1"/>
  <c r="W33" i="1" s="1"/>
  <c r="K36" i="9"/>
  <c r="AY102" i="1"/>
  <c r="AV102" i="1"/>
  <c r="BE94" i="1"/>
  <c r="W32" i="1"/>
  <c r="X131" i="7" l="1"/>
  <c r="Q132" i="8"/>
  <c r="I96" i="8" s="1"/>
  <c r="K30" i="8" s="1"/>
  <c r="AS101" i="1" s="1"/>
  <c r="V136" i="4"/>
  <c r="X133" i="5"/>
  <c r="V132" i="3"/>
  <c r="R136" i="4"/>
  <c r="J96" i="4"/>
  <c r="K31" i="4" s="1"/>
  <c r="AT97" i="1" s="1"/>
  <c r="T136" i="4"/>
  <c r="AW97" i="1"/>
  <c r="X136" i="2"/>
  <c r="Q136" i="6"/>
  <c r="I96" i="6" s="1"/>
  <c r="K30" i="6" s="1"/>
  <c r="AS99" i="1" s="1"/>
  <c r="X132" i="3"/>
  <c r="T133" i="5"/>
  <c r="AW98" i="1"/>
  <c r="BK133" i="8"/>
  <c r="K133" i="8"/>
  <c r="K97" i="8" s="1"/>
  <c r="BK248" i="4"/>
  <c r="K248" i="4" s="1"/>
  <c r="K103" i="4" s="1"/>
  <c r="BK234" i="6"/>
  <c r="K234" i="6"/>
  <c r="K103" i="6" s="1"/>
  <c r="BK234" i="2"/>
  <c r="K234" i="2" s="1"/>
  <c r="K103" i="2" s="1"/>
  <c r="BK223" i="5"/>
  <c r="K223" i="5"/>
  <c r="K103" i="5" s="1"/>
  <c r="BK132" i="7"/>
  <c r="K132" i="7" s="1"/>
  <c r="K97" i="7" s="1"/>
  <c r="BK134" i="5"/>
  <c r="K134" i="5"/>
  <c r="K97" i="5" s="1"/>
  <c r="R132" i="8"/>
  <c r="J96" i="8" s="1"/>
  <c r="K31" i="8" s="1"/>
  <c r="AT101" i="1" s="1"/>
  <c r="BK184" i="8"/>
  <c r="K184" i="8" s="1"/>
  <c r="K103" i="8" s="1"/>
  <c r="BK222" i="7"/>
  <c r="K222" i="7"/>
  <c r="K103" i="7" s="1"/>
  <c r="BK124" i="9"/>
  <c r="K124" i="9" s="1"/>
  <c r="K97" i="9" s="1"/>
  <c r="J97" i="2"/>
  <c r="Q136" i="2"/>
  <c r="I96" i="2" s="1"/>
  <c r="K30" i="2" s="1"/>
  <c r="AS95" i="1" s="1"/>
  <c r="BK137" i="2"/>
  <c r="K137" i="2" s="1"/>
  <c r="K97" i="2" s="1"/>
  <c r="I97" i="3"/>
  <c r="BK133" i="3"/>
  <c r="K133" i="3" s="1"/>
  <c r="K97" i="3" s="1"/>
  <c r="BK230" i="3"/>
  <c r="K230" i="3"/>
  <c r="K103" i="3" s="1"/>
  <c r="Q136" i="4"/>
  <c r="I96" i="4" s="1"/>
  <c r="K30" i="4" s="1"/>
  <c r="AS97" i="1" s="1"/>
  <c r="Q133" i="5"/>
  <c r="I96" i="5" s="1"/>
  <c r="K30" i="5" s="1"/>
  <c r="AS98" i="1" s="1"/>
  <c r="I97" i="6"/>
  <c r="R136" i="6"/>
  <c r="J96" i="6"/>
  <c r="K31" i="6" s="1"/>
  <c r="AT99" i="1" s="1"/>
  <c r="BK137" i="6"/>
  <c r="K137" i="6"/>
  <c r="K97" i="6" s="1"/>
  <c r="Q131" i="7"/>
  <c r="I96" i="7" s="1"/>
  <c r="K30" i="7" s="1"/>
  <c r="AS100" i="1" s="1"/>
  <c r="I97" i="8"/>
  <c r="J97" i="9"/>
  <c r="Q123" i="9"/>
  <c r="I96" i="9" s="1"/>
  <c r="K30" i="9" s="1"/>
  <c r="AS102" i="1" s="1"/>
  <c r="R132" i="3"/>
  <c r="J96" i="3" s="1"/>
  <c r="K31" i="3" s="1"/>
  <c r="AT96" i="1" s="1"/>
  <c r="R133" i="5"/>
  <c r="J96" i="5" s="1"/>
  <c r="K31" i="5" s="1"/>
  <c r="AT98" i="1" s="1"/>
  <c r="J97" i="7"/>
  <c r="J97" i="4"/>
  <c r="BK137" i="4"/>
  <c r="K137" i="4" s="1"/>
  <c r="K97" i="4" s="1"/>
  <c r="AX94" i="1"/>
  <c r="AK29" i="1"/>
  <c r="BC94" i="1"/>
  <c r="W30" i="1"/>
  <c r="AZ94" i="1"/>
  <c r="BA94" i="1"/>
  <c r="BK136" i="2" l="1"/>
  <c r="K136" i="2"/>
  <c r="K96" i="2"/>
  <c r="BK133" i="5"/>
  <c r="K133" i="5" s="1"/>
  <c r="K96" i="5" s="1"/>
  <c r="BK131" i="7"/>
  <c r="K131" i="7"/>
  <c r="K32" i="7" s="1"/>
  <c r="AG100" i="1" s="1"/>
  <c r="BK132" i="8"/>
  <c r="K132" i="8"/>
  <c r="K96" i="8"/>
  <c r="BK123" i="9"/>
  <c r="K123" i="9" s="1"/>
  <c r="K32" i="9" s="1"/>
  <c r="AG102" i="1" s="1"/>
  <c r="BK132" i="3"/>
  <c r="K132" i="3"/>
  <c r="K96" i="3"/>
  <c r="BK136" i="4"/>
  <c r="K136" i="4"/>
  <c r="K96" i="4"/>
  <c r="BK136" i="6"/>
  <c r="K136" i="6" s="1"/>
  <c r="K96" i="6" s="1"/>
  <c r="AW94" i="1"/>
  <c r="AS94" i="1"/>
  <c r="AT94" i="1"/>
  <c r="AY94" i="1"/>
  <c r="AK30" i="1"/>
  <c r="K41" i="9" l="1"/>
  <c r="K96" i="7"/>
  <c r="K96" i="9"/>
  <c r="K41" i="7"/>
  <c r="AN100" i="1"/>
  <c r="AN102" i="1"/>
  <c r="K32" i="8"/>
  <c r="AG101" i="1"/>
  <c r="K32" i="2"/>
  <c r="AG95" i="1"/>
  <c r="AV94" i="1"/>
  <c r="K32" i="3"/>
  <c r="AG96" i="1"/>
  <c r="K32" i="6"/>
  <c r="AG99" i="1" s="1"/>
  <c r="K32" i="5"/>
  <c r="AG98" i="1"/>
  <c r="K32" i="4"/>
  <c r="AG97" i="1" s="1"/>
  <c r="AN97" i="1" s="1"/>
  <c r="K41" i="4" l="1"/>
  <c r="K41" i="6"/>
  <c r="K41" i="5"/>
  <c r="K41" i="3"/>
  <c r="K41" i="2"/>
  <c r="K41" i="8"/>
  <c r="AN96" i="1"/>
  <c r="AN101" i="1"/>
  <c r="AN98" i="1"/>
  <c r="AN95" i="1"/>
  <c r="AN99" i="1"/>
  <c r="AG94" i="1"/>
  <c r="AK26" i="1"/>
  <c r="AN94" i="1" l="1"/>
  <c r="AK35" i="1"/>
</calcChain>
</file>

<file path=xl/sharedStrings.xml><?xml version="1.0" encoding="utf-8"?>
<sst xmlns="http://schemas.openxmlformats.org/spreadsheetml/2006/main" count="14538" uniqueCount="1410">
  <si>
    <t>Export Komplet</t>
  </si>
  <si>
    <t/>
  </si>
  <si>
    <t>2.0</t>
  </si>
  <si>
    <t>ZAMOK</t>
  </si>
  <si>
    <t>False</t>
  </si>
  <si>
    <t>True</t>
  </si>
  <si>
    <t>{006d0cdc-5c71-4601-80e9-a5065b2eb211}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</si>
  <si>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</si>
  <si>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</si>
  <si>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</si>
  <si>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</si>
  <si>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</si>
  <si>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</si>
  <si>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</si>
  <si>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</si>
  <si>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as_019_2021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</si>
  <si>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</si>
  <si>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</si>
  <si>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topných zdrojů b.j. v obvodu OŘ Olomouc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</si>
  <si>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</si>
  <si>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</si>
  <si>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</si>
  <si>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</si>
  <si>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</si>
  <si>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</si>
  <si>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</si>
  <si>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</si>
  <si>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</si>
  <si>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</si>
  <si>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</si>
  <si>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</si>
  <si>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</si>
  <si>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</si>
  <si>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</si>
  <si>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</si>
  <si>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</si>
  <si>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</si>
  <si>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</si>
  <si>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</si>
  <si>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</si>
  <si>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</si>
  <si>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</si>
  <si>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</si>
  <si>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</si>
  <si>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</si>
  <si>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</si>
  <si>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</si>
  <si>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</si>
  <si>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</si>
  <si>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</si>
  <si>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</si>
  <si>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</si>
  <si>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</si>
  <si>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</si>
  <si>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</si>
  <si>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</si>
  <si>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</si>
  <si>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</si>
  <si>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</si>
  <si>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</si>
  <si>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</si>
  <si>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</si>
  <si>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</si>
  <si>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</si>
  <si>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</si>
  <si>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</si>
  <si>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</si>
  <si>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</si>
  <si>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</si>
  <si>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</si>
  <si>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</si>
  <si>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</si>
  <si>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</si>
  <si>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</si>
  <si>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</si>
  <si>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</si>
  <si>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</si>
  <si>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</si>
  <si>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</si>
  <si>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</si>
  <si>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SD č.27, Mikulovice byt Ludvík </t>
  </si>
  <si>
    <t>STA</t>
  </si>
  <si>
    <t>1</t>
  </si>
  <si>
    <t>{2bd8045f-b9d2-450f-a249-0d31a518191d}</t>
  </si>
  <si>
    <t>SO 02</t>
  </si>
  <si>
    <t>SD č.49, Ruda nad Moravou byt Pihík</t>
  </si>
  <si>
    <t>{67ffc201-f7bb-422a-8d75-4b1941df677a}</t>
  </si>
  <si>
    <t>SO 03</t>
  </si>
  <si>
    <t>VB Žulová, byt Jičínská</t>
  </si>
  <si>
    <t>{c660d35e-86df-49ef-a66e-d64352966c98}</t>
  </si>
  <si>
    <t>SO 04</t>
  </si>
  <si>
    <t>VB Žulová, byt Benáková</t>
  </si>
  <si>
    <t>{00881f68-f608-4dff-9638-ca31ada81197}</t>
  </si>
  <si>
    <t>SO 05</t>
  </si>
  <si>
    <t>VB Žulová, byt Vávra</t>
  </si>
  <si>
    <t>{6d8d7ae1-37ca-45e1-807a-2ee4cf2c8b7e}</t>
  </si>
  <si>
    <t>SO 06</t>
  </si>
  <si>
    <t>Vápenná VB, byt Galek</t>
  </si>
  <si>
    <t>{7ba49cfe-a835-4e5b-9c09-7ad5c0982cbc}</t>
  </si>
  <si>
    <t>SO 07</t>
  </si>
  <si>
    <t>SD č.44, Bludov byt Pavelka</t>
  </si>
  <si>
    <t>{6e583e42-336f-4447-9cc1-51b5efe55543}</t>
  </si>
  <si>
    <t>SO 08</t>
  </si>
  <si>
    <t>VRN</t>
  </si>
  <si>
    <t>{3b7463c5-bd20-4d70-83cd-e323aade0616}</t>
  </si>
  <si>
    <t>KRYCÍ LIST SOUPISU PRACÍ</t>
  </si>
  <si>
    <t>Objekt:</t>
  </si>
  <si>
    <t xml:space="preserve">SO 01 - SD č.27, Mikulovice byt Ludvík 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</si>
  <si>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</si>
  <si>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</si>
  <si>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</si>
  <si>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</si>
  <si>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</si>
  <si>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</si>
  <si>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</si>
  <si>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</si>
  <si>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</si>
  <si>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</si>
  <si>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</si>
  <si>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</si>
  <si>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</si>
  <si>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</si>
  <si>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</si>
  <si>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</si>
  <si>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</si>
  <si>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</si>
  <si>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</si>
  <si>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</si>
  <si>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</si>
  <si>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</si>
  <si>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</si>
  <si>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</si>
  <si>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</si>
  <si>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784 - Dokončovací práce - malby a tapety</t>
  </si>
  <si>
    <t xml:space="preserve">    795 - Lokální vytápění</t>
  </si>
  <si>
    <t>M - Práce a dodávky M</t>
  </si>
  <si>
    <t xml:space="preserve">    58-M - Revize vyhrazených technických zařízení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</si>
  <si>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</si>
  <si>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</si>
  <si>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</si>
  <si>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</si>
  <si>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</si>
  <si>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</si>
  <si>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</si>
  <si>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</si>
  <si>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</si>
  <si>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</si>
  <si>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</si>
  <si>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</si>
  <si>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</si>
  <si>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</si>
  <si>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</si>
  <si>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</si>
  <si>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</si>
  <si>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</si>
  <si>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</si>
  <si>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</si>
  <si>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</si>
  <si>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</si>
  <si>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</si>
  <si>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314235235</t>
  </si>
  <si>
    <t>Krycí deska s přívodem vzduchu pro jednoprůduchový cihelný komín</t>
  </si>
  <si>
    <t>kus</t>
  </si>
  <si>
    <t>CS ÚRS 2021 02</t>
  </si>
  <si>
    <t>4</t>
  </si>
  <si>
    <t>2</t>
  </si>
  <si>
    <t>1469236617</t>
  </si>
  <si>
    <t>Online PSC</t>
  </si>
  <si>
    <t>https://podminky.urs.cz/item/CS_URS_2021_02/314235235</t>
  </si>
  <si>
    <t>314236127</t>
  </si>
  <si>
    <t>Komínový návlek imitace obezdění v 175 cm pro jednoprůduchový cihelný komín</t>
  </si>
  <si>
    <t>1378376154</t>
  </si>
  <si>
    <t>https://podminky.urs.cz/item/CS_URS_2021_02/314236127</t>
  </si>
  <si>
    <t>314236203</t>
  </si>
  <si>
    <t>Komínové těleso jednoprůduchové cihelné z izolovaných izostatických vložek D 20 cm v 3 m</t>
  </si>
  <si>
    <t>soubor</t>
  </si>
  <si>
    <t>946748991</t>
  </si>
  <si>
    <t>https://podminky.urs.cz/item/CS_URS_2021_02/314236203</t>
  </si>
  <si>
    <t>314236213</t>
  </si>
  <si>
    <t>Příplatek ke komínovému tělesu jednoprůduchovému cihelnému z izolovaných izostatických vložek D 20 cm ZKD 1 m výšky</t>
  </si>
  <si>
    <t>m</t>
  </si>
  <si>
    <t>-1509185549</t>
  </si>
  <si>
    <t>https://podminky.urs.cz/item/CS_URS_2021_02/314236213</t>
  </si>
  <si>
    <t>5</t>
  </si>
  <si>
    <t>314236233</t>
  </si>
  <si>
    <t>Nadstřešní část jednoprůduchového z betonových prstenců cihelného komínu z izolovaných izostatických vložek D 20 cm</t>
  </si>
  <si>
    <t>1184896502</t>
  </si>
  <si>
    <t>https://podminky.urs.cz/item/CS_URS_2021_02/314236233</t>
  </si>
  <si>
    <t>6</t>
  </si>
  <si>
    <t>346244371</t>
  </si>
  <si>
    <t>Zazdívka o tl 140 mm rýh, nik nebo kapes z cihel pálených</t>
  </si>
  <si>
    <t>m2</t>
  </si>
  <si>
    <t>1932404449</t>
  </si>
  <si>
    <t>https://podminky.urs.cz/item/CS_URS_2021_02/346244371</t>
  </si>
  <si>
    <t>VV</t>
  </si>
  <si>
    <t>zazdění prostoru kolem nového komínu</t>
  </si>
  <si>
    <t>0,5*9*2</t>
  </si>
  <si>
    <t>Součet</t>
  </si>
  <si>
    <t>Úpravy povrchů, podlahy a osazování výplní</t>
  </si>
  <si>
    <t>7</t>
  </si>
  <si>
    <t>612315423</t>
  </si>
  <si>
    <t>Oprava vnitřní vápenné štukové omítky stěn v rozsahu plochy přes 30 do 50 %</t>
  </si>
  <si>
    <t>109255402</t>
  </si>
  <si>
    <t>https://podminky.urs.cz/item/CS_URS_2021_02/612315423</t>
  </si>
  <si>
    <t>8</t>
  </si>
  <si>
    <t>613131121</t>
  </si>
  <si>
    <t>Penetrační disperzní nátěr vnitřních pilířů nebo sloupů nanášený ručně</t>
  </si>
  <si>
    <t>753966661</t>
  </si>
  <si>
    <t>https://podminky.urs.cz/item/CS_URS_2021_02/613131121</t>
  </si>
  <si>
    <t>vnitřní část komínu</t>
  </si>
  <si>
    <t>0,7*9</t>
  </si>
  <si>
    <t>9</t>
  </si>
  <si>
    <t>613321141</t>
  </si>
  <si>
    <t>Vápenocementová omítka štuková dvouvrstvá vnitřních pilířů nebo sloupů nanášená ručně</t>
  </si>
  <si>
    <t>2090962666</t>
  </si>
  <si>
    <t>https://podminky.urs.cz/item/CS_URS_2021_02/613321141</t>
  </si>
  <si>
    <t>10</t>
  </si>
  <si>
    <t>619991001</t>
  </si>
  <si>
    <t>Zakrytí podlah fólií přilepenou lepící páskou</t>
  </si>
  <si>
    <t>246585790</t>
  </si>
  <si>
    <t>https://podminky.urs.cz/item/CS_URS_2021_02/619991001</t>
  </si>
  <si>
    <t>11</t>
  </si>
  <si>
    <t>619991011</t>
  </si>
  <si>
    <t>Obalení konstrukcí a prvků fólií přilepenou lepící páskou</t>
  </si>
  <si>
    <t>1816190490</t>
  </si>
  <si>
    <t>https://podminky.urs.cz/item/CS_URS_2021_02/619991011</t>
  </si>
  <si>
    <t>12</t>
  </si>
  <si>
    <t>619995001</t>
  </si>
  <si>
    <t>Začištění omítek kolem oken, dveří, podlah nebo obkladů</t>
  </si>
  <si>
    <t>-13063718</t>
  </si>
  <si>
    <t>https://podminky.urs.cz/item/CS_URS_2021_02/619995001</t>
  </si>
  <si>
    <t>13</t>
  </si>
  <si>
    <t>619999041</t>
  </si>
  <si>
    <t>Příplatek k úpravám povrchů za provádění prací ve stísněném prostoru</t>
  </si>
  <si>
    <t>-1231714134</t>
  </si>
  <si>
    <t>https://podminky.urs.cz/item/CS_URS_2021_02/619999041</t>
  </si>
  <si>
    <t>14</t>
  </si>
  <si>
    <t>622143003</t>
  </si>
  <si>
    <t>Montáž omítkových plastových nebo pozinkovaných rohových profilů s tkaninou</t>
  </si>
  <si>
    <t>1358605388</t>
  </si>
  <si>
    <t>https://podminky.urs.cz/item/CS_URS_2021_02/622143003</t>
  </si>
  <si>
    <t>9*2</t>
  </si>
  <si>
    <t>M</t>
  </si>
  <si>
    <t>55343025</t>
  </si>
  <si>
    <t>profil rohový Pz+PVC pro vnější omítky tl 7mm</t>
  </si>
  <si>
    <t>1648697469</t>
  </si>
  <si>
    <t>18*1,05 'Přepočtené koeficientem množství</t>
  </si>
  <si>
    <t>Ostatní konstrukce a práce, bourání</t>
  </si>
  <si>
    <t>16</t>
  </si>
  <si>
    <t>945421110</t>
  </si>
  <si>
    <t>Hydraulická zvedací plošina na automobilovém podvozku výška zdvihu do 18 m včetně obsluhy</t>
  </si>
  <si>
    <t>hod</t>
  </si>
  <si>
    <t>-1446516862</t>
  </si>
  <si>
    <t>https://podminky.urs.cz/item/CS_URS_2021_02/945421110</t>
  </si>
  <si>
    <t>17</t>
  </si>
  <si>
    <t>949111113</t>
  </si>
  <si>
    <t>Montáž lešení lehkého kozového trubkového v přes 1,9 do 2,5 m</t>
  </si>
  <si>
    <t>sada</t>
  </si>
  <si>
    <t>420496135</t>
  </si>
  <si>
    <t>https://podminky.urs.cz/item/CS_URS_2021_02/949111113</t>
  </si>
  <si>
    <t>4 sady 3 x montáž</t>
  </si>
  <si>
    <t>4*3</t>
  </si>
  <si>
    <t>18</t>
  </si>
  <si>
    <t>949111213</t>
  </si>
  <si>
    <t>Příplatek k lešení lehkému kozovému trubkovému v do 2,5 m za první a ZKD den použití</t>
  </si>
  <si>
    <t>-1547645203</t>
  </si>
  <si>
    <t>https://podminky.urs.cz/item/CS_URS_2021_02/949111213</t>
  </si>
  <si>
    <t>4*7 'Přepočtené koeficientem množství</t>
  </si>
  <si>
    <t>19</t>
  </si>
  <si>
    <t>949111813</t>
  </si>
  <si>
    <t>Demontáž lešení lehkého kozového trubkového v přes 1,9 do 2,5 m</t>
  </si>
  <si>
    <t>2134001798</t>
  </si>
  <si>
    <t>https://podminky.urs.cz/item/CS_URS_2021_02/949111813</t>
  </si>
  <si>
    <t>20</t>
  </si>
  <si>
    <t>952901111</t>
  </si>
  <si>
    <t>Vyčištění budov bytové a občanské výstavby při výšce podlaží do 4 m</t>
  </si>
  <si>
    <t>-1647115454</t>
  </si>
  <si>
    <t>https://podminky.urs.cz/item/CS_URS_2021_02/952901111</t>
  </si>
  <si>
    <t>24</t>
  </si>
  <si>
    <t>24*2 'Přepočtené koeficientem množství</t>
  </si>
  <si>
    <t>952902041</t>
  </si>
  <si>
    <t>Čištění budov drhnutí hladkých podlah s chemickými prostředky</t>
  </si>
  <si>
    <t>1288179060</t>
  </si>
  <si>
    <t>https://podminky.urs.cz/item/CS_URS_2021_02/952902041</t>
  </si>
  <si>
    <t>22</t>
  </si>
  <si>
    <t>962032314</t>
  </si>
  <si>
    <t>Bourání pilířů cihelných z dutých nebo plných cihel pálených i nepálených na jakoukoli maltu</t>
  </si>
  <si>
    <t>m3</t>
  </si>
  <si>
    <t>-924616964</t>
  </si>
  <si>
    <t>https://podminky.urs.cz/item/CS_URS_2021_02/962032314</t>
  </si>
  <si>
    <t>komín pod střechou</t>
  </si>
  <si>
    <t>0,5*0,5*9</t>
  </si>
  <si>
    <t>23</t>
  </si>
  <si>
    <t>962032641</t>
  </si>
  <si>
    <t>Bourání zdiva komínového nad střechou z cihel na MC</t>
  </si>
  <si>
    <t>-1536191160</t>
  </si>
  <si>
    <t>https://podminky.urs.cz/item/CS_URS_2021_02/962032641</t>
  </si>
  <si>
    <t>komín nad střechou</t>
  </si>
  <si>
    <t>0,5*0,5*1,4</t>
  </si>
  <si>
    <t>963015151</t>
  </si>
  <si>
    <t>Demontáž prefabrikovaných krycích desek kanálů, šachet nebo žump do hmotnosti 1 t</t>
  </si>
  <si>
    <t>539781741</t>
  </si>
  <si>
    <t>https://podminky.urs.cz/item/CS_URS_2021_02/963015151</t>
  </si>
  <si>
    <t>komínová deska</t>
  </si>
  <si>
    <t>25</t>
  </si>
  <si>
    <t>978013161</t>
  </si>
  <si>
    <t>Otlučení (osekání) vnitřní vápenné nebo vápenocementové omítky stěn v rozsahu přes 30 do 50 %</t>
  </si>
  <si>
    <t>-236407051</t>
  </si>
  <si>
    <t>https://podminky.urs.cz/item/CS_URS_2021_02/978013161</t>
  </si>
  <si>
    <t>997</t>
  </si>
  <si>
    <t>Přesun sutě</t>
  </si>
  <si>
    <t>26</t>
  </si>
  <si>
    <t>997013213</t>
  </si>
  <si>
    <t>Vnitrostaveništní doprava suti a vybouraných hmot pro budovy v přes 9 do 12 m ručně</t>
  </si>
  <si>
    <t>t</t>
  </si>
  <si>
    <t>1701403033</t>
  </si>
  <si>
    <t>https://podminky.urs.cz/item/CS_URS_2021_02/997013213</t>
  </si>
  <si>
    <t>27</t>
  </si>
  <si>
    <t>997013219</t>
  </si>
  <si>
    <t>Příplatek k vnitrostaveništní dopravě suti a vybouraných hmot za zvětšenou dopravu suti ZKD 10 m</t>
  </si>
  <si>
    <t>1473940841</t>
  </si>
  <si>
    <t>https://podminky.urs.cz/item/CS_URS_2021_02/997013219</t>
  </si>
  <si>
    <t>7,044*2 'Přepočtené koeficientem množství</t>
  </si>
  <si>
    <t>28</t>
  </si>
  <si>
    <t>997013501</t>
  </si>
  <si>
    <t>Odvoz suti a vybouraných hmot na skládku nebo meziskládku do 1 km se složením</t>
  </si>
  <si>
    <t>-151514262</t>
  </si>
  <si>
    <t>https://podminky.urs.cz/item/CS_URS_2021_02/997013501</t>
  </si>
  <si>
    <t>29</t>
  </si>
  <si>
    <t>997013509</t>
  </si>
  <si>
    <t>Příplatek k odvozu suti a vybouraných hmot na skládku ZKD 1 km přes 1 km</t>
  </si>
  <si>
    <t>-667002458</t>
  </si>
  <si>
    <t>https://podminky.urs.cz/item/CS_URS_2021_02/997013509</t>
  </si>
  <si>
    <t>7,044*25 'Přepočtené koeficientem množství</t>
  </si>
  <si>
    <t>31</t>
  </si>
  <si>
    <t>997013821</t>
  </si>
  <si>
    <t>Poplatek za uložení na skládce (skládkovné) stavebního odpadu s obsahem azbestu kód odpadu 17 06 05</t>
  </si>
  <si>
    <t>1484047424</t>
  </si>
  <si>
    <t>https://podminky.urs.cz/item/CS_URS_2021_02/997013821</t>
  </si>
  <si>
    <t>30</t>
  </si>
  <si>
    <t>997221612</t>
  </si>
  <si>
    <t>Nakládání vybouraných hmot na dopravní prostředky pro vodorovnou dopravu</t>
  </si>
  <si>
    <t>-529115783</t>
  </si>
  <si>
    <t>https://podminky.urs.cz/item/CS_URS_2021_02/997221612</t>
  </si>
  <si>
    <t>998</t>
  </si>
  <si>
    <t>Přesun hmot</t>
  </si>
  <si>
    <t>32</t>
  </si>
  <si>
    <t>998018002</t>
  </si>
  <si>
    <t>Přesun hmot ruční pro budovy v přes 6 do 12 m</t>
  </si>
  <si>
    <t>1015090582</t>
  </si>
  <si>
    <t>https://podminky.urs.cz/item/CS_URS_2021_02/998018002</t>
  </si>
  <si>
    <t>33</t>
  </si>
  <si>
    <t>998018011</t>
  </si>
  <si>
    <t>Příplatek k ručnímu přesunu hmot pro budovy za zvětšený přesun ZKD 100 m</t>
  </si>
  <si>
    <t>-822671103</t>
  </si>
  <si>
    <t>https://podminky.urs.cz/item/CS_URS_2021_02/998018011</t>
  </si>
  <si>
    <t>PSV</t>
  </si>
  <si>
    <t>Práce a dodávky PSV</t>
  </si>
  <si>
    <t>712</t>
  </si>
  <si>
    <t>Povlakové krytiny</t>
  </si>
  <si>
    <t>34</t>
  </si>
  <si>
    <t>712775915</t>
  </si>
  <si>
    <t>Ochrana ploch geotextilií zakrytí vegetační střechy sklon přes 25°</t>
  </si>
  <si>
    <t>1332205545</t>
  </si>
  <si>
    <t>https://podminky.urs.cz/item/CS_URS_2021_02/712775915</t>
  </si>
  <si>
    <t>35</t>
  </si>
  <si>
    <t>712775925</t>
  </si>
  <si>
    <t>Ochrana ploch geotextilií odkrytí vegetační střechy sklon přes 25°</t>
  </si>
  <si>
    <t>-2141925986</t>
  </si>
  <si>
    <t>https://podminky.urs.cz/item/CS_URS_2021_02/712775925</t>
  </si>
  <si>
    <t>713</t>
  </si>
  <si>
    <t>Izolace tepelné</t>
  </si>
  <si>
    <t>96</t>
  </si>
  <si>
    <t>713463214</t>
  </si>
  <si>
    <t>Montáž izolace tepelné potrubí potrubními pouzdry s Al fólií staženými Al páskou 1x D přes 150 mm</t>
  </si>
  <si>
    <t>1096273508</t>
  </si>
  <si>
    <t>https://podminky.urs.cz/item/CS_URS_2021_02/713463214</t>
  </si>
  <si>
    <t>97</t>
  </si>
  <si>
    <t>63154038</t>
  </si>
  <si>
    <t>pouzdro izolační potrubní z minerální vlny s Al fólií max. 250/100°C 159/60mm</t>
  </si>
  <si>
    <t>-305742276</t>
  </si>
  <si>
    <t>1*1,02 'Přepočtené koeficientem množství</t>
  </si>
  <si>
    <t>731</t>
  </si>
  <si>
    <t>Ústřední vytápění - kotelny</t>
  </si>
  <si>
    <t>36</t>
  </si>
  <si>
    <t>731100807</t>
  </si>
  <si>
    <t>Demontáž kotle litinového Viadrus U 22, G21, G23, Emka, MPO nebo Pluto 9 článků</t>
  </si>
  <si>
    <t>-1413812302</t>
  </si>
  <si>
    <t>https://podminky.urs.cz/item/CS_URS_2021_02/731100807</t>
  </si>
  <si>
    <t>37</t>
  </si>
  <si>
    <t>731119617</t>
  </si>
  <si>
    <t>Montáž kotle litinového stacionárního na tuhá paliva o výkonu přes 24 do 48 kW</t>
  </si>
  <si>
    <t>-1267366037</t>
  </si>
  <si>
    <t>https://podminky.urs.cz/item/CS_URS_2021_02/731119617</t>
  </si>
  <si>
    <t>38</t>
  </si>
  <si>
    <t>48410315</t>
  </si>
  <si>
    <t>kotel litinový na tuhá paliva stacionární odtah spalin do komína pro vytápění 25-38kW</t>
  </si>
  <si>
    <t>1415066318</t>
  </si>
  <si>
    <t>56</t>
  </si>
  <si>
    <t>R80000036</t>
  </si>
  <si>
    <t>Napuštění systému, odvzdušnění</t>
  </si>
  <si>
    <t>-1987800722</t>
  </si>
  <si>
    <t>39</t>
  </si>
  <si>
    <t>731391813</t>
  </si>
  <si>
    <t>Vypuštění vody z kotle samospádem pl kotle přes 10 do 20 m2</t>
  </si>
  <si>
    <t>1059151915</t>
  </si>
  <si>
    <t>https://podminky.urs.cz/item/CS_URS_2021_02/731391813</t>
  </si>
  <si>
    <t>40</t>
  </si>
  <si>
    <t>731890801</t>
  </si>
  <si>
    <t>Přemístění demontovaných kotelen umístěných ve výšce nebo hloubce objektu do 6 m</t>
  </si>
  <si>
    <t>-1257563957</t>
  </si>
  <si>
    <t>https://podminky.urs.cz/item/CS_URS_2021_02/731890801</t>
  </si>
  <si>
    <t>53</t>
  </si>
  <si>
    <t>998731201</t>
  </si>
  <si>
    <t>Přesun hmot procentní pro kotelny v objektech v do 6 m</t>
  </si>
  <si>
    <t>%</t>
  </si>
  <si>
    <t>653882603</t>
  </si>
  <si>
    <t>https://podminky.urs.cz/item/CS_URS_2021_02/998731201</t>
  </si>
  <si>
    <t>54</t>
  </si>
  <si>
    <t>998731293</t>
  </si>
  <si>
    <t>Příplatek k přesunu hmot procentní 731 za zvětšený přesun do 500 m</t>
  </si>
  <si>
    <t>-768429144</t>
  </si>
  <si>
    <t>https://podminky.urs.cz/item/CS_URS_2021_02/998731293</t>
  </si>
  <si>
    <t>732</t>
  </si>
  <si>
    <t>Ústřední vytápění - strojovny</t>
  </si>
  <si>
    <t>57</t>
  </si>
  <si>
    <t>732331105</t>
  </si>
  <si>
    <t>Nádoba tlaková expanzní pro solární, topnou a chladící soustavu s membránou závitové připojení PN 1,0 o objemu 33 l</t>
  </si>
  <si>
    <t>-938385792</t>
  </si>
  <si>
    <t>https://podminky.urs.cz/item/CS_URS_2021_02/732331105</t>
  </si>
  <si>
    <t>58</t>
  </si>
  <si>
    <t>RFX.6830100</t>
  </si>
  <si>
    <t>Kulový kohout MK 3/4</t>
  </si>
  <si>
    <t>-103406262</t>
  </si>
  <si>
    <t>59</t>
  </si>
  <si>
    <t>732331771</t>
  </si>
  <si>
    <t>Příslušenství k expanzním nádobám souprava s upínací páskou</t>
  </si>
  <si>
    <t>-349809599</t>
  </si>
  <si>
    <t>https://podminky.urs.cz/item/CS_URS_2021_02/732331771</t>
  </si>
  <si>
    <t>60</t>
  </si>
  <si>
    <t>732331772</t>
  </si>
  <si>
    <t>Příslušenství k expanzním nádobám konzole nastavitelná</t>
  </si>
  <si>
    <t>816523482</t>
  </si>
  <si>
    <t>https://podminky.urs.cz/item/CS_URS_2021_02/732331772</t>
  </si>
  <si>
    <t>61</t>
  </si>
  <si>
    <t>732331777</t>
  </si>
  <si>
    <t>Příslušenství k expanzním nádobám bezpečnostní uzávěr G 3/4 k měření tlaku</t>
  </si>
  <si>
    <t>47808518</t>
  </si>
  <si>
    <t>https://podminky.urs.cz/item/CS_URS_2021_02/732331777</t>
  </si>
  <si>
    <t>62</t>
  </si>
  <si>
    <t>IVR.MR63006BB</t>
  </si>
  <si>
    <t>Manometr radiální - spodní napojení 1/4"M; D63; 0-6bar</t>
  </si>
  <si>
    <t>1725151816</t>
  </si>
  <si>
    <t>63</t>
  </si>
  <si>
    <t>998732201</t>
  </si>
  <si>
    <t>Přesun hmot procentní pro strojovny v objektech v do 6 m</t>
  </si>
  <si>
    <t>1169870212</t>
  </si>
  <si>
    <t>https://podminky.urs.cz/item/CS_URS_2021_02/998732201</t>
  </si>
  <si>
    <t>733</t>
  </si>
  <si>
    <t>Ústřední vytápění - rozvodné potrubí</t>
  </si>
  <si>
    <t>89</t>
  </si>
  <si>
    <t>733120836</t>
  </si>
  <si>
    <t>Demontáž potrubí ocelového hladkého D přes 133 do 159</t>
  </si>
  <si>
    <t>352928083</t>
  </si>
  <si>
    <t>https://podminky.urs.cz/item/CS_URS_2021_02/733120836</t>
  </si>
  <si>
    <t>65</t>
  </si>
  <si>
    <t>733221204</t>
  </si>
  <si>
    <t>Potrubí měděné měkké spojované tvrdým pájením D 22x1 mm</t>
  </si>
  <si>
    <t>457419795</t>
  </si>
  <si>
    <t>https://podminky.urs.cz/item/CS_URS_2021_02/733221204</t>
  </si>
  <si>
    <t>66</t>
  </si>
  <si>
    <t>733291101</t>
  </si>
  <si>
    <t>Zkouška těsnosti potrubí měděné D do 35x1,5</t>
  </si>
  <si>
    <t>592212970</t>
  </si>
  <si>
    <t>https://podminky.urs.cz/item/CS_URS_2021_02/733291101</t>
  </si>
  <si>
    <t>67</t>
  </si>
  <si>
    <t>998733201</t>
  </si>
  <si>
    <t>Přesun hmot procentní pro rozvody potrubí v objektech v do 6 m</t>
  </si>
  <si>
    <t>-469607843</t>
  </si>
  <si>
    <t>https://podminky.urs.cz/item/CS_URS_2021_02/998733201</t>
  </si>
  <si>
    <t>55</t>
  </si>
  <si>
    <t>R80000035</t>
  </si>
  <si>
    <t>Proplach potrubí</t>
  </si>
  <si>
    <t>1381640292</t>
  </si>
  <si>
    <t>41</t>
  </si>
  <si>
    <t>733113116</t>
  </si>
  <si>
    <t>Příplatek k potrubí z trubek ocelových černých závitových za zhotovení závitové ocelové přípojky DN 32</t>
  </si>
  <si>
    <t>937112804</t>
  </si>
  <si>
    <t>https://podminky.urs.cz/item/CS_URS_2021_02/733113116</t>
  </si>
  <si>
    <t>42</t>
  </si>
  <si>
    <t>733120819</t>
  </si>
  <si>
    <t>Demontáž potrubí ocelového hladkého D přes 38 do 60,3</t>
  </si>
  <si>
    <t>-147905295</t>
  </si>
  <si>
    <t>https://podminky.urs.cz/item/CS_URS_2021_02/733120819</t>
  </si>
  <si>
    <t>43</t>
  </si>
  <si>
    <t>733191906</t>
  </si>
  <si>
    <t>Montáž potrubí ocelového závitového běžného nebo zesíleného při opravě DN 32</t>
  </si>
  <si>
    <t>-1452259609</t>
  </si>
  <si>
    <t>https://podminky.urs.cz/item/CS_URS_2021_02/733191906</t>
  </si>
  <si>
    <t>44</t>
  </si>
  <si>
    <t>733191923</t>
  </si>
  <si>
    <t>Navaření odbočky na potrubí ocelové závitové DN 15</t>
  </si>
  <si>
    <t>-580622916</t>
  </si>
  <si>
    <t>https://podminky.urs.cz/item/CS_URS_2021_02/733191923</t>
  </si>
  <si>
    <t>734</t>
  </si>
  <si>
    <t>Ústřední vytápění - armatury</t>
  </si>
  <si>
    <t>45</t>
  </si>
  <si>
    <t>734109223</t>
  </si>
  <si>
    <t>Montáž armatury přírubové se dvěma přírubami PN 16 DN 32</t>
  </si>
  <si>
    <t>1652464914</t>
  </si>
  <si>
    <t>https://podminky.urs.cz/item/CS_URS_2021_02/734109223</t>
  </si>
  <si>
    <t>46</t>
  </si>
  <si>
    <t>734173413</t>
  </si>
  <si>
    <t>Spoj přírubový PN 16/I do 200°C DN 40</t>
  </si>
  <si>
    <t>-1860926595</t>
  </si>
  <si>
    <t>https://podminky.urs.cz/item/CS_URS_2021_02/734173413</t>
  </si>
  <si>
    <t>47</t>
  </si>
  <si>
    <t>734209113</t>
  </si>
  <si>
    <t>Montáž armatury závitové s dvěma závity G 1/2</t>
  </si>
  <si>
    <t>1533417229</t>
  </si>
  <si>
    <t>https://podminky.urs.cz/item/CS_URS_2021_02/734209113</t>
  </si>
  <si>
    <t>48</t>
  </si>
  <si>
    <t>734209116</t>
  </si>
  <si>
    <t>Montáž armatury závitové s dvěma závity G 5/4</t>
  </si>
  <si>
    <t>-1755416982</t>
  </si>
  <si>
    <t>https://podminky.urs.cz/item/CS_URS_2021_02/734209116</t>
  </si>
  <si>
    <t>49</t>
  </si>
  <si>
    <t>552kot02</t>
  </si>
  <si>
    <t>Příruba závitová ocelová DN 32, PN 16 5/4"</t>
  </si>
  <si>
    <t>-1640558877</t>
  </si>
  <si>
    <t>50</t>
  </si>
  <si>
    <t>552kot03</t>
  </si>
  <si>
    <t>Tvarovka přechod trubkový DN 50/40 ocelová 57,0x48,3mm - varná</t>
  </si>
  <si>
    <t>168184829</t>
  </si>
  <si>
    <t>52</t>
  </si>
  <si>
    <t>552kot05</t>
  </si>
  <si>
    <t>Ostatní montážní a spojovací materiál</t>
  </si>
  <si>
    <t>1691711804</t>
  </si>
  <si>
    <t>51</t>
  </si>
  <si>
    <t>552kot04</t>
  </si>
  <si>
    <t>Tvarovka závit, 150mm, 1 závit, černý ocelová 5/4" - varná</t>
  </si>
  <si>
    <t>-1332228148</t>
  </si>
  <si>
    <t>762</t>
  </si>
  <si>
    <t>Konstrukce tesařské</t>
  </si>
  <si>
    <t>68</t>
  </si>
  <si>
    <t>762331931</t>
  </si>
  <si>
    <t>Vyřezání části střešní vazby průřezové pl řeziva přes 224 do 288 cm2 dl do 3 m</t>
  </si>
  <si>
    <t>-1241122783</t>
  </si>
  <si>
    <t>https://podminky.urs.cz/item/CS_URS_2021_02/762331931</t>
  </si>
  <si>
    <t>69</t>
  </si>
  <si>
    <t>762332923</t>
  </si>
  <si>
    <t>Doplnění části střešní vazby hranoly průřezové pl přes 224 do 288 cm2 včetně materiálu</t>
  </si>
  <si>
    <t>2015791712</t>
  </si>
  <si>
    <t>https://podminky.urs.cz/item/CS_URS_2021_02/762332923</t>
  </si>
  <si>
    <t>70</t>
  </si>
  <si>
    <t>762341932</t>
  </si>
  <si>
    <t>Vyřezání části bednění střech z prken tl do 32 mm pl jednotlivě přes 1 do 4 m2</t>
  </si>
  <si>
    <t>1418946947</t>
  </si>
  <si>
    <t>https://podminky.urs.cz/item/CS_URS_2021_02/762341932</t>
  </si>
  <si>
    <t>71</t>
  </si>
  <si>
    <t>762343912</t>
  </si>
  <si>
    <t>Zabednění otvorů ve střeše prkny tl do 32 mm pl jednotlivě přes 1 do 4 m2</t>
  </si>
  <si>
    <t>2041489804</t>
  </si>
  <si>
    <t>https://podminky.urs.cz/item/CS_URS_2021_02/762343912</t>
  </si>
  <si>
    <t>72</t>
  </si>
  <si>
    <t>762595001</t>
  </si>
  <si>
    <t>Spojovací prostředky pro položení dřevěných podlah a zakrytí kanálů</t>
  </si>
  <si>
    <t>609696547</t>
  </si>
  <si>
    <t>https://podminky.urs.cz/item/CS_URS_2021_02/762595001</t>
  </si>
  <si>
    <t>73</t>
  </si>
  <si>
    <t>998762202</t>
  </si>
  <si>
    <t>Přesun hmot procentní pro kce tesařské v objektech v přes 6 do 12 m</t>
  </si>
  <si>
    <t>-432290113</t>
  </si>
  <si>
    <t>https://podminky.urs.cz/item/CS_URS_2021_02/998762202</t>
  </si>
  <si>
    <t>764</t>
  </si>
  <si>
    <t>Konstrukce klempířské</t>
  </si>
  <si>
    <t>74</t>
  </si>
  <si>
    <t>764002841</t>
  </si>
  <si>
    <t>Demontáž oplechování horních ploch zdí a nadezdívek do suti</t>
  </si>
  <si>
    <t>1412538076</t>
  </si>
  <si>
    <t>https://podminky.urs.cz/item/CS_URS_2021_02/764002841</t>
  </si>
  <si>
    <t>76</t>
  </si>
  <si>
    <t>998764202</t>
  </si>
  <si>
    <t>Přesun hmot procentní pro konstrukce klempířské v objektech v přes 6 do 12 m</t>
  </si>
  <si>
    <t>-1402174978</t>
  </si>
  <si>
    <t>https://podminky.urs.cz/item/CS_URS_2021_02/998764202</t>
  </si>
  <si>
    <t>75</t>
  </si>
  <si>
    <t>R764214604</t>
  </si>
  <si>
    <t xml:space="preserve">Oplechování nadstřešní části komínu  z Pz s povrch úpravou mechanicky kotvené </t>
  </si>
  <si>
    <t>-642868997</t>
  </si>
  <si>
    <t>765</t>
  </si>
  <si>
    <t>Krytina skládaná</t>
  </si>
  <si>
    <t>77</t>
  </si>
  <si>
    <t>765131011</t>
  </si>
  <si>
    <t>Montáž vláknocementové krytiny do 30° skládané z pravoúhlých formátů jednoduché krytí přes 10 do 20 ks/m2</t>
  </si>
  <si>
    <t>-1403802898</t>
  </si>
  <si>
    <t>https://podminky.urs.cz/item/CS_URS_2021_02/765131011</t>
  </si>
  <si>
    <t>78</t>
  </si>
  <si>
    <t>59160238</t>
  </si>
  <si>
    <t>krytina vláknocementová s buničinou a umělými vlákny černá 400x400x4mm</t>
  </si>
  <si>
    <t>861354209</t>
  </si>
  <si>
    <t>79</t>
  </si>
  <si>
    <t>765131857</t>
  </si>
  <si>
    <t>Demontáž vlnité azbestocementové krytiny sklonu do 30° do suti</t>
  </si>
  <si>
    <t>125897249</t>
  </si>
  <si>
    <t>https://podminky.urs.cz/item/CS_URS_2021_02/765131857</t>
  </si>
  <si>
    <t>80</t>
  </si>
  <si>
    <t>765192001</t>
  </si>
  <si>
    <t>Nouzové (provizorní) zakrytí střechy plachtou</t>
  </si>
  <si>
    <t>937830980</t>
  </si>
  <si>
    <t>https://podminky.urs.cz/item/CS_URS_2021_02/765192001</t>
  </si>
  <si>
    <t>81</t>
  </si>
  <si>
    <t>998765202</t>
  </si>
  <si>
    <t>Přesun hmot procentní pro krytiny skládané v objektech v přes 6 do 12 m</t>
  </si>
  <si>
    <t>-1740859808</t>
  </si>
  <si>
    <t>https://podminky.urs.cz/item/CS_URS_2021_02/998765202</t>
  </si>
  <si>
    <t>784</t>
  </si>
  <si>
    <t>Dokončovací práce - malby a tapety</t>
  </si>
  <si>
    <t>82</t>
  </si>
  <si>
    <t>784111001</t>
  </si>
  <si>
    <t>Oprášení (ometení ) podkladu v místnostech v do 3,80 m</t>
  </si>
  <si>
    <t>1148091169</t>
  </si>
  <si>
    <t>https://podminky.urs.cz/item/CS_URS_2021_02/784111001</t>
  </si>
  <si>
    <t>83</t>
  </si>
  <si>
    <t>784171101</t>
  </si>
  <si>
    <t>Zakrytí vnitřních podlah včetně pozdějšího odkrytí</t>
  </si>
  <si>
    <t>-1765752879</t>
  </si>
  <si>
    <t>https://podminky.urs.cz/item/CS_URS_2021_02/784171101</t>
  </si>
  <si>
    <t>84</t>
  </si>
  <si>
    <t>58124844</t>
  </si>
  <si>
    <t>fólie pro malířské potřeby zakrývací tl 25µ 4x5m</t>
  </si>
  <si>
    <t>-208542007</t>
  </si>
  <si>
    <t>24*1,05 'Přepočtené koeficientem množství</t>
  </si>
  <si>
    <t>85</t>
  </si>
  <si>
    <t>784171111</t>
  </si>
  <si>
    <t>Zakrytí vnitřních ploch stěn v místnostech v do 3,80 m</t>
  </si>
  <si>
    <t>1879063323</t>
  </si>
  <si>
    <t>https://podminky.urs.cz/item/CS_URS_2021_02/784171111</t>
  </si>
  <si>
    <t>86</t>
  </si>
  <si>
    <t>24771110</t>
  </si>
  <si>
    <t>páska technická textilní š 50mm</t>
  </si>
  <si>
    <t>-1754357868</t>
  </si>
  <si>
    <t>19*1,05 'Přepočtené koeficientem množství</t>
  </si>
  <si>
    <t>87</t>
  </si>
  <si>
    <t>784181121</t>
  </si>
  <si>
    <t>Hloubková jednonásobná bezbarvá penetrace podkladu v místnostech v do 3,80 m</t>
  </si>
  <si>
    <t>-646737395</t>
  </si>
  <si>
    <t>https://podminky.urs.cz/item/CS_URS_2021_02/784181121</t>
  </si>
  <si>
    <t>88</t>
  </si>
  <si>
    <t>784211101</t>
  </si>
  <si>
    <t>Dvojnásobné bílé malby ze směsí za mokra výborně oděruvzdorných v místnostech v do 3,80 m</t>
  </si>
  <si>
    <t>2005961545</t>
  </si>
  <si>
    <t>https://podminky.urs.cz/item/CS_URS_2021_02/784211101</t>
  </si>
  <si>
    <t>795</t>
  </si>
  <si>
    <t>Lokální vytápění</t>
  </si>
  <si>
    <t>90</t>
  </si>
  <si>
    <t>795942014</t>
  </si>
  <si>
    <t>Napojení lomené ohniště na komínový průduch kouřovodem ocelovým nebo nerezovým D 160 mm</t>
  </si>
  <si>
    <t>1369529700</t>
  </si>
  <si>
    <t>https://podminky.urs.cz/item/CS_URS_2021_02/795942014</t>
  </si>
  <si>
    <t>91</t>
  </si>
  <si>
    <t>54171583</t>
  </si>
  <si>
    <t>oblouk přestavitelný 0-90° s víčkem D 160mm</t>
  </si>
  <si>
    <t>-1333848642</t>
  </si>
  <si>
    <t>92</t>
  </si>
  <si>
    <t>54171018</t>
  </si>
  <si>
    <t>roura kouřová tl plechu 2mm dl 1m D 160mm</t>
  </si>
  <si>
    <t>1471442791</t>
  </si>
  <si>
    <t>93</t>
  </si>
  <si>
    <t>54171028</t>
  </si>
  <si>
    <t>koleno kouřové tl plechu 1,5 mm D 150mm</t>
  </si>
  <si>
    <t>1012058913</t>
  </si>
  <si>
    <t>94</t>
  </si>
  <si>
    <t>54171191</t>
  </si>
  <si>
    <t>růžice kouřová D 160mm</t>
  </si>
  <si>
    <t>-803236068</t>
  </si>
  <si>
    <t>95</t>
  </si>
  <si>
    <t>54171231</t>
  </si>
  <si>
    <t>zděř kouřová D 160mm</t>
  </si>
  <si>
    <t>-939472258</t>
  </si>
  <si>
    <t>98</t>
  </si>
  <si>
    <t>998795202</t>
  </si>
  <si>
    <t>Přesun hmot procentní pro lokální vytápění v objektech v přes 6 do 12 m</t>
  </si>
  <si>
    <t>1041003464</t>
  </si>
  <si>
    <t>https://podminky.urs.cz/item/CS_URS_2021_02/998795202</t>
  </si>
  <si>
    <t>Práce a dodávky M</t>
  </si>
  <si>
    <t>58-M</t>
  </si>
  <si>
    <t>Revize vyhrazených technických zařízení</t>
  </si>
  <si>
    <t>64</t>
  </si>
  <si>
    <t>580202001</t>
  </si>
  <si>
    <t>Vnitřní revize tlakových nádob stabilních do 0,2 m3</t>
  </si>
  <si>
    <t>-1124542015</t>
  </si>
  <si>
    <t>https://podminky.urs.cz/item/CS_URS_2021_02/580202001</t>
  </si>
  <si>
    <t>SO 02 - SD č.49, Ruda nad Moravou byt Pihík</t>
  </si>
  <si>
    <t xml:space="preserve">    763 - Konstrukce suché výstavby</t>
  </si>
  <si>
    <t>-1662904218</t>
  </si>
  <si>
    <t>1441276928</t>
  </si>
  <si>
    <t>7105581</t>
  </si>
  <si>
    <t>-573115677</t>
  </si>
  <si>
    <t>719075527</t>
  </si>
  <si>
    <t>-1099344407</t>
  </si>
  <si>
    <t>0,58*7,5*2</t>
  </si>
  <si>
    <t>1405555470</t>
  </si>
  <si>
    <t>-2086379604</t>
  </si>
  <si>
    <t>5,25</t>
  </si>
  <si>
    <t>-963328881</t>
  </si>
  <si>
    <t>-905961504</t>
  </si>
  <si>
    <t>-980188877</t>
  </si>
  <si>
    <t>-1902322151</t>
  </si>
  <si>
    <t>88091436</t>
  </si>
  <si>
    <t>152418505</t>
  </si>
  <si>
    <t>7,5*2</t>
  </si>
  <si>
    <t>120864087</t>
  </si>
  <si>
    <t>15*1,05 'Přepočtené koeficientem množství</t>
  </si>
  <si>
    <t>1881193595</t>
  </si>
  <si>
    <t>-517110226</t>
  </si>
  <si>
    <t>-1619294500</t>
  </si>
  <si>
    <t>-1003625585</t>
  </si>
  <si>
    <t>-778288466</t>
  </si>
  <si>
    <t>68288554</t>
  </si>
  <si>
    <t>413773960</t>
  </si>
  <si>
    <t>0,58*0,58*7,5</t>
  </si>
  <si>
    <t>1337862523</t>
  </si>
  <si>
    <t>0,58*0,58*1</t>
  </si>
  <si>
    <t>1997422231</t>
  </si>
  <si>
    <t>-1470459969</t>
  </si>
  <si>
    <t>233923580</t>
  </si>
  <si>
    <t>1128141359</t>
  </si>
  <si>
    <t>7,151*2 'Přepočtené koeficientem množství</t>
  </si>
  <si>
    <t>-21741846</t>
  </si>
  <si>
    <t>-1130297106</t>
  </si>
  <si>
    <t>7,151*25 'Přepočtené koeficientem množství</t>
  </si>
  <si>
    <t>634242816</t>
  </si>
  <si>
    <t>-1221272529</t>
  </si>
  <si>
    <t>20237048</t>
  </si>
  <si>
    <t>1590581613</t>
  </si>
  <si>
    <t>1503179009</t>
  </si>
  <si>
    <t>-877815195</t>
  </si>
  <si>
    <t>-954888304</t>
  </si>
  <si>
    <t>dopojení do komínu</t>
  </si>
  <si>
    <t>281305160</t>
  </si>
  <si>
    <t>4*1,02 'Přepočtené koeficientem množství</t>
  </si>
  <si>
    <t>998713201</t>
  </si>
  <si>
    <t>Přesun hmot procentní pro izolace tepelné v objektech v do 6 m</t>
  </si>
  <si>
    <t>-580463214</t>
  </si>
  <si>
    <t>https://podminky.urs.cz/item/CS_URS_2021_02/998713201</t>
  </si>
  <si>
    <t>733120839</t>
  </si>
  <si>
    <t>Demontáž potrubí ocelového hladkého D 219</t>
  </si>
  <si>
    <t>-1799086252</t>
  </si>
  <si>
    <t>https://podminky.urs.cz/item/CS_URS_2021_02/733120839</t>
  </si>
  <si>
    <t>2068510899</t>
  </si>
  <si>
    <t>158845431</t>
  </si>
  <si>
    <t>538550220</t>
  </si>
  <si>
    <t>-1918413952</t>
  </si>
  <si>
    <t>1161333459</t>
  </si>
  <si>
    <t>344971519</t>
  </si>
  <si>
    <t>763</t>
  </si>
  <si>
    <t>Konstrukce suché výstavby</t>
  </si>
  <si>
    <t>763131431</t>
  </si>
  <si>
    <t>SDK podhled deska 1xDF 12,5 bez izolace dvouvrstvá spodní kce profil CD+UD REI do 90</t>
  </si>
  <si>
    <t>-1135361419</t>
  </si>
  <si>
    <t>https://podminky.urs.cz/item/CS_URS_2021_02/763131431</t>
  </si>
  <si>
    <t>přívod do komínu</t>
  </si>
  <si>
    <t>763131722</t>
  </si>
  <si>
    <t>SDK podhled skoková změna v přes 0,5 m</t>
  </si>
  <si>
    <t>781825858</t>
  </si>
  <si>
    <t>https://podminky.urs.cz/item/CS_URS_2021_02/763131722</t>
  </si>
  <si>
    <t>763131731</t>
  </si>
  <si>
    <t>SDK podhled - čelo pro kazetové podhledy (F lišta) tl 12,5 mm</t>
  </si>
  <si>
    <t>-1519122056</t>
  </si>
  <si>
    <t>https://podminky.urs.cz/item/CS_URS_2021_02/763131731</t>
  </si>
  <si>
    <t>763131761</t>
  </si>
  <si>
    <t>Příplatek k SDK podhledu za plochu do 3 m2 jednotlivě</t>
  </si>
  <si>
    <t>1214047555</t>
  </si>
  <si>
    <t>https://podminky.urs.cz/item/CS_URS_2021_02/763131761</t>
  </si>
  <si>
    <t>998763402</t>
  </si>
  <si>
    <t>Přesun hmot procentní pro sádrokartonové konstrukce v objektech v přes 6 do 12 m</t>
  </si>
  <si>
    <t>-1078787605</t>
  </si>
  <si>
    <t>https://podminky.urs.cz/item/CS_URS_2021_02/998763402</t>
  </si>
  <si>
    <t>-2116582931</t>
  </si>
  <si>
    <t>1743251832</t>
  </si>
  <si>
    <t>-1831657894</t>
  </si>
  <si>
    <t>1017337014</t>
  </si>
  <si>
    <t>943691355</t>
  </si>
  <si>
    <t>-142925948</t>
  </si>
  <si>
    <t>1448225946</t>
  </si>
  <si>
    <t>-1919510650</t>
  </si>
  <si>
    <t>714731307</t>
  </si>
  <si>
    <t>-171365422</t>
  </si>
  <si>
    <t>75659178</t>
  </si>
  <si>
    <t>22*1,05 'Přepočtené koeficientem množství</t>
  </si>
  <si>
    <t>1902113312</t>
  </si>
  <si>
    <t>1973991453</t>
  </si>
  <si>
    <t>968176108</t>
  </si>
  <si>
    <t>677215964</t>
  </si>
  <si>
    <t>858552710</t>
  </si>
  <si>
    <t>843411768</t>
  </si>
  <si>
    <t>-1531882721</t>
  </si>
  <si>
    <t>-1713336253</t>
  </si>
  <si>
    <t>1784552977</t>
  </si>
  <si>
    <t>2090659013</t>
  </si>
  <si>
    <t>795942016</t>
  </si>
  <si>
    <t>Napojení lomené ohniště na komínový průduch kouřovodem ocelovým nebo nerezovým D 200 mm</t>
  </si>
  <si>
    <t>-1617038879</t>
  </si>
  <si>
    <t>https://podminky.urs.cz/item/CS_URS_2021_02/795942016</t>
  </si>
  <si>
    <t>54171030</t>
  </si>
  <si>
    <t>koleno kouřové tl plechu 1,5 mm D 200mm</t>
  </si>
  <si>
    <t>479224925</t>
  </si>
  <si>
    <t>54171020</t>
  </si>
  <si>
    <t>roura kouřová tl plechu 2mm dl 1m D 200mm</t>
  </si>
  <si>
    <t>1907190442</t>
  </si>
  <si>
    <t>54171R01</t>
  </si>
  <si>
    <t>průchodka do stěny nerez tl. 0,6mm D 200mm</t>
  </si>
  <si>
    <t>551206596</t>
  </si>
  <si>
    <t>54171R02</t>
  </si>
  <si>
    <t>rozeta(límec) D200mm nerez</t>
  </si>
  <si>
    <t>1639968299</t>
  </si>
  <si>
    <t>-2104936467</t>
  </si>
  <si>
    <t>SO 03 - VB Žulová, byt Jičínská</t>
  </si>
  <si>
    <t>-733992771</t>
  </si>
  <si>
    <t>314236157</t>
  </si>
  <si>
    <t>Komínový návlek imitace obezdění v 170 cm pro jednoprůduchový cihelný komín s větrací šachtou</t>
  </si>
  <si>
    <t>801007761</t>
  </si>
  <si>
    <t>https://podminky.urs.cz/item/CS_URS_2021_02/314236157</t>
  </si>
  <si>
    <t>314237205</t>
  </si>
  <si>
    <t>Komínové těleso cihelné jednoprůduchové z nerezových izolovaných vložek D 20 cm v 3 m</t>
  </si>
  <si>
    <t>1329306206</t>
  </si>
  <si>
    <t>https://podminky.urs.cz/item/CS_URS_2021_02/314237205</t>
  </si>
  <si>
    <t>314237215</t>
  </si>
  <si>
    <t>Příplatek ke komínovému tělesu cihelnému z z nerezových izolovaných vložek D 20 cm ZKD 1 m výšky</t>
  </si>
  <si>
    <t>-975170966</t>
  </si>
  <si>
    <t>https://podminky.urs.cz/item/CS_URS_2021_02/314237215</t>
  </si>
  <si>
    <t>314237207</t>
  </si>
  <si>
    <t>Příplatek ke komínovému tělesu cihelnému z nerezových izolovaných vložek za větrací šachtu</t>
  </si>
  <si>
    <t>1242849228</t>
  </si>
  <si>
    <t>https://podminky.urs.cz/item/CS_URS_2021_02/314237207</t>
  </si>
  <si>
    <t>314237265</t>
  </si>
  <si>
    <t>Nadstřešní část jednoprůduchového z betonových prstenců cihelného komínu s větrací šachtou z nerezových izolovaných vložek D 20 cm</t>
  </si>
  <si>
    <t>-1308206554</t>
  </si>
  <si>
    <t>https://podminky.urs.cz/item/CS_URS_2021_02/314237265</t>
  </si>
  <si>
    <t>2x komín</t>
  </si>
  <si>
    <t>1,5</t>
  </si>
  <si>
    <t>1,75</t>
  </si>
  <si>
    <t>887967002</t>
  </si>
  <si>
    <t>620223542</t>
  </si>
  <si>
    <t>komín pod střechou(podkroví)</t>
  </si>
  <si>
    <t>(0,5+0,9)*2*4</t>
  </si>
  <si>
    <t>-1872226289</t>
  </si>
  <si>
    <t>-151474935</t>
  </si>
  <si>
    <t>-1474262584</t>
  </si>
  <si>
    <t>1892244716</t>
  </si>
  <si>
    <t>-208241906</t>
  </si>
  <si>
    <t>337779246</t>
  </si>
  <si>
    <t>4*4</t>
  </si>
  <si>
    <t>501040797</t>
  </si>
  <si>
    <t>16*1,05 'Přepočtené koeficientem množství</t>
  </si>
  <si>
    <t>1242616184</t>
  </si>
  <si>
    <t>-1489331580</t>
  </si>
  <si>
    <t>3 sady 2 x montáž</t>
  </si>
  <si>
    <t>3*2</t>
  </si>
  <si>
    <t>-1771005893</t>
  </si>
  <si>
    <t>3*7 'Přepočtené koeficientem množství</t>
  </si>
  <si>
    <t>-588259844</t>
  </si>
  <si>
    <t>1531808764</t>
  </si>
  <si>
    <t>18*2 'Přepočtené koeficientem množství</t>
  </si>
  <si>
    <t>1604447899</t>
  </si>
  <si>
    <t>99</t>
  </si>
  <si>
    <t>977341115</t>
  </si>
  <si>
    <t>Frézování hloubky do 50 mm komínového průduchu betonového nebo ze šamotových vložek</t>
  </si>
  <si>
    <t>717110846</t>
  </si>
  <si>
    <t>https://podminky.urs.cz/item/CS_URS_2021_02/977341115</t>
  </si>
  <si>
    <t>100</t>
  </si>
  <si>
    <t>953845114</t>
  </si>
  <si>
    <t>Vyvložkování stávajícího komínového tělesa nerezovými vložkami pevnými D přes 160 do 200 mm v 3 m</t>
  </si>
  <si>
    <t>-247410411</t>
  </si>
  <si>
    <t>https://podminky.urs.cz/item/CS_URS_2021_02/953845114</t>
  </si>
  <si>
    <t>101</t>
  </si>
  <si>
    <t>953845124</t>
  </si>
  <si>
    <t>Příplatek k vyvložkování komínového průduchu nerezovými vložkami pevnými D přes 160 do 200 mm ZKD 1 m výšky</t>
  </si>
  <si>
    <t>1584499166</t>
  </si>
  <si>
    <t>https://podminky.urs.cz/item/CS_URS_2021_02/953845124</t>
  </si>
  <si>
    <t>1927459782</t>
  </si>
  <si>
    <t>0,5*0,9*4</t>
  </si>
  <si>
    <t>-1770739058</t>
  </si>
  <si>
    <t>2x komín nad střechou</t>
  </si>
  <si>
    <t>0,5*0,9*1,5 +0,5*0,9*1,75</t>
  </si>
  <si>
    <t>335123656</t>
  </si>
  <si>
    <t>-1649189253</t>
  </si>
  <si>
    <t>494081986</t>
  </si>
  <si>
    <t>-1077055503</t>
  </si>
  <si>
    <t>10,703*2 'Přepočtené koeficientem množství</t>
  </si>
  <si>
    <t>-1542804781</t>
  </si>
  <si>
    <t>-335476581</t>
  </si>
  <si>
    <t>10,703*30 'Přepočtené koeficientem množství</t>
  </si>
  <si>
    <t>2079752355</t>
  </si>
  <si>
    <t>1642010096</t>
  </si>
  <si>
    <t>-567286214</t>
  </si>
  <si>
    <t>2063736390</t>
  </si>
  <si>
    <t>-2089599868</t>
  </si>
  <si>
    <t>-1367323915</t>
  </si>
  <si>
    <t>984453001</t>
  </si>
  <si>
    <t>1762510231</t>
  </si>
  <si>
    <t>3*1,02 'Přepočtené koeficientem množství</t>
  </si>
  <si>
    <t>783588300</t>
  </si>
  <si>
    <t>-1526449844</t>
  </si>
  <si>
    <t>-1017424590</t>
  </si>
  <si>
    <t>-1765469591</t>
  </si>
  <si>
    <t>-1766032252</t>
  </si>
  <si>
    <t>-914587041</t>
  </si>
  <si>
    <t>-1755439325</t>
  </si>
  <si>
    <t>717189078</t>
  </si>
  <si>
    <t>-687927253</t>
  </si>
  <si>
    <t>-327221541</t>
  </si>
  <si>
    <t>-676138156</t>
  </si>
  <si>
    <t>753840552</t>
  </si>
  <si>
    <t>1219926705</t>
  </si>
  <si>
    <t>567077332</t>
  </si>
  <si>
    <t>572264816</t>
  </si>
  <si>
    <t>-1224075475</t>
  </si>
  <si>
    <t>838294866</t>
  </si>
  <si>
    <t>399705063</t>
  </si>
  <si>
    <t>-2002489636</t>
  </si>
  <si>
    <t>-1103529529</t>
  </si>
  <si>
    <t>-1604092777</t>
  </si>
  <si>
    <t>1278741667</t>
  </si>
  <si>
    <t>-348359452</t>
  </si>
  <si>
    <t>780896374</t>
  </si>
  <si>
    <t>1352439666</t>
  </si>
  <si>
    <t>-100230962</t>
  </si>
  <si>
    <t>-873033933</t>
  </si>
  <si>
    <t>-1074033281</t>
  </si>
  <si>
    <t>398737491</t>
  </si>
  <si>
    <t>1241961949</t>
  </si>
  <si>
    <t>803117637</t>
  </si>
  <si>
    <t>1068617627</t>
  </si>
  <si>
    <t>-1743515822</t>
  </si>
  <si>
    <t>-482080012</t>
  </si>
  <si>
    <t>-2033196708</t>
  </si>
  <si>
    <t>-1786661055</t>
  </si>
  <si>
    <t>-2122817846</t>
  </si>
  <si>
    <t>-1514220434</t>
  </si>
  <si>
    <t>102</t>
  </si>
  <si>
    <t>764001841</t>
  </si>
  <si>
    <t>Demontáž krytiny ze šablon do suti</t>
  </si>
  <si>
    <t>251148865</t>
  </si>
  <si>
    <t>https://podminky.urs.cz/item/CS_URS_2021_02/764001841</t>
  </si>
  <si>
    <t>1425285956</t>
  </si>
  <si>
    <t>(0.5+0,9)*2*2</t>
  </si>
  <si>
    <t>103</t>
  </si>
  <si>
    <t>764121443</t>
  </si>
  <si>
    <t>Krytina střechy rovné ze šablon z Al plechu do 4 ks/m2 sklonu přes 30 do 60°</t>
  </si>
  <si>
    <t>-1825380926</t>
  </si>
  <si>
    <t>https://podminky.urs.cz/item/CS_URS_2021_02/764121443</t>
  </si>
  <si>
    <t>182741623</t>
  </si>
  <si>
    <t>-7609236</t>
  </si>
  <si>
    <t>1002548584</t>
  </si>
  <si>
    <t>-1119776853</t>
  </si>
  <si>
    <t>478908983</t>
  </si>
  <si>
    <t>-1542309793</t>
  </si>
  <si>
    <t>167639417</t>
  </si>
  <si>
    <t>12*1,05 'Přepočtené koeficientem množství</t>
  </si>
  <si>
    <t>1732753775</t>
  </si>
  <si>
    <t>-429085769</t>
  </si>
  <si>
    <t>8*1,05 'Přepočtené koeficientem množství</t>
  </si>
  <si>
    <t>940859364</t>
  </si>
  <si>
    <t>1761222778</t>
  </si>
  <si>
    <t>-1361083385</t>
  </si>
  <si>
    <t>956914157</t>
  </si>
  <si>
    <t>1540596661</t>
  </si>
  <si>
    <t>-558848953</t>
  </si>
  <si>
    <t>701105881</t>
  </si>
  <si>
    <t>-1166467280</t>
  </si>
  <si>
    <t>-1148258288</t>
  </si>
  <si>
    <t>882965406</t>
  </si>
  <si>
    <t>SO 04 - VB Žulová, byt Benáková</t>
  </si>
  <si>
    <t xml:space="preserve">    766 - Konstrukce truhlářské</t>
  </si>
  <si>
    <t>314235265</t>
  </si>
  <si>
    <t>Krycí deska s přívodem vzduchu pro jednoprůduchový cihelný komín s větrací šachtou</t>
  </si>
  <si>
    <t>31874325</t>
  </si>
  <si>
    <t>https://podminky.urs.cz/item/CS_URS_2021_02/314235265</t>
  </si>
  <si>
    <t>1114899766</t>
  </si>
  <si>
    <t>1622778508</t>
  </si>
  <si>
    <t>komín na střechou</t>
  </si>
  <si>
    <t>1,6</t>
  </si>
  <si>
    <t>45124927</t>
  </si>
  <si>
    <t xml:space="preserve"> zazdívky komínu</t>
  </si>
  <si>
    <t>36569529</t>
  </si>
  <si>
    <t>1997246568</t>
  </si>
  <si>
    <t>omítka zazdívky komínu</t>
  </si>
  <si>
    <t>1824288915</t>
  </si>
  <si>
    <t>3167331</t>
  </si>
  <si>
    <t>263955255</t>
  </si>
  <si>
    <t>20082526</t>
  </si>
  <si>
    <t>1193447915</t>
  </si>
  <si>
    <t>406784322</t>
  </si>
  <si>
    <t>855308659</t>
  </si>
  <si>
    <t>4*1,05 'Přepočtené koeficientem množství</t>
  </si>
  <si>
    <t>767553466</t>
  </si>
  <si>
    <t>-1327001609</t>
  </si>
  <si>
    <t>-881303461</t>
  </si>
  <si>
    <t>3*5</t>
  </si>
  <si>
    <t>-1174540039</t>
  </si>
  <si>
    <t>-41591071</t>
  </si>
  <si>
    <t>15*2 'Přepočtené koeficientem množství</t>
  </si>
  <si>
    <t>845646432</t>
  </si>
  <si>
    <t>-195085149</t>
  </si>
  <si>
    <t xml:space="preserve"> komín nad střechou</t>
  </si>
  <si>
    <t>0,5*0,9*1,6</t>
  </si>
  <si>
    <t>99571105</t>
  </si>
  <si>
    <t>-2117335895</t>
  </si>
  <si>
    <t>816858962</t>
  </si>
  <si>
    <t>1018458587</t>
  </si>
  <si>
    <t>3,059*2 'Přepočtené koeficientem množství</t>
  </si>
  <si>
    <t>768545796</t>
  </si>
  <si>
    <t>-971278204</t>
  </si>
  <si>
    <t>3,059*25 'Přepočtené koeficientem množství</t>
  </si>
  <si>
    <t>-477438445</t>
  </si>
  <si>
    <t>1993298677</t>
  </si>
  <si>
    <t>-1875132946</t>
  </si>
  <si>
    <t>1949825812</t>
  </si>
  <si>
    <t>-1238933034</t>
  </si>
  <si>
    <t>-1497563755</t>
  </si>
  <si>
    <t>883615307</t>
  </si>
  <si>
    <t>1127111356</t>
  </si>
  <si>
    <t>346009434</t>
  </si>
  <si>
    <t>-850015091</t>
  </si>
  <si>
    <t>169091898</t>
  </si>
  <si>
    <t>1789383592</t>
  </si>
  <si>
    <t>805512999</t>
  </si>
  <si>
    <t>-40286322</t>
  </si>
  <si>
    <t>-1468420365</t>
  </si>
  <si>
    <t>763364643</t>
  </si>
  <si>
    <t>Cementovláknitý obklad uzavřeného tvaru š přes 1,75 m do 2 m pro ocelový nosník deskou protipožární tl 15 mm</t>
  </si>
  <si>
    <t>205944423</t>
  </si>
  <si>
    <t>https://podminky.urs.cz/item/CS_URS_2021_02/763364643</t>
  </si>
  <si>
    <t>-2042822734</t>
  </si>
  <si>
    <t>1993819364</t>
  </si>
  <si>
    <t>614716699</t>
  </si>
  <si>
    <t>1088761418</t>
  </si>
  <si>
    <t>(0.5+0,9)*2</t>
  </si>
  <si>
    <t>29300449</t>
  </si>
  <si>
    <t>-716556271</t>
  </si>
  <si>
    <t>37864608</t>
  </si>
  <si>
    <t>-923560180</t>
  </si>
  <si>
    <t>766</t>
  </si>
  <si>
    <t>Konstrukce truhlářské</t>
  </si>
  <si>
    <t>766434342</t>
  </si>
  <si>
    <t>Montáž obložení sloupů a pilířů pl do 5 m2 panely z aglomerovaných desek přes 0,60 do 1,50 m2</t>
  </si>
  <si>
    <t>432988027</t>
  </si>
  <si>
    <t>https://podminky.urs.cz/item/CS_URS_2021_02/766434342</t>
  </si>
  <si>
    <t>59152106</t>
  </si>
  <si>
    <t>deska cementovláknitá tl 10mm</t>
  </si>
  <si>
    <t>-982389847</t>
  </si>
  <si>
    <t>1237309329</t>
  </si>
  <si>
    <t>1540390194</t>
  </si>
  <si>
    <t>-2001360962</t>
  </si>
  <si>
    <t>10*1,05 'Přepočtené koeficientem množství</t>
  </si>
  <si>
    <t>-677711959</t>
  </si>
  <si>
    <t>2101981807</t>
  </si>
  <si>
    <t>6*1,05 'Přepočtené koeficientem množství</t>
  </si>
  <si>
    <t>1675160917</t>
  </si>
  <si>
    <t>-1709371940</t>
  </si>
  <si>
    <t>-2123322862</t>
  </si>
  <si>
    <t>457647157</t>
  </si>
  <si>
    <t>-2041691952</t>
  </si>
  <si>
    <t>580494676</t>
  </si>
  <si>
    <t>1784893226</t>
  </si>
  <si>
    <t>-1001482263</t>
  </si>
  <si>
    <t>795931301</t>
  </si>
  <si>
    <t>Osazení dvířek litinových nebo ocelových</t>
  </si>
  <si>
    <t>-903104014</t>
  </si>
  <si>
    <t>https://podminky.urs.cz/item/CS_URS_2021_02/795931301</t>
  </si>
  <si>
    <t>59882561</t>
  </si>
  <si>
    <t>dvířka komínová nerezová</t>
  </si>
  <si>
    <t>1167848482</t>
  </si>
  <si>
    <t>59892112</t>
  </si>
  <si>
    <t>dvířka revizní větrací šachty</t>
  </si>
  <si>
    <t>1759765114</t>
  </si>
  <si>
    <t>-1201182269</t>
  </si>
  <si>
    <t>SO 05 - VB Žulová, byt Vávra</t>
  </si>
  <si>
    <t>-1907685696</t>
  </si>
  <si>
    <t>264259743</t>
  </si>
  <si>
    <t>-1163014867</t>
  </si>
  <si>
    <t>165895830</t>
  </si>
  <si>
    <t>-2044622001</t>
  </si>
  <si>
    <t>-1772672182</t>
  </si>
  <si>
    <t>589812148</t>
  </si>
  <si>
    <t>-1890698461</t>
  </si>
  <si>
    <t>-178243217</t>
  </si>
  <si>
    <t>1676206796</t>
  </si>
  <si>
    <t>1994623420</t>
  </si>
  <si>
    <t>1053406341</t>
  </si>
  <si>
    <t>-898674745</t>
  </si>
  <si>
    <t>549513549</t>
  </si>
  <si>
    <t>-1584260749</t>
  </si>
  <si>
    <t>1646523307</t>
  </si>
  <si>
    <t>-1273879741</t>
  </si>
  <si>
    <t>1329719793</t>
  </si>
  <si>
    <t>3*7</t>
  </si>
  <si>
    <t>57553477</t>
  </si>
  <si>
    <t>-2100285858</t>
  </si>
  <si>
    <t>-965472274</t>
  </si>
  <si>
    <t>1645653443</t>
  </si>
  <si>
    <t>-1232664950</t>
  </si>
  <si>
    <t>1896938320</t>
  </si>
  <si>
    <t>0,5*1,65*4</t>
  </si>
  <si>
    <t>-347802970</t>
  </si>
  <si>
    <t>0,5*1,65*1,5</t>
  </si>
  <si>
    <t>-811072594</t>
  </si>
  <si>
    <t>1095689968</t>
  </si>
  <si>
    <t xml:space="preserve"> komín</t>
  </si>
  <si>
    <t>1670015720</t>
  </si>
  <si>
    <t>-1107270443</t>
  </si>
  <si>
    <t>-687459162</t>
  </si>
  <si>
    <t>1988656879</t>
  </si>
  <si>
    <t>1348506469</t>
  </si>
  <si>
    <t>249825692</t>
  </si>
  <si>
    <t>-1094858556</t>
  </si>
  <si>
    <t>-1842078568</t>
  </si>
  <si>
    <t>-46186139</t>
  </si>
  <si>
    <t>-568267267</t>
  </si>
  <si>
    <t>-708123461</t>
  </si>
  <si>
    <t>-1042471222</t>
  </si>
  <si>
    <t>1634940120</t>
  </si>
  <si>
    <t>1,5*1,02 'Přepočtené koeficientem množství</t>
  </si>
  <si>
    <t>426570372</t>
  </si>
  <si>
    <t>-1732731129</t>
  </si>
  <si>
    <t>-1879945616</t>
  </si>
  <si>
    <t>-1891659129</t>
  </si>
  <si>
    <t>799520478</t>
  </si>
  <si>
    <t>-1856891253</t>
  </si>
  <si>
    <t>103819629</t>
  </si>
  <si>
    <t>1774084511</t>
  </si>
  <si>
    <t>-1819963630</t>
  </si>
  <si>
    <t>-701556173</t>
  </si>
  <si>
    <t>1773163353</t>
  </si>
  <si>
    <t>-474229196</t>
  </si>
  <si>
    <t>-764088205</t>
  </si>
  <si>
    <t>1862334671</t>
  </si>
  <si>
    <t>1167958898</t>
  </si>
  <si>
    <t>1054599399</t>
  </si>
  <si>
    <t>2106797145</t>
  </si>
  <si>
    <t>687725969</t>
  </si>
  <si>
    <t>1589474652</t>
  </si>
  <si>
    <t>-1878550959</t>
  </si>
  <si>
    <t>572447516</t>
  </si>
  <si>
    <t>-1235344028</t>
  </si>
  <si>
    <t>1539967654</t>
  </si>
  <si>
    <t>-1687618772</t>
  </si>
  <si>
    <t>1159602466</t>
  </si>
  <si>
    <t>1380306653</t>
  </si>
  <si>
    <t>80356597</t>
  </si>
  <si>
    <t>-1233102100</t>
  </si>
  <si>
    <t>31946405</t>
  </si>
  <si>
    <t>příruba přivařovací s krkem 11 416 pro PN16 DN 32</t>
  </si>
  <si>
    <t>-298492754</t>
  </si>
  <si>
    <t>31944R01</t>
  </si>
  <si>
    <t>-1518214955</t>
  </si>
  <si>
    <t>31944R02</t>
  </si>
  <si>
    <t>-746582436</t>
  </si>
  <si>
    <t>31944R03</t>
  </si>
  <si>
    <t>-1728271105</t>
  </si>
  <si>
    <t>-732008217</t>
  </si>
  <si>
    <t>1324268023</t>
  </si>
  <si>
    <t>-1311453721</t>
  </si>
  <si>
    <t>1052884006</t>
  </si>
  <si>
    <t>-1862752563</t>
  </si>
  <si>
    <t>1560355855</t>
  </si>
  <si>
    <t>-1438852117</t>
  </si>
  <si>
    <t>1730763560</t>
  </si>
  <si>
    <t>(0.5+1,65)*2</t>
  </si>
  <si>
    <t>754816250</t>
  </si>
  <si>
    <t>998764201</t>
  </si>
  <si>
    <t>Přesun hmot procentní pro konstrukce klempířské v objektech v do 6 m</t>
  </si>
  <si>
    <t>-1144913354</t>
  </si>
  <si>
    <t>https://podminky.urs.cz/item/CS_URS_2021_02/998764201</t>
  </si>
  <si>
    <t>254023569</t>
  </si>
  <si>
    <t>-1482478031</t>
  </si>
  <si>
    <t>998765201</t>
  </si>
  <si>
    <t>Přesun hmot procentní pro krytiny skládané v objektech v do 6 m</t>
  </si>
  <si>
    <t>-849634451</t>
  </si>
  <si>
    <t>https://podminky.urs.cz/item/CS_URS_2021_02/998765201</t>
  </si>
  <si>
    <t>-148192044</t>
  </si>
  <si>
    <t>829929713</t>
  </si>
  <si>
    <t>-53723457</t>
  </si>
  <si>
    <t>14*1,05 'Přepočtené koeficientem množství</t>
  </si>
  <si>
    <t>-1926605319</t>
  </si>
  <si>
    <t>917589198</t>
  </si>
  <si>
    <t>1255856416</t>
  </si>
  <si>
    <t>11884258</t>
  </si>
  <si>
    <t>775966253</t>
  </si>
  <si>
    <t>557680819</t>
  </si>
  <si>
    <t>1531728774</t>
  </si>
  <si>
    <t>-415558716</t>
  </si>
  <si>
    <t>-1447052348</t>
  </si>
  <si>
    <t>812839486</t>
  </si>
  <si>
    <t>2113533639</t>
  </si>
  <si>
    <t>-748663604</t>
  </si>
  <si>
    <t>386796887</t>
  </si>
  <si>
    <t>-8973266</t>
  </si>
  <si>
    <t>SO 06 - Vápenná VB, byt Galek</t>
  </si>
  <si>
    <t>573646667</t>
  </si>
  <si>
    <t>-29434329</t>
  </si>
  <si>
    <t>-481902781</t>
  </si>
  <si>
    <t xml:space="preserve"> komín nadstřešní + 1m podkroví</t>
  </si>
  <si>
    <t>2,5</t>
  </si>
  <si>
    <t>1970927951</t>
  </si>
  <si>
    <t>1637685597</t>
  </si>
  <si>
    <t>(0,5+0,9)*2*1</t>
  </si>
  <si>
    <t>-1853709567</t>
  </si>
  <si>
    <t>-1059433911</t>
  </si>
  <si>
    <t>982417604</t>
  </si>
  <si>
    <t>1557563904</t>
  </si>
  <si>
    <t>602679949</t>
  </si>
  <si>
    <t>-904893313</t>
  </si>
  <si>
    <t>-111966879</t>
  </si>
  <si>
    <t>2128590637</t>
  </si>
  <si>
    <t>-1897668828</t>
  </si>
  <si>
    <t>181016557</t>
  </si>
  <si>
    <t>8*2 'Přepočtené koeficientem množství</t>
  </si>
  <si>
    <t>642896034</t>
  </si>
  <si>
    <t>1212801115</t>
  </si>
  <si>
    <t>komín</t>
  </si>
  <si>
    <t>-1262496113</t>
  </si>
  <si>
    <t>-1022352448</t>
  </si>
  <si>
    <t>-1172324374</t>
  </si>
  <si>
    <t>0,5*1,2*2,5</t>
  </si>
  <si>
    <t>-397555138</t>
  </si>
  <si>
    <t>24743073</t>
  </si>
  <si>
    <t>-860546699</t>
  </si>
  <si>
    <t>1588465693</t>
  </si>
  <si>
    <t>5,632*2 'Přepočtené koeficientem množství</t>
  </si>
  <si>
    <t>-401068258</t>
  </si>
  <si>
    <t>847910112</t>
  </si>
  <si>
    <t>5,632*25 'Přepočtené koeficientem množství</t>
  </si>
  <si>
    <t>1837833330</t>
  </si>
  <si>
    <t>1077089463</t>
  </si>
  <si>
    <t>-353899309</t>
  </si>
  <si>
    <t>-1294791795</t>
  </si>
  <si>
    <t>183539554</t>
  </si>
  <si>
    <t>1287996655</t>
  </si>
  <si>
    <t>-1674570057</t>
  </si>
  <si>
    <t>-990497929</t>
  </si>
  <si>
    <t>2*1,02 'Přepočtené koeficientem množství</t>
  </si>
  <si>
    <t>-835922059</t>
  </si>
  <si>
    <t>-1850449945</t>
  </si>
  <si>
    <t>-525888165</t>
  </si>
  <si>
    <t>961589580</t>
  </si>
  <si>
    <t>-990346776</t>
  </si>
  <si>
    <t>-1159865946</t>
  </si>
  <si>
    <t>1579062091</t>
  </si>
  <si>
    <t>553259982</t>
  </si>
  <si>
    <t>-536561802</t>
  </si>
  <si>
    <t>317024524</t>
  </si>
  <si>
    <t>-725718234</t>
  </si>
  <si>
    <t>-798004593</t>
  </si>
  <si>
    <t>-358102141</t>
  </si>
  <si>
    <t>971174542</t>
  </si>
  <si>
    <t>919190218</t>
  </si>
  <si>
    <t>679819623</t>
  </si>
  <si>
    <t>2012588225</t>
  </si>
  <si>
    <t>1505276803</t>
  </si>
  <si>
    <t>1869708075</t>
  </si>
  <si>
    <t>-187787353</t>
  </si>
  <si>
    <t>-859036316</t>
  </si>
  <si>
    <t>883224320</t>
  </si>
  <si>
    <t>-1240162248</t>
  </si>
  <si>
    <t>1455784541</t>
  </si>
  <si>
    <t>-1966505415</t>
  </si>
  <si>
    <t>287356264</t>
  </si>
  <si>
    <t>662110479</t>
  </si>
  <si>
    <t>-1456464065</t>
  </si>
  <si>
    <t>-1644144596</t>
  </si>
  <si>
    <t>376306701</t>
  </si>
  <si>
    <t>1441863128</t>
  </si>
  <si>
    <t>SO 07 - SD č.44, Bludov byt Pavelka</t>
  </si>
  <si>
    <t>346244361</t>
  </si>
  <si>
    <t>Zazdívka o tl 65 mm rýh, nik nebo kapes z cihel pálených</t>
  </si>
  <si>
    <t>2088204663</t>
  </si>
  <si>
    <t>https://podminky.urs.cz/item/CS_URS_2021_02/346244361</t>
  </si>
  <si>
    <t>-233150911</t>
  </si>
  <si>
    <t>2116680716</t>
  </si>
  <si>
    <t>opravy komín. zdiva a omítek</t>
  </si>
  <si>
    <t>-145600396</t>
  </si>
  <si>
    <t>-1790730568</t>
  </si>
  <si>
    <t>1672971444</t>
  </si>
  <si>
    <t>-391730751</t>
  </si>
  <si>
    <t>252830429</t>
  </si>
  <si>
    <t>949101112</t>
  </si>
  <si>
    <t>Lešení pomocné pro objekty pozemních staveb s lešeňovou podlahou v přes 1,9 do 3,5 m zatížení do 150 kg/m2</t>
  </si>
  <si>
    <t>-1908758455</t>
  </si>
  <si>
    <t>https://podminky.urs.cz/item/CS_URS_2021_02/949101112</t>
  </si>
  <si>
    <t>-1030659530</t>
  </si>
  <si>
    <t>7*2 'Přepočtené koeficientem množství</t>
  </si>
  <si>
    <t>1467606575</t>
  </si>
  <si>
    <t>535660135</t>
  </si>
  <si>
    <t>1593782315</t>
  </si>
  <si>
    <t>-428900313</t>
  </si>
  <si>
    <t>1,088*2 'Přepočtené koeficientem množství</t>
  </si>
  <si>
    <t>-2133954730</t>
  </si>
  <si>
    <t>-1489785820</t>
  </si>
  <si>
    <t>1,088*15 'Přepočtené koeficientem množství</t>
  </si>
  <si>
    <t>460506560</t>
  </si>
  <si>
    <t>4438195</t>
  </si>
  <si>
    <t>-1565399408</t>
  </si>
  <si>
    <t>-750759328</t>
  </si>
  <si>
    <t>641628254</t>
  </si>
  <si>
    <t>1639803957</t>
  </si>
  <si>
    <t>318414524</t>
  </si>
  <si>
    <t>1348998693</t>
  </si>
  <si>
    <t>-1432902005</t>
  </si>
  <si>
    <t>1118907835</t>
  </si>
  <si>
    <t>255341987</t>
  </si>
  <si>
    <t>-72495120</t>
  </si>
  <si>
    <t>1420089540</t>
  </si>
  <si>
    <t>1256553829</t>
  </si>
  <si>
    <t>178852555</t>
  </si>
  <si>
    <t>-1669293839</t>
  </si>
  <si>
    <t>17377673</t>
  </si>
  <si>
    <t>-8552763</t>
  </si>
  <si>
    <t>-2109178225</t>
  </si>
  <si>
    <t>1697313891</t>
  </si>
  <si>
    <t>-1052653855</t>
  </si>
  <si>
    <t>-34805949</t>
  </si>
  <si>
    <t>-1843259612</t>
  </si>
  <si>
    <t>-832730542</t>
  </si>
  <si>
    <t>-958717795</t>
  </si>
  <si>
    <t>-1889671030</t>
  </si>
  <si>
    <t>191398870</t>
  </si>
  <si>
    <t>-747067385</t>
  </si>
  <si>
    <t>-418708786</t>
  </si>
  <si>
    <t>945466259</t>
  </si>
  <si>
    <t>-329886509</t>
  </si>
  <si>
    <t>1668918095</t>
  </si>
  <si>
    <t>273360784</t>
  </si>
  <si>
    <t>1089971678</t>
  </si>
  <si>
    <t>1819794124</t>
  </si>
  <si>
    <t>-1199180955</t>
  </si>
  <si>
    <t>-1477204404</t>
  </si>
  <si>
    <t>2036382486</t>
  </si>
  <si>
    <t>-1089674224</t>
  </si>
  <si>
    <t>-236196088</t>
  </si>
  <si>
    <t>1759251656</t>
  </si>
  <si>
    <t>773248982</t>
  </si>
  <si>
    <t>-1952695720</t>
  </si>
  <si>
    <t>201850234</t>
  </si>
  <si>
    <t>-1776629734</t>
  </si>
  <si>
    <t>1115639830</t>
  </si>
  <si>
    <t>582817080</t>
  </si>
  <si>
    <t>-1081680130</t>
  </si>
  <si>
    <t>-1104760695</t>
  </si>
  <si>
    <t>-403491410</t>
  </si>
  <si>
    <t>-1652341890</t>
  </si>
  <si>
    <t>-411637860</t>
  </si>
  <si>
    <t>SO 08 - VRN</t>
  </si>
  <si>
    <t>VRN - Vedlejší rozpočtové náklady</t>
  </si>
  <si>
    <t xml:space="preserve">    VRN2 - Příprava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</si>
  <si>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</si>
  <si>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</si>
  <si>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</si>
  <si>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</si>
  <si>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</si>
  <si>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Vedlejší rozpočtové náklady</t>
  </si>
  <si>
    <t>VRN2</t>
  </si>
  <si>
    <t>Příprava staveniště</t>
  </si>
  <si>
    <t>020001000</t>
  </si>
  <si>
    <t>1024</t>
  </si>
  <si>
    <t>-634627222</t>
  </si>
  <si>
    <t>https://podminky.urs.cz/item/CS_URS_2021_02/020001000</t>
  </si>
  <si>
    <t>VRN4</t>
  </si>
  <si>
    <t>Inženýrská činnost</t>
  </si>
  <si>
    <t>044002000</t>
  </si>
  <si>
    <t>Revize</t>
  </si>
  <si>
    <t>-1927636518</t>
  </si>
  <si>
    <t>https://podminky.urs.cz/item/CS_URS_2021_02/044002000</t>
  </si>
  <si>
    <t>045002000</t>
  </si>
  <si>
    <t>Kompletační a koordinační činnost</t>
  </si>
  <si>
    <t>-221722312</t>
  </si>
  <si>
    <t>https://podminky.urs.cz/item/CS_URS_2021_02/045002000</t>
  </si>
  <si>
    <t>VRN6</t>
  </si>
  <si>
    <t>Územní vlivy</t>
  </si>
  <si>
    <t>063303000</t>
  </si>
  <si>
    <t>Práce ve výškách, v hloubkách</t>
  </si>
  <si>
    <t>-570922039</t>
  </si>
  <si>
    <t>https://podminky.urs.cz/item/CS_URS_2021_02/063303000</t>
  </si>
  <si>
    <t>VRN7</t>
  </si>
  <si>
    <t>Provozní vlivy</t>
  </si>
  <si>
    <t>070001000</t>
  </si>
  <si>
    <t>-632013363</t>
  </si>
  <si>
    <t>https://podminky.urs.cz/item/CS_URS_2021_02/070001000</t>
  </si>
  <si>
    <t>071002000</t>
  </si>
  <si>
    <t>Provoz investora, třetích osob</t>
  </si>
  <si>
    <t>170163374</t>
  </si>
  <si>
    <t>https://podminky.urs.cz/item/CS_URS_2021_02/071002000</t>
  </si>
  <si>
    <t>VRN8</t>
  </si>
  <si>
    <t>Přesun stavebních kapacit</t>
  </si>
  <si>
    <t>081103000</t>
  </si>
  <si>
    <t>Denní doprava pracovníků na pracoviště</t>
  </si>
  <si>
    <t>-538688681</t>
  </si>
  <si>
    <t>https://podminky.urs.cz/item/CS_URS_2021_02/081103000</t>
  </si>
  <si>
    <t>VRN9</t>
  </si>
  <si>
    <t>Ostatní náklady</t>
  </si>
  <si>
    <t>092103001</t>
  </si>
  <si>
    <t>Náklady na zkušební provoz</t>
  </si>
  <si>
    <t>-20843070</t>
  </si>
  <si>
    <t>https://podminky.urs.cz/item/CS_URS_2021_02/092103001</t>
  </si>
  <si>
    <t>094103000</t>
  </si>
  <si>
    <t>Náklady na plánované vyklizení objektu</t>
  </si>
  <si>
    <t>963867083</t>
  </si>
  <si>
    <t>https://podminky.urs.cz/item/CS_URS_2021_02/094103000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</si>
</sst>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619999041" TargetMode="External"/><Relationship Id="rId18" Type="http://schemas.openxmlformats.org/officeDocument/2006/relationships/hyperlink" Target="https://podminky.urs.cz/item/CS_URS_2021_02/949111813" TargetMode="External"/><Relationship Id="rId26" Type="http://schemas.openxmlformats.org/officeDocument/2006/relationships/hyperlink" Target="https://podminky.urs.cz/item/CS_URS_2021_02/997013219" TargetMode="External"/><Relationship Id="rId39" Type="http://schemas.openxmlformats.org/officeDocument/2006/relationships/hyperlink" Target="https://podminky.urs.cz/item/CS_URS_2021_02/731890801" TargetMode="External"/><Relationship Id="rId21" Type="http://schemas.openxmlformats.org/officeDocument/2006/relationships/hyperlink" Target="https://podminky.urs.cz/item/CS_URS_2021_02/962032314" TargetMode="External"/><Relationship Id="rId34" Type="http://schemas.openxmlformats.org/officeDocument/2006/relationships/hyperlink" Target="https://podminky.urs.cz/item/CS_URS_2021_02/712775925" TargetMode="External"/><Relationship Id="rId42" Type="http://schemas.openxmlformats.org/officeDocument/2006/relationships/hyperlink" Target="https://podminky.urs.cz/item/CS_URS_2021_02/732331105" TargetMode="External"/><Relationship Id="rId47" Type="http://schemas.openxmlformats.org/officeDocument/2006/relationships/hyperlink" Target="https://podminky.urs.cz/item/CS_URS_2021_02/733120836" TargetMode="External"/><Relationship Id="rId50" Type="http://schemas.openxmlformats.org/officeDocument/2006/relationships/hyperlink" Target="https://podminky.urs.cz/item/CS_URS_2021_02/998733201" TargetMode="External"/><Relationship Id="rId55" Type="http://schemas.openxmlformats.org/officeDocument/2006/relationships/hyperlink" Target="https://podminky.urs.cz/item/CS_URS_2021_02/734109223" TargetMode="External"/><Relationship Id="rId63" Type="http://schemas.openxmlformats.org/officeDocument/2006/relationships/hyperlink" Target="https://podminky.urs.cz/item/CS_URS_2021_02/762595001" TargetMode="External"/><Relationship Id="rId68" Type="http://schemas.openxmlformats.org/officeDocument/2006/relationships/hyperlink" Target="https://podminky.urs.cz/item/CS_URS_2021_02/765131857" TargetMode="External"/><Relationship Id="rId76" Type="http://schemas.openxmlformats.org/officeDocument/2006/relationships/hyperlink" Target="https://podminky.urs.cz/item/CS_URS_2021_02/795942014" TargetMode="External"/><Relationship Id="rId7" Type="http://schemas.openxmlformats.org/officeDocument/2006/relationships/hyperlink" Target="https://podminky.urs.cz/item/CS_URS_2021_02/612315423" TargetMode="External"/><Relationship Id="rId71" Type="http://schemas.openxmlformats.org/officeDocument/2006/relationships/hyperlink" Target="https://podminky.urs.cz/item/CS_URS_2021_02/784111001" TargetMode="External"/><Relationship Id="rId2" Type="http://schemas.openxmlformats.org/officeDocument/2006/relationships/hyperlink" Target="https://podminky.urs.cz/item/CS_URS_2021_02/314236127" TargetMode="External"/><Relationship Id="rId16" Type="http://schemas.openxmlformats.org/officeDocument/2006/relationships/hyperlink" Target="https://podminky.urs.cz/item/CS_URS_2021_02/949111113" TargetMode="External"/><Relationship Id="rId29" Type="http://schemas.openxmlformats.org/officeDocument/2006/relationships/hyperlink" Target="https://podminky.urs.cz/item/CS_URS_2021_02/997013821" TargetMode="External"/><Relationship Id="rId11" Type="http://schemas.openxmlformats.org/officeDocument/2006/relationships/hyperlink" Target="https://podminky.urs.cz/item/CS_URS_2021_02/619991011" TargetMode="External"/><Relationship Id="rId24" Type="http://schemas.openxmlformats.org/officeDocument/2006/relationships/hyperlink" Target="https://podminky.urs.cz/item/CS_URS_2021_02/978013161" TargetMode="External"/><Relationship Id="rId32" Type="http://schemas.openxmlformats.org/officeDocument/2006/relationships/hyperlink" Target="https://podminky.urs.cz/item/CS_URS_2021_02/998018011" TargetMode="External"/><Relationship Id="rId37" Type="http://schemas.openxmlformats.org/officeDocument/2006/relationships/hyperlink" Target="https://podminky.urs.cz/item/CS_URS_2021_02/731119617" TargetMode="External"/><Relationship Id="rId40" Type="http://schemas.openxmlformats.org/officeDocument/2006/relationships/hyperlink" Target="https://podminky.urs.cz/item/CS_URS_2021_02/998731201" TargetMode="External"/><Relationship Id="rId45" Type="http://schemas.openxmlformats.org/officeDocument/2006/relationships/hyperlink" Target="https://podminky.urs.cz/item/CS_URS_2021_02/732331777" TargetMode="External"/><Relationship Id="rId53" Type="http://schemas.openxmlformats.org/officeDocument/2006/relationships/hyperlink" Target="https://podminky.urs.cz/item/CS_URS_2021_02/733191906" TargetMode="External"/><Relationship Id="rId58" Type="http://schemas.openxmlformats.org/officeDocument/2006/relationships/hyperlink" Target="https://podminky.urs.cz/item/CS_URS_2021_02/734209116" TargetMode="External"/><Relationship Id="rId66" Type="http://schemas.openxmlformats.org/officeDocument/2006/relationships/hyperlink" Target="https://podminky.urs.cz/item/CS_URS_2021_02/998764202" TargetMode="External"/><Relationship Id="rId74" Type="http://schemas.openxmlformats.org/officeDocument/2006/relationships/hyperlink" Target="https://podminky.urs.cz/item/CS_URS_2021_02/784181121" TargetMode="External"/><Relationship Id="rId79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314236233" TargetMode="External"/><Relationship Id="rId61" Type="http://schemas.openxmlformats.org/officeDocument/2006/relationships/hyperlink" Target="https://podminky.urs.cz/item/CS_URS_2021_02/762341932" TargetMode="External"/><Relationship Id="rId10" Type="http://schemas.openxmlformats.org/officeDocument/2006/relationships/hyperlink" Target="https://podminky.urs.cz/item/CS_URS_2021_02/619991001" TargetMode="External"/><Relationship Id="rId19" Type="http://schemas.openxmlformats.org/officeDocument/2006/relationships/hyperlink" Target="https://podminky.urs.cz/item/CS_URS_2021_02/952901111" TargetMode="External"/><Relationship Id="rId31" Type="http://schemas.openxmlformats.org/officeDocument/2006/relationships/hyperlink" Target="https://podminky.urs.cz/item/CS_URS_2021_02/998018002" TargetMode="External"/><Relationship Id="rId44" Type="http://schemas.openxmlformats.org/officeDocument/2006/relationships/hyperlink" Target="https://podminky.urs.cz/item/CS_URS_2021_02/732331772" TargetMode="External"/><Relationship Id="rId52" Type="http://schemas.openxmlformats.org/officeDocument/2006/relationships/hyperlink" Target="https://podminky.urs.cz/item/CS_URS_2021_02/733120819" TargetMode="External"/><Relationship Id="rId60" Type="http://schemas.openxmlformats.org/officeDocument/2006/relationships/hyperlink" Target="https://podminky.urs.cz/item/CS_URS_2021_02/762332923" TargetMode="External"/><Relationship Id="rId65" Type="http://schemas.openxmlformats.org/officeDocument/2006/relationships/hyperlink" Target="https://podminky.urs.cz/item/CS_URS_2021_02/764002841" TargetMode="External"/><Relationship Id="rId73" Type="http://schemas.openxmlformats.org/officeDocument/2006/relationships/hyperlink" Target="https://podminky.urs.cz/item/CS_URS_2021_02/784171111" TargetMode="External"/><Relationship Id="rId78" Type="http://schemas.openxmlformats.org/officeDocument/2006/relationships/hyperlink" Target="https://podminky.urs.cz/item/CS_URS_2021_02/580202001" TargetMode="External"/><Relationship Id="rId4" Type="http://schemas.openxmlformats.org/officeDocument/2006/relationships/hyperlink" Target="https://podminky.urs.cz/item/CS_URS_2021_02/314236213" TargetMode="External"/><Relationship Id="rId9" Type="http://schemas.openxmlformats.org/officeDocument/2006/relationships/hyperlink" Target="https://podminky.urs.cz/item/CS_URS_2021_02/613321141" TargetMode="External"/><Relationship Id="rId14" Type="http://schemas.openxmlformats.org/officeDocument/2006/relationships/hyperlink" Target="https://podminky.urs.cz/item/CS_URS_2021_02/622143003" TargetMode="External"/><Relationship Id="rId22" Type="http://schemas.openxmlformats.org/officeDocument/2006/relationships/hyperlink" Target="https://podminky.urs.cz/item/CS_URS_2021_02/962032641" TargetMode="External"/><Relationship Id="rId27" Type="http://schemas.openxmlformats.org/officeDocument/2006/relationships/hyperlink" Target="https://podminky.urs.cz/item/CS_URS_2021_02/997013501" TargetMode="External"/><Relationship Id="rId30" Type="http://schemas.openxmlformats.org/officeDocument/2006/relationships/hyperlink" Target="https://podminky.urs.cz/item/CS_URS_2021_02/997221612" TargetMode="External"/><Relationship Id="rId35" Type="http://schemas.openxmlformats.org/officeDocument/2006/relationships/hyperlink" Target="https://podminky.urs.cz/item/CS_URS_2021_02/713463214" TargetMode="External"/><Relationship Id="rId43" Type="http://schemas.openxmlformats.org/officeDocument/2006/relationships/hyperlink" Target="https://podminky.urs.cz/item/CS_URS_2021_02/732331771" TargetMode="External"/><Relationship Id="rId48" Type="http://schemas.openxmlformats.org/officeDocument/2006/relationships/hyperlink" Target="https://podminky.urs.cz/item/CS_URS_2021_02/733221204" TargetMode="External"/><Relationship Id="rId56" Type="http://schemas.openxmlformats.org/officeDocument/2006/relationships/hyperlink" Target="https://podminky.urs.cz/item/CS_URS_2021_02/734173413" TargetMode="External"/><Relationship Id="rId64" Type="http://schemas.openxmlformats.org/officeDocument/2006/relationships/hyperlink" Target="https://podminky.urs.cz/item/CS_URS_2021_02/998762202" TargetMode="External"/><Relationship Id="rId69" Type="http://schemas.openxmlformats.org/officeDocument/2006/relationships/hyperlink" Target="https://podminky.urs.cz/item/CS_URS_2021_02/765192001" TargetMode="External"/><Relationship Id="rId77" Type="http://schemas.openxmlformats.org/officeDocument/2006/relationships/hyperlink" Target="https://podminky.urs.cz/item/CS_URS_2021_02/998795202" TargetMode="External"/><Relationship Id="rId8" Type="http://schemas.openxmlformats.org/officeDocument/2006/relationships/hyperlink" Target="https://podminky.urs.cz/item/CS_URS_2021_02/613131121" TargetMode="External"/><Relationship Id="rId51" Type="http://schemas.openxmlformats.org/officeDocument/2006/relationships/hyperlink" Target="https://podminky.urs.cz/item/CS_URS_2021_02/733113116" TargetMode="External"/><Relationship Id="rId72" Type="http://schemas.openxmlformats.org/officeDocument/2006/relationships/hyperlink" Target="https://podminky.urs.cz/item/CS_URS_2021_02/784171101" TargetMode="External"/><Relationship Id="rId3" Type="http://schemas.openxmlformats.org/officeDocument/2006/relationships/hyperlink" Target="https://podminky.urs.cz/item/CS_URS_2021_02/314236203" TargetMode="External"/><Relationship Id="rId12" Type="http://schemas.openxmlformats.org/officeDocument/2006/relationships/hyperlink" Target="https://podminky.urs.cz/item/CS_URS_2021_02/619995001" TargetMode="External"/><Relationship Id="rId17" Type="http://schemas.openxmlformats.org/officeDocument/2006/relationships/hyperlink" Target="https://podminky.urs.cz/item/CS_URS_2021_02/949111213" TargetMode="External"/><Relationship Id="rId25" Type="http://schemas.openxmlformats.org/officeDocument/2006/relationships/hyperlink" Target="https://podminky.urs.cz/item/CS_URS_2021_02/997013213" TargetMode="External"/><Relationship Id="rId33" Type="http://schemas.openxmlformats.org/officeDocument/2006/relationships/hyperlink" Target="https://podminky.urs.cz/item/CS_URS_2021_02/712775915" TargetMode="External"/><Relationship Id="rId38" Type="http://schemas.openxmlformats.org/officeDocument/2006/relationships/hyperlink" Target="https://podminky.urs.cz/item/CS_URS_2021_02/731391813" TargetMode="External"/><Relationship Id="rId46" Type="http://schemas.openxmlformats.org/officeDocument/2006/relationships/hyperlink" Target="https://podminky.urs.cz/item/CS_URS_2021_02/998732201" TargetMode="External"/><Relationship Id="rId59" Type="http://schemas.openxmlformats.org/officeDocument/2006/relationships/hyperlink" Target="https://podminky.urs.cz/item/CS_URS_2021_02/762331931" TargetMode="External"/><Relationship Id="rId67" Type="http://schemas.openxmlformats.org/officeDocument/2006/relationships/hyperlink" Target="https://podminky.urs.cz/item/CS_URS_2021_02/765131011" TargetMode="External"/><Relationship Id="rId20" Type="http://schemas.openxmlformats.org/officeDocument/2006/relationships/hyperlink" Target="https://podminky.urs.cz/item/CS_URS_2021_02/952902041" TargetMode="External"/><Relationship Id="rId41" Type="http://schemas.openxmlformats.org/officeDocument/2006/relationships/hyperlink" Target="https://podminky.urs.cz/item/CS_URS_2021_02/998731293" TargetMode="External"/><Relationship Id="rId54" Type="http://schemas.openxmlformats.org/officeDocument/2006/relationships/hyperlink" Target="https://podminky.urs.cz/item/CS_URS_2021_02/733191923" TargetMode="External"/><Relationship Id="rId62" Type="http://schemas.openxmlformats.org/officeDocument/2006/relationships/hyperlink" Target="https://podminky.urs.cz/item/CS_URS_2021_02/762343912" TargetMode="External"/><Relationship Id="rId70" Type="http://schemas.openxmlformats.org/officeDocument/2006/relationships/hyperlink" Target="https://podminky.urs.cz/item/CS_URS_2021_02/998765202" TargetMode="External"/><Relationship Id="rId75" Type="http://schemas.openxmlformats.org/officeDocument/2006/relationships/hyperlink" Target="https://podminky.urs.cz/item/CS_URS_2021_02/784211101" TargetMode="External"/><Relationship Id="rId1" Type="http://schemas.openxmlformats.org/officeDocument/2006/relationships/hyperlink" Target="https://podminky.urs.cz/item/CS_URS_2021_02/314235235" TargetMode="External"/><Relationship Id="rId6" Type="http://schemas.openxmlformats.org/officeDocument/2006/relationships/hyperlink" Target="https://podminky.urs.cz/item/CS_URS_2021_02/346244371" TargetMode="External"/><Relationship Id="rId15" Type="http://schemas.openxmlformats.org/officeDocument/2006/relationships/hyperlink" Target="https://podminky.urs.cz/item/CS_URS_2021_02/945421110" TargetMode="External"/><Relationship Id="rId23" Type="http://schemas.openxmlformats.org/officeDocument/2006/relationships/hyperlink" Target="https://podminky.urs.cz/item/CS_URS_2021_02/963015151" TargetMode="External"/><Relationship Id="rId28" Type="http://schemas.openxmlformats.org/officeDocument/2006/relationships/hyperlink" Target="https://podminky.urs.cz/item/CS_URS_2021_02/997013509" TargetMode="External"/><Relationship Id="rId36" Type="http://schemas.openxmlformats.org/officeDocument/2006/relationships/hyperlink" Target="https://podminky.urs.cz/item/CS_URS_2021_02/731100807" TargetMode="External"/><Relationship Id="rId49" Type="http://schemas.openxmlformats.org/officeDocument/2006/relationships/hyperlink" Target="https://podminky.urs.cz/item/CS_URS_2021_02/733291101" TargetMode="External"/><Relationship Id="rId57" Type="http://schemas.openxmlformats.org/officeDocument/2006/relationships/hyperlink" Target="https://podminky.urs.cz/item/CS_URS_2021_02/734209113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619999041" TargetMode="External"/><Relationship Id="rId18" Type="http://schemas.openxmlformats.org/officeDocument/2006/relationships/hyperlink" Target="https://podminky.urs.cz/item/CS_URS_2021_02/949111813" TargetMode="External"/><Relationship Id="rId26" Type="http://schemas.openxmlformats.org/officeDocument/2006/relationships/hyperlink" Target="https://podminky.urs.cz/item/CS_URS_2021_02/997013219" TargetMode="External"/><Relationship Id="rId39" Type="http://schemas.openxmlformats.org/officeDocument/2006/relationships/hyperlink" Target="https://podminky.urs.cz/item/CS_URS_2021_02/762332923" TargetMode="External"/><Relationship Id="rId21" Type="http://schemas.openxmlformats.org/officeDocument/2006/relationships/hyperlink" Target="https://podminky.urs.cz/item/CS_URS_2021_02/962032314" TargetMode="External"/><Relationship Id="rId34" Type="http://schemas.openxmlformats.org/officeDocument/2006/relationships/hyperlink" Target="https://podminky.urs.cz/item/CS_URS_2021_02/712775925" TargetMode="External"/><Relationship Id="rId42" Type="http://schemas.openxmlformats.org/officeDocument/2006/relationships/hyperlink" Target="https://podminky.urs.cz/item/CS_URS_2021_02/762595001" TargetMode="External"/><Relationship Id="rId47" Type="http://schemas.openxmlformats.org/officeDocument/2006/relationships/hyperlink" Target="https://podminky.urs.cz/item/CS_URS_2021_02/763131761" TargetMode="External"/><Relationship Id="rId50" Type="http://schemas.openxmlformats.org/officeDocument/2006/relationships/hyperlink" Target="https://podminky.urs.cz/item/CS_URS_2021_02/998764202" TargetMode="External"/><Relationship Id="rId55" Type="http://schemas.openxmlformats.org/officeDocument/2006/relationships/hyperlink" Target="https://podminky.urs.cz/item/CS_URS_2021_02/784111001" TargetMode="External"/><Relationship Id="rId63" Type="http://schemas.openxmlformats.org/officeDocument/2006/relationships/drawing" Target="../drawings/drawing3.xml"/><Relationship Id="rId7" Type="http://schemas.openxmlformats.org/officeDocument/2006/relationships/hyperlink" Target="https://podminky.urs.cz/item/CS_URS_2021_02/612315423" TargetMode="External"/><Relationship Id="rId2" Type="http://schemas.openxmlformats.org/officeDocument/2006/relationships/hyperlink" Target="https://podminky.urs.cz/item/CS_URS_2021_02/314236127" TargetMode="External"/><Relationship Id="rId16" Type="http://schemas.openxmlformats.org/officeDocument/2006/relationships/hyperlink" Target="https://podminky.urs.cz/item/CS_URS_2021_02/949111113" TargetMode="External"/><Relationship Id="rId20" Type="http://schemas.openxmlformats.org/officeDocument/2006/relationships/hyperlink" Target="https://podminky.urs.cz/item/CS_URS_2021_02/952902041" TargetMode="External"/><Relationship Id="rId29" Type="http://schemas.openxmlformats.org/officeDocument/2006/relationships/hyperlink" Target="https://podminky.urs.cz/item/CS_URS_2021_02/997013821" TargetMode="External"/><Relationship Id="rId41" Type="http://schemas.openxmlformats.org/officeDocument/2006/relationships/hyperlink" Target="https://podminky.urs.cz/item/CS_URS_2021_02/762343912" TargetMode="External"/><Relationship Id="rId54" Type="http://schemas.openxmlformats.org/officeDocument/2006/relationships/hyperlink" Target="https://podminky.urs.cz/item/CS_URS_2021_02/998765202" TargetMode="External"/><Relationship Id="rId62" Type="http://schemas.openxmlformats.org/officeDocument/2006/relationships/hyperlink" Target="https://podminky.urs.cz/item/CS_URS_2021_02/998795202" TargetMode="External"/><Relationship Id="rId1" Type="http://schemas.openxmlformats.org/officeDocument/2006/relationships/hyperlink" Target="https://podminky.urs.cz/item/CS_URS_2021_02/314235235" TargetMode="External"/><Relationship Id="rId6" Type="http://schemas.openxmlformats.org/officeDocument/2006/relationships/hyperlink" Target="https://podminky.urs.cz/item/CS_URS_2021_02/346244371" TargetMode="External"/><Relationship Id="rId11" Type="http://schemas.openxmlformats.org/officeDocument/2006/relationships/hyperlink" Target="https://podminky.urs.cz/item/CS_URS_2021_02/619991011" TargetMode="External"/><Relationship Id="rId24" Type="http://schemas.openxmlformats.org/officeDocument/2006/relationships/hyperlink" Target="https://podminky.urs.cz/item/CS_URS_2021_02/978013161" TargetMode="External"/><Relationship Id="rId32" Type="http://schemas.openxmlformats.org/officeDocument/2006/relationships/hyperlink" Target="https://podminky.urs.cz/item/CS_URS_2021_02/998018011" TargetMode="External"/><Relationship Id="rId37" Type="http://schemas.openxmlformats.org/officeDocument/2006/relationships/hyperlink" Target="https://podminky.urs.cz/item/CS_URS_2021_02/733120839" TargetMode="External"/><Relationship Id="rId40" Type="http://schemas.openxmlformats.org/officeDocument/2006/relationships/hyperlink" Target="https://podminky.urs.cz/item/CS_URS_2021_02/762341932" TargetMode="External"/><Relationship Id="rId45" Type="http://schemas.openxmlformats.org/officeDocument/2006/relationships/hyperlink" Target="https://podminky.urs.cz/item/CS_URS_2021_02/763131722" TargetMode="External"/><Relationship Id="rId53" Type="http://schemas.openxmlformats.org/officeDocument/2006/relationships/hyperlink" Target="https://podminky.urs.cz/item/CS_URS_2021_02/765192001" TargetMode="External"/><Relationship Id="rId58" Type="http://schemas.openxmlformats.org/officeDocument/2006/relationships/hyperlink" Target="https://podminky.urs.cz/item/CS_URS_2021_02/784181121" TargetMode="External"/><Relationship Id="rId5" Type="http://schemas.openxmlformats.org/officeDocument/2006/relationships/hyperlink" Target="https://podminky.urs.cz/item/CS_URS_2021_02/314236233" TargetMode="External"/><Relationship Id="rId15" Type="http://schemas.openxmlformats.org/officeDocument/2006/relationships/hyperlink" Target="https://podminky.urs.cz/item/CS_URS_2021_02/945421110" TargetMode="External"/><Relationship Id="rId23" Type="http://schemas.openxmlformats.org/officeDocument/2006/relationships/hyperlink" Target="https://podminky.urs.cz/item/CS_URS_2021_02/963015151" TargetMode="External"/><Relationship Id="rId28" Type="http://schemas.openxmlformats.org/officeDocument/2006/relationships/hyperlink" Target="https://podminky.urs.cz/item/CS_URS_2021_02/997013509" TargetMode="External"/><Relationship Id="rId36" Type="http://schemas.openxmlformats.org/officeDocument/2006/relationships/hyperlink" Target="https://podminky.urs.cz/item/CS_URS_2021_02/998713201" TargetMode="External"/><Relationship Id="rId49" Type="http://schemas.openxmlformats.org/officeDocument/2006/relationships/hyperlink" Target="https://podminky.urs.cz/item/CS_URS_2021_02/764002841" TargetMode="External"/><Relationship Id="rId57" Type="http://schemas.openxmlformats.org/officeDocument/2006/relationships/hyperlink" Target="https://podminky.urs.cz/item/CS_URS_2021_02/784171111" TargetMode="External"/><Relationship Id="rId61" Type="http://schemas.openxmlformats.org/officeDocument/2006/relationships/hyperlink" Target="https://podminky.urs.cz/item/CS_URS_2021_02/795942016" TargetMode="External"/><Relationship Id="rId10" Type="http://schemas.openxmlformats.org/officeDocument/2006/relationships/hyperlink" Target="https://podminky.urs.cz/item/CS_URS_2021_02/619991001" TargetMode="External"/><Relationship Id="rId19" Type="http://schemas.openxmlformats.org/officeDocument/2006/relationships/hyperlink" Target="https://podminky.urs.cz/item/CS_URS_2021_02/952901111" TargetMode="External"/><Relationship Id="rId31" Type="http://schemas.openxmlformats.org/officeDocument/2006/relationships/hyperlink" Target="https://podminky.urs.cz/item/CS_URS_2021_02/998018002" TargetMode="External"/><Relationship Id="rId44" Type="http://schemas.openxmlformats.org/officeDocument/2006/relationships/hyperlink" Target="https://podminky.urs.cz/item/CS_URS_2021_02/763131431" TargetMode="External"/><Relationship Id="rId52" Type="http://schemas.openxmlformats.org/officeDocument/2006/relationships/hyperlink" Target="https://podminky.urs.cz/item/CS_URS_2021_02/765131857" TargetMode="External"/><Relationship Id="rId60" Type="http://schemas.openxmlformats.org/officeDocument/2006/relationships/hyperlink" Target="https://podminky.urs.cz/item/CS_URS_2021_02/795942014" TargetMode="External"/><Relationship Id="rId4" Type="http://schemas.openxmlformats.org/officeDocument/2006/relationships/hyperlink" Target="https://podminky.urs.cz/item/CS_URS_2021_02/314236213" TargetMode="External"/><Relationship Id="rId9" Type="http://schemas.openxmlformats.org/officeDocument/2006/relationships/hyperlink" Target="https://podminky.urs.cz/item/CS_URS_2021_02/613321141" TargetMode="External"/><Relationship Id="rId14" Type="http://schemas.openxmlformats.org/officeDocument/2006/relationships/hyperlink" Target="https://podminky.urs.cz/item/CS_URS_2021_02/622143003" TargetMode="External"/><Relationship Id="rId22" Type="http://schemas.openxmlformats.org/officeDocument/2006/relationships/hyperlink" Target="https://podminky.urs.cz/item/CS_URS_2021_02/962032641" TargetMode="External"/><Relationship Id="rId27" Type="http://schemas.openxmlformats.org/officeDocument/2006/relationships/hyperlink" Target="https://podminky.urs.cz/item/CS_URS_2021_02/997013501" TargetMode="External"/><Relationship Id="rId30" Type="http://schemas.openxmlformats.org/officeDocument/2006/relationships/hyperlink" Target="https://podminky.urs.cz/item/CS_URS_2021_02/997221612" TargetMode="External"/><Relationship Id="rId35" Type="http://schemas.openxmlformats.org/officeDocument/2006/relationships/hyperlink" Target="https://podminky.urs.cz/item/CS_URS_2021_02/713463214" TargetMode="External"/><Relationship Id="rId43" Type="http://schemas.openxmlformats.org/officeDocument/2006/relationships/hyperlink" Target="https://podminky.urs.cz/item/CS_URS_2021_02/998762202" TargetMode="External"/><Relationship Id="rId48" Type="http://schemas.openxmlformats.org/officeDocument/2006/relationships/hyperlink" Target="https://podminky.urs.cz/item/CS_URS_2021_02/998763402" TargetMode="External"/><Relationship Id="rId56" Type="http://schemas.openxmlformats.org/officeDocument/2006/relationships/hyperlink" Target="https://podminky.urs.cz/item/CS_URS_2021_02/784171101" TargetMode="External"/><Relationship Id="rId8" Type="http://schemas.openxmlformats.org/officeDocument/2006/relationships/hyperlink" Target="https://podminky.urs.cz/item/CS_URS_2021_02/613131121" TargetMode="External"/><Relationship Id="rId51" Type="http://schemas.openxmlformats.org/officeDocument/2006/relationships/hyperlink" Target="https://podminky.urs.cz/item/CS_URS_2021_02/765131011" TargetMode="External"/><Relationship Id="rId3" Type="http://schemas.openxmlformats.org/officeDocument/2006/relationships/hyperlink" Target="https://podminky.urs.cz/item/CS_URS_2021_02/314236203" TargetMode="External"/><Relationship Id="rId12" Type="http://schemas.openxmlformats.org/officeDocument/2006/relationships/hyperlink" Target="https://podminky.urs.cz/item/CS_URS_2021_02/619995001" TargetMode="External"/><Relationship Id="rId17" Type="http://schemas.openxmlformats.org/officeDocument/2006/relationships/hyperlink" Target="https://podminky.urs.cz/item/CS_URS_2021_02/949111213" TargetMode="External"/><Relationship Id="rId25" Type="http://schemas.openxmlformats.org/officeDocument/2006/relationships/hyperlink" Target="https://podminky.urs.cz/item/CS_URS_2021_02/997013213" TargetMode="External"/><Relationship Id="rId33" Type="http://schemas.openxmlformats.org/officeDocument/2006/relationships/hyperlink" Target="https://podminky.urs.cz/item/CS_URS_2021_02/712775915" TargetMode="External"/><Relationship Id="rId38" Type="http://schemas.openxmlformats.org/officeDocument/2006/relationships/hyperlink" Target="https://podminky.urs.cz/item/CS_URS_2021_02/762331931" TargetMode="External"/><Relationship Id="rId46" Type="http://schemas.openxmlformats.org/officeDocument/2006/relationships/hyperlink" Target="https://podminky.urs.cz/item/CS_URS_2021_02/763131731" TargetMode="External"/><Relationship Id="rId59" Type="http://schemas.openxmlformats.org/officeDocument/2006/relationships/hyperlink" Target="https://podminky.urs.cz/item/CS_URS_2021_02/78421110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619999041" TargetMode="External"/><Relationship Id="rId18" Type="http://schemas.openxmlformats.org/officeDocument/2006/relationships/hyperlink" Target="https://podminky.urs.cz/item/CS_URS_2021_02/949111813" TargetMode="External"/><Relationship Id="rId26" Type="http://schemas.openxmlformats.org/officeDocument/2006/relationships/hyperlink" Target="https://podminky.urs.cz/item/CS_URS_2021_02/963015151" TargetMode="External"/><Relationship Id="rId39" Type="http://schemas.openxmlformats.org/officeDocument/2006/relationships/hyperlink" Target="https://podminky.urs.cz/item/CS_URS_2021_02/731100807" TargetMode="External"/><Relationship Id="rId21" Type="http://schemas.openxmlformats.org/officeDocument/2006/relationships/hyperlink" Target="https://podminky.urs.cz/item/CS_URS_2021_02/977341115" TargetMode="External"/><Relationship Id="rId34" Type="http://schemas.openxmlformats.org/officeDocument/2006/relationships/hyperlink" Target="https://podminky.urs.cz/item/CS_URS_2021_02/998018002" TargetMode="External"/><Relationship Id="rId42" Type="http://schemas.openxmlformats.org/officeDocument/2006/relationships/hyperlink" Target="https://podminky.urs.cz/item/CS_URS_2021_02/731890801" TargetMode="External"/><Relationship Id="rId47" Type="http://schemas.openxmlformats.org/officeDocument/2006/relationships/hyperlink" Target="https://podminky.urs.cz/item/CS_URS_2021_02/732331772" TargetMode="External"/><Relationship Id="rId50" Type="http://schemas.openxmlformats.org/officeDocument/2006/relationships/hyperlink" Target="https://podminky.urs.cz/item/CS_URS_2021_02/733113116" TargetMode="External"/><Relationship Id="rId55" Type="http://schemas.openxmlformats.org/officeDocument/2006/relationships/hyperlink" Target="https://podminky.urs.cz/item/CS_URS_2021_02/733221204" TargetMode="External"/><Relationship Id="rId63" Type="http://schemas.openxmlformats.org/officeDocument/2006/relationships/hyperlink" Target="https://podminky.urs.cz/item/CS_URS_2021_02/762332923" TargetMode="External"/><Relationship Id="rId68" Type="http://schemas.openxmlformats.org/officeDocument/2006/relationships/hyperlink" Target="https://podminky.urs.cz/item/CS_URS_2021_02/764001841" TargetMode="External"/><Relationship Id="rId76" Type="http://schemas.openxmlformats.org/officeDocument/2006/relationships/hyperlink" Target="https://podminky.urs.cz/item/CS_URS_2021_02/784171111" TargetMode="External"/><Relationship Id="rId7" Type="http://schemas.openxmlformats.org/officeDocument/2006/relationships/hyperlink" Target="https://podminky.urs.cz/item/CS_URS_2021_02/612315423" TargetMode="External"/><Relationship Id="rId71" Type="http://schemas.openxmlformats.org/officeDocument/2006/relationships/hyperlink" Target="https://podminky.urs.cz/item/CS_URS_2021_02/998764202" TargetMode="External"/><Relationship Id="rId2" Type="http://schemas.openxmlformats.org/officeDocument/2006/relationships/hyperlink" Target="https://podminky.urs.cz/item/CS_URS_2021_02/314236157" TargetMode="External"/><Relationship Id="rId16" Type="http://schemas.openxmlformats.org/officeDocument/2006/relationships/hyperlink" Target="https://podminky.urs.cz/item/CS_URS_2021_02/949111113" TargetMode="External"/><Relationship Id="rId29" Type="http://schemas.openxmlformats.org/officeDocument/2006/relationships/hyperlink" Target="https://podminky.urs.cz/item/CS_URS_2021_02/997013219" TargetMode="External"/><Relationship Id="rId11" Type="http://schemas.openxmlformats.org/officeDocument/2006/relationships/hyperlink" Target="https://podminky.urs.cz/item/CS_URS_2021_02/619991011" TargetMode="External"/><Relationship Id="rId24" Type="http://schemas.openxmlformats.org/officeDocument/2006/relationships/hyperlink" Target="https://podminky.urs.cz/item/CS_URS_2021_02/962032314" TargetMode="External"/><Relationship Id="rId32" Type="http://schemas.openxmlformats.org/officeDocument/2006/relationships/hyperlink" Target="https://podminky.urs.cz/item/CS_URS_2021_02/997013821" TargetMode="External"/><Relationship Id="rId37" Type="http://schemas.openxmlformats.org/officeDocument/2006/relationships/hyperlink" Target="https://podminky.urs.cz/item/CS_URS_2021_02/712775925" TargetMode="External"/><Relationship Id="rId40" Type="http://schemas.openxmlformats.org/officeDocument/2006/relationships/hyperlink" Target="https://podminky.urs.cz/item/CS_URS_2021_02/731119617" TargetMode="External"/><Relationship Id="rId45" Type="http://schemas.openxmlformats.org/officeDocument/2006/relationships/hyperlink" Target="https://podminky.urs.cz/item/CS_URS_2021_02/732331105" TargetMode="External"/><Relationship Id="rId53" Type="http://schemas.openxmlformats.org/officeDocument/2006/relationships/hyperlink" Target="https://podminky.urs.cz/item/CS_URS_2021_02/733191906" TargetMode="External"/><Relationship Id="rId58" Type="http://schemas.openxmlformats.org/officeDocument/2006/relationships/hyperlink" Target="https://podminky.urs.cz/item/CS_URS_2021_02/734109223" TargetMode="External"/><Relationship Id="rId66" Type="http://schemas.openxmlformats.org/officeDocument/2006/relationships/hyperlink" Target="https://podminky.urs.cz/item/CS_URS_2021_02/762595001" TargetMode="External"/><Relationship Id="rId74" Type="http://schemas.openxmlformats.org/officeDocument/2006/relationships/hyperlink" Target="https://podminky.urs.cz/item/CS_URS_2021_02/784111001" TargetMode="External"/><Relationship Id="rId79" Type="http://schemas.openxmlformats.org/officeDocument/2006/relationships/hyperlink" Target="https://podminky.urs.cz/item/CS_URS_2021_02/795942014" TargetMode="External"/><Relationship Id="rId5" Type="http://schemas.openxmlformats.org/officeDocument/2006/relationships/hyperlink" Target="https://podminky.urs.cz/item/CS_URS_2021_02/314237207" TargetMode="External"/><Relationship Id="rId61" Type="http://schemas.openxmlformats.org/officeDocument/2006/relationships/hyperlink" Target="https://podminky.urs.cz/item/CS_URS_2021_02/734209116" TargetMode="External"/><Relationship Id="rId82" Type="http://schemas.openxmlformats.org/officeDocument/2006/relationships/drawing" Target="../drawings/drawing4.xml"/><Relationship Id="rId10" Type="http://schemas.openxmlformats.org/officeDocument/2006/relationships/hyperlink" Target="https://podminky.urs.cz/item/CS_URS_2021_02/619991001" TargetMode="External"/><Relationship Id="rId19" Type="http://schemas.openxmlformats.org/officeDocument/2006/relationships/hyperlink" Target="https://podminky.urs.cz/item/CS_URS_2021_02/952901111" TargetMode="External"/><Relationship Id="rId31" Type="http://schemas.openxmlformats.org/officeDocument/2006/relationships/hyperlink" Target="https://podminky.urs.cz/item/CS_URS_2021_02/997013509" TargetMode="External"/><Relationship Id="rId44" Type="http://schemas.openxmlformats.org/officeDocument/2006/relationships/hyperlink" Target="https://podminky.urs.cz/item/CS_URS_2021_02/998731293" TargetMode="External"/><Relationship Id="rId52" Type="http://schemas.openxmlformats.org/officeDocument/2006/relationships/hyperlink" Target="https://podminky.urs.cz/item/CS_URS_2021_02/733120836" TargetMode="External"/><Relationship Id="rId60" Type="http://schemas.openxmlformats.org/officeDocument/2006/relationships/hyperlink" Target="https://podminky.urs.cz/item/CS_URS_2021_02/734209113" TargetMode="External"/><Relationship Id="rId65" Type="http://schemas.openxmlformats.org/officeDocument/2006/relationships/hyperlink" Target="https://podminky.urs.cz/item/CS_URS_2021_02/762343912" TargetMode="External"/><Relationship Id="rId73" Type="http://schemas.openxmlformats.org/officeDocument/2006/relationships/hyperlink" Target="https://podminky.urs.cz/item/CS_URS_2021_02/998765202" TargetMode="External"/><Relationship Id="rId78" Type="http://schemas.openxmlformats.org/officeDocument/2006/relationships/hyperlink" Target="https://podminky.urs.cz/item/CS_URS_2021_02/784211101" TargetMode="External"/><Relationship Id="rId81" Type="http://schemas.openxmlformats.org/officeDocument/2006/relationships/hyperlink" Target="https://podminky.urs.cz/item/CS_URS_2021_02/580202001" TargetMode="External"/><Relationship Id="rId4" Type="http://schemas.openxmlformats.org/officeDocument/2006/relationships/hyperlink" Target="https://podminky.urs.cz/item/CS_URS_2021_02/314237215" TargetMode="External"/><Relationship Id="rId9" Type="http://schemas.openxmlformats.org/officeDocument/2006/relationships/hyperlink" Target="https://podminky.urs.cz/item/CS_URS_2021_02/613321141" TargetMode="External"/><Relationship Id="rId14" Type="http://schemas.openxmlformats.org/officeDocument/2006/relationships/hyperlink" Target="https://podminky.urs.cz/item/CS_URS_2021_02/622143003" TargetMode="External"/><Relationship Id="rId22" Type="http://schemas.openxmlformats.org/officeDocument/2006/relationships/hyperlink" Target="https://podminky.urs.cz/item/CS_URS_2021_02/953845114" TargetMode="External"/><Relationship Id="rId27" Type="http://schemas.openxmlformats.org/officeDocument/2006/relationships/hyperlink" Target="https://podminky.urs.cz/item/CS_URS_2021_02/978013161" TargetMode="External"/><Relationship Id="rId30" Type="http://schemas.openxmlformats.org/officeDocument/2006/relationships/hyperlink" Target="https://podminky.urs.cz/item/CS_URS_2021_02/997013501" TargetMode="External"/><Relationship Id="rId35" Type="http://schemas.openxmlformats.org/officeDocument/2006/relationships/hyperlink" Target="https://podminky.urs.cz/item/CS_URS_2021_02/998018011" TargetMode="External"/><Relationship Id="rId43" Type="http://schemas.openxmlformats.org/officeDocument/2006/relationships/hyperlink" Target="https://podminky.urs.cz/item/CS_URS_2021_02/998731201" TargetMode="External"/><Relationship Id="rId48" Type="http://schemas.openxmlformats.org/officeDocument/2006/relationships/hyperlink" Target="https://podminky.urs.cz/item/CS_URS_2021_02/732331777" TargetMode="External"/><Relationship Id="rId56" Type="http://schemas.openxmlformats.org/officeDocument/2006/relationships/hyperlink" Target="https://podminky.urs.cz/item/CS_URS_2021_02/733291101" TargetMode="External"/><Relationship Id="rId64" Type="http://schemas.openxmlformats.org/officeDocument/2006/relationships/hyperlink" Target="https://podminky.urs.cz/item/CS_URS_2021_02/762341932" TargetMode="External"/><Relationship Id="rId69" Type="http://schemas.openxmlformats.org/officeDocument/2006/relationships/hyperlink" Target="https://podminky.urs.cz/item/CS_URS_2021_02/764002841" TargetMode="External"/><Relationship Id="rId77" Type="http://schemas.openxmlformats.org/officeDocument/2006/relationships/hyperlink" Target="https://podminky.urs.cz/item/CS_URS_2021_02/784181121" TargetMode="External"/><Relationship Id="rId8" Type="http://schemas.openxmlformats.org/officeDocument/2006/relationships/hyperlink" Target="https://podminky.urs.cz/item/CS_URS_2021_02/613131121" TargetMode="External"/><Relationship Id="rId51" Type="http://schemas.openxmlformats.org/officeDocument/2006/relationships/hyperlink" Target="https://podminky.urs.cz/item/CS_URS_2021_02/733120819" TargetMode="External"/><Relationship Id="rId72" Type="http://schemas.openxmlformats.org/officeDocument/2006/relationships/hyperlink" Target="https://podminky.urs.cz/item/CS_URS_2021_02/765192001" TargetMode="External"/><Relationship Id="rId80" Type="http://schemas.openxmlformats.org/officeDocument/2006/relationships/hyperlink" Target="https://podminky.urs.cz/item/CS_URS_2021_02/998795202" TargetMode="External"/><Relationship Id="rId3" Type="http://schemas.openxmlformats.org/officeDocument/2006/relationships/hyperlink" Target="https://podminky.urs.cz/item/CS_URS_2021_02/314237205" TargetMode="External"/><Relationship Id="rId12" Type="http://schemas.openxmlformats.org/officeDocument/2006/relationships/hyperlink" Target="https://podminky.urs.cz/item/CS_URS_2021_02/619995001" TargetMode="External"/><Relationship Id="rId17" Type="http://schemas.openxmlformats.org/officeDocument/2006/relationships/hyperlink" Target="https://podminky.urs.cz/item/CS_URS_2021_02/949111213" TargetMode="External"/><Relationship Id="rId25" Type="http://schemas.openxmlformats.org/officeDocument/2006/relationships/hyperlink" Target="https://podminky.urs.cz/item/CS_URS_2021_02/962032641" TargetMode="External"/><Relationship Id="rId33" Type="http://schemas.openxmlformats.org/officeDocument/2006/relationships/hyperlink" Target="https://podminky.urs.cz/item/CS_URS_2021_02/997221612" TargetMode="External"/><Relationship Id="rId38" Type="http://schemas.openxmlformats.org/officeDocument/2006/relationships/hyperlink" Target="https://podminky.urs.cz/item/CS_URS_2021_02/713463214" TargetMode="External"/><Relationship Id="rId46" Type="http://schemas.openxmlformats.org/officeDocument/2006/relationships/hyperlink" Target="https://podminky.urs.cz/item/CS_URS_2021_02/732331771" TargetMode="External"/><Relationship Id="rId59" Type="http://schemas.openxmlformats.org/officeDocument/2006/relationships/hyperlink" Target="https://podminky.urs.cz/item/CS_URS_2021_02/734173413" TargetMode="External"/><Relationship Id="rId67" Type="http://schemas.openxmlformats.org/officeDocument/2006/relationships/hyperlink" Target="https://podminky.urs.cz/item/CS_URS_2021_02/998762202" TargetMode="External"/><Relationship Id="rId20" Type="http://schemas.openxmlformats.org/officeDocument/2006/relationships/hyperlink" Target="https://podminky.urs.cz/item/CS_URS_2021_02/952902041" TargetMode="External"/><Relationship Id="rId41" Type="http://schemas.openxmlformats.org/officeDocument/2006/relationships/hyperlink" Target="https://podminky.urs.cz/item/CS_URS_2021_02/731391813" TargetMode="External"/><Relationship Id="rId54" Type="http://schemas.openxmlformats.org/officeDocument/2006/relationships/hyperlink" Target="https://podminky.urs.cz/item/CS_URS_2021_02/733191923" TargetMode="External"/><Relationship Id="rId62" Type="http://schemas.openxmlformats.org/officeDocument/2006/relationships/hyperlink" Target="https://podminky.urs.cz/item/CS_URS_2021_02/762331931" TargetMode="External"/><Relationship Id="rId70" Type="http://schemas.openxmlformats.org/officeDocument/2006/relationships/hyperlink" Target="https://podminky.urs.cz/item/CS_URS_2021_02/764121443" TargetMode="External"/><Relationship Id="rId75" Type="http://schemas.openxmlformats.org/officeDocument/2006/relationships/hyperlink" Target="https://podminky.urs.cz/item/CS_URS_2021_02/784171101" TargetMode="External"/><Relationship Id="rId1" Type="http://schemas.openxmlformats.org/officeDocument/2006/relationships/hyperlink" Target="https://podminky.urs.cz/item/CS_URS_2021_02/314235235" TargetMode="External"/><Relationship Id="rId6" Type="http://schemas.openxmlformats.org/officeDocument/2006/relationships/hyperlink" Target="https://podminky.urs.cz/item/CS_URS_2021_02/314237265" TargetMode="External"/><Relationship Id="rId15" Type="http://schemas.openxmlformats.org/officeDocument/2006/relationships/hyperlink" Target="https://podminky.urs.cz/item/CS_URS_2021_02/945421110" TargetMode="External"/><Relationship Id="rId23" Type="http://schemas.openxmlformats.org/officeDocument/2006/relationships/hyperlink" Target="https://podminky.urs.cz/item/CS_URS_2021_02/953845124" TargetMode="External"/><Relationship Id="rId28" Type="http://schemas.openxmlformats.org/officeDocument/2006/relationships/hyperlink" Target="https://podminky.urs.cz/item/CS_URS_2021_02/997013213" TargetMode="External"/><Relationship Id="rId36" Type="http://schemas.openxmlformats.org/officeDocument/2006/relationships/hyperlink" Target="https://podminky.urs.cz/item/CS_URS_2021_02/712775915" TargetMode="External"/><Relationship Id="rId49" Type="http://schemas.openxmlformats.org/officeDocument/2006/relationships/hyperlink" Target="https://podminky.urs.cz/item/CS_URS_2021_02/998732201" TargetMode="External"/><Relationship Id="rId57" Type="http://schemas.openxmlformats.org/officeDocument/2006/relationships/hyperlink" Target="https://podminky.urs.cz/item/CS_URS_2021_02/99873320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45421110" TargetMode="External"/><Relationship Id="rId18" Type="http://schemas.openxmlformats.org/officeDocument/2006/relationships/hyperlink" Target="https://podminky.urs.cz/item/CS_URS_2021_02/952902041" TargetMode="External"/><Relationship Id="rId26" Type="http://schemas.openxmlformats.org/officeDocument/2006/relationships/hyperlink" Target="https://podminky.urs.cz/item/CS_URS_2021_02/997013821" TargetMode="External"/><Relationship Id="rId39" Type="http://schemas.openxmlformats.org/officeDocument/2006/relationships/hyperlink" Target="https://podminky.urs.cz/item/CS_URS_2021_02/998762202" TargetMode="External"/><Relationship Id="rId21" Type="http://schemas.openxmlformats.org/officeDocument/2006/relationships/hyperlink" Target="https://podminky.urs.cz/item/CS_URS_2021_02/978013161" TargetMode="External"/><Relationship Id="rId34" Type="http://schemas.openxmlformats.org/officeDocument/2006/relationships/hyperlink" Target="https://podminky.urs.cz/item/CS_URS_2021_02/762331931" TargetMode="External"/><Relationship Id="rId42" Type="http://schemas.openxmlformats.org/officeDocument/2006/relationships/hyperlink" Target="https://podminky.urs.cz/item/CS_URS_2021_02/764001841" TargetMode="External"/><Relationship Id="rId47" Type="http://schemas.openxmlformats.org/officeDocument/2006/relationships/hyperlink" Target="https://podminky.urs.cz/item/CS_URS_2021_02/998765202" TargetMode="External"/><Relationship Id="rId50" Type="http://schemas.openxmlformats.org/officeDocument/2006/relationships/hyperlink" Target="https://podminky.urs.cz/item/CS_URS_2021_02/784171101" TargetMode="External"/><Relationship Id="rId55" Type="http://schemas.openxmlformats.org/officeDocument/2006/relationships/hyperlink" Target="https://podminky.urs.cz/item/CS_URS_2021_02/795931301" TargetMode="External"/><Relationship Id="rId7" Type="http://schemas.openxmlformats.org/officeDocument/2006/relationships/hyperlink" Target="https://podminky.urs.cz/item/CS_URS_2021_02/613321141" TargetMode="External"/><Relationship Id="rId12" Type="http://schemas.openxmlformats.org/officeDocument/2006/relationships/hyperlink" Target="https://podminky.urs.cz/item/CS_URS_2021_02/622143003" TargetMode="External"/><Relationship Id="rId17" Type="http://schemas.openxmlformats.org/officeDocument/2006/relationships/hyperlink" Target="https://podminky.urs.cz/item/CS_URS_2021_02/952901111" TargetMode="External"/><Relationship Id="rId25" Type="http://schemas.openxmlformats.org/officeDocument/2006/relationships/hyperlink" Target="https://podminky.urs.cz/item/CS_URS_2021_02/997013509" TargetMode="External"/><Relationship Id="rId33" Type="http://schemas.openxmlformats.org/officeDocument/2006/relationships/hyperlink" Target="https://podminky.urs.cz/item/CS_URS_2021_02/733120836" TargetMode="External"/><Relationship Id="rId38" Type="http://schemas.openxmlformats.org/officeDocument/2006/relationships/hyperlink" Target="https://podminky.urs.cz/item/CS_URS_2021_02/762595001" TargetMode="External"/><Relationship Id="rId46" Type="http://schemas.openxmlformats.org/officeDocument/2006/relationships/hyperlink" Target="https://podminky.urs.cz/item/CS_URS_2021_02/765192001" TargetMode="External"/><Relationship Id="rId2" Type="http://schemas.openxmlformats.org/officeDocument/2006/relationships/hyperlink" Target="https://podminky.urs.cz/item/CS_URS_2021_02/314236157" TargetMode="External"/><Relationship Id="rId16" Type="http://schemas.openxmlformats.org/officeDocument/2006/relationships/hyperlink" Target="https://podminky.urs.cz/item/CS_URS_2021_02/949111813" TargetMode="External"/><Relationship Id="rId20" Type="http://schemas.openxmlformats.org/officeDocument/2006/relationships/hyperlink" Target="https://podminky.urs.cz/item/CS_URS_2021_02/963015151" TargetMode="External"/><Relationship Id="rId29" Type="http://schemas.openxmlformats.org/officeDocument/2006/relationships/hyperlink" Target="https://podminky.urs.cz/item/CS_URS_2021_02/998018011" TargetMode="External"/><Relationship Id="rId41" Type="http://schemas.openxmlformats.org/officeDocument/2006/relationships/hyperlink" Target="https://podminky.urs.cz/item/CS_URS_2021_02/998763402" TargetMode="External"/><Relationship Id="rId54" Type="http://schemas.openxmlformats.org/officeDocument/2006/relationships/hyperlink" Target="https://podminky.urs.cz/item/CS_URS_2021_02/795942014" TargetMode="External"/><Relationship Id="rId1" Type="http://schemas.openxmlformats.org/officeDocument/2006/relationships/hyperlink" Target="https://podminky.urs.cz/item/CS_URS_2021_02/314235265" TargetMode="External"/><Relationship Id="rId6" Type="http://schemas.openxmlformats.org/officeDocument/2006/relationships/hyperlink" Target="https://podminky.urs.cz/item/CS_URS_2021_02/613131121" TargetMode="External"/><Relationship Id="rId11" Type="http://schemas.openxmlformats.org/officeDocument/2006/relationships/hyperlink" Target="https://podminky.urs.cz/item/CS_URS_2021_02/619999041" TargetMode="External"/><Relationship Id="rId24" Type="http://schemas.openxmlformats.org/officeDocument/2006/relationships/hyperlink" Target="https://podminky.urs.cz/item/CS_URS_2021_02/997013501" TargetMode="External"/><Relationship Id="rId32" Type="http://schemas.openxmlformats.org/officeDocument/2006/relationships/hyperlink" Target="https://podminky.urs.cz/item/CS_URS_2021_02/713463214" TargetMode="External"/><Relationship Id="rId37" Type="http://schemas.openxmlformats.org/officeDocument/2006/relationships/hyperlink" Target="https://podminky.urs.cz/item/CS_URS_2021_02/762343912" TargetMode="External"/><Relationship Id="rId40" Type="http://schemas.openxmlformats.org/officeDocument/2006/relationships/hyperlink" Target="https://podminky.urs.cz/item/CS_URS_2021_02/763364643" TargetMode="External"/><Relationship Id="rId45" Type="http://schemas.openxmlformats.org/officeDocument/2006/relationships/hyperlink" Target="https://podminky.urs.cz/item/CS_URS_2021_02/998764202" TargetMode="External"/><Relationship Id="rId53" Type="http://schemas.openxmlformats.org/officeDocument/2006/relationships/hyperlink" Target="https://podminky.urs.cz/item/CS_URS_2021_02/784211101" TargetMode="External"/><Relationship Id="rId5" Type="http://schemas.openxmlformats.org/officeDocument/2006/relationships/hyperlink" Target="https://podminky.urs.cz/item/CS_URS_2021_02/612315423" TargetMode="External"/><Relationship Id="rId15" Type="http://schemas.openxmlformats.org/officeDocument/2006/relationships/hyperlink" Target="https://podminky.urs.cz/item/CS_URS_2021_02/949111213" TargetMode="External"/><Relationship Id="rId23" Type="http://schemas.openxmlformats.org/officeDocument/2006/relationships/hyperlink" Target="https://podminky.urs.cz/item/CS_URS_2021_02/997013219" TargetMode="External"/><Relationship Id="rId28" Type="http://schemas.openxmlformats.org/officeDocument/2006/relationships/hyperlink" Target="https://podminky.urs.cz/item/CS_URS_2021_02/998018002" TargetMode="External"/><Relationship Id="rId36" Type="http://schemas.openxmlformats.org/officeDocument/2006/relationships/hyperlink" Target="https://podminky.urs.cz/item/CS_URS_2021_02/762341932" TargetMode="External"/><Relationship Id="rId49" Type="http://schemas.openxmlformats.org/officeDocument/2006/relationships/hyperlink" Target="https://podminky.urs.cz/item/CS_URS_2021_02/784111001" TargetMode="External"/><Relationship Id="rId57" Type="http://schemas.openxmlformats.org/officeDocument/2006/relationships/drawing" Target="../drawings/drawing5.xml"/><Relationship Id="rId10" Type="http://schemas.openxmlformats.org/officeDocument/2006/relationships/hyperlink" Target="https://podminky.urs.cz/item/CS_URS_2021_02/619995001" TargetMode="External"/><Relationship Id="rId19" Type="http://schemas.openxmlformats.org/officeDocument/2006/relationships/hyperlink" Target="https://podminky.urs.cz/item/CS_URS_2021_02/962032641" TargetMode="External"/><Relationship Id="rId31" Type="http://schemas.openxmlformats.org/officeDocument/2006/relationships/hyperlink" Target="https://podminky.urs.cz/item/CS_URS_2021_02/712775925" TargetMode="External"/><Relationship Id="rId44" Type="http://schemas.openxmlformats.org/officeDocument/2006/relationships/hyperlink" Target="https://podminky.urs.cz/item/CS_URS_2021_02/764002841" TargetMode="External"/><Relationship Id="rId52" Type="http://schemas.openxmlformats.org/officeDocument/2006/relationships/hyperlink" Target="https://podminky.urs.cz/item/CS_URS_2021_02/784181121" TargetMode="External"/><Relationship Id="rId4" Type="http://schemas.openxmlformats.org/officeDocument/2006/relationships/hyperlink" Target="https://podminky.urs.cz/item/CS_URS_2021_02/346244371" TargetMode="External"/><Relationship Id="rId9" Type="http://schemas.openxmlformats.org/officeDocument/2006/relationships/hyperlink" Target="https://podminky.urs.cz/item/CS_URS_2021_02/619991011" TargetMode="External"/><Relationship Id="rId14" Type="http://schemas.openxmlformats.org/officeDocument/2006/relationships/hyperlink" Target="https://podminky.urs.cz/item/CS_URS_2021_02/949111113" TargetMode="External"/><Relationship Id="rId22" Type="http://schemas.openxmlformats.org/officeDocument/2006/relationships/hyperlink" Target="https://podminky.urs.cz/item/CS_URS_2021_02/997013213" TargetMode="External"/><Relationship Id="rId27" Type="http://schemas.openxmlformats.org/officeDocument/2006/relationships/hyperlink" Target="https://podminky.urs.cz/item/CS_URS_2021_02/997221612" TargetMode="External"/><Relationship Id="rId30" Type="http://schemas.openxmlformats.org/officeDocument/2006/relationships/hyperlink" Target="https://podminky.urs.cz/item/CS_URS_2021_02/712775915" TargetMode="External"/><Relationship Id="rId35" Type="http://schemas.openxmlformats.org/officeDocument/2006/relationships/hyperlink" Target="https://podminky.urs.cz/item/CS_URS_2021_02/762332923" TargetMode="External"/><Relationship Id="rId43" Type="http://schemas.openxmlformats.org/officeDocument/2006/relationships/hyperlink" Target="https://podminky.urs.cz/item/CS_URS_2021_02/764121443" TargetMode="External"/><Relationship Id="rId48" Type="http://schemas.openxmlformats.org/officeDocument/2006/relationships/hyperlink" Target="https://podminky.urs.cz/item/CS_URS_2021_02/766434342" TargetMode="External"/><Relationship Id="rId56" Type="http://schemas.openxmlformats.org/officeDocument/2006/relationships/hyperlink" Target="https://podminky.urs.cz/item/CS_URS_2021_02/998795202" TargetMode="External"/><Relationship Id="rId8" Type="http://schemas.openxmlformats.org/officeDocument/2006/relationships/hyperlink" Target="https://podminky.urs.cz/item/CS_URS_2021_02/619991001" TargetMode="External"/><Relationship Id="rId51" Type="http://schemas.openxmlformats.org/officeDocument/2006/relationships/hyperlink" Target="https://podminky.urs.cz/item/CS_URS_2021_02/784171111" TargetMode="External"/><Relationship Id="rId3" Type="http://schemas.openxmlformats.org/officeDocument/2006/relationships/hyperlink" Target="https://podminky.urs.cz/item/CS_URS_2021_02/314237265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619999041" TargetMode="External"/><Relationship Id="rId18" Type="http://schemas.openxmlformats.org/officeDocument/2006/relationships/hyperlink" Target="https://podminky.urs.cz/item/CS_URS_2021_02/949111813" TargetMode="External"/><Relationship Id="rId26" Type="http://schemas.openxmlformats.org/officeDocument/2006/relationships/hyperlink" Target="https://podminky.urs.cz/item/CS_URS_2021_02/977341115" TargetMode="External"/><Relationship Id="rId39" Type="http://schemas.openxmlformats.org/officeDocument/2006/relationships/hyperlink" Target="https://podminky.urs.cz/item/CS_URS_2021_02/731100807" TargetMode="External"/><Relationship Id="rId21" Type="http://schemas.openxmlformats.org/officeDocument/2006/relationships/hyperlink" Target="https://podminky.urs.cz/item/CS_URS_2021_02/953845114" TargetMode="External"/><Relationship Id="rId34" Type="http://schemas.openxmlformats.org/officeDocument/2006/relationships/hyperlink" Target="https://podminky.urs.cz/item/CS_URS_2021_02/998018002" TargetMode="External"/><Relationship Id="rId42" Type="http://schemas.openxmlformats.org/officeDocument/2006/relationships/hyperlink" Target="https://podminky.urs.cz/item/CS_URS_2021_02/731890801" TargetMode="External"/><Relationship Id="rId47" Type="http://schemas.openxmlformats.org/officeDocument/2006/relationships/hyperlink" Target="https://podminky.urs.cz/item/CS_URS_2021_02/732331772" TargetMode="External"/><Relationship Id="rId50" Type="http://schemas.openxmlformats.org/officeDocument/2006/relationships/hyperlink" Target="https://podminky.urs.cz/item/CS_URS_2021_02/733113116" TargetMode="External"/><Relationship Id="rId55" Type="http://schemas.openxmlformats.org/officeDocument/2006/relationships/hyperlink" Target="https://podminky.urs.cz/item/CS_URS_2021_02/733221204" TargetMode="External"/><Relationship Id="rId63" Type="http://schemas.openxmlformats.org/officeDocument/2006/relationships/hyperlink" Target="https://podminky.urs.cz/item/CS_URS_2021_02/762332923" TargetMode="External"/><Relationship Id="rId68" Type="http://schemas.openxmlformats.org/officeDocument/2006/relationships/hyperlink" Target="https://podminky.urs.cz/item/CS_URS_2021_02/764001841" TargetMode="External"/><Relationship Id="rId76" Type="http://schemas.openxmlformats.org/officeDocument/2006/relationships/hyperlink" Target="https://podminky.urs.cz/item/CS_URS_2021_02/784171111" TargetMode="External"/><Relationship Id="rId7" Type="http://schemas.openxmlformats.org/officeDocument/2006/relationships/hyperlink" Target="https://podminky.urs.cz/item/CS_URS_2021_02/612315423" TargetMode="External"/><Relationship Id="rId71" Type="http://schemas.openxmlformats.org/officeDocument/2006/relationships/hyperlink" Target="https://podminky.urs.cz/item/CS_URS_2021_02/998764201" TargetMode="External"/><Relationship Id="rId2" Type="http://schemas.openxmlformats.org/officeDocument/2006/relationships/hyperlink" Target="https://podminky.urs.cz/item/CS_URS_2021_02/314236157" TargetMode="External"/><Relationship Id="rId16" Type="http://schemas.openxmlformats.org/officeDocument/2006/relationships/hyperlink" Target="https://podminky.urs.cz/item/CS_URS_2021_02/949111113" TargetMode="External"/><Relationship Id="rId29" Type="http://schemas.openxmlformats.org/officeDocument/2006/relationships/hyperlink" Target="https://podminky.urs.cz/item/CS_URS_2021_02/997013219" TargetMode="External"/><Relationship Id="rId11" Type="http://schemas.openxmlformats.org/officeDocument/2006/relationships/hyperlink" Target="https://podminky.urs.cz/item/CS_URS_2021_02/619991011" TargetMode="External"/><Relationship Id="rId24" Type="http://schemas.openxmlformats.org/officeDocument/2006/relationships/hyperlink" Target="https://podminky.urs.cz/item/CS_URS_2021_02/962032641" TargetMode="External"/><Relationship Id="rId32" Type="http://schemas.openxmlformats.org/officeDocument/2006/relationships/hyperlink" Target="https://podminky.urs.cz/item/CS_URS_2021_02/997013821" TargetMode="External"/><Relationship Id="rId37" Type="http://schemas.openxmlformats.org/officeDocument/2006/relationships/hyperlink" Target="https://podminky.urs.cz/item/CS_URS_2021_02/712775925" TargetMode="External"/><Relationship Id="rId40" Type="http://schemas.openxmlformats.org/officeDocument/2006/relationships/hyperlink" Target="https://podminky.urs.cz/item/CS_URS_2021_02/731119617" TargetMode="External"/><Relationship Id="rId45" Type="http://schemas.openxmlformats.org/officeDocument/2006/relationships/hyperlink" Target="https://podminky.urs.cz/item/CS_URS_2021_02/732331105" TargetMode="External"/><Relationship Id="rId53" Type="http://schemas.openxmlformats.org/officeDocument/2006/relationships/hyperlink" Target="https://podminky.urs.cz/item/CS_URS_2021_02/733191906" TargetMode="External"/><Relationship Id="rId58" Type="http://schemas.openxmlformats.org/officeDocument/2006/relationships/hyperlink" Target="https://podminky.urs.cz/item/CS_URS_2021_02/734109223" TargetMode="External"/><Relationship Id="rId66" Type="http://schemas.openxmlformats.org/officeDocument/2006/relationships/hyperlink" Target="https://podminky.urs.cz/item/CS_URS_2021_02/762595001" TargetMode="External"/><Relationship Id="rId74" Type="http://schemas.openxmlformats.org/officeDocument/2006/relationships/hyperlink" Target="https://podminky.urs.cz/item/CS_URS_2021_02/784111001" TargetMode="External"/><Relationship Id="rId79" Type="http://schemas.openxmlformats.org/officeDocument/2006/relationships/hyperlink" Target="https://podminky.urs.cz/item/CS_URS_2021_02/795931301" TargetMode="External"/><Relationship Id="rId5" Type="http://schemas.openxmlformats.org/officeDocument/2006/relationships/hyperlink" Target="https://podminky.urs.cz/item/CS_URS_2021_02/314237215" TargetMode="External"/><Relationship Id="rId61" Type="http://schemas.openxmlformats.org/officeDocument/2006/relationships/hyperlink" Target="https://podminky.urs.cz/item/CS_URS_2021_02/734209116" TargetMode="External"/><Relationship Id="rId82" Type="http://schemas.openxmlformats.org/officeDocument/2006/relationships/hyperlink" Target="https://podminky.urs.cz/item/CS_URS_2021_02/580202001" TargetMode="External"/><Relationship Id="rId10" Type="http://schemas.openxmlformats.org/officeDocument/2006/relationships/hyperlink" Target="https://podminky.urs.cz/item/CS_URS_2021_02/619991001" TargetMode="External"/><Relationship Id="rId19" Type="http://schemas.openxmlformats.org/officeDocument/2006/relationships/hyperlink" Target="https://podminky.urs.cz/item/CS_URS_2021_02/952901111" TargetMode="External"/><Relationship Id="rId31" Type="http://schemas.openxmlformats.org/officeDocument/2006/relationships/hyperlink" Target="https://podminky.urs.cz/item/CS_URS_2021_02/997013509" TargetMode="External"/><Relationship Id="rId44" Type="http://schemas.openxmlformats.org/officeDocument/2006/relationships/hyperlink" Target="https://podminky.urs.cz/item/CS_URS_2021_02/998731293" TargetMode="External"/><Relationship Id="rId52" Type="http://schemas.openxmlformats.org/officeDocument/2006/relationships/hyperlink" Target="https://podminky.urs.cz/item/CS_URS_2021_02/733120836" TargetMode="External"/><Relationship Id="rId60" Type="http://schemas.openxmlformats.org/officeDocument/2006/relationships/hyperlink" Target="https://podminky.urs.cz/item/CS_URS_2021_02/734209113" TargetMode="External"/><Relationship Id="rId65" Type="http://schemas.openxmlformats.org/officeDocument/2006/relationships/hyperlink" Target="https://podminky.urs.cz/item/CS_URS_2021_02/762343912" TargetMode="External"/><Relationship Id="rId73" Type="http://schemas.openxmlformats.org/officeDocument/2006/relationships/hyperlink" Target="https://podminky.urs.cz/item/CS_URS_2021_02/998765201" TargetMode="External"/><Relationship Id="rId78" Type="http://schemas.openxmlformats.org/officeDocument/2006/relationships/hyperlink" Target="https://podminky.urs.cz/item/CS_URS_2021_02/784211101" TargetMode="External"/><Relationship Id="rId81" Type="http://schemas.openxmlformats.org/officeDocument/2006/relationships/hyperlink" Target="https://podminky.urs.cz/item/CS_URS_2021_02/998795202" TargetMode="External"/><Relationship Id="rId4" Type="http://schemas.openxmlformats.org/officeDocument/2006/relationships/hyperlink" Target="https://podminky.urs.cz/item/CS_URS_2021_02/314237207" TargetMode="External"/><Relationship Id="rId9" Type="http://schemas.openxmlformats.org/officeDocument/2006/relationships/hyperlink" Target="https://podminky.urs.cz/item/CS_URS_2021_02/613321141" TargetMode="External"/><Relationship Id="rId14" Type="http://schemas.openxmlformats.org/officeDocument/2006/relationships/hyperlink" Target="https://podminky.urs.cz/item/CS_URS_2021_02/622143003" TargetMode="External"/><Relationship Id="rId22" Type="http://schemas.openxmlformats.org/officeDocument/2006/relationships/hyperlink" Target="https://podminky.urs.cz/item/CS_URS_2021_02/953845124" TargetMode="External"/><Relationship Id="rId27" Type="http://schemas.openxmlformats.org/officeDocument/2006/relationships/hyperlink" Target="https://podminky.urs.cz/item/CS_URS_2021_02/978013161" TargetMode="External"/><Relationship Id="rId30" Type="http://schemas.openxmlformats.org/officeDocument/2006/relationships/hyperlink" Target="https://podminky.urs.cz/item/CS_URS_2021_02/997013501" TargetMode="External"/><Relationship Id="rId35" Type="http://schemas.openxmlformats.org/officeDocument/2006/relationships/hyperlink" Target="https://podminky.urs.cz/item/CS_URS_2021_02/998018011" TargetMode="External"/><Relationship Id="rId43" Type="http://schemas.openxmlformats.org/officeDocument/2006/relationships/hyperlink" Target="https://podminky.urs.cz/item/CS_URS_2021_02/998731201" TargetMode="External"/><Relationship Id="rId48" Type="http://schemas.openxmlformats.org/officeDocument/2006/relationships/hyperlink" Target="https://podminky.urs.cz/item/CS_URS_2021_02/732331777" TargetMode="External"/><Relationship Id="rId56" Type="http://schemas.openxmlformats.org/officeDocument/2006/relationships/hyperlink" Target="https://podminky.urs.cz/item/CS_URS_2021_02/733291101" TargetMode="External"/><Relationship Id="rId64" Type="http://schemas.openxmlformats.org/officeDocument/2006/relationships/hyperlink" Target="https://podminky.urs.cz/item/CS_URS_2021_02/762341932" TargetMode="External"/><Relationship Id="rId69" Type="http://schemas.openxmlformats.org/officeDocument/2006/relationships/hyperlink" Target="https://podminky.urs.cz/item/CS_URS_2021_02/764002841" TargetMode="External"/><Relationship Id="rId77" Type="http://schemas.openxmlformats.org/officeDocument/2006/relationships/hyperlink" Target="https://podminky.urs.cz/item/CS_URS_2021_02/784181121" TargetMode="External"/><Relationship Id="rId8" Type="http://schemas.openxmlformats.org/officeDocument/2006/relationships/hyperlink" Target="https://podminky.urs.cz/item/CS_URS_2021_02/613131121" TargetMode="External"/><Relationship Id="rId51" Type="http://schemas.openxmlformats.org/officeDocument/2006/relationships/hyperlink" Target="https://podminky.urs.cz/item/CS_URS_2021_02/733120819" TargetMode="External"/><Relationship Id="rId72" Type="http://schemas.openxmlformats.org/officeDocument/2006/relationships/hyperlink" Target="https://podminky.urs.cz/item/CS_URS_2021_02/765192001" TargetMode="External"/><Relationship Id="rId80" Type="http://schemas.openxmlformats.org/officeDocument/2006/relationships/hyperlink" Target="https://podminky.urs.cz/item/CS_URS_2021_02/795942014" TargetMode="External"/><Relationship Id="rId3" Type="http://schemas.openxmlformats.org/officeDocument/2006/relationships/hyperlink" Target="https://podminky.urs.cz/item/CS_URS_2021_02/314237205" TargetMode="External"/><Relationship Id="rId12" Type="http://schemas.openxmlformats.org/officeDocument/2006/relationships/hyperlink" Target="https://podminky.urs.cz/item/CS_URS_2021_02/619995001" TargetMode="External"/><Relationship Id="rId17" Type="http://schemas.openxmlformats.org/officeDocument/2006/relationships/hyperlink" Target="https://podminky.urs.cz/item/CS_URS_2021_02/949111213" TargetMode="External"/><Relationship Id="rId25" Type="http://schemas.openxmlformats.org/officeDocument/2006/relationships/hyperlink" Target="https://podminky.urs.cz/item/CS_URS_2021_02/963015151" TargetMode="External"/><Relationship Id="rId33" Type="http://schemas.openxmlformats.org/officeDocument/2006/relationships/hyperlink" Target="https://podminky.urs.cz/item/CS_URS_2021_02/997221612" TargetMode="External"/><Relationship Id="rId38" Type="http://schemas.openxmlformats.org/officeDocument/2006/relationships/hyperlink" Target="https://podminky.urs.cz/item/CS_URS_2021_02/713463214" TargetMode="External"/><Relationship Id="rId46" Type="http://schemas.openxmlformats.org/officeDocument/2006/relationships/hyperlink" Target="https://podminky.urs.cz/item/CS_URS_2021_02/732331771" TargetMode="External"/><Relationship Id="rId59" Type="http://schemas.openxmlformats.org/officeDocument/2006/relationships/hyperlink" Target="https://podminky.urs.cz/item/CS_URS_2021_02/734173413" TargetMode="External"/><Relationship Id="rId67" Type="http://schemas.openxmlformats.org/officeDocument/2006/relationships/hyperlink" Target="https://podminky.urs.cz/item/CS_URS_2021_02/998762202" TargetMode="External"/><Relationship Id="rId20" Type="http://schemas.openxmlformats.org/officeDocument/2006/relationships/hyperlink" Target="https://podminky.urs.cz/item/CS_URS_2021_02/952902041" TargetMode="External"/><Relationship Id="rId41" Type="http://schemas.openxmlformats.org/officeDocument/2006/relationships/hyperlink" Target="https://podminky.urs.cz/item/CS_URS_2021_02/731391813" TargetMode="External"/><Relationship Id="rId54" Type="http://schemas.openxmlformats.org/officeDocument/2006/relationships/hyperlink" Target="https://podminky.urs.cz/item/CS_URS_2021_02/733191923" TargetMode="External"/><Relationship Id="rId62" Type="http://schemas.openxmlformats.org/officeDocument/2006/relationships/hyperlink" Target="https://podminky.urs.cz/item/CS_URS_2021_02/762331931" TargetMode="External"/><Relationship Id="rId70" Type="http://schemas.openxmlformats.org/officeDocument/2006/relationships/hyperlink" Target="https://podminky.urs.cz/item/CS_URS_2021_02/764121443" TargetMode="External"/><Relationship Id="rId75" Type="http://schemas.openxmlformats.org/officeDocument/2006/relationships/hyperlink" Target="https://podminky.urs.cz/item/CS_URS_2021_02/784171101" TargetMode="External"/><Relationship Id="rId83" Type="http://schemas.openxmlformats.org/officeDocument/2006/relationships/drawing" Target="../drawings/drawing6.xml"/><Relationship Id="rId1" Type="http://schemas.openxmlformats.org/officeDocument/2006/relationships/hyperlink" Target="https://podminky.urs.cz/item/CS_URS_2021_02/314235265" TargetMode="External"/><Relationship Id="rId6" Type="http://schemas.openxmlformats.org/officeDocument/2006/relationships/hyperlink" Target="https://podminky.urs.cz/item/CS_URS_2021_02/314237265" TargetMode="External"/><Relationship Id="rId15" Type="http://schemas.openxmlformats.org/officeDocument/2006/relationships/hyperlink" Target="https://podminky.urs.cz/item/CS_URS_2021_02/945421110" TargetMode="External"/><Relationship Id="rId23" Type="http://schemas.openxmlformats.org/officeDocument/2006/relationships/hyperlink" Target="https://podminky.urs.cz/item/CS_URS_2021_02/962032314" TargetMode="External"/><Relationship Id="rId28" Type="http://schemas.openxmlformats.org/officeDocument/2006/relationships/hyperlink" Target="https://podminky.urs.cz/item/CS_URS_2021_02/997013213" TargetMode="External"/><Relationship Id="rId36" Type="http://schemas.openxmlformats.org/officeDocument/2006/relationships/hyperlink" Target="https://podminky.urs.cz/item/CS_URS_2021_02/712775915" TargetMode="External"/><Relationship Id="rId49" Type="http://schemas.openxmlformats.org/officeDocument/2006/relationships/hyperlink" Target="https://podminky.urs.cz/item/CS_URS_2021_02/998732201" TargetMode="External"/><Relationship Id="rId57" Type="http://schemas.openxmlformats.org/officeDocument/2006/relationships/hyperlink" Target="https://podminky.urs.cz/item/CS_URS_2021_02/998733201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49111213" TargetMode="External"/><Relationship Id="rId18" Type="http://schemas.openxmlformats.org/officeDocument/2006/relationships/hyperlink" Target="https://podminky.urs.cz/item/CS_URS_2021_02/953845114" TargetMode="External"/><Relationship Id="rId26" Type="http://schemas.openxmlformats.org/officeDocument/2006/relationships/hyperlink" Target="https://podminky.urs.cz/item/CS_URS_2021_02/997013509" TargetMode="External"/><Relationship Id="rId39" Type="http://schemas.openxmlformats.org/officeDocument/2006/relationships/hyperlink" Target="https://podminky.urs.cz/item/CS_URS_2021_02/762343912" TargetMode="External"/><Relationship Id="rId21" Type="http://schemas.openxmlformats.org/officeDocument/2006/relationships/hyperlink" Target="https://podminky.urs.cz/item/CS_URS_2021_02/963015151" TargetMode="External"/><Relationship Id="rId34" Type="http://schemas.openxmlformats.org/officeDocument/2006/relationships/hyperlink" Target="https://podminky.urs.cz/item/CS_URS_2021_02/998713201" TargetMode="External"/><Relationship Id="rId42" Type="http://schemas.openxmlformats.org/officeDocument/2006/relationships/hyperlink" Target="https://podminky.urs.cz/item/CS_URS_2021_02/764001841" TargetMode="External"/><Relationship Id="rId47" Type="http://schemas.openxmlformats.org/officeDocument/2006/relationships/hyperlink" Target="https://podminky.urs.cz/item/CS_URS_2021_02/998765202" TargetMode="External"/><Relationship Id="rId50" Type="http://schemas.openxmlformats.org/officeDocument/2006/relationships/hyperlink" Target="https://podminky.urs.cz/item/CS_URS_2021_02/784171111" TargetMode="External"/><Relationship Id="rId55" Type="http://schemas.openxmlformats.org/officeDocument/2006/relationships/hyperlink" Target="https://podminky.urs.cz/item/CS_URS_2021_02/998795202" TargetMode="External"/><Relationship Id="rId7" Type="http://schemas.openxmlformats.org/officeDocument/2006/relationships/hyperlink" Target="https://podminky.urs.cz/item/CS_URS_2021_02/619991001" TargetMode="External"/><Relationship Id="rId12" Type="http://schemas.openxmlformats.org/officeDocument/2006/relationships/hyperlink" Target="https://podminky.urs.cz/item/CS_URS_2021_02/949111113" TargetMode="External"/><Relationship Id="rId17" Type="http://schemas.openxmlformats.org/officeDocument/2006/relationships/hyperlink" Target="https://podminky.urs.cz/item/CS_URS_2021_02/977341115" TargetMode="External"/><Relationship Id="rId25" Type="http://schemas.openxmlformats.org/officeDocument/2006/relationships/hyperlink" Target="https://podminky.urs.cz/item/CS_URS_2021_02/997013501" TargetMode="External"/><Relationship Id="rId33" Type="http://schemas.openxmlformats.org/officeDocument/2006/relationships/hyperlink" Target="https://podminky.urs.cz/item/CS_URS_2021_02/713463214" TargetMode="External"/><Relationship Id="rId38" Type="http://schemas.openxmlformats.org/officeDocument/2006/relationships/hyperlink" Target="https://podminky.urs.cz/item/CS_URS_2021_02/762341932" TargetMode="External"/><Relationship Id="rId46" Type="http://schemas.openxmlformats.org/officeDocument/2006/relationships/hyperlink" Target="https://podminky.urs.cz/item/CS_URS_2021_02/765192001" TargetMode="External"/><Relationship Id="rId2" Type="http://schemas.openxmlformats.org/officeDocument/2006/relationships/hyperlink" Target="https://podminky.urs.cz/item/CS_URS_2021_02/314236157" TargetMode="External"/><Relationship Id="rId16" Type="http://schemas.openxmlformats.org/officeDocument/2006/relationships/hyperlink" Target="https://podminky.urs.cz/item/CS_URS_2021_02/952902041" TargetMode="External"/><Relationship Id="rId20" Type="http://schemas.openxmlformats.org/officeDocument/2006/relationships/hyperlink" Target="https://podminky.urs.cz/item/CS_URS_2021_02/962032641" TargetMode="External"/><Relationship Id="rId29" Type="http://schemas.openxmlformats.org/officeDocument/2006/relationships/hyperlink" Target="https://podminky.urs.cz/item/CS_URS_2021_02/998018002" TargetMode="External"/><Relationship Id="rId41" Type="http://schemas.openxmlformats.org/officeDocument/2006/relationships/hyperlink" Target="https://podminky.urs.cz/item/CS_URS_2021_02/998762202" TargetMode="External"/><Relationship Id="rId54" Type="http://schemas.openxmlformats.org/officeDocument/2006/relationships/hyperlink" Target="https://podminky.urs.cz/item/CS_URS_2021_02/795942014" TargetMode="External"/><Relationship Id="rId1" Type="http://schemas.openxmlformats.org/officeDocument/2006/relationships/hyperlink" Target="https://podminky.urs.cz/item/CS_URS_2021_02/314235265" TargetMode="External"/><Relationship Id="rId6" Type="http://schemas.openxmlformats.org/officeDocument/2006/relationships/hyperlink" Target="https://podminky.urs.cz/item/CS_URS_2021_02/613321141" TargetMode="External"/><Relationship Id="rId11" Type="http://schemas.openxmlformats.org/officeDocument/2006/relationships/hyperlink" Target="https://podminky.urs.cz/item/CS_URS_2021_02/945421110" TargetMode="External"/><Relationship Id="rId24" Type="http://schemas.openxmlformats.org/officeDocument/2006/relationships/hyperlink" Target="https://podminky.urs.cz/item/CS_URS_2021_02/997013219" TargetMode="External"/><Relationship Id="rId32" Type="http://schemas.openxmlformats.org/officeDocument/2006/relationships/hyperlink" Target="https://podminky.urs.cz/item/CS_URS_2021_02/712775925" TargetMode="External"/><Relationship Id="rId37" Type="http://schemas.openxmlformats.org/officeDocument/2006/relationships/hyperlink" Target="https://podminky.urs.cz/item/CS_URS_2021_02/762332923" TargetMode="External"/><Relationship Id="rId40" Type="http://schemas.openxmlformats.org/officeDocument/2006/relationships/hyperlink" Target="https://podminky.urs.cz/item/CS_URS_2021_02/762595001" TargetMode="External"/><Relationship Id="rId45" Type="http://schemas.openxmlformats.org/officeDocument/2006/relationships/hyperlink" Target="https://podminky.urs.cz/item/CS_URS_2021_02/998764202" TargetMode="External"/><Relationship Id="rId53" Type="http://schemas.openxmlformats.org/officeDocument/2006/relationships/hyperlink" Target="https://podminky.urs.cz/item/CS_URS_2021_02/795931301" TargetMode="External"/><Relationship Id="rId5" Type="http://schemas.openxmlformats.org/officeDocument/2006/relationships/hyperlink" Target="https://podminky.urs.cz/item/CS_URS_2021_02/613131121" TargetMode="External"/><Relationship Id="rId15" Type="http://schemas.openxmlformats.org/officeDocument/2006/relationships/hyperlink" Target="https://podminky.urs.cz/item/CS_URS_2021_02/952901111" TargetMode="External"/><Relationship Id="rId23" Type="http://schemas.openxmlformats.org/officeDocument/2006/relationships/hyperlink" Target="https://podminky.urs.cz/item/CS_URS_2021_02/997013213" TargetMode="External"/><Relationship Id="rId28" Type="http://schemas.openxmlformats.org/officeDocument/2006/relationships/hyperlink" Target="https://podminky.urs.cz/item/CS_URS_2021_02/997221612" TargetMode="External"/><Relationship Id="rId36" Type="http://schemas.openxmlformats.org/officeDocument/2006/relationships/hyperlink" Target="https://podminky.urs.cz/item/CS_URS_2021_02/762331931" TargetMode="External"/><Relationship Id="rId49" Type="http://schemas.openxmlformats.org/officeDocument/2006/relationships/hyperlink" Target="https://podminky.urs.cz/item/CS_URS_2021_02/784171101" TargetMode="External"/><Relationship Id="rId10" Type="http://schemas.openxmlformats.org/officeDocument/2006/relationships/hyperlink" Target="https://podminky.urs.cz/item/CS_URS_2021_02/619999041" TargetMode="External"/><Relationship Id="rId19" Type="http://schemas.openxmlformats.org/officeDocument/2006/relationships/hyperlink" Target="https://podminky.urs.cz/item/CS_URS_2021_02/953845124" TargetMode="External"/><Relationship Id="rId31" Type="http://schemas.openxmlformats.org/officeDocument/2006/relationships/hyperlink" Target="https://podminky.urs.cz/item/CS_URS_2021_02/712775915" TargetMode="External"/><Relationship Id="rId44" Type="http://schemas.openxmlformats.org/officeDocument/2006/relationships/hyperlink" Target="https://podminky.urs.cz/item/CS_URS_2021_02/764121443" TargetMode="External"/><Relationship Id="rId52" Type="http://schemas.openxmlformats.org/officeDocument/2006/relationships/hyperlink" Target="https://podminky.urs.cz/item/CS_URS_2021_02/784211101" TargetMode="External"/><Relationship Id="rId4" Type="http://schemas.openxmlformats.org/officeDocument/2006/relationships/hyperlink" Target="https://podminky.urs.cz/item/CS_URS_2021_02/612315423" TargetMode="External"/><Relationship Id="rId9" Type="http://schemas.openxmlformats.org/officeDocument/2006/relationships/hyperlink" Target="https://podminky.urs.cz/item/CS_URS_2021_02/619995001" TargetMode="External"/><Relationship Id="rId14" Type="http://schemas.openxmlformats.org/officeDocument/2006/relationships/hyperlink" Target="https://podminky.urs.cz/item/CS_URS_2021_02/949111813" TargetMode="External"/><Relationship Id="rId22" Type="http://schemas.openxmlformats.org/officeDocument/2006/relationships/hyperlink" Target="https://podminky.urs.cz/item/CS_URS_2021_02/978013161" TargetMode="External"/><Relationship Id="rId27" Type="http://schemas.openxmlformats.org/officeDocument/2006/relationships/hyperlink" Target="https://podminky.urs.cz/item/CS_URS_2021_02/997013821" TargetMode="External"/><Relationship Id="rId30" Type="http://schemas.openxmlformats.org/officeDocument/2006/relationships/hyperlink" Target="https://podminky.urs.cz/item/CS_URS_2021_02/998018011" TargetMode="External"/><Relationship Id="rId35" Type="http://schemas.openxmlformats.org/officeDocument/2006/relationships/hyperlink" Target="https://podminky.urs.cz/item/CS_URS_2021_02/733120836" TargetMode="External"/><Relationship Id="rId43" Type="http://schemas.openxmlformats.org/officeDocument/2006/relationships/hyperlink" Target="https://podminky.urs.cz/item/CS_URS_2021_02/764002841" TargetMode="External"/><Relationship Id="rId48" Type="http://schemas.openxmlformats.org/officeDocument/2006/relationships/hyperlink" Target="https://podminky.urs.cz/item/CS_URS_2021_02/784111001" TargetMode="External"/><Relationship Id="rId56" Type="http://schemas.openxmlformats.org/officeDocument/2006/relationships/drawing" Target="../drawings/drawing7.xml"/><Relationship Id="rId8" Type="http://schemas.openxmlformats.org/officeDocument/2006/relationships/hyperlink" Target="https://podminky.urs.cz/item/CS_URS_2021_02/619991011" TargetMode="External"/><Relationship Id="rId51" Type="http://schemas.openxmlformats.org/officeDocument/2006/relationships/hyperlink" Target="https://podminky.urs.cz/item/CS_URS_2021_02/784181121" TargetMode="External"/><Relationship Id="rId3" Type="http://schemas.openxmlformats.org/officeDocument/2006/relationships/hyperlink" Target="https://podminky.urs.cz/item/CS_URS_2021_02/314237265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97013213" TargetMode="External"/><Relationship Id="rId18" Type="http://schemas.openxmlformats.org/officeDocument/2006/relationships/hyperlink" Target="https://podminky.urs.cz/item/CS_URS_2021_02/997221612" TargetMode="External"/><Relationship Id="rId26" Type="http://schemas.openxmlformats.org/officeDocument/2006/relationships/hyperlink" Target="https://podminky.urs.cz/item/CS_URS_2021_02/998731293" TargetMode="External"/><Relationship Id="rId39" Type="http://schemas.openxmlformats.org/officeDocument/2006/relationships/hyperlink" Target="https://podminky.urs.cz/item/CS_URS_2021_02/998733201" TargetMode="External"/><Relationship Id="rId3" Type="http://schemas.openxmlformats.org/officeDocument/2006/relationships/hyperlink" Target="https://podminky.urs.cz/item/CS_URS_2021_02/613131121" TargetMode="External"/><Relationship Id="rId21" Type="http://schemas.openxmlformats.org/officeDocument/2006/relationships/hyperlink" Target="https://podminky.urs.cz/item/CS_URS_2021_02/731100807" TargetMode="External"/><Relationship Id="rId34" Type="http://schemas.openxmlformats.org/officeDocument/2006/relationships/hyperlink" Target="https://podminky.urs.cz/item/CS_URS_2021_02/733120836" TargetMode="External"/><Relationship Id="rId42" Type="http://schemas.openxmlformats.org/officeDocument/2006/relationships/hyperlink" Target="https://podminky.urs.cz/item/CS_URS_2021_02/734209113" TargetMode="External"/><Relationship Id="rId47" Type="http://schemas.openxmlformats.org/officeDocument/2006/relationships/hyperlink" Target="https://podminky.urs.cz/item/CS_URS_2021_02/784181121" TargetMode="External"/><Relationship Id="rId50" Type="http://schemas.openxmlformats.org/officeDocument/2006/relationships/hyperlink" Target="https://podminky.urs.cz/item/CS_URS_2021_02/998795202" TargetMode="External"/><Relationship Id="rId7" Type="http://schemas.openxmlformats.org/officeDocument/2006/relationships/hyperlink" Target="https://podminky.urs.cz/item/CS_URS_2021_02/619995001" TargetMode="External"/><Relationship Id="rId12" Type="http://schemas.openxmlformats.org/officeDocument/2006/relationships/hyperlink" Target="https://podminky.urs.cz/item/CS_URS_2021_02/978013161" TargetMode="External"/><Relationship Id="rId17" Type="http://schemas.openxmlformats.org/officeDocument/2006/relationships/hyperlink" Target="https://podminky.urs.cz/item/CS_URS_2021_02/997013821" TargetMode="External"/><Relationship Id="rId25" Type="http://schemas.openxmlformats.org/officeDocument/2006/relationships/hyperlink" Target="https://podminky.urs.cz/item/CS_URS_2021_02/998731201" TargetMode="External"/><Relationship Id="rId33" Type="http://schemas.openxmlformats.org/officeDocument/2006/relationships/hyperlink" Target="https://podminky.urs.cz/item/CS_URS_2021_02/733120819" TargetMode="External"/><Relationship Id="rId38" Type="http://schemas.openxmlformats.org/officeDocument/2006/relationships/hyperlink" Target="https://podminky.urs.cz/item/CS_URS_2021_02/733291101" TargetMode="External"/><Relationship Id="rId46" Type="http://schemas.openxmlformats.org/officeDocument/2006/relationships/hyperlink" Target="https://podminky.urs.cz/item/CS_URS_2021_02/784171111" TargetMode="External"/><Relationship Id="rId2" Type="http://schemas.openxmlformats.org/officeDocument/2006/relationships/hyperlink" Target="https://podminky.urs.cz/item/CS_URS_2021_02/612315423" TargetMode="External"/><Relationship Id="rId16" Type="http://schemas.openxmlformats.org/officeDocument/2006/relationships/hyperlink" Target="https://podminky.urs.cz/item/CS_URS_2021_02/997013509" TargetMode="External"/><Relationship Id="rId20" Type="http://schemas.openxmlformats.org/officeDocument/2006/relationships/hyperlink" Target="https://podminky.urs.cz/item/CS_URS_2021_02/713463214" TargetMode="External"/><Relationship Id="rId29" Type="http://schemas.openxmlformats.org/officeDocument/2006/relationships/hyperlink" Target="https://podminky.urs.cz/item/CS_URS_2021_02/732331772" TargetMode="External"/><Relationship Id="rId41" Type="http://schemas.openxmlformats.org/officeDocument/2006/relationships/hyperlink" Target="https://podminky.urs.cz/item/CS_URS_2021_02/734173413" TargetMode="External"/><Relationship Id="rId1" Type="http://schemas.openxmlformats.org/officeDocument/2006/relationships/hyperlink" Target="https://podminky.urs.cz/item/CS_URS_2021_02/346244361" TargetMode="External"/><Relationship Id="rId6" Type="http://schemas.openxmlformats.org/officeDocument/2006/relationships/hyperlink" Target="https://podminky.urs.cz/item/CS_URS_2021_02/619991011" TargetMode="External"/><Relationship Id="rId11" Type="http://schemas.openxmlformats.org/officeDocument/2006/relationships/hyperlink" Target="https://podminky.urs.cz/item/CS_URS_2021_02/952902041" TargetMode="External"/><Relationship Id="rId24" Type="http://schemas.openxmlformats.org/officeDocument/2006/relationships/hyperlink" Target="https://podminky.urs.cz/item/CS_URS_2021_02/731890801" TargetMode="External"/><Relationship Id="rId32" Type="http://schemas.openxmlformats.org/officeDocument/2006/relationships/hyperlink" Target="https://podminky.urs.cz/item/CS_URS_2021_02/733113116" TargetMode="External"/><Relationship Id="rId37" Type="http://schemas.openxmlformats.org/officeDocument/2006/relationships/hyperlink" Target="https://podminky.urs.cz/item/CS_URS_2021_02/733221204" TargetMode="External"/><Relationship Id="rId40" Type="http://schemas.openxmlformats.org/officeDocument/2006/relationships/hyperlink" Target="https://podminky.urs.cz/item/CS_URS_2021_02/734109223" TargetMode="External"/><Relationship Id="rId45" Type="http://schemas.openxmlformats.org/officeDocument/2006/relationships/hyperlink" Target="https://podminky.urs.cz/item/CS_URS_2021_02/784171101" TargetMode="External"/><Relationship Id="rId5" Type="http://schemas.openxmlformats.org/officeDocument/2006/relationships/hyperlink" Target="https://podminky.urs.cz/item/CS_URS_2021_02/619991001" TargetMode="External"/><Relationship Id="rId15" Type="http://schemas.openxmlformats.org/officeDocument/2006/relationships/hyperlink" Target="https://podminky.urs.cz/item/CS_URS_2021_02/997013501" TargetMode="External"/><Relationship Id="rId23" Type="http://schemas.openxmlformats.org/officeDocument/2006/relationships/hyperlink" Target="https://podminky.urs.cz/item/CS_URS_2021_02/731391813" TargetMode="External"/><Relationship Id="rId28" Type="http://schemas.openxmlformats.org/officeDocument/2006/relationships/hyperlink" Target="https://podminky.urs.cz/item/CS_URS_2021_02/732331771" TargetMode="External"/><Relationship Id="rId36" Type="http://schemas.openxmlformats.org/officeDocument/2006/relationships/hyperlink" Target="https://podminky.urs.cz/item/CS_URS_2021_02/733191923" TargetMode="External"/><Relationship Id="rId49" Type="http://schemas.openxmlformats.org/officeDocument/2006/relationships/hyperlink" Target="https://podminky.urs.cz/item/CS_URS_2021_02/795942014" TargetMode="External"/><Relationship Id="rId10" Type="http://schemas.openxmlformats.org/officeDocument/2006/relationships/hyperlink" Target="https://podminky.urs.cz/item/CS_URS_2021_02/952901111" TargetMode="External"/><Relationship Id="rId19" Type="http://schemas.openxmlformats.org/officeDocument/2006/relationships/hyperlink" Target="https://podminky.urs.cz/item/CS_URS_2021_02/998018002" TargetMode="External"/><Relationship Id="rId31" Type="http://schemas.openxmlformats.org/officeDocument/2006/relationships/hyperlink" Target="https://podminky.urs.cz/item/CS_URS_2021_02/998732201" TargetMode="External"/><Relationship Id="rId44" Type="http://schemas.openxmlformats.org/officeDocument/2006/relationships/hyperlink" Target="https://podminky.urs.cz/item/CS_URS_2021_02/784111001" TargetMode="External"/><Relationship Id="rId52" Type="http://schemas.openxmlformats.org/officeDocument/2006/relationships/drawing" Target="../drawings/drawing8.xml"/><Relationship Id="rId4" Type="http://schemas.openxmlformats.org/officeDocument/2006/relationships/hyperlink" Target="https://podminky.urs.cz/item/CS_URS_2021_02/613321141" TargetMode="External"/><Relationship Id="rId9" Type="http://schemas.openxmlformats.org/officeDocument/2006/relationships/hyperlink" Target="https://podminky.urs.cz/item/CS_URS_2021_02/949101112" TargetMode="External"/><Relationship Id="rId14" Type="http://schemas.openxmlformats.org/officeDocument/2006/relationships/hyperlink" Target="https://podminky.urs.cz/item/CS_URS_2021_02/997013219" TargetMode="External"/><Relationship Id="rId22" Type="http://schemas.openxmlformats.org/officeDocument/2006/relationships/hyperlink" Target="https://podminky.urs.cz/item/CS_URS_2021_02/731119617" TargetMode="External"/><Relationship Id="rId27" Type="http://schemas.openxmlformats.org/officeDocument/2006/relationships/hyperlink" Target="https://podminky.urs.cz/item/CS_URS_2021_02/732331105" TargetMode="External"/><Relationship Id="rId30" Type="http://schemas.openxmlformats.org/officeDocument/2006/relationships/hyperlink" Target="https://podminky.urs.cz/item/CS_URS_2021_02/732331777" TargetMode="External"/><Relationship Id="rId35" Type="http://schemas.openxmlformats.org/officeDocument/2006/relationships/hyperlink" Target="https://podminky.urs.cz/item/CS_URS_2021_02/733191906" TargetMode="External"/><Relationship Id="rId43" Type="http://schemas.openxmlformats.org/officeDocument/2006/relationships/hyperlink" Target="https://podminky.urs.cz/item/CS_URS_2021_02/734209116" TargetMode="External"/><Relationship Id="rId48" Type="http://schemas.openxmlformats.org/officeDocument/2006/relationships/hyperlink" Target="https://podminky.urs.cz/item/CS_URS_2021_02/784211101" TargetMode="External"/><Relationship Id="rId8" Type="http://schemas.openxmlformats.org/officeDocument/2006/relationships/hyperlink" Target="https://podminky.urs.cz/item/CS_URS_2021_02/619999041" TargetMode="External"/><Relationship Id="rId51" Type="http://schemas.openxmlformats.org/officeDocument/2006/relationships/hyperlink" Target="https://podminky.urs.cz/item/CS_URS_2021_02/58020200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092103001" TargetMode="External"/><Relationship Id="rId3" Type="http://schemas.openxmlformats.org/officeDocument/2006/relationships/hyperlink" Target="https://podminky.urs.cz/item/CS_URS_2021_02/045002000" TargetMode="External"/><Relationship Id="rId7" Type="http://schemas.openxmlformats.org/officeDocument/2006/relationships/hyperlink" Target="https://podminky.urs.cz/item/CS_URS_2021_02/081103000" TargetMode="External"/><Relationship Id="rId2" Type="http://schemas.openxmlformats.org/officeDocument/2006/relationships/hyperlink" Target="https://podminky.urs.cz/item/CS_URS_2021_02/044002000" TargetMode="External"/><Relationship Id="rId1" Type="http://schemas.openxmlformats.org/officeDocument/2006/relationships/hyperlink" Target="https://podminky.urs.cz/item/CS_URS_2021_02/020001000" TargetMode="External"/><Relationship Id="rId6" Type="http://schemas.openxmlformats.org/officeDocument/2006/relationships/hyperlink" Target="https://podminky.urs.cz/item/CS_URS_2021_02/071002000" TargetMode="External"/><Relationship Id="rId5" Type="http://schemas.openxmlformats.org/officeDocument/2006/relationships/hyperlink" Target="https://podminky.urs.cz/item/CS_URS_2021_02/070001000" TargetMode="External"/><Relationship Id="rId10" Type="http://schemas.openxmlformats.org/officeDocument/2006/relationships/drawing" Target="../drawings/drawing9.xml"/><Relationship Id="rId4" Type="http://schemas.openxmlformats.org/officeDocument/2006/relationships/hyperlink" Target="https://podminky.urs.cz/item/CS_URS_2021_02/063303000" TargetMode="External"/><Relationship Id="rId9" Type="http://schemas.openxmlformats.org/officeDocument/2006/relationships/hyperlink" Target="https://podminky.urs.cz/item/CS_URS_2021_02/094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pans="1:74" s="1" customFormat="1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pans="1:74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80" t="s">
        <v>15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2"/>
      <c r="AQ5" s="22"/>
      <c r="AR5" s="20"/>
      <c r="BG5" s="277" t="s">
        <v>16</v>
      </c>
      <c r="BS5" s="17" t="s">
        <v>7</v>
      </c>
    </row>
    <row r="6" spans="1:74" s="1" customFormat="1" ht="36.950000000000003" customHeight="1">
      <c r="B6" s="21"/>
      <c r="C6" s="22"/>
      <c r="D6" s="28" t="s">
        <v>17</v>
      </c>
      <c r="E6" s="22"/>
      <c r="F6" s="22"/>
      <c r="G6" s="22"/>
      <c r="H6" s="22"/>
      <c r="I6" s="22"/>
      <c r="J6" s="22"/>
      <c r="K6" s="282" t="s">
        <v>18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2"/>
      <c r="AQ6" s="22"/>
      <c r="AR6" s="20"/>
      <c r="BG6" s="278"/>
      <c r="BS6" s="17" t="s">
        <v>7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G7" s="278"/>
      <c r="BS7" s="17" t="s">
        <v>7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/>
      <c r="AO8" s="22"/>
      <c r="AP8" s="22"/>
      <c r="AQ8" s="22"/>
      <c r="AR8" s="20"/>
      <c r="BG8" s="278"/>
      <c r="BS8" s="17" t="s">
        <v>7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278"/>
      <c r="BS9" s="17" t="s">
        <v>7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G10" s="278"/>
      <c r="BS10" s="17" t="s">
        <v>7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G11" s="278"/>
      <c r="BS11" s="17" t="s">
        <v>7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278"/>
      <c r="BS12" s="17" t="s">
        <v>7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G13" s="278"/>
      <c r="BS13" s="17" t="s">
        <v>7</v>
      </c>
    </row>
    <row r="14" spans="1:74">
      <c r="B14" s="21"/>
      <c r="C14" s="22"/>
      <c r="D14" s="22"/>
      <c r="E14" s="283" t="s">
        <v>28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G14" s="278"/>
      <c r="BS14" s="17" t="s">
        <v>7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278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G16" s="27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G17" s="278"/>
      <c r="BS17" s="17" t="s">
        <v>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278"/>
      <c r="BS18" s="17" t="s">
        <v>7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G19" s="278"/>
      <c r="BS19" s="17" t="s">
        <v>7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G20" s="278"/>
      <c r="BS20" s="17" t="s">
        <v>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278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278"/>
    </row>
    <row r="23" spans="1:71" s="1" customFormat="1" ht="16.5" customHeight="1">
      <c r="B23" s="21"/>
      <c r="C23" s="22"/>
      <c r="D23" s="22"/>
      <c r="E23" s="285" t="s">
        <v>1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2"/>
      <c r="AP23" s="22"/>
      <c r="AQ23" s="22"/>
      <c r="AR23" s="20"/>
      <c r="BG23" s="27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27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G25" s="278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6">
        <f>ROUND(AG94,2)</f>
        <v>0</v>
      </c>
      <c r="AL26" s="287"/>
      <c r="AM26" s="287"/>
      <c r="AN26" s="287"/>
      <c r="AO26" s="287"/>
      <c r="AP26" s="36"/>
      <c r="AQ26" s="36"/>
      <c r="AR26" s="39"/>
      <c r="BG26" s="27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G27" s="278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8" t="s">
        <v>33</v>
      </c>
      <c r="M28" s="288"/>
      <c r="N28" s="288"/>
      <c r="O28" s="288"/>
      <c r="P28" s="288"/>
      <c r="Q28" s="36"/>
      <c r="R28" s="36"/>
      <c r="S28" s="36"/>
      <c r="T28" s="36"/>
      <c r="U28" s="36"/>
      <c r="V28" s="36"/>
      <c r="W28" s="288" t="s">
        <v>34</v>
      </c>
      <c r="X28" s="288"/>
      <c r="Y28" s="288"/>
      <c r="Z28" s="288"/>
      <c r="AA28" s="288"/>
      <c r="AB28" s="288"/>
      <c r="AC28" s="288"/>
      <c r="AD28" s="288"/>
      <c r="AE28" s="288"/>
      <c r="AF28" s="36"/>
      <c r="AG28" s="36"/>
      <c r="AH28" s="36"/>
      <c r="AI28" s="36"/>
      <c r="AJ28" s="36"/>
      <c r="AK28" s="288" t="s">
        <v>35</v>
      </c>
      <c r="AL28" s="288"/>
      <c r="AM28" s="288"/>
      <c r="AN28" s="288"/>
      <c r="AO28" s="288"/>
      <c r="AP28" s="36"/>
      <c r="AQ28" s="36"/>
      <c r="AR28" s="39"/>
      <c r="BG28" s="278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91">
        <v>0.21</v>
      </c>
      <c r="M29" s="290"/>
      <c r="N29" s="290"/>
      <c r="O29" s="290"/>
      <c r="P29" s="290"/>
      <c r="Q29" s="41"/>
      <c r="R29" s="41"/>
      <c r="S29" s="41"/>
      <c r="T29" s="41"/>
      <c r="U29" s="41"/>
      <c r="V29" s="41"/>
      <c r="W29" s="289">
        <f>ROUND(BB94, 2)</f>
        <v>0</v>
      </c>
      <c r="X29" s="290"/>
      <c r="Y29" s="290"/>
      <c r="Z29" s="290"/>
      <c r="AA29" s="290"/>
      <c r="AB29" s="290"/>
      <c r="AC29" s="290"/>
      <c r="AD29" s="290"/>
      <c r="AE29" s="290"/>
      <c r="AF29" s="41"/>
      <c r="AG29" s="41"/>
      <c r="AH29" s="41"/>
      <c r="AI29" s="41"/>
      <c r="AJ29" s="41"/>
      <c r="AK29" s="289">
        <f>ROUND(AX94, 2)</f>
        <v>0</v>
      </c>
      <c r="AL29" s="290"/>
      <c r="AM29" s="290"/>
      <c r="AN29" s="290"/>
      <c r="AO29" s="290"/>
      <c r="AP29" s="41"/>
      <c r="AQ29" s="41"/>
      <c r="AR29" s="42"/>
      <c r="BG29" s="279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91">
        <v>0.15</v>
      </c>
      <c r="M30" s="290"/>
      <c r="N30" s="290"/>
      <c r="O30" s="290"/>
      <c r="P30" s="290"/>
      <c r="Q30" s="41"/>
      <c r="R30" s="41"/>
      <c r="S30" s="41"/>
      <c r="T30" s="41"/>
      <c r="U30" s="41"/>
      <c r="V30" s="41"/>
      <c r="W30" s="289">
        <f>ROUND(BC94, 2)</f>
        <v>0</v>
      </c>
      <c r="X30" s="290"/>
      <c r="Y30" s="290"/>
      <c r="Z30" s="290"/>
      <c r="AA30" s="290"/>
      <c r="AB30" s="290"/>
      <c r="AC30" s="290"/>
      <c r="AD30" s="290"/>
      <c r="AE30" s="290"/>
      <c r="AF30" s="41"/>
      <c r="AG30" s="41"/>
      <c r="AH30" s="41"/>
      <c r="AI30" s="41"/>
      <c r="AJ30" s="41"/>
      <c r="AK30" s="289">
        <f>ROUND(AY94, 2)</f>
        <v>0</v>
      </c>
      <c r="AL30" s="290"/>
      <c r="AM30" s="290"/>
      <c r="AN30" s="290"/>
      <c r="AO30" s="290"/>
      <c r="AP30" s="41"/>
      <c r="AQ30" s="41"/>
      <c r="AR30" s="42"/>
      <c r="BG30" s="279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91">
        <v>0.21</v>
      </c>
      <c r="M31" s="290"/>
      <c r="N31" s="290"/>
      <c r="O31" s="290"/>
      <c r="P31" s="290"/>
      <c r="Q31" s="41"/>
      <c r="R31" s="41"/>
      <c r="S31" s="41"/>
      <c r="T31" s="41"/>
      <c r="U31" s="41"/>
      <c r="V31" s="41"/>
      <c r="W31" s="289">
        <f>ROUND(BD94, 2)</f>
        <v>0</v>
      </c>
      <c r="X31" s="290"/>
      <c r="Y31" s="290"/>
      <c r="Z31" s="290"/>
      <c r="AA31" s="290"/>
      <c r="AB31" s="290"/>
      <c r="AC31" s="290"/>
      <c r="AD31" s="290"/>
      <c r="AE31" s="290"/>
      <c r="AF31" s="41"/>
      <c r="AG31" s="41"/>
      <c r="AH31" s="41"/>
      <c r="AI31" s="41"/>
      <c r="AJ31" s="41"/>
      <c r="AK31" s="289">
        <v>0</v>
      </c>
      <c r="AL31" s="290"/>
      <c r="AM31" s="290"/>
      <c r="AN31" s="290"/>
      <c r="AO31" s="290"/>
      <c r="AP31" s="41"/>
      <c r="AQ31" s="41"/>
      <c r="AR31" s="42"/>
      <c r="BG31" s="279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91">
        <v>0.15</v>
      </c>
      <c r="M32" s="290"/>
      <c r="N32" s="290"/>
      <c r="O32" s="290"/>
      <c r="P32" s="290"/>
      <c r="Q32" s="41"/>
      <c r="R32" s="41"/>
      <c r="S32" s="41"/>
      <c r="T32" s="41"/>
      <c r="U32" s="41"/>
      <c r="V32" s="41"/>
      <c r="W32" s="289">
        <f>ROUND(BE94, 2)</f>
        <v>0</v>
      </c>
      <c r="X32" s="290"/>
      <c r="Y32" s="290"/>
      <c r="Z32" s="290"/>
      <c r="AA32" s="290"/>
      <c r="AB32" s="290"/>
      <c r="AC32" s="290"/>
      <c r="AD32" s="290"/>
      <c r="AE32" s="290"/>
      <c r="AF32" s="41"/>
      <c r="AG32" s="41"/>
      <c r="AH32" s="41"/>
      <c r="AI32" s="41"/>
      <c r="AJ32" s="41"/>
      <c r="AK32" s="289">
        <v>0</v>
      </c>
      <c r="AL32" s="290"/>
      <c r="AM32" s="290"/>
      <c r="AN32" s="290"/>
      <c r="AO32" s="290"/>
      <c r="AP32" s="41"/>
      <c r="AQ32" s="41"/>
      <c r="AR32" s="42"/>
      <c r="BG32" s="279"/>
    </row>
    <row r="33" spans="1:59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91">
        <v>0</v>
      </c>
      <c r="M33" s="290"/>
      <c r="N33" s="290"/>
      <c r="O33" s="290"/>
      <c r="P33" s="290"/>
      <c r="Q33" s="41"/>
      <c r="R33" s="41"/>
      <c r="S33" s="41"/>
      <c r="T33" s="41"/>
      <c r="U33" s="41"/>
      <c r="V33" s="41"/>
      <c r="W33" s="289">
        <f>ROUND(BF94, 2)</f>
        <v>0</v>
      </c>
      <c r="X33" s="290"/>
      <c r="Y33" s="290"/>
      <c r="Z33" s="290"/>
      <c r="AA33" s="290"/>
      <c r="AB33" s="290"/>
      <c r="AC33" s="290"/>
      <c r="AD33" s="290"/>
      <c r="AE33" s="290"/>
      <c r="AF33" s="41"/>
      <c r="AG33" s="41"/>
      <c r="AH33" s="41"/>
      <c r="AI33" s="41"/>
      <c r="AJ33" s="41"/>
      <c r="AK33" s="289">
        <v>0</v>
      </c>
      <c r="AL33" s="290"/>
      <c r="AM33" s="290"/>
      <c r="AN33" s="290"/>
      <c r="AO33" s="290"/>
      <c r="AP33" s="41"/>
      <c r="AQ33" s="41"/>
      <c r="AR33" s="42"/>
      <c r="BG33" s="279"/>
    </row>
    <row r="34" spans="1:59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G34" s="278"/>
    </row>
    <row r="35" spans="1:59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95" t="s">
        <v>44</v>
      </c>
      <c r="Y35" s="293"/>
      <c r="Z35" s="293"/>
      <c r="AA35" s="293"/>
      <c r="AB35" s="293"/>
      <c r="AC35" s="45"/>
      <c r="AD35" s="45"/>
      <c r="AE35" s="45"/>
      <c r="AF35" s="45"/>
      <c r="AG35" s="45"/>
      <c r="AH35" s="45"/>
      <c r="AI35" s="45"/>
      <c r="AJ35" s="45"/>
      <c r="AK35" s="292">
        <f>SUM(AK26:AK33)</f>
        <v>0</v>
      </c>
      <c r="AL35" s="293"/>
      <c r="AM35" s="293"/>
      <c r="AN35" s="293"/>
      <c r="AO35" s="294"/>
      <c r="AP35" s="43"/>
      <c r="AQ35" s="43"/>
      <c r="AR35" s="39"/>
      <c r="BG35" s="34"/>
    </row>
    <row r="36" spans="1:59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G36" s="34"/>
    </row>
    <row r="37" spans="1:59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G37" s="34"/>
    </row>
    <row r="38" spans="1:59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9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9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9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9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9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9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9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9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9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9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9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9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9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9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9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9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9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9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9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9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9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9" s="2" customFormat="1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G60" s="34"/>
    </row>
    <row r="61" spans="1:59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9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9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9" s="2" customFormat="1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G64" s="34"/>
    </row>
    <row r="65" spans="1:59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9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9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9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9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9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9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9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9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9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9" s="2" customFormat="1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G75" s="34"/>
    </row>
    <row r="76" spans="1:59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G76" s="34"/>
    </row>
    <row r="77" spans="1:59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G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G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G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G83" s="34"/>
    </row>
    <row r="84" spans="1:91" s="4" customFormat="1" ht="12" customHeight="1">
      <c r="B84" s="58"/>
      <c r="C84" s="29" t="s">
        <v>14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as_019_2021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17</v>
      </c>
      <c r="D85" s="63"/>
      <c r="E85" s="63"/>
      <c r="F85" s="63"/>
      <c r="G85" s="63"/>
      <c r="H85" s="63"/>
      <c r="I85" s="63"/>
      <c r="J85" s="63"/>
      <c r="K85" s="63"/>
      <c r="L85" s="256" t="str">
        <f>K6</f>
        <v>Výměna topných zdrojů b.j. v obvodu OŘ Olomouc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7"/>
      <c r="AO85" s="25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G86" s="34"/>
    </row>
    <row r="87" spans="1:91" s="2" customFormat="1" ht="12" customHeight="1">
      <c r="A87" s="34"/>
      <c r="B87" s="35"/>
      <c r="C87" s="29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23</v>
      </c>
      <c r="AJ87" s="36"/>
      <c r="AK87" s="36"/>
      <c r="AL87" s="36"/>
      <c r="AM87" s="258" t="str">
        <f>IF(AN8= "","",AN8)</f>
        <v/>
      </c>
      <c r="AN87" s="258"/>
      <c r="AO87" s="36"/>
      <c r="AP87" s="36"/>
      <c r="AQ87" s="36"/>
      <c r="AR87" s="39"/>
      <c r="BG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G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59" t="str">
        <f>IF(E17="","",E17)</f>
        <v xml:space="preserve"> </v>
      </c>
      <c r="AN89" s="260"/>
      <c r="AO89" s="260"/>
      <c r="AP89" s="260"/>
      <c r="AQ89" s="36"/>
      <c r="AR89" s="39"/>
      <c r="AS89" s="261" t="s">
        <v>52</v>
      </c>
      <c r="AT89" s="262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8"/>
      <c r="BG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59" t="str">
        <f>IF(E20="","",E20)</f>
        <v xml:space="preserve"> </v>
      </c>
      <c r="AN90" s="260"/>
      <c r="AO90" s="260"/>
      <c r="AP90" s="260"/>
      <c r="AQ90" s="36"/>
      <c r="AR90" s="39"/>
      <c r="AS90" s="263"/>
      <c r="AT90" s="264"/>
      <c r="AU90" s="69"/>
      <c r="AV90" s="69"/>
      <c r="AW90" s="69"/>
      <c r="AX90" s="69"/>
      <c r="AY90" s="69"/>
      <c r="AZ90" s="69"/>
      <c r="BA90" s="69"/>
      <c r="BB90" s="69"/>
      <c r="BC90" s="69"/>
      <c r="BD90" s="69"/>
      <c r="BE90" s="69"/>
      <c r="BF90" s="70"/>
      <c r="BG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5"/>
      <c r="AT91" s="266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2"/>
      <c r="BG91" s="34"/>
    </row>
    <row r="92" spans="1:91" s="2" customFormat="1" ht="29.25" customHeight="1">
      <c r="A92" s="34"/>
      <c r="B92" s="35"/>
      <c r="C92" s="267" t="s">
        <v>53</v>
      </c>
      <c r="D92" s="268"/>
      <c r="E92" s="268"/>
      <c r="F92" s="268"/>
      <c r="G92" s="268"/>
      <c r="H92" s="73"/>
      <c r="I92" s="270" t="s">
        <v>54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69" t="s">
        <v>55</v>
      </c>
      <c r="AH92" s="268"/>
      <c r="AI92" s="268"/>
      <c r="AJ92" s="268"/>
      <c r="AK92" s="268"/>
      <c r="AL92" s="268"/>
      <c r="AM92" s="268"/>
      <c r="AN92" s="270" t="s">
        <v>56</v>
      </c>
      <c r="AO92" s="268"/>
      <c r="AP92" s="271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6" t="s">
        <v>69</v>
      </c>
      <c r="BE92" s="76" t="s">
        <v>70</v>
      </c>
      <c r="BF92" s="77" t="s">
        <v>71</v>
      </c>
      <c r="BG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80"/>
      <c r="BG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5">
        <f>ROUND(SUM(AG95:AG102),2)</f>
        <v>0</v>
      </c>
      <c r="AH94" s="275"/>
      <c r="AI94" s="275"/>
      <c r="AJ94" s="275"/>
      <c r="AK94" s="275"/>
      <c r="AL94" s="275"/>
      <c r="AM94" s="275"/>
      <c r="AN94" s="276">
        <f t="shared" ref="AN94:AN102" si="0">SUM(AG94,AV94)</f>
        <v>0</v>
      </c>
      <c r="AO94" s="276"/>
      <c r="AP94" s="276"/>
      <c r="AQ94" s="85" t="s">
        <v>1</v>
      </c>
      <c r="AR94" s="86"/>
      <c r="AS94" s="87">
        <f>ROUND(SUM(AS95:AS102),2)</f>
        <v>0</v>
      </c>
      <c r="AT94" s="88">
        <f>ROUND(SUM(AT95:AT102),2)</f>
        <v>0</v>
      </c>
      <c r="AU94" s="89">
        <f>ROUND(SUM(AU95:AU102),2)</f>
        <v>0</v>
      </c>
      <c r="AV94" s="89">
        <f t="shared" ref="AV94:AV102" si="1">ROUND(SUM(AX94:AY94),2)</f>
        <v>0</v>
      </c>
      <c r="AW94" s="90">
        <f>ROUND(SUM(AW95:AW102),5)</f>
        <v>0</v>
      </c>
      <c r="AX94" s="89">
        <f>ROUND(BB94*L29,2)</f>
        <v>0</v>
      </c>
      <c r="AY94" s="89">
        <f>ROUND(BC94*L30,2)</f>
        <v>0</v>
      </c>
      <c r="AZ94" s="89">
        <f>ROUND(BD94*L29,2)</f>
        <v>0</v>
      </c>
      <c r="BA94" s="89">
        <f>ROUND(BE94*L30,2)</f>
        <v>0</v>
      </c>
      <c r="BB94" s="89">
        <f>ROUND(SUM(BB95:BB102),2)</f>
        <v>0</v>
      </c>
      <c r="BC94" s="89">
        <f>ROUND(SUM(BC95:BC102),2)</f>
        <v>0</v>
      </c>
      <c r="BD94" s="89">
        <f>ROUND(SUM(BD95:BD102),2)</f>
        <v>0</v>
      </c>
      <c r="BE94" s="89">
        <f>ROUND(SUM(BE95:BE102),2)</f>
        <v>0</v>
      </c>
      <c r="BF94" s="91">
        <f>ROUND(SUM(BF95:BF102),2)</f>
        <v>0</v>
      </c>
      <c r="BS94" s="92" t="s">
        <v>73</v>
      </c>
      <c r="BT94" s="92" t="s">
        <v>74</v>
      </c>
      <c r="BU94" s="93" t="s">
        <v>75</v>
      </c>
      <c r="BV94" s="92" t="s">
        <v>76</v>
      </c>
      <c r="BW94" s="92" t="s">
        <v>6</v>
      </c>
      <c r="BX94" s="92" t="s">
        <v>77</v>
      </c>
      <c r="CL94" s="92" t="s">
        <v>1</v>
      </c>
    </row>
    <row r="95" spans="1:91" s="7" customFormat="1" ht="16.5" customHeight="1">
      <c r="A95" s="94" t="s">
        <v>78</v>
      </c>
      <c r="B95" s="95"/>
      <c r="C95" s="96"/>
      <c r="D95" s="272" t="s">
        <v>79</v>
      </c>
      <c r="E95" s="272"/>
      <c r="F95" s="272"/>
      <c r="G95" s="272"/>
      <c r="H95" s="272"/>
      <c r="I95" s="97"/>
      <c r="J95" s="272" t="s">
        <v>80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73">
        <f>'SO 01 - SD č.27, Mikulovi...'!K32</f>
        <v>0</v>
      </c>
      <c r="AH95" s="274"/>
      <c r="AI95" s="274"/>
      <c r="AJ95" s="274"/>
      <c r="AK95" s="274"/>
      <c r="AL95" s="274"/>
      <c r="AM95" s="274"/>
      <c r="AN95" s="273">
        <f t="shared" si="0"/>
        <v>0</v>
      </c>
      <c r="AO95" s="274"/>
      <c r="AP95" s="274"/>
      <c r="AQ95" s="98" t="s">
        <v>81</v>
      </c>
      <c r="AR95" s="99"/>
      <c r="AS95" s="100">
        <f>'SO 01 - SD č.27, Mikulovi...'!K30</f>
        <v>0</v>
      </c>
      <c r="AT95" s="101">
        <f>'SO 01 - SD č.27, Mikulovi...'!K31</f>
        <v>0</v>
      </c>
      <c r="AU95" s="101">
        <v>0</v>
      </c>
      <c r="AV95" s="101">
        <f t="shared" si="1"/>
        <v>0</v>
      </c>
      <c r="AW95" s="102">
        <f>'SO 01 - SD č.27, Mikulovi...'!T136</f>
        <v>0</v>
      </c>
      <c r="AX95" s="101">
        <f>'SO 01 - SD č.27, Mikulovi...'!K35</f>
        <v>0</v>
      </c>
      <c r="AY95" s="101">
        <f>'SO 01 - SD č.27, Mikulovi...'!K36</f>
        <v>0</v>
      </c>
      <c r="AZ95" s="101">
        <f>'SO 01 - SD č.27, Mikulovi...'!K37</f>
        <v>0</v>
      </c>
      <c r="BA95" s="101">
        <f>'SO 01 - SD č.27, Mikulovi...'!K38</f>
        <v>0</v>
      </c>
      <c r="BB95" s="101">
        <f>'SO 01 - SD č.27, Mikulovi...'!F35</f>
        <v>0</v>
      </c>
      <c r="BC95" s="101">
        <f>'SO 01 - SD č.27, Mikulovi...'!F36</f>
        <v>0</v>
      </c>
      <c r="BD95" s="101">
        <f>'SO 01 - SD č.27, Mikulovi...'!F37</f>
        <v>0</v>
      </c>
      <c r="BE95" s="101">
        <f>'SO 01 - SD č.27, Mikulovi...'!F38</f>
        <v>0</v>
      </c>
      <c r="BF95" s="103">
        <f>'SO 01 - SD č.27, Mikulovi...'!F39</f>
        <v>0</v>
      </c>
      <c r="BT95" s="104" t="s">
        <v>82</v>
      </c>
      <c r="BV95" s="104" t="s">
        <v>76</v>
      </c>
      <c r="BW95" s="104" t="s">
        <v>83</v>
      </c>
      <c r="BX95" s="104" t="s">
        <v>6</v>
      </c>
      <c r="CL95" s="104" t="s">
        <v>1</v>
      </c>
      <c r="CM95" s="104" t="s">
        <v>82</v>
      </c>
    </row>
    <row r="96" spans="1:91" s="7" customFormat="1" ht="16.5" customHeight="1">
      <c r="A96" s="94" t="s">
        <v>78</v>
      </c>
      <c r="B96" s="95"/>
      <c r="C96" s="96"/>
      <c r="D96" s="272" t="s">
        <v>84</v>
      </c>
      <c r="E96" s="272"/>
      <c r="F96" s="272"/>
      <c r="G96" s="272"/>
      <c r="H96" s="272"/>
      <c r="I96" s="97"/>
      <c r="J96" s="272" t="s">
        <v>85</v>
      </c>
      <c r="K96" s="272"/>
      <c r="L96" s="272"/>
      <c r="M96" s="272"/>
      <c r="N96" s="272"/>
      <c r="O96" s="272"/>
      <c r="P96" s="272"/>
      <c r="Q96" s="272"/>
      <c r="R96" s="272"/>
      <c r="S96" s="272"/>
      <c r="T96" s="272"/>
      <c r="U96" s="272"/>
      <c r="V96" s="272"/>
      <c r="W96" s="272"/>
      <c r="X96" s="272"/>
      <c r="Y96" s="272"/>
      <c r="Z96" s="272"/>
      <c r="AA96" s="272"/>
      <c r="AB96" s="272"/>
      <c r="AC96" s="272"/>
      <c r="AD96" s="272"/>
      <c r="AE96" s="272"/>
      <c r="AF96" s="272"/>
      <c r="AG96" s="273">
        <f>'SO 02 - SD č.49, Ruda nad...'!K32</f>
        <v>0</v>
      </c>
      <c r="AH96" s="274"/>
      <c r="AI96" s="274"/>
      <c r="AJ96" s="274"/>
      <c r="AK96" s="274"/>
      <c r="AL96" s="274"/>
      <c r="AM96" s="274"/>
      <c r="AN96" s="273">
        <f t="shared" si="0"/>
        <v>0</v>
      </c>
      <c r="AO96" s="274"/>
      <c r="AP96" s="274"/>
      <c r="AQ96" s="98" t="s">
        <v>81</v>
      </c>
      <c r="AR96" s="99"/>
      <c r="AS96" s="100">
        <f>'SO 02 - SD č.49, Ruda nad...'!K30</f>
        <v>0</v>
      </c>
      <c r="AT96" s="101">
        <f>'SO 02 - SD č.49, Ruda nad...'!K31</f>
        <v>0</v>
      </c>
      <c r="AU96" s="101">
        <v>0</v>
      </c>
      <c r="AV96" s="101">
        <f t="shared" si="1"/>
        <v>0</v>
      </c>
      <c r="AW96" s="102">
        <f>'SO 02 - SD č.49, Ruda nad...'!T132</f>
        <v>0</v>
      </c>
      <c r="AX96" s="101">
        <f>'SO 02 - SD č.49, Ruda nad...'!K35</f>
        <v>0</v>
      </c>
      <c r="AY96" s="101">
        <f>'SO 02 - SD č.49, Ruda nad...'!K36</f>
        <v>0</v>
      </c>
      <c r="AZ96" s="101">
        <f>'SO 02 - SD č.49, Ruda nad...'!K37</f>
        <v>0</v>
      </c>
      <c r="BA96" s="101">
        <f>'SO 02 - SD č.49, Ruda nad...'!K38</f>
        <v>0</v>
      </c>
      <c r="BB96" s="101">
        <f>'SO 02 - SD č.49, Ruda nad...'!F35</f>
        <v>0</v>
      </c>
      <c r="BC96" s="101">
        <f>'SO 02 - SD č.49, Ruda nad...'!F36</f>
        <v>0</v>
      </c>
      <c r="BD96" s="101">
        <f>'SO 02 - SD č.49, Ruda nad...'!F37</f>
        <v>0</v>
      </c>
      <c r="BE96" s="101">
        <f>'SO 02 - SD č.49, Ruda nad...'!F38</f>
        <v>0</v>
      </c>
      <c r="BF96" s="103">
        <f>'SO 02 - SD č.49, Ruda nad...'!F39</f>
        <v>0</v>
      </c>
      <c r="BT96" s="104" t="s">
        <v>82</v>
      </c>
      <c r="BV96" s="104" t="s">
        <v>76</v>
      </c>
      <c r="BW96" s="104" t="s">
        <v>86</v>
      </c>
      <c r="BX96" s="104" t="s">
        <v>6</v>
      </c>
      <c r="CL96" s="104" t="s">
        <v>1</v>
      </c>
      <c r="CM96" s="104" t="s">
        <v>82</v>
      </c>
    </row>
    <row r="97" spans="1:91" s="7" customFormat="1" ht="16.5" customHeight="1">
      <c r="A97" s="94" t="s">
        <v>78</v>
      </c>
      <c r="B97" s="95"/>
      <c r="C97" s="96"/>
      <c r="D97" s="272" t="s">
        <v>87</v>
      </c>
      <c r="E97" s="272"/>
      <c r="F97" s="272"/>
      <c r="G97" s="272"/>
      <c r="H97" s="272"/>
      <c r="I97" s="97"/>
      <c r="J97" s="272" t="s">
        <v>88</v>
      </c>
      <c r="K97" s="272"/>
      <c r="L97" s="272"/>
      <c r="M97" s="272"/>
      <c r="N97" s="272"/>
      <c r="O97" s="272"/>
      <c r="P97" s="272"/>
      <c r="Q97" s="272"/>
      <c r="R97" s="272"/>
      <c r="S97" s="272"/>
      <c r="T97" s="272"/>
      <c r="U97" s="272"/>
      <c r="V97" s="272"/>
      <c r="W97" s="272"/>
      <c r="X97" s="272"/>
      <c r="Y97" s="272"/>
      <c r="Z97" s="272"/>
      <c r="AA97" s="272"/>
      <c r="AB97" s="272"/>
      <c r="AC97" s="272"/>
      <c r="AD97" s="272"/>
      <c r="AE97" s="272"/>
      <c r="AF97" s="272"/>
      <c r="AG97" s="273">
        <f>'SO 03 - VB Žulová, byt Ji...'!K32</f>
        <v>0</v>
      </c>
      <c r="AH97" s="274"/>
      <c r="AI97" s="274"/>
      <c r="AJ97" s="274"/>
      <c r="AK97" s="274"/>
      <c r="AL97" s="274"/>
      <c r="AM97" s="274"/>
      <c r="AN97" s="273">
        <f t="shared" si="0"/>
        <v>0</v>
      </c>
      <c r="AO97" s="274"/>
      <c r="AP97" s="274"/>
      <c r="AQ97" s="98" t="s">
        <v>81</v>
      </c>
      <c r="AR97" s="99"/>
      <c r="AS97" s="100">
        <f>'SO 03 - VB Žulová, byt Ji...'!K30</f>
        <v>0</v>
      </c>
      <c r="AT97" s="101">
        <f>'SO 03 - VB Žulová, byt Ji...'!K31</f>
        <v>0</v>
      </c>
      <c r="AU97" s="101">
        <v>0</v>
      </c>
      <c r="AV97" s="101">
        <f t="shared" si="1"/>
        <v>0</v>
      </c>
      <c r="AW97" s="102">
        <f>'SO 03 - VB Žulová, byt Ji...'!T136</f>
        <v>0</v>
      </c>
      <c r="AX97" s="101">
        <f>'SO 03 - VB Žulová, byt Ji...'!K35</f>
        <v>0</v>
      </c>
      <c r="AY97" s="101">
        <f>'SO 03 - VB Žulová, byt Ji...'!K36</f>
        <v>0</v>
      </c>
      <c r="AZ97" s="101">
        <f>'SO 03 - VB Žulová, byt Ji...'!K37</f>
        <v>0</v>
      </c>
      <c r="BA97" s="101">
        <f>'SO 03 - VB Žulová, byt Ji...'!K38</f>
        <v>0</v>
      </c>
      <c r="BB97" s="101">
        <f>'SO 03 - VB Žulová, byt Ji...'!F35</f>
        <v>0</v>
      </c>
      <c r="BC97" s="101">
        <f>'SO 03 - VB Žulová, byt Ji...'!F36</f>
        <v>0</v>
      </c>
      <c r="BD97" s="101">
        <f>'SO 03 - VB Žulová, byt Ji...'!F37</f>
        <v>0</v>
      </c>
      <c r="BE97" s="101">
        <f>'SO 03 - VB Žulová, byt Ji...'!F38</f>
        <v>0</v>
      </c>
      <c r="BF97" s="103">
        <f>'SO 03 - VB Žulová, byt Ji...'!F39</f>
        <v>0</v>
      </c>
      <c r="BT97" s="104" t="s">
        <v>82</v>
      </c>
      <c r="BV97" s="104" t="s">
        <v>76</v>
      </c>
      <c r="BW97" s="104" t="s">
        <v>89</v>
      </c>
      <c r="BX97" s="104" t="s">
        <v>6</v>
      </c>
      <c r="CL97" s="104" t="s">
        <v>1</v>
      </c>
      <c r="CM97" s="104" t="s">
        <v>82</v>
      </c>
    </row>
    <row r="98" spans="1:91" s="7" customFormat="1" ht="16.5" customHeight="1">
      <c r="A98" s="94" t="s">
        <v>78</v>
      </c>
      <c r="B98" s="95"/>
      <c r="C98" s="96"/>
      <c r="D98" s="272" t="s">
        <v>90</v>
      </c>
      <c r="E98" s="272"/>
      <c r="F98" s="272"/>
      <c r="G98" s="272"/>
      <c r="H98" s="272"/>
      <c r="I98" s="97"/>
      <c r="J98" s="272" t="s">
        <v>91</v>
      </c>
      <c r="K98" s="272"/>
      <c r="L98" s="272"/>
      <c r="M98" s="272"/>
      <c r="N98" s="272"/>
      <c r="O98" s="272"/>
      <c r="P98" s="272"/>
      <c r="Q98" s="272"/>
      <c r="R98" s="272"/>
      <c r="S98" s="272"/>
      <c r="T98" s="272"/>
      <c r="U98" s="272"/>
      <c r="V98" s="272"/>
      <c r="W98" s="272"/>
      <c r="X98" s="272"/>
      <c r="Y98" s="272"/>
      <c r="Z98" s="272"/>
      <c r="AA98" s="272"/>
      <c r="AB98" s="272"/>
      <c r="AC98" s="272"/>
      <c r="AD98" s="272"/>
      <c r="AE98" s="272"/>
      <c r="AF98" s="272"/>
      <c r="AG98" s="273">
        <f>'SO 04 - VB Žulová, byt Be...'!K32</f>
        <v>0</v>
      </c>
      <c r="AH98" s="274"/>
      <c r="AI98" s="274"/>
      <c r="AJ98" s="274"/>
      <c r="AK98" s="274"/>
      <c r="AL98" s="274"/>
      <c r="AM98" s="274"/>
      <c r="AN98" s="273">
        <f t="shared" si="0"/>
        <v>0</v>
      </c>
      <c r="AO98" s="274"/>
      <c r="AP98" s="274"/>
      <c r="AQ98" s="98" t="s">
        <v>81</v>
      </c>
      <c r="AR98" s="99"/>
      <c r="AS98" s="100">
        <f>'SO 04 - VB Žulová, byt Be...'!K30</f>
        <v>0</v>
      </c>
      <c r="AT98" s="101">
        <f>'SO 04 - VB Žulová, byt Be...'!K31</f>
        <v>0</v>
      </c>
      <c r="AU98" s="101">
        <v>0</v>
      </c>
      <c r="AV98" s="101">
        <f t="shared" si="1"/>
        <v>0</v>
      </c>
      <c r="AW98" s="102">
        <f>'SO 04 - VB Žulová, byt Be...'!T133</f>
        <v>0</v>
      </c>
      <c r="AX98" s="101">
        <f>'SO 04 - VB Žulová, byt Be...'!K35</f>
        <v>0</v>
      </c>
      <c r="AY98" s="101">
        <f>'SO 04 - VB Žulová, byt Be...'!K36</f>
        <v>0</v>
      </c>
      <c r="AZ98" s="101">
        <f>'SO 04 - VB Žulová, byt Be...'!K37</f>
        <v>0</v>
      </c>
      <c r="BA98" s="101">
        <f>'SO 04 - VB Žulová, byt Be...'!K38</f>
        <v>0</v>
      </c>
      <c r="BB98" s="101">
        <f>'SO 04 - VB Žulová, byt Be...'!F35</f>
        <v>0</v>
      </c>
      <c r="BC98" s="101">
        <f>'SO 04 - VB Žulová, byt Be...'!F36</f>
        <v>0</v>
      </c>
      <c r="BD98" s="101">
        <f>'SO 04 - VB Žulová, byt Be...'!F37</f>
        <v>0</v>
      </c>
      <c r="BE98" s="101">
        <f>'SO 04 - VB Žulová, byt Be...'!F38</f>
        <v>0</v>
      </c>
      <c r="BF98" s="103">
        <f>'SO 04 - VB Žulová, byt Be...'!F39</f>
        <v>0</v>
      </c>
      <c r="BT98" s="104" t="s">
        <v>82</v>
      </c>
      <c r="BV98" s="104" t="s">
        <v>76</v>
      </c>
      <c r="BW98" s="104" t="s">
        <v>92</v>
      </c>
      <c r="BX98" s="104" t="s">
        <v>6</v>
      </c>
      <c r="CL98" s="104" t="s">
        <v>1</v>
      </c>
      <c r="CM98" s="104" t="s">
        <v>82</v>
      </c>
    </row>
    <row r="99" spans="1:91" s="7" customFormat="1" ht="16.5" customHeight="1">
      <c r="A99" s="94" t="s">
        <v>78</v>
      </c>
      <c r="B99" s="95"/>
      <c r="C99" s="96"/>
      <c r="D99" s="272" t="s">
        <v>93</v>
      </c>
      <c r="E99" s="272"/>
      <c r="F99" s="272"/>
      <c r="G99" s="272"/>
      <c r="H99" s="272"/>
      <c r="I99" s="97"/>
      <c r="J99" s="272" t="s">
        <v>94</v>
      </c>
      <c r="K99" s="272"/>
      <c r="L99" s="272"/>
      <c r="M99" s="272"/>
      <c r="N99" s="272"/>
      <c r="O99" s="272"/>
      <c r="P99" s="272"/>
      <c r="Q99" s="272"/>
      <c r="R99" s="272"/>
      <c r="S99" s="272"/>
      <c r="T99" s="272"/>
      <c r="U99" s="272"/>
      <c r="V99" s="272"/>
      <c r="W99" s="272"/>
      <c r="X99" s="272"/>
      <c r="Y99" s="272"/>
      <c r="Z99" s="272"/>
      <c r="AA99" s="272"/>
      <c r="AB99" s="272"/>
      <c r="AC99" s="272"/>
      <c r="AD99" s="272"/>
      <c r="AE99" s="272"/>
      <c r="AF99" s="272"/>
      <c r="AG99" s="273">
        <f>'SO 05 - VB Žulová, byt Vávra'!K32</f>
        <v>0</v>
      </c>
      <c r="AH99" s="274"/>
      <c r="AI99" s="274"/>
      <c r="AJ99" s="274"/>
      <c r="AK99" s="274"/>
      <c r="AL99" s="274"/>
      <c r="AM99" s="274"/>
      <c r="AN99" s="273">
        <f t="shared" si="0"/>
        <v>0</v>
      </c>
      <c r="AO99" s="274"/>
      <c r="AP99" s="274"/>
      <c r="AQ99" s="98" t="s">
        <v>81</v>
      </c>
      <c r="AR99" s="99"/>
      <c r="AS99" s="100">
        <f>'SO 05 - VB Žulová, byt Vávra'!K30</f>
        <v>0</v>
      </c>
      <c r="AT99" s="101">
        <f>'SO 05 - VB Žulová, byt Vávra'!K31</f>
        <v>0</v>
      </c>
      <c r="AU99" s="101">
        <v>0</v>
      </c>
      <c r="AV99" s="101">
        <f t="shared" si="1"/>
        <v>0</v>
      </c>
      <c r="AW99" s="102">
        <f>'SO 05 - VB Žulová, byt Vávra'!T136</f>
        <v>0</v>
      </c>
      <c r="AX99" s="101">
        <f>'SO 05 - VB Žulová, byt Vávra'!K35</f>
        <v>0</v>
      </c>
      <c r="AY99" s="101">
        <f>'SO 05 - VB Žulová, byt Vávra'!K36</f>
        <v>0</v>
      </c>
      <c r="AZ99" s="101">
        <f>'SO 05 - VB Žulová, byt Vávra'!K37</f>
        <v>0</v>
      </c>
      <c r="BA99" s="101">
        <f>'SO 05 - VB Žulová, byt Vávra'!K38</f>
        <v>0</v>
      </c>
      <c r="BB99" s="101">
        <f>'SO 05 - VB Žulová, byt Vávra'!F35</f>
        <v>0</v>
      </c>
      <c r="BC99" s="101">
        <f>'SO 05 - VB Žulová, byt Vávra'!F36</f>
        <v>0</v>
      </c>
      <c r="BD99" s="101">
        <f>'SO 05 - VB Žulová, byt Vávra'!F37</f>
        <v>0</v>
      </c>
      <c r="BE99" s="101">
        <f>'SO 05 - VB Žulová, byt Vávra'!F38</f>
        <v>0</v>
      </c>
      <c r="BF99" s="103">
        <f>'SO 05 - VB Žulová, byt Vávra'!F39</f>
        <v>0</v>
      </c>
      <c r="BT99" s="104" t="s">
        <v>82</v>
      </c>
      <c r="BV99" s="104" t="s">
        <v>76</v>
      </c>
      <c r="BW99" s="104" t="s">
        <v>95</v>
      </c>
      <c r="BX99" s="104" t="s">
        <v>6</v>
      </c>
      <c r="CL99" s="104" t="s">
        <v>1</v>
      </c>
      <c r="CM99" s="104" t="s">
        <v>82</v>
      </c>
    </row>
    <row r="100" spans="1:91" s="7" customFormat="1" ht="16.5" customHeight="1">
      <c r="A100" s="94" t="s">
        <v>78</v>
      </c>
      <c r="B100" s="95"/>
      <c r="C100" s="96"/>
      <c r="D100" s="272" t="s">
        <v>96</v>
      </c>
      <c r="E100" s="272"/>
      <c r="F100" s="272"/>
      <c r="G100" s="272"/>
      <c r="H100" s="272"/>
      <c r="I100" s="97"/>
      <c r="J100" s="272" t="s">
        <v>97</v>
      </c>
      <c r="K100" s="272"/>
      <c r="L100" s="272"/>
      <c r="M100" s="272"/>
      <c r="N100" s="272"/>
      <c r="O100" s="272"/>
      <c r="P100" s="272"/>
      <c r="Q100" s="272"/>
      <c r="R100" s="272"/>
      <c r="S100" s="272"/>
      <c r="T100" s="272"/>
      <c r="U100" s="272"/>
      <c r="V100" s="272"/>
      <c r="W100" s="272"/>
      <c r="X100" s="272"/>
      <c r="Y100" s="272"/>
      <c r="Z100" s="272"/>
      <c r="AA100" s="272"/>
      <c r="AB100" s="272"/>
      <c r="AC100" s="272"/>
      <c r="AD100" s="272"/>
      <c r="AE100" s="272"/>
      <c r="AF100" s="272"/>
      <c r="AG100" s="273">
        <f>'SO 06 - Vápenná VB, byt G...'!K32</f>
        <v>0</v>
      </c>
      <c r="AH100" s="274"/>
      <c r="AI100" s="274"/>
      <c r="AJ100" s="274"/>
      <c r="AK100" s="274"/>
      <c r="AL100" s="274"/>
      <c r="AM100" s="274"/>
      <c r="AN100" s="273">
        <f t="shared" si="0"/>
        <v>0</v>
      </c>
      <c r="AO100" s="274"/>
      <c r="AP100" s="274"/>
      <c r="AQ100" s="98" t="s">
        <v>81</v>
      </c>
      <c r="AR100" s="99"/>
      <c r="AS100" s="100">
        <f>'SO 06 - Vápenná VB, byt G...'!K30</f>
        <v>0</v>
      </c>
      <c r="AT100" s="101">
        <f>'SO 06 - Vápenná VB, byt G...'!K31</f>
        <v>0</v>
      </c>
      <c r="AU100" s="101">
        <v>0</v>
      </c>
      <c r="AV100" s="101">
        <f t="shared" si="1"/>
        <v>0</v>
      </c>
      <c r="AW100" s="102">
        <f>'SO 06 - Vápenná VB, byt G...'!T131</f>
        <v>0</v>
      </c>
      <c r="AX100" s="101">
        <f>'SO 06 - Vápenná VB, byt G...'!K35</f>
        <v>0</v>
      </c>
      <c r="AY100" s="101">
        <f>'SO 06 - Vápenná VB, byt G...'!K36</f>
        <v>0</v>
      </c>
      <c r="AZ100" s="101">
        <f>'SO 06 - Vápenná VB, byt G...'!K37</f>
        <v>0</v>
      </c>
      <c r="BA100" s="101">
        <f>'SO 06 - Vápenná VB, byt G...'!K38</f>
        <v>0</v>
      </c>
      <c r="BB100" s="101">
        <f>'SO 06 - Vápenná VB, byt G...'!F35</f>
        <v>0</v>
      </c>
      <c r="BC100" s="101">
        <f>'SO 06 - Vápenná VB, byt G...'!F36</f>
        <v>0</v>
      </c>
      <c r="BD100" s="101">
        <f>'SO 06 - Vápenná VB, byt G...'!F37</f>
        <v>0</v>
      </c>
      <c r="BE100" s="101">
        <f>'SO 06 - Vápenná VB, byt G...'!F38</f>
        <v>0</v>
      </c>
      <c r="BF100" s="103">
        <f>'SO 06 - Vápenná VB, byt G...'!F39</f>
        <v>0</v>
      </c>
      <c r="BT100" s="104" t="s">
        <v>82</v>
      </c>
      <c r="BV100" s="104" t="s">
        <v>76</v>
      </c>
      <c r="BW100" s="104" t="s">
        <v>98</v>
      </c>
      <c r="BX100" s="104" t="s">
        <v>6</v>
      </c>
      <c r="CL100" s="104" t="s">
        <v>1</v>
      </c>
      <c r="CM100" s="104" t="s">
        <v>82</v>
      </c>
    </row>
    <row r="101" spans="1:91" s="7" customFormat="1" ht="16.5" customHeight="1">
      <c r="A101" s="94" t="s">
        <v>78</v>
      </c>
      <c r="B101" s="95"/>
      <c r="C101" s="96"/>
      <c r="D101" s="272" t="s">
        <v>99</v>
      </c>
      <c r="E101" s="272"/>
      <c r="F101" s="272"/>
      <c r="G101" s="272"/>
      <c r="H101" s="272"/>
      <c r="I101" s="97"/>
      <c r="J101" s="272" t="s">
        <v>100</v>
      </c>
      <c r="K101" s="272"/>
      <c r="L101" s="272"/>
      <c r="M101" s="272"/>
      <c r="N101" s="272"/>
      <c r="O101" s="272"/>
      <c r="P101" s="272"/>
      <c r="Q101" s="272"/>
      <c r="R101" s="272"/>
      <c r="S101" s="272"/>
      <c r="T101" s="272"/>
      <c r="U101" s="272"/>
      <c r="V101" s="272"/>
      <c r="W101" s="272"/>
      <c r="X101" s="272"/>
      <c r="Y101" s="272"/>
      <c r="Z101" s="272"/>
      <c r="AA101" s="272"/>
      <c r="AB101" s="272"/>
      <c r="AC101" s="272"/>
      <c r="AD101" s="272"/>
      <c r="AE101" s="272"/>
      <c r="AF101" s="272"/>
      <c r="AG101" s="273">
        <f>'SO 07 - SD č.44, Bludov b...'!K32</f>
        <v>0</v>
      </c>
      <c r="AH101" s="274"/>
      <c r="AI101" s="274"/>
      <c r="AJ101" s="274"/>
      <c r="AK101" s="274"/>
      <c r="AL101" s="274"/>
      <c r="AM101" s="274"/>
      <c r="AN101" s="273">
        <f t="shared" si="0"/>
        <v>0</v>
      </c>
      <c r="AO101" s="274"/>
      <c r="AP101" s="274"/>
      <c r="AQ101" s="98" t="s">
        <v>81</v>
      </c>
      <c r="AR101" s="99"/>
      <c r="AS101" s="100">
        <f>'SO 07 - SD č.44, Bludov b...'!K30</f>
        <v>0</v>
      </c>
      <c r="AT101" s="101">
        <f>'SO 07 - SD č.44, Bludov b...'!K31</f>
        <v>0</v>
      </c>
      <c r="AU101" s="101">
        <v>0</v>
      </c>
      <c r="AV101" s="101">
        <f t="shared" si="1"/>
        <v>0</v>
      </c>
      <c r="AW101" s="102">
        <f>'SO 07 - SD č.44, Bludov b...'!T132</f>
        <v>0</v>
      </c>
      <c r="AX101" s="101">
        <f>'SO 07 - SD č.44, Bludov b...'!K35</f>
        <v>0</v>
      </c>
      <c r="AY101" s="101">
        <f>'SO 07 - SD č.44, Bludov b...'!K36</f>
        <v>0</v>
      </c>
      <c r="AZ101" s="101">
        <f>'SO 07 - SD č.44, Bludov b...'!K37</f>
        <v>0</v>
      </c>
      <c r="BA101" s="101">
        <f>'SO 07 - SD č.44, Bludov b...'!K38</f>
        <v>0</v>
      </c>
      <c r="BB101" s="101">
        <f>'SO 07 - SD č.44, Bludov b...'!F35</f>
        <v>0</v>
      </c>
      <c r="BC101" s="101">
        <f>'SO 07 - SD č.44, Bludov b...'!F36</f>
        <v>0</v>
      </c>
      <c r="BD101" s="101">
        <f>'SO 07 - SD č.44, Bludov b...'!F37</f>
        <v>0</v>
      </c>
      <c r="BE101" s="101">
        <f>'SO 07 - SD č.44, Bludov b...'!F38</f>
        <v>0</v>
      </c>
      <c r="BF101" s="103">
        <f>'SO 07 - SD č.44, Bludov b...'!F39</f>
        <v>0</v>
      </c>
      <c r="BT101" s="104" t="s">
        <v>82</v>
      </c>
      <c r="BV101" s="104" t="s">
        <v>76</v>
      </c>
      <c r="BW101" s="104" t="s">
        <v>101</v>
      </c>
      <c r="BX101" s="104" t="s">
        <v>6</v>
      </c>
      <c r="CL101" s="104" t="s">
        <v>1</v>
      </c>
      <c r="CM101" s="104" t="s">
        <v>82</v>
      </c>
    </row>
    <row r="102" spans="1:91" s="7" customFormat="1" ht="16.5" customHeight="1">
      <c r="A102" s="94" t="s">
        <v>78</v>
      </c>
      <c r="B102" s="95"/>
      <c r="C102" s="96"/>
      <c r="D102" s="272" t="s">
        <v>102</v>
      </c>
      <c r="E102" s="272"/>
      <c r="F102" s="272"/>
      <c r="G102" s="272"/>
      <c r="H102" s="272"/>
      <c r="I102" s="97"/>
      <c r="J102" s="272" t="s">
        <v>103</v>
      </c>
      <c r="K102" s="272"/>
      <c r="L102" s="272"/>
      <c r="M102" s="272"/>
      <c r="N102" s="272"/>
      <c r="O102" s="272"/>
      <c r="P102" s="272"/>
      <c r="Q102" s="272"/>
      <c r="R102" s="272"/>
      <c r="S102" s="272"/>
      <c r="T102" s="272"/>
      <c r="U102" s="272"/>
      <c r="V102" s="272"/>
      <c r="W102" s="272"/>
      <c r="X102" s="272"/>
      <c r="Y102" s="272"/>
      <c r="Z102" s="272"/>
      <c r="AA102" s="272"/>
      <c r="AB102" s="272"/>
      <c r="AC102" s="272"/>
      <c r="AD102" s="272"/>
      <c r="AE102" s="272"/>
      <c r="AF102" s="272"/>
      <c r="AG102" s="273">
        <f>'SO 08 - VRN'!K32</f>
        <v>0</v>
      </c>
      <c r="AH102" s="274"/>
      <c r="AI102" s="274"/>
      <c r="AJ102" s="274"/>
      <c r="AK102" s="274"/>
      <c r="AL102" s="274"/>
      <c r="AM102" s="274"/>
      <c r="AN102" s="273">
        <f t="shared" si="0"/>
        <v>0</v>
      </c>
      <c r="AO102" s="274"/>
      <c r="AP102" s="274"/>
      <c r="AQ102" s="98" t="s">
        <v>81</v>
      </c>
      <c r="AR102" s="99"/>
      <c r="AS102" s="105">
        <f>'SO 08 - VRN'!K30</f>
        <v>0</v>
      </c>
      <c r="AT102" s="106">
        <f>'SO 08 - VRN'!K31</f>
        <v>0</v>
      </c>
      <c r="AU102" s="106">
        <v>0</v>
      </c>
      <c r="AV102" s="106">
        <f t="shared" si="1"/>
        <v>0</v>
      </c>
      <c r="AW102" s="107">
        <f>'SO 08 - VRN'!T123</f>
        <v>0</v>
      </c>
      <c r="AX102" s="106">
        <f>'SO 08 - VRN'!K35</f>
        <v>0</v>
      </c>
      <c r="AY102" s="106">
        <f>'SO 08 - VRN'!K36</f>
        <v>0</v>
      </c>
      <c r="AZ102" s="106">
        <f>'SO 08 - VRN'!K37</f>
        <v>0</v>
      </c>
      <c r="BA102" s="106">
        <f>'SO 08 - VRN'!K38</f>
        <v>0</v>
      </c>
      <c r="BB102" s="106">
        <f>'SO 08 - VRN'!F35</f>
        <v>0</v>
      </c>
      <c r="BC102" s="106">
        <f>'SO 08 - VRN'!F36</f>
        <v>0</v>
      </c>
      <c r="BD102" s="106">
        <f>'SO 08 - VRN'!F37</f>
        <v>0</v>
      </c>
      <c r="BE102" s="106">
        <f>'SO 08 - VRN'!F38</f>
        <v>0</v>
      </c>
      <c r="BF102" s="108">
        <f>'SO 08 - VRN'!F39</f>
        <v>0</v>
      </c>
      <c r="BT102" s="104" t="s">
        <v>82</v>
      </c>
      <c r="BV102" s="104" t="s">
        <v>76</v>
      </c>
      <c r="BW102" s="104" t="s">
        <v>104</v>
      </c>
      <c r="BX102" s="104" t="s">
        <v>6</v>
      </c>
      <c r="CL102" s="104" t="s">
        <v>1</v>
      </c>
      <c r="CM102" s="104" t="s">
        <v>82</v>
      </c>
    </row>
    <row r="103" spans="1:91" s="2" customFormat="1" ht="30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</row>
    <row r="104" spans="1:9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</row>
  </sheetData>
  <sheetProtection algorithmName="SHA-512" hashValue="7GiuKX0XbQ2b3fB98aAzJtsVeUjm6J0jnjUKS7HwXEYNx/ZHgP4rdyk2OO9x7LYScyt6Rmd5OTY0GPbRlR/vbA==" saltValue="5E9weYIgJ71LYd5099x8zGtoxe6RAzzwUYGWWpjmL/tnYYjhPyvwi2vVm/k8HmsHvrIZ+X5Rj4gyC1eUmb79CA==" spinCount="100000" sheet="1" objects="1" scenarios="1" formatColumns="0" formatRows="0"/>
  <mergeCells count="70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1 - SD č.27, Mikulovi...'!C2" display="/"/>
    <hyperlink ref="A96" location="'SO 02 - SD č.49, Ruda nad...'!C2" display="/"/>
    <hyperlink ref="A97" location="'SO 03 - VB Žulová, byt Ji...'!C2" display="/"/>
    <hyperlink ref="A98" location="'SO 04 - VB Žulová, byt Be...'!C2" display="/"/>
    <hyperlink ref="A99" location="'SO 05 - VB Žulová, byt Vávra'!C2" display="/"/>
    <hyperlink ref="A100" location="'SO 06 - Vápenná VB, byt G...'!C2" display="/"/>
    <hyperlink ref="A101" location="'SO 07 - SD č.44, Bludov b...'!C2" display="/"/>
    <hyperlink ref="A102" location="'SO 08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T2" s="17" t="s">
        <v>83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82</v>
      </c>
    </row>
    <row r="4" spans="1:46" s="1" customFormat="1" ht="24.95" customHeight="1">
      <c r="B4" s="20"/>
      <c r="D4" s="111" t="s">
        <v>105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97" t="str">
        <f>'Rekapitulace stavby'!K6</f>
        <v>Výměna topných zdrojů b.j. v obvodu OŘ Olomouc</v>
      </c>
      <c r="F7" s="298"/>
      <c r="G7" s="298"/>
      <c r="H7" s="298"/>
      <c r="M7" s="20"/>
    </row>
    <row r="8" spans="1:4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107</v>
      </c>
      <c r="F9" s="300"/>
      <c r="G9" s="300"/>
      <c r="H9" s="300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03" t="s">
        <v>1</v>
      </c>
      <c r="F27" s="303"/>
      <c r="G27" s="303"/>
      <c r="H27" s="303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108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109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ROUND(K136,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ROUND((SUM(BE136:BE361)),  2)</f>
        <v>0</v>
      </c>
      <c r="G35" s="34"/>
      <c r="H35" s="34"/>
      <c r="I35" s="125">
        <v>0.21</v>
      </c>
      <c r="J35" s="34"/>
      <c r="K35" s="120">
        <f>ROUND(((SUM(BE136:BE361))*I35),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ROUND((SUM(BF136:BF361)),  2)</f>
        <v>0</v>
      </c>
      <c r="G36" s="34"/>
      <c r="H36" s="34"/>
      <c r="I36" s="125">
        <v>0.15</v>
      </c>
      <c r="J36" s="34"/>
      <c r="K36" s="120">
        <f>ROUND(((SUM(BF136:BF361))*I36),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ROUND((SUM(BG136:BG361)),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ROUND((SUM(BH136:BH361)),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ROUND((SUM(BI136:BI361)),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110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Výměna topných zdrojů b.j. v obvodu OŘ Olomouc</v>
      </c>
      <c r="F85" s="305"/>
      <c r="G85" s="305"/>
      <c r="H85" s="305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 xml:space="preserve">SO 01 - SD č.27, Mikulovice byt Ludvík </v>
      </c>
      <c r="F87" s="306"/>
      <c r="G87" s="306"/>
      <c r="H87" s="306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111</v>
      </c>
      <c r="D94" s="145"/>
      <c r="E94" s="145"/>
      <c r="F94" s="145"/>
      <c r="G94" s="145"/>
      <c r="H94" s="145"/>
      <c r="I94" s="146" t="s">
        <v>112</v>
      </c>
      <c r="J94" s="146" t="s">
        <v>113</v>
      </c>
      <c r="K94" s="146" t="s">
        <v>114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115</v>
      </c>
      <c r="D96" s="36"/>
      <c r="E96" s="36"/>
      <c r="F96" s="36"/>
      <c r="G96" s="36"/>
      <c r="H96" s="36"/>
      <c r="I96" s="84">
        <f t="shared" ref="I96:J98" si="0">Q136</f>
        <v>0</v>
      </c>
      <c r="J96" s="84">
        <f t="shared" si="0"/>
        <v>0</v>
      </c>
      <c r="K96" s="84">
        <f>K136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116</v>
      </c>
    </row>
    <row r="97" spans="2:13" s="9" customFormat="1" ht="24.95" customHeight="1">
      <c r="B97" s="148"/>
      <c r="C97" s="149"/>
      <c r="D97" s="150" t="s">
        <v>117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K137</f>
        <v>0</v>
      </c>
      <c r="L97" s="149"/>
      <c r="M97" s="153"/>
    </row>
    <row r="98" spans="2:13" s="10" customFormat="1" ht="19.899999999999999" customHeight="1">
      <c r="B98" s="154"/>
      <c r="C98" s="155"/>
      <c r="D98" s="156" t="s">
        <v>118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K138</f>
        <v>0</v>
      </c>
      <c r="L98" s="155"/>
      <c r="M98" s="159"/>
    </row>
    <row r="99" spans="2:13" s="10" customFormat="1" ht="19.899999999999999" customHeight="1">
      <c r="B99" s="154"/>
      <c r="C99" s="155"/>
      <c r="D99" s="156" t="s">
        <v>119</v>
      </c>
      <c r="E99" s="157"/>
      <c r="F99" s="157"/>
      <c r="G99" s="157"/>
      <c r="H99" s="157"/>
      <c r="I99" s="158">
        <f>Q154</f>
        <v>0</v>
      </c>
      <c r="J99" s="158">
        <f>R154</f>
        <v>0</v>
      </c>
      <c r="K99" s="158">
        <f>K154</f>
        <v>0</v>
      </c>
      <c r="L99" s="155"/>
      <c r="M99" s="159"/>
    </row>
    <row r="100" spans="2:13" s="10" customFormat="1" ht="19.899999999999999" customHeight="1">
      <c r="B100" s="154"/>
      <c r="C100" s="155"/>
      <c r="D100" s="156" t="s">
        <v>120</v>
      </c>
      <c r="E100" s="157"/>
      <c r="F100" s="157"/>
      <c r="G100" s="157"/>
      <c r="H100" s="157"/>
      <c r="I100" s="158">
        <f>Q178</f>
        <v>0</v>
      </c>
      <c r="J100" s="158">
        <f>R178</f>
        <v>0</v>
      </c>
      <c r="K100" s="158">
        <f>K178</f>
        <v>0</v>
      </c>
      <c r="L100" s="155"/>
      <c r="M100" s="159"/>
    </row>
    <row r="101" spans="2:13" s="10" customFormat="1" ht="19.899999999999999" customHeight="1">
      <c r="B101" s="154"/>
      <c r="C101" s="155"/>
      <c r="D101" s="156" t="s">
        <v>121</v>
      </c>
      <c r="E101" s="157"/>
      <c r="F101" s="157"/>
      <c r="G101" s="157"/>
      <c r="H101" s="157"/>
      <c r="I101" s="158">
        <f>Q214</f>
        <v>0</v>
      </c>
      <c r="J101" s="158">
        <f>R214</f>
        <v>0</v>
      </c>
      <c r="K101" s="158">
        <f>K214</f>
        <v>0</v>
      </c>
      <c r="L101" s="155"/>
      <c r="M101" s="159"/>
    </row>
    <row r="102" spans="2:13" s="10" customFormat="1" ht="19.899999999999999" customHeight="1">
      <c r="B102" s="154"/>
      <c r="C102" s="155"/>
      <c r="D102" s="156" t="s">
        <v>122</v>
      </c>
      <c r="E102" s="157"/>
      <c r="F102" s="157"/>
      <c r="G102" s="157"/>
      <c r="H102" s="157"/>
      <c r="I102" s="158">
        <f>Q229</f>
        <v>0</v>
      </c>
      <c r="J102" s="158">
        <f>R229</f>
        <v>0</v>
      </c>
      <c r="K102" s="158">
        <f>K229</f>
        <v>0</v>
      </c>
      <c r="L102" s="155"/>
      <c r="M102" s="159"/>
    </row>
    <row r="103" spans="2:13" s="9" customFormat="1" ht="24.95" customHeight="1">
      <c r="B103" s="148"/>
      <c r="C103" s="149"/>
      <c r="D103" s="150" t="s">
        <v>123</v>
      </c>
      <c r="E103" s="151"/>
      <c r="F103" s="151"/>
      <c r="G103" s="151"/>
      <c r="H103" s="151"/>
      <c r="I103" s="152">
        <f>Q234</f>
        <v>0</v>
      </c>
      <c r="J103" s="152">
        <f>R234</f>
        <v>0</v>
      </c>
      <c r="K103" s="152">
        <f>K234</f>
        <v>0</v>
      </c>
      <c r="L103" s="149"/>
      <c r="M103" s="153"/>
    </row>
    <row r="104" spans="2:13" s="10" customFormat="1" ht="19.899999999999999" customHeight="1">
      <c r="B104" s="154"/>
      <c r="C104" s="155"/>
      <c r="D104" s="156" t="s">
        <v>124</v>
      </c>
      <c r="E104" s="157"/>
      <c r="F104" s="157"/>
      <c r="G104" s="157"/>
      <c r="H104" s="157"/>
      <c r="I104" s="158">
        <f>Q235</f>
        <v>0</v>
      </c>
      <c r="J104" s="158">
        <f>R235</f>
        <v>0</v>
      </c>
      <c r="K104" s="158">
        <f>K235</f>
        <v>0</v>
      </c>
      <c r="L104" s="155"/>
      <c r="M104" s="159"/>
    </row>
    <row r="105" spans="2:13" s="10" customFormat="1" ht="19.899999999999999" customHeight="1">
      <c r="B105" s="154"/>
      <c r="C105" s="155"/>
      <c r="D105" s="156" t="s">
        <v>125</v>
      </c>
      <c r="E105" s="157"/>
      <c r="F105" s="157"/>
      <c r="G105" s="157"/>
      <c r="H105" s="157"/>
      <c r="I105" s="158">
        <f>Q240</f>
        <v>0</v>
      </c>
      <c r="J105" s="158">
        <f>R240</f>
        <v>0</v>
      </c>
      <c r="K105" s="158">
        <f>K240</f>
        <v>0</v>
      </c>
      <c r="L105" s="155"/>
      <c r="M105" s="159"/>
    </row>
    <row r="106" spans="2:13" s="10" customFormat="1" ht="19.899999999999999" customHeight="1">
      <c r="B106" s="154"/>
      <c r="C106" s="155"/>
      <c r="D106" s="156" t="s">
        <v>126</v>
      </c>
      <c r="E106" s="157"/>
      <c r="F106" s="157"/>
      <c r="G106" s="157"/>
      <c r="H106" s="157"/>
      <c r="I106" s="158">
        <f>Q245</f>
        <v>0</v>
      </c>
      <c r="J106" s="158">
        <f>R245</f>
        <v>0</v>
      </c>
      <c r="K106" s="158">
        <f>K245</f>
        <v>0</v>
      </c>
      <c r="L106" s="155"/>
      <c r="M106" s="159"/>
    </row>
    <row r="107" spans="2:13" s="10" customFormat="1" ht="19.899999999999999" customHeight="1">
      <c r="B107" s="154"/>
      <c r="C107" s="155"/>
      <c r="D107" s="156" t="s">
        <v>127</v>
      </c>
      <c r="E107" s="157"/>
      <c r="F107" s="157"/>
      <c r="G107" s="157"/>
      <c r="H107" s="157"/>
      <c r="I107" s="158">
        <f>Q260</f>
        <v>0</v>
      </c>
      <c r="J107" s="158">
        <f>R260</f>
        <v>0</v>
      </c>
      <c r="K107" s="158">
        <f>K260</f>
        <v>0</v>
      </c>
      <c r="L107" s="155"/>
      <c r="M107" s="159"/>
    </row>
    <row r="108" spans="2:13" s="10" customFormat="1" ht="19.899999999999999" customHeight="1">
      <c r="B108" s="154"/>
      <c r="C108" s="155"/>
      <c r="D108" s="156" t="s">
        <v>128</v>
      </c>
      <c r="E108" s="157"/>
      <c r="F108" s="157"/>
      <c r="G108" s="157"/>
      <c r="H108" s="157"/>
      <c r="I108" s="158">
        <f>Q273</f>
        <v>0</v>
      </c>
      <c r="J108" s="158">
        <f>R273</f>
        <v>0</v>
      </c>
      <c r="K108" s="158">
        <f>K273</f>
        <v>0</v>
      </c>
      <c r="L108" s="155"/>
      <c r="M108" s="159"/>
    </row>
    <row r="109" spans="2:13" s="10" customFormat="1" ht="19.899999999999999" customHeight="1">
      <c r="B109" s="154"/>
      <c r="C109" s="155"/>
      <c r="D109" s="156" t="s">
        <v>129</v>
      </c>
      <c r="E109" s="157"/>
      <c r="F109" s="157"/>
      <c r="G109" s="157"/>
      <c r="H109" s="157"/>
      <c r="I109" s="158">
        <f>Q291</f>
        <v>0</v>
      </c>
      <c r="J109" s="158">
        <f>R291</f>
        <v>0</v>
      </c>
      <c r="K109" s="158">
        <f>K291</f>
        <v>0</v>
      </c>
      <c r="L109" s="155"/>
      <c r="M109" s="159"/>
    </row>
    <row r="110" spans="2:13" s="10" customFormat="1" ht="19.899999999999999" customHeight="1">
      <c r="B110" s="154"/>
      <c r="C110" s="155"/>
      <c r="D110" s="156" t="s">
        <v>130</v>
      </c>
      <c r="E110" s="157"/>
      <c r="F110" s="157"/>
      <c r="G110" s="157"/>
      <c r="H110" s="157"/>
      <c r="I110" s="158">
        <f>Q304</f>
        <v>0</v>
      </c>
      <c r="J110" s="158">
        <f>R304</f>
        <v>0</v>
      </c>
      <c r="K110" s="158">
        <f>K304</f>
        <v>0</v>
      </c>
      <c r="L110" s="155"/>
      <c r="M110" s="159"/>
    </row>
    <row r="111" spans="2:13" s="10" customFormat="1" ht="19.899999999999999" customHeight="1">
      <c r="B111" s="154"/>
      <c r="C111" s="155"/>
      <c r="D111" s="156" t="s">
        <v>131</v>
      </c>
      <c r="E111" s="157"/>
      <c r="F111" s="157"/>
      <c r="G111" s="157"/>
      <c r="H111" s="157"/>
      <c r="I111" s="158">
        <f>Q317</f>
        <v>0</v>
      </c>
      <c r="J111" s="158">
        <f>R317</f>
        <v>0</v>
      </c>
      <c r="K111" s="158">
        <f>K317</f>
        <v>0</v>
      </c>
      <c r="L111" s="155"/>
      <c r="M111" s="159"/>
    </row>
    <row r="112" spans="2:13" s="10" customFormat="1" ht="19.899999999999999" customHeight="1">
      <c r="B112" s="154"/>
      <c r="C112" s="155"/>
      <c r="D112" s="156" t="s">
        <v>132</v>
      </c>
      <c r="E112" s="157"/>
      <c r="F112" s="157"/>
      <c r="G112" s="157"/>
      <c r="H112" s="157"/>
      <c r="I112" s="158">
        <f>Q323</f>
        <v>0</v>
      </c>
      <c r="J112" s="158">
        <f>R323</f>
        <v>0</v>
      </c>
      <c r="K112" s="158">
        <f>K323</f>
        <v>0</v>
      </c>
      <c r="L112" s="155"/>
      <c r="M112" s="159"/>
    </row>
    <row r="113" spans="1:31" s="10" customFormat="1" ht="19.899999999999999" customHeight="1">
      <c r="B113" s="154"/>
      <c r="C113" s="155"/>
      <c r="D113" s="156" t="s">
        <v>133</v>
      </c>
      <c r="E113" s="157"/>
      <c r="F113" s="157"/>
      <c r="G113" s="157"/>
      <c r="H113" s="157"/>
      <c r="I113" s="158">
        <f>Q333</f>
        <v>0</v>
      </c>
      <c r="J113" s="158">
        <f>R333</f>
        <v>0</v>
      </c>
      <c r="K113" s="158">
        <f>K333</f>
        <v>0</v>
      </c>
      <c r="L113" s="155"/>
      <c r="M113" s="159"/>
    </row>
    <row r="114" spans="1:31" s="10" customFormat="1" ht="19.899999999999999" customHeight="1">
      <c r="B114" s="154"/>
      <c r="C114" s="155"/>
      <c r="D114" s="156" t="s">
        <v>134</v>
      </c>
      <c r="E114" s="157"/>
      <c r="F114" s="157"/>
      <c r="G114" s="157"/>
      <c r="H114" s="157"/>
      <c r="I114" s="158">
        <f>Q348</f>
        <v>0</v>
      </c>
      <c r="J114" s="158">
        <f>R348</f>
        <v>0</v>
      </c>
      <c r="K114" s="158">
        <f>K348</f>
        <v>0</v>
      </c>
      <c r="L114" s="155"/>
      <c r="M114" s="159"/>
    </row>
    <row r="115" spans="1:31" s="9" customFormat="1" ht="24.95" customHeight="1">
      <c r="B115" s="148"/>
      <c r="C115" s="149"/>
      <c r="D115" s="150" t="s">
        <v>135</v>
      </c>
      <c r="E115" s="151"/>
      <c r="F115" s="151"/>
      <c r="G115" s="151"/>
      <c r="H115" s="151"/>
      <c r="I115" s="152">
        <f>Q358</f>
        <v>0</v>
      </c>
      <c r="J115" s="152">
        <f>R358</f>
        <v>0</v>
      </c>
      <c r="K115" s="152">
        <f>K358</f>
        <v>0</v>
      </c>
      <c r="L115" s="149"/>
      <c r="M115" s="153"/>
    </row>
    <row r="116" spans="1:31" s="10" customFormat="1" ht="19.899999999999999" customHeight="1">
      <c r="B116" s="154"/>
      <c r="C116" s="155"/>
      <c r="D116" s="156" t="s">
        <v>136</v>
      </c>
      <c r="E116" s="157"/>
      <c r="F116" s="157"/>
      <c r="G116" s="157"/>
      <c r="H116" s="157"/>
      <c r="I116" s="158">
        <f>Q359</f>
        <v>0</v>
      </c>
      <c r="J116" s="158">
        <f>R359</f>
        <v>0</v>
      </c>
      <c r="K116" s="158">
        <f>K359</f>
        <v>0</v>
      </c>
      <c r="L116" s="155"/>
      <c r="M116" s="159"/>
    </row>
    <row r="117" spans="1:31" s="2" customFormat="1" ht="21.7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22" spans="1:31" s="2" customFormat="1" ht="6.95" customHeight="1">
      <c r="A122" s="34"/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4.95" customHeight="1">
      <c r="A123" s="34"/>
      <c r="B123" s="35"/>
      <c r="C123" s="23" t="s">
        <v>137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17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304" t="str">
        <f>E7</f>
        <v>Výměna topných zdrojů b.j. v obvodu OŘ Olomouc</v>
      </c>
      <c r="F126" s="305"/>
      <c r="G126" s="305"/>
      <c r="H126" s="305"/>
      <c r="I126" s="36"/>
      <c r="J126" s="36"/>
      <c r="K126" s="36"/>
      <c r="L126" s="36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106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6.5" customHeight="1">
      <c r="A128" s="34"/>
      <c r="B128" s="35"/>
      <c r="C128" s="36"/>
      <c r="D128" s="36"/>
      <c r="E128" s="256" t="str">
        <f>E9</f>
        <v xml:space="preserve">SO 01 - SD č.27, Mikulovice byt Ludvík </v>
      </c>
      <c r="F128" s="306"/>
      <c r="G128" s="306"/>
      <c r="H128" s="306"/>
      <c r="I128" s="36"/>
      <c r="J128" s="36"/>
      <c r="K128" s="36"/>
      <c r="L128" s="36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21</v>
      </c>
      <c r="D130" s="36"/>
      <c r="E130" s="36"/>
      <c r="F130" s="27" t="str">
        <f>F12</f>
        <v xml:space="preserve"> </v>
      </c>
      <c r="G130" s="36"/>
      <c r="H130" s="36"/>
      <c r="I130" s="29" t="s">
        <v>23</v>
      </c>
      <c r="J130" s="66">
        <f>IF(J12="","",J12)</f>
        <v>0</v>
      </c>
      <c r="K130" s="36"/>
      <c r="L130" s="36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9" t="s">
        <v>24</v>
      </c>
      <c r="D132" s="36"/>
      <c r="E132" s="36"/>
      <c r="F132" s="27" t="str">
        <f>E15</f>
        <v xml:space="preserve"> </v>
      </c>
      <c r="G132" s="36"/>
      <c r="H132" s="36"/>
      <c r="I132" s="29" t="s">
        <v>29</v>
      </c>
      <c r="J132" s="32" t="str">
        <f>E21</f>
        <v xml:space="preserve"> </v>
      </c>
      <c r="K132" s="36"/>
      <c r="L132" s="36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27</v>
      </c>
      <c r="D133" s="36"/>
      <c r="E133" s="36"/>
      <c r="F133" s="27" t="str">
        <f>IF(E18="","",E18)</f>
        <v>Vyplň údaj</v>
      </c>
      <c r="G133" s="36"/>
      <c r="H133" s="36"/>
      <c r="I133" s="29" t="s">
        <v>30</v>
      </c>
      <c r="J133" s="32" t="str">
        <f>E24</f>
        <v xml:space="preserve"> </v>
      </c>
      <c r="K133" s="36"/>
      <c r="L133" s="36"/>
      <c r="M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0.3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11" customFormat="1" ht="29.25" customHeight="1">
      <c r="A135" s="160"/>
      <c r="B135" s="161"/>
      <c r="C135" s="162" t="s">
        <v>138</v>
      </c>
      <c r="D135" s="163" t="s">
        <v>57</v>
      </c>
      <c r="E135" s="163" t="s">
        <v>53</v>
      </c>
      <c r="F135" s="163" t="s">
        <v>54</v>
      </c>
      <c r="G135" s="163" t="s">
        <v>139</v>
      </c>
      <c r="H135" s="163" t="s">
        <v>140</v>
      </c>
      <c r="I135" s="163" t="s">
        <v>141</v>
      </c>
      <c r="J135" s="163" t="s">
        <v>142</v>
      </c>
      <c r="K135" s="163" t="s">
        <v>114</v>
      </c>
      <c r="L135" s="164" t="s">
        <v>143</v>
      </c>
      <c r="M135" s="165"/>
      <c r="N135" s="75" t="s">
        <v>1</v>
      </c>
      <c r="O135" s="76" t="s">
        <v>36</v>
      </c>
      <c r="P135" s="76" t="s">
        <v>144</v>
      </c>
      <c r="Q135" s="76" t="s">
        <v>145</v>
      </c>
      <c r="R135" s="76" t="s">
        <v>146</v>
      </c>
      <c r="S135" s="76" t="s">
        <v>147</v>
      </c>
      <c r="T135" s="76" t="s">
        <v>148</v>
      </c>
      <c r="U135" s="76" t="s">
        <v>149</v>
      </c>
      <c r="V135" s="76" t="s">
        <v>150</v>
      </c>
      <c r="W135" s="76" t="s">
        <v>151</v>
      </c>
      <c r="X135" s="77" t="s">
        <v>152</v>
      </c>
      <c r="Y135" s="160"/>
      <c r="Z135" s="160"/>
      <c r="AA135" s="160"/>
      <c r="AB135" s="160"/>
      <c r="AC135" s="160"/>
      <c r="AD135" s="160"/>
      <c r="AE135" s="160"/>
    </row>
    <row r="136" spans="1:65" s="2" customFormat="1" ht="22.9" customHeight="1">
      <c r="A136" s="34"/>
      <c r="B136" s="35"/>
      <c r="C136" s="82" t="s">
        <v>153</v>
      </c>
      <c r="D136" s="36"/>
      <c r="E136" s="36"/>
      <c r="F136" s="36"/>
      <c r="G136" s="36"/>
      <c r="H136" s="36"/>
      <c r="I136" s="36"/>
      <c r="J136" s="36"/>
      <c r="K136" s="166">
        <f>BK136</f>
        <v>0</v>
      </c>
      <c r="L136" s="36"/>
      <c r="M136" s="39"/>
      <c r="N136" s="78"/>
      <c r="O136" s="167"/>
      <c r="P136" s="79"/>
      <c r="Q136" s="168">
        <f>Q137+Q234+Q358</f>
        <v>0</v>
      </c>
      <c r="R136" s="168">
        <f>R137+R234+R358</f>
        <v>0</v>
      </c>
      <c r="S136" s="79"/>
      <c r="T136" s="169">
        <f>T137+T234+T358</f>
        <v>0</v>
      </c>
      <c r="U136" s="79"/>
      <c r="V136" s="169">
        <f>V137+V234+V358</f>
        <v>6.0866235</v>
      </c>
      <c r="W136" s="79"/>
      <c r="X136" s="170">
        <f>X137+X234+X358</f>
        <v>7.0441840000000013</v>
      </c>
      <c r="Y136" s="34"/>
      <c r="Z136" s="34"/>
      <c r="AA136" s="34"/>
      <c r="AB136" s="34"/>
      <c r="AC136" s="34"/>
      <c r="AD136" s="34"/>
      <c r="AE136" s="34"/>
      <c r="AT136" s="17" t="s">
        <v>73</v>
      </c>
      <c r="AU136" s="17" t="s">
        <v>116</v>
      </c>
      <c r="BK136" s="171">
        <f>BK137+BK234+BK358</f>
        <v>0</v>
      </c>
    </row>
    <row r="137" spans="1:65" s="12" customFormat="1" ht="25.9" customHeight="1">
      <c r="B137" s="172"/>
      <c r="C137" s="173"/>
      <c r="D137" s="174" t="s">
        <v>73</v>
      </c>
      <c r="E137" s="175" t="s">
        <v>154</v>
      </c>
      <c r="F137" s="175" t="s">
        <v>155</v>
      </c>
      <c r="G137" s="173"/>
      <c r="H137" s="173"/>
      <c r="I137" s="176"/>
      <c r="J137" s="176"/>
      <c r="K137" s="177">
        <f>BK137</f>
        <v>0</v>
      </c>
      <c r="L137" s="173"/>
      <c r="M137" s="178"/>
      <c r="N137" s="179"/>
      <c r="O137" s="180"/>
      <c r="P137" s="180"/>
      <c r="Q137" s="181">
        <f>Q138+Q154+Q178+Q214+Q229</f>
        <v>0</v>
      </c>
      <c r="R137" s="181">
        <f>R138+R154+R178+R214+R229</f>
        <v>0</v>
      </c>
      <c r="S137" s="180"/>
      <c r="T137" s="182">
        <f>T138+T154+T178+T214+T229</f>
        <v>0</v>
      </c>
      <c r="U137" s="180"/>
      <c r="V137" s="182">
        <f>V138+V154+V178+V214+V229</f>
        <v>5.3464039999999997</v>
      </c>
      <c r="W137" s="180"/>
      <c r="X137" s="183">
        <f>X138+X154+X178+X214+X229</f>
        <v>6.3798500000000011</v>
      </c>
      <c r="AR137" s="184" t="s">
        <v>82</v>
      </c>
      <c r="AT137" s="185" t="s">
        <v>73</v>
      </c>
      <c r="AU137" s="185" t="s">
        <v>74</v>
      </c>
      <c r="AY137" s="184" t="s">
        <v>156</v>
      </c>
      <c r="BK137" s="186">
        <f>BK138+BK154+BK178+BK214+BK229</f>
        <v>0</v>
      </c>
    </row>
    <row r="138" spans="1:65" s="12" customFormat="1" ht="22.9" customHeight="1">
      <c r="B138" s="172"/>
      <c r="C138" s="173"/>
      <c r="D138" s="174" t="s">
        <v>73</v>
      </c>
      <c r="E138" s="187" t="s">
        <v>157</v>
      </c>
      <c r="F138" s="187" t="s">
        <v>158</v>
      </c>
      <c r="G138" s="173"/>
      <c r="H138" s="173"/>
      <c r="I138" s="176"/>
      <c r="J138" s="176"/>
      <c r="K138" s="188">
        <f>BK138</f>
        <v>0</v>
      </c>
      <c r="L138" s="173"/>
      <c r="M138" s="178"/>
      <c r="N138" s="179"/>
      <c r="O138" s="180"/>
      <c r="P138" s="180"/>
      <c r="Q138" s="181">
        <f>SUM(Q139:Q153)</f>
        <v>0</v>
      </c>
      <c r="R138" s="181">
        <f>SUM(R139:R153)</f>
        <v>0</v>
      </c>
      <c r="S138" s="180"/>
      <c r="T138" s="182">
        <f>SUM(T139:T153)</f>
        <v>0</v>
      </c>
      <c r="U138" s="180"/>
      <c r="V138" s="182">
        <f>SUM(V139:V153)</f>
        <v>3.6309019999999999</v>
      </c>
      <c r="W138" s="180"/>
      <c r="X138" s="183">
        <f>SUM(X139:X153)</f>
        <v>0</v>
      </c>
      <c r="AR138" s="184" t="s">
        <v>82</v>
      </c>
      <c r="AT138" s="185" t="s">
        <v>73</v>
      </c>
      <c r="AU138" s="185" t="s">
        <v>82</v>
      </c>
      <c r="AY138" s="184" t="s">
        <v>156</v>
      </c>
      <c r="BK138" s="186">
        <f>SUM(BK139:BK153)</f>
        <v>0</v>
      </c>
    </row>
    <row r="139" spans="1:65" s="2" customFormat="1" ht="24.2" customHeight="1">
      <c r="A139" s="34"/>
      <c r="B139" s="35"/>
      <c r="C139" s="189" t="s">
        <v>82</v>
      </c>
      <c r="D139" s="189" t="s">
        <v>159</v>
      </c>
      <c r="E139" s="190" t="s">
        <v>160</v>
      </c>
      <c r="F139" s="191" t="s">
        <v>161</v>
      </c>
      <c r="G139" s="192" t="s">
        <v>162</v>
      </c>
      <c r="H139" s="193">
        <v>1</v>
      </c>
      <c r="I139" s="194"/>
      <c r="J139" s="194"/>
      <c r="K139" s="195">
        <f>ROUND(P139*H139,2)</f>
        <v>0</v>
      </c>
      <c r="L139" s="191" t="s">
        <v>163</v>
      </c>
      <c r="M139" s="39"/>
      <c r="N139" s="196" t="s">
        <v>1</v>
      </c>
      <c r="O139" s="197" t="s">
        <v>38</v>
      </c>
      <c r="P139" s="198">
        <f>I139+J139</f>
        <v>0</v>
      </c>
      <c r="Q139" s="198">
        <f>ROUND(I139*H139,2)</f>
        <v>0</v>
      </c>
      <c r="R139" s="198">
        <f>ROUND(J139*H139,2)</f>
        <v>0</v>
      </c>
      <c r="S139" s="71"/>
      <c r="T139" s="199">
        <f>S139*H139</f>
        <v>0</v>
      </c>
      <c r="U139" s="199">
        <v>1.4999999999999999E-2</v>
      </c>
      <c r="V139" s="199">
        <f>U139*H139</f>
        <v>1.4999999999999999E-2</v>
      </c>
      <c r="W139" s="199">
        <v>0</v>
      </c>
      <c r="X139" s="200">
        <f>W139*H139</f>
        <v>0</v>
      </c>
      <c r="Y139" s="34"/>
      <c r="Z139" s="34"/>
      <c r="AA139" s="34"/>
      <c r="AB139" s="34"/>
      <c r="AC139" s="34"/>
      <c r="AD139" s="34"/>
      <c r="AE139" s="34"/>
      <c r="AR139" s="201" t="s">
        <v>164</v>
      </c>
      <c r="AT139" s="201" t="s">
        <v>159</v>
      </c>
      <c r="AU139" s="201" t="s">
        <v>165</v>
      </c>
      <c r="AY139" s="17" t="s">
        <v>156</v>
      </c>
      <c r="BE139" s="202">
        <f>IF(O139="základní",K139,0)</f>
        <v>0</v>
      </c>
      <c r="BF139" s="202">
        <f>IF(O139="snížená",K139,0)</f>
        <v>0</v>
      </c>
      <c r="BG139" s="202">
        <f>IF(O139="zákl. přenesená",K139,0)</f>
        <v>0</v>
      </c>
      <c r="BH139" s="202">
        <f>IF(O139="sníž. přenesená",K139,0)</f>
        <v>0</v>
      </c>
      <c r="BI139" s="202">
        <f>IF(O139="nulová",K139,0)</f>
        <v>0</v>
      </c>
      <c r="BJ139" s="17" t="s">
        <v>165</v>
      </c>
      <c r="BK139" s="202">
        <f>ROUND(P139*H139,2)</f>
        <v>0</v>
      </c>
      <c r="BL139" s="17" t="s">
        <v>164</v>
      </c>
      <c r="BM139" s="201" t="s">
        <v>166</v>
      </c>
    </row>
    <row r="140" spans="1:65" s="2" customFormat="1" ht="11.25">
      <c r="A140" s="34"/>
      <c r="B140" s="35"/>
      <c r="C140" s="36"/>
      <c r="D140" s="203" t="s">
        <v>167</v>
      </c>
      <c r="E140" s="36"/>
      <c r="F140" s="204" t="s">
        <v>168</v>
      </c>
      <c r="G140" s="36"/>
      <c r="H140" s="36"/>
      <c r="I140" s="205"/>
      <c r="J140" s="205"/>
      <c r="K140" s="36"/>
      <c r="L140" s="36"/>
      <c r="M140" s="39"/>
      <c r="N140" s="206"/>
      <c r="O140" s="207"/>
      <c r="P140" s="71"/>
      <c r="Q140" s="71"/>
      <c r="R140" s="71"/>
      <c r="S140" s="71"/>
      <c r="T140" s="71"/>
      <c r="U140" s="71"/>
      <c r="V140" s="71"/>
      <c r="W140" s="71"/>
      <c r="X140" s="72"/>
      <c r="Y140" s="34"/>
      <c r="Z140" s="34"/>
      <c r="AA140" s="34"/>
      <c r="AB140" s="34"/>
      <c r="AC140" s="34"/>
      <c r="AD140" s="34"/>
      <c r="AE140" s="34"/>
      <c r="AT140" s="17" t="s">
        <v>167</v>
      </c>
      <c r="AU140" s="17" t="s">
        <v>165</v>
      </c>
    </row>
    <row r="141" spans="1:65" s="2" customFormat="1" ht="24.2" customHeight="1">
      <c r="A141" s="34"/>
      <c r="B141" s="35"/>
      <c r="C141" s="189" t="s">
        <v>165</v>
      </c>
      <c r="D141" s="189" t="s">
        <v>159</v>
      </c>
      <c r="E141" s="190" t="s">
        <v>169</v>
      </c>
      <c r="F141" s="191" t="s">
        <v>170</v>
      </c>
      <c r="G141" s="192" t="s">
        <v>162</v>
      </c>
      <c r="H141" s="193">
        <v>1</v>
      </c>
      <c r="I141" s="194"/>
      <c r="J141" s="194"/>
      <c r="K141" s="195">
        <f>ROUND(P141*H141,2)</f>
        <v>0</v>
      </c>
      <c r="L141" s="191" t="s">
        <v>163</v>
      </c>
      <c r="M141" s="39"/>
      <c r="N141" s="196" t="s">
        <v>1</v>
      </c>
      <c r="O141" s="197" t="s">
        <v>38</v>
      </c>
      <c r="P141" s="198">
        <f>I141+J141</f>
        <v>0</v>
      </c>
      <c r="Q141" s="198">
        <f>ROUND(I141*H141,2)</f>
        <v>0</v>
      </c>
      <c r="R141" s="198">
        <f>ROUND(J141*H141,2)</f>
        <v>0</v>
      </c>
      <c r="S141" s="71"/>
      <c r="T141" s="199">
        <f>S141*H141</f>
        <v>0</v>
      </c>
      <c r="U141" s="199">
        <v>0.08</v>
      </c>
      <c r="V141" s="199">
        <f>U141*H141</f>
        <v>0.08</v>
      </c>
      <c r="W141" s="199">
        <v>0</v>
      </c>
      <c r="X141" s="200">
        <f>W141*H141</f>
        <v>0</v>
      </c>
      <c r="Y141" s="34"/>
      <c r="Z141" s="34"/>
      <c r="AA141" s="34"/>
      <c r="AB141" s="34"/>
      <c r="AC141" s="34"/>
      <c r="AD141" s="34"/>
      <c r="AE141" s="34"/>
      <c r="AR141" s="201" t="s">
        <v>164</v>
      </c>
      <c r="AT141" s="201" t="s">
        <v>159</v>
      </c>
      <c r="AU141" s="201" t="s">
        <v>165</v>
      </c>
      <c r="AY141" s="17" t="s">
        <v>156</v>
      </c>
      <c r="BE141" s="202">
        <f>IF(O141="základní",K141,0)</f>
        <v>0</v>
      </c>
      <c r="BF141" s="202">
        <f>IF(O141="snížená",K141,0)</f>
        <v>0</v>
      </c>
      <c r="BG141" s="202">
        <f>IF(O141="zákl. přenesená",K141,0)</f>
        <v>0</v>
      </c>
      <c r="BH141" s="202">
        <f>IF(O141="sníž. přenesená",K141,0)</f>
        <v>0</v>
      </c>
      <c r="BI141" s="202">
        <f>IF(O141="nulová",K141,0)</f>
        <v>0</v>
      </c>
      <c r="BJ141" s="17" t="s">
        <v>165</v>
      </c>
      <c r="BK141" s="202">
        <f>ROUND(P141*H141,2)</f>
        <v>0</v>
      </c>
      <c r="BL141" s="17" t="s">
        <v>164</v>
      </c>
      <c r="BM141" s="201" t="s">
        <v>171</v>
      </c>
    </row>
    <row r="142" spans="1:65" s="2" customFormat="1" ht="11.25">
      <c r="A142" s="34"/>
      <c r="B142" s="35"/>
      <c r="C142" s="36"/>
      <c r="D142" s="203" t="s">
        <v>167</v>
      </c>
      <c r="E142" s="36"/>
      <c r="F142" s="204" t="s">
        <v>172</v>
      </c>
      <c r="G142" s="36"/>
      <c r="H142" s="36"/>
      <c r="I142" s="205"/>
      <c r="J142" s="205"/>
      <c r="K142" s="36"/>
      <c r="L142" s="36"/>
      <c r="M142" s="39"/>
      <c r="N142" s="206"/>
      <c r="O142" s="207"/>
      <c r="P142" s="71"/>
      <c r="Q142" s="71"/>
      <c r="R142" s="71"/>
      <c r="S142" s="71"/>
      <c r="T142" s="71"/>
      <c r="U142" s="71"/>
      <c r="V142" s="71"/>
      <c r="W142" s="71"/>
      <c r="X142" s="72"/>
      <c r="Y142" s="34"/>
      <c r="Z142" s="34"/>
      <c r="AA142" s="34"/>
      <c r="AB142" s="34"/>
      <c r="AC142" s="34"/>
      <c r="AD142" s="34"/>
      <c r="AE142" s="34"/>
      <c r="AT142" s="17" t="s">
        <v>167</v>
      </c>
      <c r="AU142" s="17" t="s">
        <v>165</v>
      </c>
    </row>
    <row r="143" spans="1:65" s="2" customFormat="1" ht="24.2" customHeight="1">
      <c r="A143" s="34"/>
      <c r="B143" s="35"/>
      <c r="C143" s="189" t="s">
        <v>157</v>
      </c>
      <c r="D143" s="189" t="s">
        <v>159</v>
      </c>
      <c r="E143" s="190" t="s">
        <v>173</v>
      </c>
      <c r="F143" s="191" t="s">
        <v>174</v>
      </c>
      <c r="G143" s="192" t="s">
        <v>175</v>
      </c>
      <c r="H143" s="193">
        <v>1</v>
      </c>
      <c r="I143" s="194"/>
      <c r="J143" s="194"/>
      <c r="K143" s="195">
        <f>ROUND(P143*H143,2)</f>
        <v>0</v>
      </c>
      <c r="L143" s="191" t="s">
        <v>163</v>
      </c>
      <c r="M143" s="39"/>
      <c r="N143" s="196" t="s">
        <v>1</v>
      </c>
      <c r="O143" s="197" t="s">
        <v>38</v>
      </c>
      <c r="P143" s="198">
        <f>I143+J143</f>
        <v>0</v>
      </c>
      <c r="Q143" s="198">
        <f>ROUND(I143*H143,2)</f>
        <v>0</v>
      </c>
      <c r="R143" s="198">
        <f>ROUND(J143*H143,2)</f>
        <v>0</v>
      </c>
      <c r="S143" s="71"/>
      <c r="T143" s="199">
        <f>S143*H143</f>
        <v>0</v>
      </c>
      <c r="U143" s="199">
        <v>0.34425</v>
      </c>
      <c r="V143" s="199">
        <f>U143*H143</f>
        <v>0.34425</v>
      </c>
      <c r="W143" s="199">
        <v>0</v>
      </c>
      <c r="X143" s="200">
        <f>W143*H143</f>
        <v>0</v>
      </c>
      <c r="Y143" s="34"/>
      <c r="Z143" s="34"/>
      <c r="AA143" s="34"/>
      <c r="AB143" s="34"/>
      <c r="AC143" s="34"/>
      <c r="AD143" s="34"/>
      <c r="AE143" s="34"/>
      <c r="AR143" s="201" t="s">
        <v>164</v>
      </c>
      <c r="AT143" s="201" t="s">
        <v>159</v>
      </c>
      <c r="AU143" s="201" t="s">
        <v>165</v>
      </c>
      <c r="AY143" s="17" t="s">
        <v>156</v>
      </c>
      <c r="BE143" s="202">
        <f>IF(O143="základní",K143,0)</f>
        <v>0</v>
      </c>
      <c r="BF143" s="202">
        <f>IF(O143="snížená",K143,0)</f>
        <v>0</v>
      </c>
      <c r="BG143" s="202">
        <f>IF(O143="zákl. přenesená",K143,0)</f>
        <v>0</v>
      </c>
      <c r="BH143" s="202">
        <f>IF(O143="sníž. přenesená",K143,0)</f>
        <v>0</v>
      </c>
      <c r="BI143" s="202">
        <f>IF(O143="nulová",K143,0)</f>
        <v>0</v>
      </c>
      <c r="BJ143" s="17" t="s">
        <v>165</v>
      </c>
      <c r="BK143" s="202">
        <f>ROUND(P143*H143,2)</f>
        <v>0</v>
      </c>
      <c r="BL143" s="17" t="s">
        <v>164</v>
      </c>
      <c r="BM143" s="201" t="s">
        <v>176</v>
      </c>
    </row>
    <row r="144" spans="1:65" s="2" customFormat="1" ht="11.25">
      <c r="A144" s="34"/>
      <c r="B144" s="35"/>
      <c r="C144" s="36"/>
      <c r="D144" s="203" t="s">
        <v>167</v>
      </c>
      <c r="E144" s="36"/>
      <c r="F144" s="204" t="s">
        <v>177</v>
      </c>
      <c r="G144" s="36"/>
      <c r="H144" s="36"/>
      <c r="I144" s="205"/>
      <c r="J144" s="205"/>
      <c r="K144" s="36"/>
      <c r="L144" s="36"/>
      <c r="M144" s="39"/>
      <c r="N144" s="206"/>
      <c r="O144" s="207"/>
      <c r="P144" s="71"/>
      <c r="Q144" s="71"/>
      <c r="R144" s="71"/>
      <c r="S144" s="71"/>
      <c r="T144" s="71"/>
      <c r="U144" s="71"/>
      <c r="V144" s="71"/>
      <c r="W144" s="71"/>
      <c r="X144" s="72"/>
      <c r="Y144" s="34"/>
      <c r="Z144" s="34"/>
      <c r="AA144" s="34"/>
      <c r="AB144" s="34"/>
      <c r="AC144" s="34"/>
      <c r="AD144" s="34"/>
      <c r="AE144" s="34"/>
      <c r="AT144" s="17" t="s">
        <v>167</v>
      </c>
      <c r="AU144" s="17" t="s">
        <v>165</v>
      </c>
    </row>
    <row r="145" spans="1:65" s="2" customFormat="1" ht="37.9" customHeight="1">
      <c r="A145" s="34"/>
      <c r="B145" s="35"/>
      <c r="C145" s="189" t="s">
        <v>164</v>
      </c>
      <c r="D145" s="189" t="s">
        <v>159</v>
      </c>
      <c r="E145" s="190" t="s">
        <v>178</v>
      </c>
      <c r="F145" s="191" t="s">
        <v>179</v>
      </c>
      <c r="G145" s="192" t="s">
        <v>180</v>
      </c>
      <c r="H145" s="193">
        <v>6</v>
      </c>
      <c r="I145" s="194"/>
      <c r="J145" s="194"/>
      <c r="K145" s="195">
        <f>ROUND(P145*H145,2)</f>
        <v>0</v>
      </c>
      <c r="L145" s="191" t="s">
        <v>163</v>
      </c>
      <c r="M145" s="39"/>
      <c r="N145" s="196" t="s">
        <v>1</v>
      </c>
      <c r="O145" s="197" t="s">
        <v>38</v>
      </c>
      <c r="P145" s="198">
        <f>I145+J145</f>
        <v>0</v>
      </c>
      <c r="Q145" s="198">
        <f>ROUND(I145*H145,2)</f>
        <v>0</v>
      </c>
      <c r="R145" s="198">
        <f>ROUND(J145*H145,2)</f>
        <v>0</v>
      </c>
      <c r="S145" s="71"/>
      <c r="T145" s="199">
        <f>S145*H145</f>
        <v>0</v>
      </c>
      <c r="U145" s="199">
        <v>0.10532999999999999</v>
      </c>
      <c r="V145" s="199">
        <f>U145*H145</f>
        <v>0.63197999999999999</v>
      </c>
      <c r="W145" s="199">
        <v>0</v>
      </c>
      <c r="X145" s="200">
        <f>W145*H145</f>
        <v>0</v>
      </c>
      <c r="Y145" s="34"/>
      <c r="Z145" s="34"/>
      <c r="AA145" s="34"/>
      <c r="AB145" s="34"/>
      <c r="AC145" s="34"/>
      <c r="AD145" s="34"/>
      <c r="AE145" s="34"/>
      <c r="AR145" s="201" t="s">
        <v>164</v>
      </c>
      <c r="AT145" s="201" t="s">
        <v>159</v>
      </c>
      <c r="AU145" s="201" t="s">
        <v>165</v>
      </c>
      <c r="AY145" s="17" t="s">
        <v>156</v>
      </c>
      <c r="BE145" s="202">
        <f>IF(O145="základní",K145,0)</f>
        <v>0</v>
      </c>
      <c r="BF145" s="202">
        <f>IF(O145="snížená",K145,0)</f>
        <v>0</v>
      </c>
      <c r="BG145" s="202">
        <f>IF(O145="zákl. přenesená",K145,0)</f>
        <v>0</v>
      </c>
      <c r="BH145" s="202">
        <f>IF(O145="sníž. přenesená",K145,0)</f>
        <v>0</v>
      </c>
      <c r="BI145" s="202">
        <f>IF(O145="nulová",K145,0)</f>
        <v>0</v>
      </c>
      <c r="BJ145" s="17" t="s">
        <v>165</v>
      </c>
      <c r="BK145" s="202">
        <f>ROUND(P145*H145,2)</f>
        <v>0</v>
      </c>
      <c r="BL145" s="17" t="s">
        <v>164</v>
      </c>
      <c r="BM145" s="201" t="s">
        <v>181</v>
      </c>
    </row>
    <row r="146" spans="1:65" s="2" customFormat="1" ht="11.25">
      <c r="A146" s="34"/>
      <c r="B146" s="35"/>
      <c r="C146" s="36"/>
      <c r="D146" s="203" t="s">
        <v>167</v>
      </c>
      <c r="E146" s="36"/>
      <c r="F146" s="204" t="s">
        <v>182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167</v>
      </c>
      <c r="AU146" s="17" t="s">
        <v>165</v>
      </c>
    </row>
    <row r="147" spans="1:65" s="2" customFormat="1" ht="37.9" customHeight="1">
      <c r="A147" s="34"/>
      <c r="B147" s="35"/>
      <c r="C147" s="189" t="s">
        <v>183</v>
      </c>
      <c r="D147" s="189" t="s">
        <v>159</v>
      </c>
      <c r="E147" s="190" t="s">
        <v>184</v>
      </c>
      <c r="F147" s="191" t="s">
        <v>185</v>
      </c>
      <c r="G147" s="192" t="s">
        <v>180</v>
      </c>
      <c r="H147" s="193">
        <v>1.4</v>
      </c>
      <c r="I147" s="194"/>
      <c r="J147" s="194"/>
      <c r="K147" s="195">
        <f>ROUND(P147*H147,2)</f>
        <v>0</v>
      </c>
      <c r="L147" s="191" t="s">
        <v>163</v>
      </c>
      <c r="M147" s="39"/>
      <c r="N147" s="196" t="s">
        <v>1</v>
      </c>
      <c r="O147" s="197" t="s">
        <v>38</v>
      </c>
      <c r="P147" s="198">
        <f>I147+J147</f>
        <v>0</v>
      </c>
      <c r="Q147" s="198">
        <f>ROUND(I147*H147,2)</f>
        <v>0</v>
      </c>
      <c r="R147" s="198">
        <f>ROUND(J147*H147,2)</f>
        <v>0</v>
      </c>
      <c r="S147" s="71"/>
      <c r="T147" s="199">
        <f>S147*H147</f>
        <v>0</v>
      </c>
      <c r="U147" s="199">
        <v>0.19772999999999999</v>
      </c>
      <c r="V147" s="199">
        <f>U147*H147</f>
        <v>0.27682199999999996</v>
      </c>
      <c r="W147" s="199">
        <v>0</v>
      </c>
      <c r="X147" s="200">
        <f>W147*H147</f>
        <v>0</v>
      </c>
      <c r="Y147" s="34"/>
      <c r="Z147" s="34"/>
      <c r="AA147" s="34"/>
      <c r="AB147" s="34"/>
      <c r="AC147" s="34"/>
      <c r="AD147" s="34"/>
      <c r="AE147" s="34"/>
      <c r="AR147" s="201" t="s">
        <v>164</v>
      </c>
      <c r="AT147" s="201" t="s">
        <v>159</v>
      </c>
      <c r="AU147" s="201" t="s">
        <v>165</v>
      </c>
      <c r="AY147" s="17" t="s">
        <v>156</v>
      </c>
      <c r="BE147" s="202">
        <f>IF(O147="základní",K147,0)</f>
        <v>0</v>
      </c>
      <c r="BF147" s="202">
        <f>IF(O147="snížená",K147,0)</f>
        <v>0</v>
      </c>
      <c r="BG147" s="202">
        <f>IF(O147="zákl. přenesená",K147,0)</f>
        <v>0</v>
      </c>
      <c r="BH147" s="202">
        <f>IF(O147="sníž. přenesená",K147,0)</f>
        <v>0</v>
      </c>
      <c r="BI147" s="202">
        <f>IF(O147="nulová",K147,0)</f>
        <v>0</v>
      </c>
      <c r="BJ147" s="17" t="s">
        <v>165</v>
      </c>
      <c r="BK147" s="202">
        <f>ROUND(P147*H147,2)</f>
        <v>0</v>
      </c>
      <c r="BL147" s="17" t="s">
        <v>164</v>
      </c>
      <c r="BM147" s="201" t="s">
        <v>186</v>
      </c>
    </row>
    <row r="148" spans="1:65" s="2" customFormat="1" ht="11.25">
      <c r="A148" s="34"/>
      <c r="B148" s="35"/>
      <c r="C148" s="36"/>
      <c r="D148" s="203" t="s">
        <v>167</v>
      </c>
      <c r="E148" s="36"/>
      <c r="F148" s="204" t="s">
        <v>187</v>
      </c>
      <c r="G148" s="36"/>
      <c r="H148" s="36"/>
      <c r="I148" s="205"/>
      <c r="J148" s="205"/>
      <c r="K148" s="36"/>
      <c r="L148" s="36"/>
      <c r="M148" s="39"/>
      <c r="N148" s="206"/>
      <c r="O148" s="207"/>
      <c r="P148" s="71"/>
      <c r="Q148" s="71"/>
      <c r="R148" s="71"/>
      <c r="S148" s="71"/>
      <c r="T148" s="71"/>
      <c r="U148" s="71"/>
      <c r="V148" s="71"/>
      <c r="W148" s="71"/>
      <c r="X148" s="72"/>
      <c r="Y148" s="34"/>
      <c r="Z148" s="34"/>
      <c r="AA148" s="34"/>
      <c r="AB148" s="34"/>
      <c r="AC148" s="34"/>
      <c r="AD148" s="34"/>
      <c r="AE148" s="34"/>
      <c r="AT148" s="17" t="s">
        <v>167</v>
      </c>
      <c r="AU148" s="17" t="s">
        <v>165</v>
      </c>
    </row>
    <row r="149" spans="1:65" s="2" customFormat="1" ht="24.2" customHeight="1">
      <c r="A149" s="34"/>
      <c r="B149" s="35"/>
      <c r="C149" s="189" t="s">
        <v>188</v>
      </c>
      <c r="D149" s="189" t="s">
        <v>159</v>
      </c>
      <c r="E149" s="190" t="s">
        <v>189</v>
      </c>
      <c r="F149" s="191" t="s">
        <v>190</v>
      </c>
      <c r="G149" s="192" t="s">
        <v>191</v>
      </c>
      <c r="H149" s="193">
        <v>9</v>
      </c>
      <c r="I149" s="194"/>
      <c r="J149" s="194"/>
      <c r="K149" s="195">
        <f>ROUND(P149*H149,2)</f>
        <v>0</v>
      </c>
      <c r="L149" s="191" t="s">
        <v>163</v>
      </c>
      <c r="M149" s="39"/>
      <c r="N149" s="196" t="s">
        <v>1</v>
      </c>
      <c r="O149" s="197" t="s">
        <v>38</v>
      </c>
      <c r="P149" s="198">
        <f>I149+J149</f>
        <v>0</v>
      </c>
      <c r="Q149" s="198">
        <f>ROUND(I149*H149,2)</f>
        <v>0</v>
      </c>
      <c r="R149" s="198">
        <f>ROUND(J149*H149,2)</f>
        <v>0</v>
      </c>
      <c r="S149" s="71"/>
      <c r="T149" s="199">
        <f>S149*H149</f>
        <v>0</v>
      </c>
      <c r="U149" s="199">
        <v>0.25364999999999999</v>
      </c>
      <c r="V149" s="199">
        <f>U149*H149</f>
        <v>2.2828499999999998</v>
      </c>
      <c r="W149" s="199">
        <v>0</v>
      </c>
      <c r="X149" s="200">
        <f>W149*H149</f>
        <v>0</v>
      </c>
      <c r="Y149" s="34"/>
      <c r="Z149" s="34"/>
      <c r="AA149" s="34"/>
      <c r="AB149" s="34"/>
      <c r="AC149" s="34"/>
      <c r="AD149" s="34"/>
      <c r="AE149" s="34"/>
      <c r="AR149" s="201" t="s">
        <v>164</v>
      </c>
      <c r="AT149" s="201" t="s">
        <v>159</v>
      </c>
      <c r="AU149" s="201" t="s">
        <v>165</v>
      </c>
      <c r="AY149" s="17" t="s">
        <v>156</v>
      </c>
      <c r="BE149" s="202">
        <f>IF(O149="základní",K149,0)</f>
        <v>0</v>
      </c>
      <c r="BF149" s="202">
        <f>IF(O149="snížená",K149,0)</f>
        <v>0</v>
      </c>
      <c r="BG149" s="202">
        <f>IF(O149="zákl. přenesená",K149,0)</f>
        <v>0</v>
      </c>
      <c r="BH149" s="202">
        <f>IF(O149="sníž. přenesená",K149,0)</f>
        <v>0</v>
      </c>
      <c r="BI149" s="202">
        <f>IF(O149="nulová",K149,0)</f>
        <v>0</v>
      </c>
      <c r="BJ149" s="17" t="s">
        <v>165</v>
      </c>
      <c r="BK149" s="202">
        <f>ROUND(P149*H149,2)</f>
        <v>0</v>
      </c>
      <c r="BL149" s="17" t="s">
        <v>164</v>
      </c>
      <c r="BM149" s="201" t="s">
        <v>192</v>
      </c>
    </row>
    <row r="150" spans="1:65" s="2" customFormat="1" ht="11.25">
      <c r="A150" s="34"/>
      <c r="B150" s="35"/>
      <c r="C150" s="36"/>
      <c r="D150" s="203" t="s">
        <v>167</v>
      </c>
      <c r="E150" s="36"/>
      <c r="F150" s="204" t="s">
        <v>193</v>
      </c>
      <c r="G150" s="36"/>
      <c r="H150" s="36"/>
      <c r="I150" s="205"/>
      <c r="J150" s="205"/>
      <c r="K150" s="36"/>
      <c r="L150" s="36"/>
      <c r="M150" s="39"/>
      <c r="N150" s="206"/>
      <c r="O150" s="207"/>
      <c r="P150" s="71"/>
      <c r="Q150" s="71"/>
      <c r="R150" s="71"/>
      <c r="S150" s="71"/>
      <c r="T150" s="71"/>
      <c r="U150" s="71"/>
      <c r="V150" s="71"/>
      <c r="W150" s="71"/>
      <c r="X150" s="72"/>
      <c r="Y150" s="34"/>
      <c r="Z150" s="34"/>
      <c r="AA150" s="34"/>
      <c r="AB150" s="34"/>
      <c r="AC150" s="34"/>
      <c r="AD150" s="34"/>
      <c r="AE150" s="34"/>
      <c r="AT150" s="17" t="s">
        <v>167</v>
      </c>
      <c r="AU150" s="17" t="s">
        <v>165</v>
      </c>
    </row>
    <row r="151" spans="1:65" s="13" customFormat="1" ht="11.25">
      <c r="B151" s="208"/>
      <c r="C151" s="209"/>
      <c r="D151" s="210" t="s">
        <v>194</v>
      </c>
      <c r="E151" s="211" t="s">
        <v>1</v>
      </c>
      <c r="F151" s="212" t="s">
        <v>195</v>
      </c>
      <c r="G151" s="209"/>
      <c r="H151" s="211" t="s">
        <v>1</v>
      </c>
      <c r="I151" s="213"/>
      <c r="J151" s="213"/>
      <c r="K151" s="209"/>
      <c r="L151" s="209"/>
      <c r="M151" s="214"/>
      <c r="N151" s="215"/>
      <c r="O151" s="216"/>
      <c r="P151" s="216"/>
      <c r="Q151" s="216"/>
      <c r="R151" s="216"/>
      <c r="S151" s="216"/>
      <c r="T151" s="216"/>
      <c r="U151" s="216"/>
      <c r="V151" s="216"/>
      <c r="W151" s="216"/>
      <c r="X151" s="217"/>
      <c r="AT151" s="218" t="s">
        <v>194</v>
      </c>
      <c r="AU151" s="218" t="s">
        <v>165</v>
      </c>
      <c r="AV151" s="13" t="s">
        <v>82</v>
      </c>
      <c r="AW151" s="13" t="s">
        <v>5</v>
      </c>
      <c r="AX151" s="13" t="s">
        <v>74</v>
      </c>
      <c r="AY151" s="218" t="s">
        <v>156</v>
      </c>
    </row>
    <row r="152" spans="1:65" s="14" customFormat="1" ht="11.25">
      <c r="B152" s="219"/>
      <c r="C152" s="220"/>
      <c r="D152" s="210" t="s">
        <v>194</v>
      </c>
      <c r="E152" s="221" t="s">
        <v>1</v>
      </c>
      <c r="F152" s="222" t="s">
        <v>196</v>
      </c>
      <c r="G152" s="220"/>
      <c r="H152" s="223">
        <v>9</v>
      </c>
      <c r="I152" s="224"/>
      <c r="J152" s="224"/>
      <c r="K152" s="220"/>
      <c r="L152" s="220"/>
      <c r="M152" s="225"/>
      <c r="N152" s="226"/>
      <c r="O152" s="227"/>
      <c r="P152" s="227"/>
      <c r="Q152" s="227"/>
      <c r="R152" s="227"/>
      <c r="S152" s="227"/>
      <c r="T152" s="227"/>
      <c r="U152" s="227"/>
      <c r="V152" s="227"/>
      <c r="W152" s="227"/>
      <c r="X152" s="228"/>
      <c r="AT152" s="229" t="s">
        <v>194</v>
      </c>
      <c r="AU152" s="229" t="s">
        <v>165</v>
      </c>
      <c r="AV152" s="14" t="s">
        <v>165</v>
      </c>
      <c r="AW152" s="14" t="s">
        <v>5</v>
      </c>
      <c r="AX152" s="14" t="s">
        <v>74</v>
      </c>
      <c r="AY152" s="229" t="s">
        <v>156</v>
      </c>
    </row>
    <row r="153" spans="1:65" s="15" customFormat="1" ht="11.25">
      <c r="B153" s="230"/>
      <c r="C153" s="231"/>
      <c r="D153" s="210" t="s">
        <v>194</v>
      </c>
      <c r="E153" s="232" t="s">
        <v>1</v>
      </c>
      <c r="F153" s="233" t="s">
        <v>197</v>
      </c>
      <c r="G153" s="231"/>
      <c r="H153" s="234">
        <v>9</v>
      </c>
      <c r="I153" s="235"/>
      <c r="J153" s="235"/>
      <c r="K153" s="231"/>
      <c r="L153" s="231"/>
      <c r="M153" s="236"/>
      <c r="N153" s="237"/>
      <c r="O153" s="238"/>
      <c r="P153" s="238"/>
      <c r="Q153" s="238"/>
      <c r="R153" s="238"/>
      <c r="S153" s="238"/>
      <c r="T153" s="238"/>
      <c r="U153" s="238"/>
      <c r="V153" s="238"/>
      <c r="W153" s="238"/>
      <c r="X153" s="239"/>
      <c r="AT153" s="240" t="s">
        <v>194</v>
      </c>
      <c r="AU153" s="240" t="s">
        <v>165</v>
      </c>
      <c r="AV153" s="15" t="s">
        <v>164</v>
      </c>
      <c r="AW153" s="15" t="s">
        <v>5</v>
      </c>
      <c r="AX153" s="15" t="s">
        <v>82</v>
      </c>
      <c r="AY153" s="240" t="s">
        <v>156</v>
      </c>
    </row>
    <row r="154" spans="1:65" s="12" customFormat="1" ht="22.9" customHeight="1">
      <c r="B154" s="172"/>
      <c r="C154" s="173"/>
      <c r="D154" s="174" t="s">
        <v>73</v>
      </c>
      <c r="E154" s="187" t="s">
        <v>188</v>
      </c>
      <c r="F154" s="187" t="s">
        <v>198</v>
      </c>
      <c r="G154" s="173"/>
      <c r="H154" s="173"/>
      <c r="I154" s="176"/>
      <c r="J154" s="176"/>
      <c r="K154" s="188">
        <f>BK154</f>
        <v>0</v>
      </c>
      <c r="L154" s="173"/>
      <c r="M154" s="178"/>
      <c r="N154" s="179"/>
      <c r="O154" s="180"/>
      <c r="P154" s="180"/>
      <c r="Q154" s="181">
        <f>SUM(Q155:Q177)</f>
        <v>0</v>
      </c>
      <c r="R154" s="181">
        <f>SUM(R155:R177)</f>
        <v>0</v>
      </c>
      <c r="S154" s="180"/>
      <c r="T154" s="182">
        <f>SUM(T155:T177)</f>
        <v>0</v>
      </c>
      <c r="U154" s="180"/>
      <c r="V154" s="182">
        <f>SUM(V155:V177)</f>
        <v>1.7126219999999999</v>
      </c>
      <c r="W154" s="180"/>
      <c r="X154" s="183">
        <f>SUM(X155:X177)</f>
        <v>0</v>
      </c>
      <c r="AR154" s="184" t="s">
        <v>82</v>
      </c>
      <c r="AT154" s="185" t="s">
        <v>73</v>
      </c>
      <c r="AU154" s="185" t="s">
        <v>82</v>
      </c>
      <c r="AY154" s="184" t="s">
        <v>156</v>
      </c>
      <c r="BK154" s="186">
        <f>SUM(BK155:BK177)</f>
        <v>0</v>
      </c>
    </row>
    <row r="155" spans="1:65" s="2" customFormat="1" ht="24.2" customHeight="1">
      <c r="A155" s="34"/>
      <c r="B155" s="35"/>
      <c r="C155" s="189" t="s">
        <v>199</v>
      </c>
      <c r="D155" s="189" t="s">
        <v>159</v>
      </c>
      <c r="E155" s="190" t="s">
        <v>200</v>
      </c>
      <c r="F155" s="191" t="s">
        <v>201</v>
      </c>
      <c r="G155" s="192" t="s">
        <v>191</v>
      </c>
      <c r="H155" s="193">
        <v>53</v>
      </c>
      <c r="I155" s="194"/>
      <c r="J155" s="194"/>
      <c r="K155" s="195">
        <f>ROUND(P155*H155,2)</f>
        <v>0</v>
      </c>
      <c r="L155" s="191" t="s">
        <v>163</v>
      </c>
      <c r="M155" s="39"/>
      <c r="N155" s="196" t="s">
        <v>1</v>
      </c>
      <c r="O155" s="197" t="s">
        <v>38</v>
      </c>
      <c r="P155" s="198">
        <f>I155+J155</f>
        <v>0</v>
      </c>
      <c r="Q155" s="198">
        <f>ROUND(I155*H155,2)</f>
        <v>0</v>
      </c>
      <c r="R155" s="198">
        <f>ROUND(J155*H155,2)</f>
        <v>0</v>
      </c>
      <c r="S155" s="71"/>
      <c r="T155" s="199">
        <f>S155*H155</f>
        <v>0</v>
      </c>
      <c r="U155" s="199">
        <v>2.9100000000000001E-2</v>
      </c>
      <c r="V155" s="199">
        <f>U155*H155</f>
        <v>1.5423</v>
      </c>
      <c r="W155" s="199">
        <v>0</v>
      </c>
      <c r="X155" s="200">
        <f>W155*H155</f>
        <v>0</v>
      </c>
      <c r="Y155" s="34"/>
      <c r="Z155" s="34"/>
      <c r="AA155" s="34"/>
      <c r="AB155" s="34"/>
      <c r="AC155" s="34"/>
      <c r="AD155" s="34"/>
      <c r="AE155" s="34"/>
      <c r="AR155" s="201" t="s">
        <v>164</v>
      </c>
      <c r="AT155" s="201" t="s">
        <v>159</v>
      </c>
      <c r="AU155" s="201" t="s">
        <v>165</v>
      </c>
      <c r="AY155" s="17" t="s">
        <v>156</v>
      </c>
      <c r="BE155" s="202">
        <f>IF(O155="základní",K155,0)</f>
        <v>0</v>
      </c>
      <c r="BF155" s="202">
        <f>IF(O155="snížená",K155,0)</f>
        <v>0</v>
      </c>
      <c r="BG155" s="202">
        <f>IF(O155="zákl. přenesená",K155,0)</f>
        <v>0</v>
      </c>
      <c r="BH155" s="202">
        <f>IF(O155="sníž. přenesená",K155,0)</f>
        <v>0</v>
      </c>
      <c r="BI155" s="202">
        <f>IF(O155="nulová",K155,0)</f>
        <v>0</v>
      </c>
      <c r="BJ155" s="17" t="s">
        <v>165</v>
      </c>
      <c r="BK155" s="202">
        <f>ROUND(P155*H155,2)</f>
        <v>0</v>
      </c>
      <c r="BL155" s="17" t="s">
        <v>164</v>
      </c>
      <c r="BM155" s="201" t="s">
        <v>202</v>
      </c>
    </row>
    <row r="156" spans="1:65" s="2" customFormat="1" ht="11.25">
      <c r="A156" s="34"/>
      <c r="B156" s="35"/>
      <c r="C156" s="36"/>
      <c r="D156" s="203" t="s">
        <v>167</v>
      </c>
      <c r="E156" s="36"/>
      <c r="F156" s="204" t="s">
        <v>203</v>
      </c>
      <c r="G156" s="36"/>
      <c r="H156" s="36"/>
      <c r="I156" s="205"/>
      <c r="J156" s="205"/>
      <c r="K156" s="36"/>
      <c r="L156" s="36"/>
      <c r="M156" s="39"/>
      <c r="N156" s="206"/>
      <c r="O156" s="207"/>
      <c r="P156" s="71"/>
      <c r="Q156" s="71"/>
      <c r="R156" s="71"/>
      <c r="S156" s="71"/>
      <c r="T156" s="71"/>
      <c r="U156" s="71"/>
      <c r="V156" s="71"/>
      <c r="W156" s="71"/>
      <c r="X156" s="72"/>
      <c r="Y156" s="34"/>
      <c r="Z156" s="34"/>
      <c r="AA156" s="34"/>
      <c r="AB156" s="34"/>
      <c r="AC156" s="34"/>
      <c r="AD156" s="34"/>
      <c r="AE156" s="34"/>
      <c r="AT156" s="17" t="s">
        <v>167</v>
      </c>
      <c r="AU156" s="17" t="s">
        <v>165</v>
      </c>
    </row>
    <row r="157" spans="1:65" s="2" customFormat="1" ht="24.2" customHeight="1">
      <c r="A157" s="34"/>
      <c r="B157" s="35"/>
      <c r="C157" s="189" t="s">
        <v>204</v>
      </c>
      <c r="D157" s="189" t="s">
        <v>159</v>
      </c>
      <c r="E157" s="190" t="s">
        <v>205</v>
      </c>
      <c r="F157" s="191" t="s">
        <v>206</v>
      </c>
      <c r="G157" s="192" t="s">
        <v>191</v>
      </c>
      <c r="H157" s="193">
        <v>6.3</v>
      </c>
      <c r="I157" s="194"/>
      <c r="J157" s="194"/>
      <c r="K157" s="195">
        <f>ROUND(P157*H157,2)</f>
        <v>0</v>
      </c>
      <c r="L157" s="191" t="s">
        <v>163</v>
      </c>
      <c r="M157" s="39"/>
      <c r="N157" s="196" t="s">
        <v>1</v>
      </c>
      <c r="O157" s="197" t="s">
        <v>38</v>
      </c>
      <c r="P157" s="198">
        <f>I157+J157</f>
        <v>0</v>
      </c>
      <c r="Q157" s="198">
        <f>ROUND(I157*H157,2)</f>
        <v>0</v>
      </c>
      <c r="R157" s="198">
        <f>ROUND(J157*H157,2)</f>
        <v>0</v>
      </c>
      <c r="S157" s="71"/>
      <c r="T157" s="199">
        <f>S157*H157</f>
        <v>0</v>
      </c>
      <c r="U157" s="199">
        <v>2.5999999999999998E-4</v>
      </c>
      <c r="V157" s="199">
        <f>U157*H157</f>
        <v>1.6379999999999999E-3</v>
      </c>
      <c r="W157" s="199">
        <v>0</v>
      </c>
      <c r="X157" s="200">
        <f>W157*H157</f>
        <v>0</v>
      </c>
      <c r="Y157" s="34"/>
      <c r="Z157" s="34"/>
      <c r="AA157" s="34"/>
      <c r="AB157" s="34"/>
      <c r="AC157" s="34"/>
      <c r="AD157" s="34"/>
      <c r="AE157" s="34"/>
      <c r="AR157" s="201" t="s">
        <v>164</v>
      </c>
      <c r="AT157" s="201" t="s">
        <v>159</v>
      </c>
      <c r="AU157" s="201" t="s">
        <v>165</v>
      </c>
      <c r="AY157" s="17" t="s">
        <v>156</v>
      </c>
      <c r="BE157" s="202">
        <f>IF(O157="základní",K157,0)</f>
        <v>0</v>
      </c>
      <c r="BF157" s="202">
        <f>IF(O157="snížená",K157,0)</f>
        <v>0</v>
      </c>
      <c r="BG157" s="202">
        <f>IF(O157="zákl. přenesená",K157,0)</f>
        <v>0</v>
      </c>
      <c r="BH157" s="202">
        <f>IF(O157="sníž. přenesená",K157,0)</f>
        <v>0</v>
      </c>
      <c r="BI157" s="202">
        <f>IF(O157="nulová",K157,0)</f>
        <v>0</v>
      </c>
      <c r="BJ157" s="17" t="s">
        <v>165</v>
      </c>
      <c r="BK157" s="202">
        <f>ROUND(P157*H157,2)</f>
        <v>0</v>
      </c>
      <c r="BL157" s="17" t="s">
        <v>164</v>
      </c>
      <c r="BM157" s="201" t="s">
        <v>207</v>
      </c>
    </row>
    <row r="158" spans="1:65" s="2" customFormat="1" ht="11.25">
      <c r="A158" s="34"/>
      <c r="B158" s="35"/>
      <c r="C158" s="36"/>
      <c r="D158" s="203" t="s">
        <v>167</v>
      </c>
      <c r="E158" s="36"/>
      <c r="F158" s="204" t="s">
        <v>208</v>
      </c>
      <c r="G158" s="36"/>
      <c r="H158" s="36"/>
      <c r="I158" s="205"/>
      <c r="J158" s="205"/>
      <c r="K158" s="36"/>
      <c r="L158" s="36"/>
      <c r="M158" s="39"/>
      <c r="N158" s="206"/>
      <c r="O158" s="207"/>
      <c r="P158" s="71"/>
      <c r="Q158" s="71"/>
      <c r="R158" s="71"/>
      <c r="S158" s="71"/>
      <c r="T158" s="71"/>
      <c r="U158" s="71"/>
      <c r="V158" s="71"/>
      <c r="W158" s="71"/>
      <c r="X158" s="72"/>
      <c r="Y158" s="34"/>
      <c r="Z158" s="34"/>
      <c r="AA158" s="34"/>
      <c r="AB158" s="34"/>
      <c r="AC158" s="34"/>
      <c r="AD158" s="34"/>
      <c r="AE158" s="34"/>
      <c r="AT158" s="17" t="s">
        <v>167</v>
      </c>
      <c r="AU158" s="17" t="s">
        <v>165</v>
      </c>
    </row>
    <row r="159" spans="1:65" s="13" customFormat="1" ht="11.25">
      <c r="B159" s="208"/>
      <c r="C159" s="209"/>
      <c r="D159" s="210" t="s">
        <v>194</v>
      </c>
      <c r="E159" s="211" t="s">
        <v>1</v>
      </c>
      <c r="F159" s="212" t="s">
        <v>209</v>
      </c>
      <c r="G159" s="209"/>
      <c r="H159" s="211" t="s">
        <v>1</v>
      </c>
      <c r="I159" s="213"/>
      <c r="J159" s="213"/>
      <c r="K159" s="209"/>
      <c r="L159" s="209"/>
      <c r="M159" s="214"/>
      <c r="N159" s="215"/>
      <c r="O159" s="216"/>
      <c r="P159" s="216"/>
      <c r="Q159" s="216"/>
      <c r="R159" s="216"/>
      <c r="S159" s="216"/>
      <c r="T159" s="216"/>
      <c r="U159" s="216"/>
      <c r="V159" s="216"/>
      <c r="W159" s="216"/>
      <c r="X159" s="217"/>
      <c r="AT159" s="218" t="s">
        <v>194</v>
      </c>
      <c r="AU159" s="218" t="s">
        <v>165</v>
      </c>
      <c r="AV159" s="13" t="s">
        <v>82</v>
      </c>
      <c r="AW159" s="13" t="s">
        <v>5</v>
      </c>
      <c r="AX159" s="13" t="s">
        <v>74</v>
      </c>
      <c r="AY159" s="218" t="s">
        <v>156</v>
      </c>
    </row>
    <row r="160" spans="1:65" s="14" customFormat="1" ht="11.25">
      <c r="B160" s="219"/>
      <c r="C160" s="220"/>
      <c r="D160" s="210" t="s">
        <v>194</v>
      </c>
      <c r="E160" s="221" t="s">
        <v>1</v>
      </c>
      <c r="F160" s="222" t="s">
        <v>210</v>
      </c>
      <c r="G160" s="220"/>
      <c r="H160" s="223">
        <v>6.3</v>
      </c>
      <c r="I160" s="224"/>
      <c r="J160" s="224"/>
      <c r="K160" s="220"/>
      <c r="L160" s="220"/>
      <c r="M160" s="225"/>
      <c r="N160" s="226"/>
      <c r="O160" s="227"/>
      <c r="P160" s="227"/>
      <c r="Q160" s="227"/>
      <c r="R160" s="227"/>
      <c r="S160" s="227"/>
      <c r="T160" s="227"/>
      <c r="U160" s="227"/>
      <c r="V160" s="227"/>
      <c r="W160" s="227"/>
      <c r="X160" s="228"/>
      <c r="AT160" s="229" t="s">
        <v>194</v>
      </c>
      <c r="AU160" s="229" t="s">
        <v>165</v>
      </c>
      <c r="AV160" s="14" t="s">
        <v>165</v>
      </c>
      <c r="AW160" s="14" t="s">
        <v>5</v>
      </c>
      <c r="AX160" s="14" t="s">
        <v>74</v>
      </c>
      <c r="AY160" s="229" t="s">
        <v>156</v>
      </c>
    </row>
    <row r="161" spans="1:65" s="15" customFormat="1" ht="11.25">
      <c r="B161" s="230"/>
      <c r="C161" s="231"/>
      <c r="D161" s="210" t="s">
        <v>194</v>
      </c>
      <c r="E161" s="232" t="s">
        <v>1</v>
      </c>
      <c r="F161" s="233" t="s">
        <v>197</v>
      </c>
      <c r="G161" s="231"/>
      <c r="H161" s="234">
        <v>6.3</v>
      </c>
      <c r="I161" s="235"/>
      <c r="J161" s="235"/>
      <c r="K161" s="231"/>
      <c r="L161" s="231"/>
      <c r="M161" s="236"/>
      <c r="N161" s="237"/>
      <c r="O161" s="238"/>
      <c r="P161" s="238"/>
      <c r="Q161" s="238"/>
      <c r="R161" s="238"/>
      <c r="S161" s="238"/>
      <c r="T161" s="238"/>
      <c r="U161" s="238"/>
      <c r="V161" s="238"/>
      <c r="W161" s="238"/>
      <c r="X161" s="239"/>
      <c r="AT161" s="240" t="s">
        <v>194</v>
      </c>
      <c r="AU161" s="240" t="s">
        <v>165</v>
      </c>
      <c r="AV161" s="15" t="s">
        <v>164</v>
      </c>
      <c r="AW161" s="15" t="s">
        <v>5</v>
      </c>
      <c r="AX161" s="15" t="s">
        <v>82</v>
      </c>
      <c r="AY161" s="240" t="s">
        <v>156</v>
      </c>
    </row>
    <row r="162" spans="1:65" s="2" customFormat="1" ht="24.2" customHeight="1">
      <c r="A162" s="34"/>
      <c r="B162" s="35"/>
      <c r="C162" s="189" t="s">
        <v>211</v>
      </c>
      <c r="D162" s="189" t="s">
        <v>159</v>
      </c>
      <c r="E162" s="190" t="s">
        <v>212</v>
      </c>
      <c r="F162" s="191" t="s">
        <v>213</v>
      </c>
      <c r="G162" s="192" t="s">
        <v>191</v>
      </c>
      <c r="H162" s="193">
        <v>6.3</v>
      </c>
      <c r="I162" s="194"/>
      <c r="J162" s="194"/>
      <c r="K162" s="195">
        <f>ROUND(P162*H162,2)</f>
        <v>0</v>
      </c>
      <c r="L162" s="191" t="s">
        <v>163</v>
      </c>
      <c r="M162" s="39"/>
      <c r="N162" s="196" t="s">
        <v>1</v>
      </c>
      <c r="O162" s="197" t="s">
        <v>38</v>
      </c>
      <c r="P162" s="198">
        <f>I162+J162</f>
        <v>0</v>
      </c>
      <c r="Q162" s="198">
        <f>ROUND(I162*H162,2)</f>
        <v>0</v>
      </c>
      <c r="R162" s="198">
        <f>ROUND(J162*H162,2)</f>
        <v>0</v>
      </c>
      <c r="S162" s="71"/>
      <c r="T162" s="199">
        <f>S162*H162</f>
        <v>0</v>
      </c>
      <c r="U162" s="199">
        <v>1.8380000000000001E-2</v>
      </c>
      <c r="V162" s="199">
        <f>U162*H162</f>
        <v>0.11579399999999999</v>
      </c>
      <c r="W162" s="199">
        <v>0</v>
      </c>
      <c r="X162" s="200">
        <f>W162*H162</f>
        <v>0</v>
      </c>
      <c r="Y162" s="34"/>
      <c r="Z162" s="34"/>
      <c r="AA162" s="34"/>
      <c r="AB162" s="34"/>
      <c r="AC162" s="34"/>
      <c r="AD162" s="34"/>
      <c r="AE162" s="34"/>
      <c r="AR162" s="201" t="s">
        <v>164</v>
      </c>
      <c r="AT162" s="201" t="s">
        <v>159</v>
      </c>
      <c r="AU162" s="201" t="s">
        <v>165</v>
      </c>
      <c r="AY162" s="17" t="s">
        <v>156</v>
      </c>
      <c r="BE162" s="202">
        <f>IF(O162="základní",K162,0)</f>
        <v>0</v>
      </c>
      <c r="BF162" s="202">
        <f>IF(O162="snížená",K162,0)</f>
        <v>0</v>
      </c>
      <c r="BG162" s="202">
        <f>IF(O162="zákl. přenesená",K162,0)</f>
        <v>0</v>
      </c>
      <c r="BH162" s="202">
        <f>IF(O162="sníž. přenesená",K162,0)</f>
        <v>0</v>
      </c>
      <c r="BI162" s="202">
        <f>IF(O162="nulová",K162,0)</f>
        <v>0</v>
      </c>
      <c r="BJ162" s="17" t="s">
        <v>165</v>
      </c>
      <c r="BK162" s="202">
        <f>ROUND(P162*H162,2)</f>
        <v>0</v>
      </c>
      <c r="BL162" s="17" t="s">
        <v>164</v>
      </c>
      <c r="BM162" s="201" t="s">
        <v>214</v>
      </c>
    </row>
    <row r="163" spans="1:65" s="2" customFormat="1" ht="11.25">
      <c r="A163" s="34"/>
      <c r="B163" s="35"/>
      <c r="C163" s="36"/>
      <c r="D163" s="203" t="s">
        <v>167</v>
      </c>
      <c r="E163" s="36"/>
      <c r="F163" s="204" t="s">
        <v>215</v>
      </c>
      <c r="G163" s="36"/>
      <c r="H163" s="36"/>
      <c r="I163" s="205"/>
      <c r="J163" s="205"/>
      <c r="K163" s="36"/>
      <c r="L163" s="36"/>
      <c r="M163" s="39"/>
      <c r="N163" s="206"/>
      <c r="O163" s="207"/>
      <c r="P163" s="71"/>
      <c r="Q163" s="71"/>
      <c r="R163" s="71"/>
      <c r="S163" s="71"/>
      <c r="T163" s="71"/>
      <c r="U163" s="71"/>
      <c r="V163" s="71"/>
      <c r="W163" s="71"/>
      <c r="X163" s="72"/>
      <c r="Y163" s="34"/>
      <c r="Z163" s="34"/>
      <c r="AA163" s="34"/>
      <c r="AB163" s="34"/>
      <c r="AC163" s="34"/>
      <c r="AD163" s="34"/>
      <c r="AE163" s="34"/>
      <c r="AT163" s="17" t="s">
        <v>167</v>
      </c>
      <c r="AU163" s="17" t="s">
        <v>165</v>
      </c>
    </row>
    <row r="164" spans="1:65" s="2" customFormat="1" ht="24.2" customHeight="1">
      <c r="A164" s="34"/>
      <c r="B164" s="35"/>
      <c r="C164" s="189" t="s">
        <v>216</v>
      </c>
      <c r="D164" s="189" t="s">
        <v>159</v>
      </c>
      <c r="E164" s="190" t="s">
        <v>217</v>
      </c>
      <c r="F164" s="191" t="s">
        <v>218</v>
      </c>
      <c r="G164" s="192" t="s">
        <v>191</v>
      </c>
      <c r="H164" s="193">
        <v>22</v>
      </c>
      <c r="I164" s="194"/>
      <c r="J164" s="194"/>
      <c r="K164" s="195">
        <f>ROUND(P164*H164,2)</f>
        <v>0</v>
      </c>
      <c r="L164" s="191" t="s">
        <v>163</v>
      </c>
      <c r="M164" s="39"/>
      <c r="N164" s="196" t="s">
        <v>1</v>
      </c>
      <c r="O164" s="197" t="s">
        <v>38</v>
      </c>
      <c r="P164" s="198">
        <f>I164+J164</f>
        <v>0</v>
      </c>
      <c r="Q164" s="198">
        <f>ROUND(I164*H164,2)</f>
        <v>0</v>
      </c>
      <c r="R164" s="198">
        <f>ROUND(J164*H164,2)</f>
        <v>0</v>
      </c>
      <c r="S164" s="71"/>
      <c r="T164" s="199">
        <f>S164*H164</f>
        <v>0</v>
      </c>
      <c r="U164" s="199">
        <v>0</v>
      </c>
      <c r="V164" s="199">
        <f>U164*H164</f>
        <v>0</v>
      </c>
      <c r="W164" s="199">
        <v>0</v>
      </c>
      <c r="X164" s="200">
        <f>W164*H164</f>
        <v>0</v>
      </c>
      <c r="Y164" s="34"/>
      <c r="Z164" s="34"/>
      <c r="AA164" s="34"/>
      <c r="AB164" s="34"/>
      <c r="AC164" s="34"/>
      <c r="AD164" s="34"/>
      <c r="AE164" s="34"/>
      <c r="AR164" s="201" t="s">
        <v>164</v>
      </c>
      <c r="AT164" s="201" t="s">
        <v>159</v>
      </c>
      <c r="AU164" s="201" t="s">
        <v>165</v>
      </c>
      <c r="AY164" s="17" t="s">
        <v>156</v>
      </c>
      <c r="BE164" s="202">
        <f>IF(O164="základní",K164,0)</f>
        <v>0</v>
      </c>
      <c r="BF164" s="202">
        <f>IF(O164="snížená",K164,0)</f>
        <v>0</v>
      </c>
      <c r="BG164" s="202">
        <f>IF(O164="zákl. přenesená",K164,0)</f>
        <v>0</v>
      </c>
      <c r="BH164" s="202">
        <f>IF(O164="sníž. přenesená",K164,0)</f>
        <v>0</v>
      </c>
      <c r="BI164" s="202">
        <f>IF(O164="nulová",K164,0)</f>
        <v>0</v>
      </c>
      <c r="BJ164" s="17" t="s">
        <v>165</v>
      </c>
      <c r="BK164" s="202">
        <f>ROUND(P164*H164,2)</f>
        <v>0</v>
      </c>
      <c r="BL164" s="17" t="s">
        <v>164</v>
      </c>
      <c r="BM164" s="201" t="s">
        <v>219</v>
      </c>
    </row>
    <row r="165" spans="1:65" s="2" customFormat="1" ht="11.25">
      <c r="A165" s="34"/>
      <c r="B165" s="35"/>
      <c r="C165" s="36"/>
      <c r="D165" s="203" t="s">
        <v>167</v>
      </c>
      <c r="E165" s="36"/>
      <c r="F165" s="204" t="s">
        <v>220</v>
      </c>
      <c r="G165" s="36"/>
      <c r="H165" s="36"/>
      <c r="I165" s="205"/>
      <c r="J165" s="205"/>
      <c r="K165" s="36"/>
      <c r="L165" s="36"/>
      <c r="M165" s="39"/>
      <c r="N165" s="206"/>
      <c r="O165" s="207"/>
      <c r="P165" s="71"/>
      <c r="Q165" s="71"/>
      <c r="R165" s="71"/>
      <c r="S165" s="71"/>
      <c r="T165" s="71"/>
      <c r="U165" s="71"/>
      <c r="V165" s="71"/>
      <c r="W165" s="71"/>
      <c r="X165" s="72"/>
      <c r="Y165" s="34"/>
      <c r="Z165" s="34"/>
      <c r="AA165" s="34"/>
      <c r="AB165" s="34"/>
      <c r="AC165" s="34"/>
      <c r="AD165" s="34"/>
      <c r="AE165" s="34"/>
      <c r="AT165" s="17" t="s">
        <v>167</v>
      </c>
      <c r="AU165" s="17" t="s">
        <v>165</v>
      </c>
    </row>
    <row r="166" spans="1:65" s="2" customFormat="1" ht="24.2" customHeight="1">
      <c r="A166" s="34"/>
      <c r="B166" s="35"/>
      <c r="C166" s="189" t="s">
        <v>221</v>
      </c>
      <c r="D166" s="189" t="s">
        <v>159</v>
      </c>
      <c r="E166" s="190" t="s">
        <v>222</v>
      </c>
      <c r="F166" s="191" t="s">
        <v>223</v>
      </c>
      <c r="G166" s="192" t="s">
        <v>191</v>
      </c>
      <c r="H166" s="193">
        <v>32</v>
      </c>
      <c r="I166" s="194"/>
      <c r="J166" s="194"/>
      <c r="K166" s="195">
        <f>ROUND(P166*H166,2)</f>
        <v>0</v>
      </c>
      <c r="L166" s="191" t="s">
        <v>163</v>
      </c>
      <c r="M166" s="39"/>
      <c r="N166" s="196" t="s">
        <v>1</v>
      </c>
      <c r="O166" s="197" t="s">
        <v>38</v>
      </c>
      <c r="P166" s="198">
        <f>I166+J166</f>
        <v>0</v>
      </c>
      <c r="Q166" s="198">
        <f>ROUND(I166*H166,2)</f>
        <v>0</v>
      </c>
      <c r="R166" s="198">
        <f>ROUND(J166*H166,2)</f>
        <v>0</v>
      </c>
      <c r="S166" s="71"/>
      <c r="T166" s="199">
        <f>S166*H166</f>
        <v>0</v>
      </c>
      <c r="U166" s="199">
        <v>0</v>
      </c>
      <c r="V166" s="199">
        <f>U166*H166</f>
        <v>0</v>
      </c>
      <c r="W166" s="199">
        <v>0</v>
      </c>
      <c r="X166" s="200">
        <f>W166*H166</f>
        <v>0</v>
      </c>
      <c r="Y166" s="34"/>
      <c r="Z166" s="34"/>
      <c r="AA166" s="34"/>
      <c r="AB166" s="34"/>
      <c r="AC166" s="34"/>
      <c r="AD166" s="34"/>
      <c r="AE166" s="34"/>
      <c r="AR166" s="201" t="s">
        <v>164</v>
      </c>
      <c r="AT166" s="201" t="s">
        <v>159</v>
      </c>
      <c r="AU166" s="201" t="s">
        <v>165</v>
      </c>
      <c r="AY166" s="17" t="s">
        <v>156</v>
      </c>
      <c r="BE166" s="202">
        <f>IF(O166="základní",K166,0)</f>
        <v>0</v>
      </c>
      <c r="BF166" s="202">
        <f>IF(O166="snížená",K166,0)</f>
        <v>0</v>
      </c>
      <c r="BG166" s="202">
        <f>IF(O166="zákl. přenesená",K166,0)</f>
        <v>0</v>
      </c>
      <c r="BH166" s="202">
        <f>IF(O166="sníž. přenesená",K166,0)</f>
        <v>0</v>
      </c>
      <c r="BI166" s="202">
        <f>IF(O166="nulová",K166,0)</f>
        <v>0</v>
      </c>
      <c r="BJ166" s="17" t="s">
        <v>165</v>
      </c>
      <c r="BK166" s="202">
        <f>ROUND(P166*H166,2)</f>
        <v>0</v>
      </c>
      <c r="BL166" s="17" t="s">
        <v>164</v>
      </c>
      <c r="BM166" s="201" t="s">
        <v>224</v>
      </c>
    </row>
    <row r="167" spans="1:65" s="2" customFormat="1" ht="11.25">
      <c r="A167" s="34"/>
      <c r="B167" s="35"/>
      <c r="C167" s="36"/>
      <c r="D167" s="203" t="s">
        <v>167</v>
      </c>
      <c r="E167" s="36"/>
      <c r="F167" s="204" t="s">
        <v>225</v>
      </c>
      <c r="G167" s="36"/>
      <c r="H167" s="36"/>
      <c r="I167" s="205"/>
      <c r="J167" s="205"/>
      <c r="K167" s="36"/>
      <c r="L167" s="36"/>
      <c r="M167" s="39"/>
      <c r="N167" s="206"/>
      <c r="O167" s="207"/>
      <c r="P167" s="71"/>
      <c r="Q167" s="71"/>
      <c r="R167" s="71"/>
      <c r="S167" s="71"/>
      <c r="T167" s="71"/>
      <c r="U167" s="71"/>
      <c r="V167" s="71"/>
      <c r="W167" s="71"/>
      <c r="X167" s="72"/>
      <c r="Y167" s="34"/>
      <c r="Z167" s="34"/>
      <c r="AA167" s="34"/>
      <c r="AB167" s="34"/>
      <c r="AC167" s="34"/>
      <c r="AD167" s="34"/>
      <c r="AE167" s="34"/>
      <c r="AT167" s="17" t="s">
        <v>167</v>
      </c>
      <c r="AU167" s="17" t="s">
        <v>165</v>
      </c>
    </row>
    <row r="168" spans="1:65" s="2" customFormat="1" ht="24.2" customHeight="1">
      <c r="A168" s="34"/>
      <c r="B168" s="35"/>
      <c r="C168" s="189" t="s">
        <v>226</v>
      </c>
      <c r="D168" s="189" t="s">
        <v>159</v>
      </c>
      <c r="E168" s="190" t="s">
        <v>227</v>
      </c>
      <c r="F168" s="191" t="s">
        <v>228</v>
      </c>
      <c r="G168" s="192" t="s">
        <v>180</v>
      </c>
      <c r="H168" s="193">
        <v>34</v>
      </c>
      <c r="I168" s="194"/>
      <c r="J168" s="194"/>
      <c r="K168" s="195">
        <f>ROUND(P168*H168,2)</f>
        <v>0</v>
      </c>
      <c r="L168" s="191" t="s">
        <v>163</v>
      </c>
      <c r="M168" s="39"/>
      <c r="N168" s="196" t="s">
        <v>1</v>
      </c>
      <c r="O168" s="197" t="s">
        <v>38</v>
      </c>
      <c r="P168" s="198">
        <f>I168+J168</f>
        <v>0</v>
      </c>
      <c r="Q168" s="198">
        <f>ROUND(I168*H168,2)</f>
        <v>0</v>
      </c>
      <c r="R168" s="198">
        <f>ROUND(J168*H168,2)</f>
        <v>0</v>
      </c>
      <c r="S168" s="71"/>
      <c r="T168" s="199">
        <f>S168*H168</f>
        <v>0</v>
      </c>
      <c r="U168" s="199">
        <v>1.5E-3</v>
      </c>
      <c r="V168" s="199">
        <f>U168*H168</f>
        <v>5.1000000000000004E-2</v>
      </c>
      <c r="W168" s="199">
        <v>0</v>
      </c>
      <c r="X168" s="200">
        <f>W168*H168</f>
        <v>0</v>
      </c>
      <c r="Y168" s="34"/>
      <c r="Z168" s="34"/>
      <c r="AA168" s="34"/>
      <c r="AB168" s="34"/>
      <c r="AC168" s="34"/>
      <c r="AD168" s="34"/>
      <c r="AE168" s="34"/>
      <c r="AR168" s="201" t="s">
        <v>164</v>
      </c>
      <c r="AT168" s="201" t="s">
        <v>159</v>
      </c>
      <c r="AU168" s="201" t="s">
        <v>165</v>
      </c>
      <c r="AY168" s="17" t="s">
        <v>156</v>
      </c>
      <c r="BE168" s="202">
        <f>IF(O168="základní",K168,0)</f>
        <v>0</v>
      </c>
      <c r="BF168" s="202">
        <f>IF(O168="snížená",K168,0)</f>
        <v>0</v>
      </c>
      <c r="BG168" s="202">
        <f>IF(O168="zákl. přenesená",K168,0)</f>
        <v>0</v>
      </c>
      <c r="BH168" s="202">
        <f>IF(O168="sníž. přenesená",K168,0)</f>
        <v>0</v>
      </c>
      <c r="BI168" s="202">
        <f>IF(O168="nulová",K168,0)</f>
        <v>0</v>
      </c>
      <c r="BJ168" s="17" t="s">
        <v>165</v>
      </c>
      <c r="BK168" s="202">
        <f>ROUND(P168*H168,2)</f>
        <v>0</v>
      </c>
      <c r="BL168" s="17" t="s">
        <v>164</v>
      </c>
      <c r="BM168" s="201" t="s">
        <v>229</v>
      </c>
    </row>
    <row r="169" spans="1:65" s="2" customFormat="1" ht="11.25">
      <c r="A169" s="34"/>
      <c r="B169" s="35"/>
      <c r="C169" s="36"/>
      <c r="D169" s="203" t="s">
        <v>167</v>
      </c>
      <c r="E169" s="36"/>
      <c r="F169" s="204" t="s">
        <v>230</v>
      </c>
      <c r="G169" s="36"/>
      <c r="H169" s="36"/>
      <c r="I169" s="205"/>
      <c r="J169" s="205"/>
      <c r="K169" s="36"/>
      <c r="L169" s="36"/>
      <c r="M169" s="39"/>
      <c r="N169" s="206"/>
      <c r="O169" s="207"/>
      <c r="P169" s="71"/>
      <c r="Q169" s="71"/>
      <c r="R169" s="71"/>
      <c r="S169" s="71"/>
      <c r="T169" s="71"/>
      <c r="U169" s="71"/>
      <c r="V169" s="71"/>
      <c r="W169" s="71"/>
      <c r="X169" s="72"/>
      <c r="Y169" s="34"/>
      <c r="Z169" s="34"/>
      <c r="AA169" s="34"/>
      <c r="AB169" s="34"/>
      <c r="AC169" s="34"/>
      <c r="AD169" s="34"/>
      <c r="AE169" s="34"/>
      <c r="AT169" s="17" t="s">
        <v>167</v>
      </c>
      <c r="AU169" s="17" t="s">
        <v>165</v>
      </c>
    </row>
    <row r="170" spans="1:65" s="2" customFormat="1" ht="24.2" customHeight="1">
      <c r="A170" s="34"/>
      <c r="B170" s="35"/>
      <c r="C170" s="189" t="s">
        <v>231</v>
      </c>
      <c r="D170" s="189" t="s">
        <v>159</v>
      </c>
      <c r="E170" s="190" t="s">
        <v>232</v>
      </c>
      <c r="F170" s="191" t="s">
        <v>233</v>
      </c>
      <c r="G170" s="192" t="s">
        <v>191</v>
      </c>
      <c r="H170" s="193">
        <v>6.3</v>
      </c>
      <c r="I170" s="194"/>
      <c r="J170" s="194"/>
      <c r="K170" s="195">
        <f>ROUND(P170*H170,2)</f>
        <v>0</v>
      </c>
      <c r="L170" s="191" t="s">
        <v>163</v>
      </c>
      <c r="M170" s="39"/>
      <c r="N170" s="196" t="s">
        <v>1</v>
      </c>
      <c r="O170" s="197" t="s">
        <v>38</v>
      </c>
      <c r="P170" s="198">
        <f>I170+J170</f>
        <v>0</v>
      </c>
      <c r="Q170" s="198">
        <f>ROUND(I170*H170,2)</f>
        <v>0</v>
      </c>
      <c r="R170" s="198">
        <f>ROUND(J170*H170,2)</f>
        <v>0</v>
      </c>
      <c r="S170" s="71"/>
      <c r="T170" s="199">
        <f>S170*H170</f>
        <v>0</v>
      </c>
      <c r="U170" s="199">
        <v>0</v>
      </c>
      <c r="V170" s="199">
        <f>U170*H170</f>
        <v>0</v>
      </c>
      <c r="W170" s="199">
        <v>0</v>
      </c>
      <c r="X170" s="200">
        <f>W170*H170</f>
        <v>0</v>
      </c>
      <c r="Y170" s="34"/>
      <c r="Z170" s="34"/>
      <c r="AA170" s="34"/>
      <c r="AB170" s="34"/>
      <c r="AC170" s="34"/>
      <c r="AD170" s="34"/>
      <c r="AE170" s="34"/>
      <c r="AR170" s="201" t="s">
        <v>164</v>
      </c>
      <c r="AT170" s="201" t="s">
        <v>159</v>
      </c>
      <c r="AU170" s="201" t="s">
        <v>165</v>
      </c>
      <c r="AY170" s="17" t="s">
        <v>156</v>
      </c>
      <c r="BE170" s="202">
        <f>IF(O170="základní",K170,0)</f>
        <v>0</v>
      </c>
      <c r="BF170" s="202">
        <f>IF(O170="snížená",K170,0)</f>
        <v>0</v>
      </c>
      <c r="BG170" s="202">
        <f>IF(O170="zákl. přenesená",K170,0)</f>
        <v>0</v>
      </c>
      <c r="BH170" s="202">
        <f>IF(O170="sníž. přenesená",K170,0)</f>
        <v>0</v>
      </c>
      <c r="BI170" s="202">
        <f>IF(O170="nulová",K170,0)</f>
        <v>0</v>
      </c>
      <c r="BJ170" s="17" t="s">
        <v>165</v>
      </c>
      <c r="BK170" s="202">
        <f>ROUND(P170*H170,2)</f>
        <v>0</v>
      </c>
      <c r="BL170" s="17" t="s">
        <v>164</v>
      </c>
      <c r="BM170" s="201" t="s">
        <v>234</v>
      </c>
    </row>
    <row r="171" spans="1:65" s="2" customFormat="1" ht="11.25">
      <c r="A171" s="34"/>
      <c r="B171" s="35"/>
      <c r="C171" s="36"/>
      <c r="D171" s="203" t="s">
        <v>167</v>
      </c>
      <c r="E171" s="36"/>
      <c r="F171" s="204" t="s">
        <v>235</v>
      </c>
      <c r="G171" s="36"/>
      <c r="H171" s="36"/>
      <c r="I171" s="205"/>
      <c r="J171" s="205"/>
      <c r="K171" s="36"/>
      <c r="L171" s="36"/>
      <c r="M171" s="39"/>
      <c r="N171" s="206"/>
      <c r="O171" s="207"/>
      <c r="P171" s="71"/>
      <c r="Q171" s="71"/>
      <c r="R171" s="71"/>
      <c r="S171" s="71"/>
      <c r="T171" s="71"/>
      <c r="U171" s="71"/>
      <c r="V171" s="71"/>
      <c r="W171" s="71"/>
      <c r="X171" s="72"/>
      <c r="Y171" s="34"/>
      <c r="Z171" s="34"/>
      <c r="AA171" s="34"/>
      <c r="AB171" s="34"/>
      <c r="AC171" s="34"/>
      <c r="AD171" s="34"/>
      <c r="AE171" s="34"/>
      <c r="AT171" s="17" t="s">
        <v>167</v>
      </c>
      <c r="AU171" s="17" t="s">
        <v>165</v>
      </c>
    </row>
    <row r="172" spans="1:65" s="2" customFormat="1" ht="24.2" customHeight="1">
      <c r="A172" s="34"/>
      <c r="B172" s="35"/>
      <c r="C172" s="189" t="s">
        <v>236</v>
      </c>
      <c r="D172" s="189" t="s">
        <v>159</v>
      </c>
      <c r="E172" s="190" t="s">
        <v>237</v>
      </c>
      <c r="F172" s="191" t="s">
        <v>238</v>
      </c>
      <c r="G172" s="192" t="s">
        <v>180</v>
      </c>
      <c r="H172" s="193">
        <v>18</v>
      </c>
      <c r="I172" s="194"/>
      <c r="J172" s="194"/>
      <c r="K172" s="195">
        <f>ROUND(P172*H172,2)</f>
        <v>0</v>
      </c>
      <c r="L172" s="191" t="s">
        <v>163</v>
      </c>
      <c r="M172" s="39"/>
      <c r="N172" s="196" t="s">
        <v>1</v>
      </c>
      <c r="O172" s="197" t="s">
        <v>38</v>
      </c>
      <c r="P172" s="198">
        <f>I172+J172</f>
        <v>0</v>
      </c>
      <c r="Q172" s="198">
        <f>ROUND(I172*H172,2)</f>
        <v>0</v>
      </c>
      <c r="R172" s="198">
        <f>ROUND(J172*H172,2)</f>
        <v>0</v>
      </c>
      <c r="S172" s="71"/>
      <c r="T172" s="199">
        <f>S172*H172</f>
        <v>0</v>
      </c>
      <c r="U172" s="199">
        <v>0</v>
      </c>
      <c r="V172" s="199">
        <f>U172*H172</f>
        <v>0</v>
      </c>
      <c r="W172" s="199">
        <v>0</v>
      </c>
      <c r="X172" s="200">
        <f>W172*H172</f>
        <v>0</v>
      </c>
      <c r="Y172" s="34"/>
      <c r="Z172" s="34"/>
      <c r="AA172" s="34"/>
      <c r="AB172" s="34"/>
      <c r="AC172" s="34"/>
      <c r="AD172" s="34"/>
      <c r="AE172" s="34"/>
      <c r="AR172" s="201" t="s">
        <v>164</v>
      </c>
      <c r="AT172" s="201" t="s">
        <v>159</v>
      </c>
      <c r="AU172" s="201" t="s">
        <v>165</v>
      </c>
      <c r="AY172" s="17" t="s">
        <v>156</v>
      </c>
      <c r="BE172" s="202">
        <f>IF(O172="základní",K172,0)</f>
        <v>0</v>
      </c>
      <c r="BF172" s="202">
        <f>IF(O172="snížená",K172,0)</f>
        <v>0</v>
      </c>
      <c r="BG172" s="202">
        <f>IF(O172="zákl. přenesená",K172,0)</f>
        <v>0</v>
      </c>
      <c r="BH172" s="202">
        <f>IF(O172="sníž. přenesená",K172,0)</f>
        <v>0</v>
      </c>
      <c r="BI172" s="202">
        <f>IF(O172="nulová",K172,0)</f>
        <v>0</v>
      </c>
      <c r="BJ172" s="17" t="s">
        <v>165</v>
      </c>
      <c r="BK172" s="202">
        <f>ROUND(P172*H172,2)</f>
        <v>0</v>
      </c>
      <c r="BL172" s="17" t="s">
        <v>164</v>
      </c>
      <c r="BM172" s="201" t="s">
        <v>239</v>
      </c>
    </row>
    <row r="173" spans="1:65" s="2" customFormat="1" ht="11.25">
      <c r="A173" s="34"/>
      <c r="B173" s="35"/>
      <c r="C173" s="36"/>
      <c r="D173" s="203" t="s">
        <v>167</v>
      </c>
      <c r="E173" s="36"/>
      <c r="F173" s="204" t="s">
        <v>240</v>
      </c>
      <c r="G173" s="36"/>
      <c r="H173" s="36"/>
      <c r="I173" s="205"/>
      <c r="J173" s="205"/>
      <c r="K173" s="36"/>
      <c r="L173" s="36"/>
      <c r="M173" s="39"/>
      <c r="N173" s="206"/>
      <c r="O173" s="207"/>
      <c r="P173" s="71"/>
      <c r="Q173" s="71"/>
      <c r="R173" s="71"/>
      <c r="S173" s="71"/>
      <c r="T173" s="71"/>
      <c r="U173" s="71"/>
      <c r="V173" s="71"/>
      <c r="W173" s="71"/>
      <c r="X173" s="72"/>
      <c r="Y173" s="34"/>
      <c r="Z173" s="34"/>
      <c r="AA173" s="34"/>
      <c r="AB173" s="34"/>
      <c r="AC173" s="34"/>
      <c r="AD173" s="34"/>
      <c r="AE173" s="34"/>
      <c r="AT173" s="17" t="s">
        <v>167</v>
      </c>
      <c r="AU173" s="17" t="s">
        <v>165</v>
      </c>
    </row>
    <row r="174" spans="1:65" s="14" customFormat="1" ht="11.25">
      <c r="B174" s="219"/>
      <c r="C174" s="220"/>
      <c r="D174" s="210" t="s">
        <v>194</v>
      </c>
      <c r="E174" s="221" t="s">
        <v>1</v>
      </c>
      <c r="F174" s="222" t="s">
        <v>241</v>
      </c>
      <c r="G174" s="220"/>
      <c r="H174" s="223">
        <v>18</v>
      </c>
      <c r="I174" s="224"/>
      <c r="J174" s="224"/>
      <c r="K174" s="220"/>
      <c r="L174" s="220"/>
      <c r="M174" s="225"/>
      <c r="N174" s="226"/>
      <c r="O174" s="227"/>
      <c r="P174" s="227"/>
      <c r="Q174" s="227"/>
      <c r="R174" s="227"/>
      <c r="S174" s="227"/>
      <c r="T174" s="227"/>
      <c r="U174" s="227"/>
      <c r="V174" s="227"/>
      <c r="W174" s="227"/>
      <c r="X174" s="228"/>
      <c r="AT174" s="229" t="s">
        <v>194</v>
      </c>
      <c r="AU174" s="229" t="s">
        <v>165</v>
      </c>
      <c r="AV174" s="14" t="s">
        <v>165</v>
      </c>
      <c r="AW174" s="14" t="s">
        <v>5</v>
      </c>
      <c r="AX174" s="14" t="s">
        <v>74</v>
      </c>
      <c r="AY174" s="229" t="s">
        <v>156</v>
      </c>
    </row>
    <row r="175" spans="1:65" s="15" customFormat="1" ht="11.25">
      <c r="B175" s="230"/>
      <c r="C175" s="231"/>
      <c r="D175" s="210" t="s">
        <v>194</v>
      </c>
      <c r="E175" s="232" t="s">
        <v>1</v>
      </c>
      <c r="F175" s="233" t="s">
        <v>197</v>
      </c>
      <c r="G175" s="231"/>
      <c r="H175" s="234">
        <v>18</v>
      </c>
      <c r="I175" s="235"/>
      <c r="J175" s="235"/>
      <c r="K175" s="231"/>
      <c r="L175" s="231"/>
      <c r="M175" s="236"/>
      <c r="N175" s="237"/>
      <c r="O175" s="238"/>
      <c r="P175" s="238"/>
      <c r="Q175" s="238"/>
      <c r="R175" s="238"/>
      <c r="S175" s="238"/>
      <c r="T175" s="238"/>
      <c r="U175" s="238"/>
      <c r="V175" s="238"/>
      <c r="W175" s="238"/>
      <c r="X175" s="239"/>
      <c r="AT175" s="240" t="s">
        <v>194</v>
      </c>
      <c r="AU175" s="240" t="s">
        <v>165</v>
      </c>
      <c r="AV175" s="15" t="s">
        <v>164</v>
      </c>
      <c r="AW175" s="15" t="s">
        <v>5</v>
      </c>
      <c r="AX175" s="15" t="s">
        <v>82</v>
      </c>
      <c r="AY175" s="240" t="s">
        <v>156</v>
      </c>
    </row>
    <row r="176" spans="1:65" s="2" customFormat="1" ht="24.2" customHeight="1">
      <c r="A176" s="34"/>
      <c r="B176" s="35"/>
      <c r="C176" s="241" t="s">
        <v>9</v>
      </c>
      <c r="D176" s="241" t="s">
        <v>242</v>
      </c>
      <c r="E176" s="242" t="s">
        <v>243</v>
      </c>
      <c r="F176" s="243" t="s">
        <v>244</v>
      </c>
      <c r="G176" s="244" t="s">
        <v>180</v>
      </c>
      <c r="H176" s="245">
        <v>18.899999999999999</v>
      </c>
      <c r="I176" s="246"/>
      <c r="J176" s="247"/>
      <c r="K176" s="248">
        <f>ROUND(P176*H176,2)</f>
        <v>0</v>
      </c>
      <c r="L176" s="243" t="s">
        <v>163</v>
      </c>
      <c r="M176" s="249"/>
      <c r="N176" s="250" t="s">
        <v>1</v>
      </c>
      <c r="O176" s="197" t="s">
        <v>38</v>
      </c>
      <c r="P176" s="198">
        <f>I176+J176</f>
        <v>0</v>
      </c>
      <c r="Q176" s="198">
        <f>ROUND(I176*H176,2)</f>
        <v>0</v>
      </c>
      <c r="R176" s="198">
        <f>ROUND(J176*H176,2)</f>
        <v>0</v>
      </c>
      <c r="S176" s="71"/>
      <c r="T176" s="199">
        <f>S176*H176</f>
        <v>0</v>
      </c>
      <c r="U176" s="199">
        <v>1E-4</v>
      </c>
      <c r="V176" s="199">
        <f>U176*H176</f>
        <v>1.89E-3</v>
      </c>
      <c r="W176" s="199">
        <v>0</v>
      </c>
      <c r="X176" s="200">
        <f>W176*H176</f>
        <v>0</v>
      </c>
      <c r="Y176" s="34"/>
      <c r="Z176" s="34"/>
      <c r="AA176" s="34"/>
      <c r="AB176" s="34"/>
      <c r="AC176" s="34"/>
      <c r="AD176" s="34"/>
      <c r="AE176" s="34"/>
      <c r="AR176" s="201" t="s">
        <v>204</v>
      </c>
      <c r="AT176" s="201" t="s">
        <v>242</v>
      </c>
      <c r="AU176" s="201" t="s">
        <v>165</v>
      </c>
      <c r="AY176" s="17" t="s">
        <v>156</v>
      </c>
      <c r="BE176" s="202">
        <f>IF(O176="základní",K176,0)</f>
        <v>0</v>
      </c>
      <c r="BF176" s="202">
        <f>IF(O176="snížená",K176,0)</f>
        <v>0</v>
      </c>
      <c r="BG176" s="202">
        <f>IF(O176="zákl. přenesená",K176,0)</f>
        <v>0</v>
      </c>
      <c r="BH176" s="202">
        <f>IF(O176="sníž. přenesená",K176,0)</f>
        <v>0</v>
      </c>
      <c r="BI176" s="202">
        <f>IF(O176="nulová",K176,0)</f>
        <v>0</v>
      </c>
      <c r="BJ176" s="17" t="s">
        <v>165</v>
      </c>
      <c r="BK176" s="202">
        <f>ROUND(P176*H176,2)</f>
        <v>0</v>
      </c>
      <c r="BL176" s="17" t="s">
        <v>164</v>
      </c>
      <c r="BM176" s="201" t="s">
        <v>245</v>
      </c>
    </row>
    <row r="177" spans="1:65" s="14" customFormat="1" ht="11.25">
      <c r="B177" s="219"/>
      <c r="C177" s="220"/>
      <c r="D177" s="210" t="s">
        <v>194</v>
      </c>
      <c r="E177" s="220"/>
      <c r="F177" s="222" t="s">
        <v>246</v>
      </c>
      <c r="G177" s="220"/>
      <c r="H177" s="223">
        <v>18.899999999999999</v>
      </c>
      <c r="I177" s="224"/>
      <c r="J177" s="224"/>
      <c r="K177" s="220"/>
      <c r="L177" s="220"/>
      <c r="M177" s="225"/>
      <c r="N177" s="226"/>
      <c r="O177" s="227"/>
      <c r="P177" s="227"/>
      <c r="Q177" s="227"/>
      <c r="R177" s="227"/>
      <c r="S177" s="227"/>
      <c r="T177" s="227"/>
      <c r="U177" s="227"/>
      <c r="V177" s="227"/>
      <c r="W177" s="227"/>
      <c r="X177" s="228"/>
      <c r="AT177" s="229" t="s">
        <v>194</v>
      </c>
      <c r="AU177" s="229" t="s">
        <v>165</v>
      </c>
      <c r="AV177" s="14" t="s">
        <v>165</v>
      </c>
      <c r="AW177" s="14" t="s">
        <v>4</v>
      </c>
      <c r="AX177" s="14" t="s">
        <v>82</v>
      </c>
      <c r="AY177" s="229" t="s">
        <v>156</v>
      </c>
    </row>
    <row r="178" spans="1:65" s="12" customFormat="1" ht="22.9" customHeight="1">
      <c r="B178" s="172"/>
      <c r="C178" s="173"/>
      <c r="D178" s="174" t="s">
        <v>73</v>
      </c>
      <c r="E178" s="187" t="s">
        <v>211</v>
      </c>
      <c r="F178" s="187" t="s">
        <v>247</v>
      </c>
      <c r="G178" s="173"/>
      <c r="H178" s="173"/>
      <c r="I178" s="176"/>
      <c r="J178" s="176"/>
      <c r="K178" s="188">
        <f>BK178</f>
        <v>0</v>
      </c>
      <c r="L178" s="173"/>
      <c r="M178" s="178"/>
      <c r="N178" s="179"/>
      <c r="O178" s="180"/>
      <c r="P178" s="180"/>
      <c r="Q178" s="181">
        <f>SUM(Q179:Q213)</f>
        <v>0</v>
      </c>
      <c r="R178" s="181">
        <f>SUM(R179:R213)</f>
        <v>0</v>
      </c>
      <c r="S178" s="180"/>
      <c r="T178" s="182">
        <f>SUM(T179:T213)</f>
        <v>0</v>
      </c>
      <c r="U178" s="180"/>
      <c r="V178" s="182">
        <f>SUM(V179:V213)</f>
        <v>2.8800000000000006E-3</v>
      </c>
      <c r="W178" s="180"/>
      <c r="X178" s="183">
        <f>SUM(X179:X213)</f>
        <v>6.3798500000000011</v>
      </c>
      <c r="AR178" s="184" t="s">
        <v>82</v>
      </c>
      <c r="AT178" s="185" t="s">
        <v>73</v>
      </c>
      <c r="AU178" s="185" t="s">
        <v>82</v>
      </c>
      <c r="AY178" s="184" t="s">
        <v>156</v>
      </c>
      <c r="BK178" s="186">
        <f>SUM(BK179:BK213)</f>
        <v>0</v>
      </c>
    </row>
    <row r="179" spans="1:65" s="2" customFormat="1" ht="24.2" customHeight="1">
      <c r="A179" s="34"/>
      <c r="B179" s="35"/>
      <c r="C179" s="189" t="s">
        <v>248</v>
      </c>
      <c r="D179" s="189" t="s">
        <v>159</v>
      </c>
      <c r="E179" s="190" t="s">
        <v>249</v>
      </c>
      <c r="F179" s="191" t="s">
        <v>250</v>
      </c>
      <c r="G179" s="192" t="s">
        <v>251</v>
      </c>
      <c r="H179" s="193">
        <v>24</v>
      </c>
      <c r="I179" s="194"/>
      <c r="J179" s="194"/>
      <c r="K179" s="195">
        <f>ROUND(P179*H179,2)</f>
        <v>0</v>
      </c>
      <c r="L179" s="191" t="s">
        <v>163</v>
      </c>
      <c r="M179" s="39"/>
      <c r="N179" s="196" t="s">
        <v>1</v>
      </c>
      <c r="O179" s="197" t="s">
        <v>38</v>
      </c>
      <c r="P179" s="198">
        <f>I179+J179</f>
        <v>0</v>
      </c>
      <c r="Q179" s="198">
        <f>ROUND(I179*H179,2)</f>
        <v>0</v>
      </c>
      <c r="R179" s="198">
        <f>ROUND(J179*H179,2)</f>
        <v>0</v>
      </c>
      <c r="S179" s="71"/>
      <c r="T179" s="199">
        <f>S179*H179</f>
        <v>0</v>
      </c>
      <c r="U179" s="199">
        <v>0</v>
      </c>
      <c r="V179" s="199">
        <f>U179*H179</f>
        <v>0</v>
      </c>
      <c r="W179" s="199">
        <v>0</v>
      </c>
      <c r="X179" s="200">
        <f>W179*H179</f>
        <v>0</v>
      </c>
      <c r="Y179" s="34"/>
      <c r="Z179" s="34"/>
      <c r="AA179" s="34"/>
      <c r="AB179" s="34"/>
      <c r="AC179" s="34"/>
      <c r="AD179" s="34"/>
      <c r="AE179" s="34"/>
      <c r="AR179" s="201" t="s">
        <v>164</v>
      </c>
      <c r="AT179" s="201" t="s">
        <v>159</v>
      </c>
      <c r="AU179" s="201" t="s">
        <v>165</v>
      </c>
      <c r="AY179" s="17" t="s">
        <v>156</v>
      </c>
      <c r="BE179" s="202">
        <f>IF(O179="základní",K179,0)</f>
        <v>0</v>
      </c>
      <c r="BF179" s="202">
        <f>IF(O179="snížená",K179,0)</f>
        <v>0</v>
      </c>
      <c r="BG179" s="202">
        <f>IF(O179="zákl. přenesená",K179,0)</f>
        <v>0</v>
      </c>
      <c r="BH179" s="202">
        <f>IF(O179="sníž. přenesená",K179,0)</f>
        <v>0</v>
      </c>
      <c r="BI179" s="202">
        <f>IF(O179="nulová",K179,0)</f>
        <v>0</v>
      </c>
      <c r="BJ179" s="17" t="s">
        <v>165</v>
      </c>
      <c r="BK179" s="202">
        <f>ROUND(P179*H179,2)</f>
        <v>0</v>
      </c>
      <c r="BL179" s="17" t="s">
        <v>164</v>
      </c>
      <c r="BM179" s="201" t="s">
        <v>252</v>
      </c>
    </row>
    <row r="180" spans="1:65" s="2" customFormat="1" ht="11.25">
      <c r="A180" s="34"/>
      <c r="B180" s="35"/>
      <c r="C180" s="36"/>
      <c r="D180" s="203" t="s">
        <v>167</v>
      </c>
      <c r="E180" s="36"/>
      <c r="F180" s="204" t="s">
        <v>253</v>
      </c>
      <c r="G180" s="36"/>
      <c r="H180" s="36"/>
      <c r="I180" s="205"/>
      <c r="J180" s="205"/>
      <c r="K180" s="36"/>
      <c r="L180" s="36"/>
      <c r="M180" s="39"/>
      <c r="N180" s="206"/>
      <c r="O180" s="207"/>
      <c r="P180" s="71"/>
      <c r="Q180" s="71"/>
      <c r="R180" s="71"/>
      <c r="S180" s="71"/>
      <c r="T180" s="71"/>
      <c r="U180" s="71"/>
      <c r="V180" s="71"/>
      <c r="W180" s="71"/>
      <c r="X180" s="72"/>
      <c r="Y180" s="34"/>
      <c r="Z180" s="34"/>
      <c r="AA180" s="34"/>
      <c r="AB180" s="34"/>
      <c r="AC180" s="34"/>
      <c r="AD180" s="34"/>
      <c r="AE180" s="34"/>
      <c r="AT180" s="17" t="s">
        <v>167</v>
      </c>
      <c r="AU180" s="17" t="s">
        <v>165</v>
      </c>
    </row>
    <row r="181" spans="1:65" s="2" customFormat="1" ht="24.2" customHeight="1">
      <c r="A181" s="34"/>
      <c r="B181" s="35"/>
      <c r="C181" s="189" t="s">
        <v>254</v>
      </c>
      <c r="D181" s="189" t="s">
        <v>159</v>
      </c>
      <c r="E181" s="190" t="s">
        <v>255</v>
      </c>
      <c r="F181" s="191" t="s">
        <v>256</v>
      </c>
      <c r="G181" s="192" t="s">
        <v>257</v>
      </c>
      <c r="H181" s="193">
        <v>12</v>
      </c>
      <c r="I181" s="194"/>
      <c r="J181" s="194"/>
      <c r="K181" s="195">
        <f>ROUND(P181*H181,2)</f>
        <v>0</v>
      </c>
      <c r="L181" s="191" t="s">
        <v>163</v>
      </c>
      <c r="M181" s="39"/>
      <c r="N181" s="196" t="s">
        <v>1</v>
      </c>
      <c r="O181" s="197" t="s">
        <v>38</v>
      </c>
      <c r="P181" s="198">
        <f>I181+J181</f>
        <v>0</v>
      </c>
      <c r="Q181" s="198">
        <f>ROUND(I181*H181,2)</f>
        <v>0</v>
      </c>
      <c r="R181" s="198">
        <f>ROUND(J181*H181,2)</f>
        <v>0</v>
      </c>
      <c r="S181" s="71"/>
      <c r="T181" s="199">
        <f>S181*H181</f>
        <v>0</v>
      </c>
      <c r="U181" s="199">
        <v>0</v>
      </c>
      <c r="V181" s="199">
        <f>U181*H181</f>
        <v>0</v>
      </c>
      <c r="W181" s="199">
        <v>0</v>
      </c>
      <c r="X181" s="200">
        <f>W181*H181</f>
        <v>0</v>
      </c>
      <c r="Y181" s="34"/>
      <c r="Z181" s="34"/>
      <c r="AA181" s="34"/>
      <c r="AB181" s="34"/>
      <c r="AC181" s="34"/>
      <c r="AD181" s="34"/>
      <c r="AE181" s="34"/>
      <c r="AR181" s="201" t="s">
        <v>164</v>
      </c>
      <c r="AT181" s="201" t="s">
        <v>159</v>
      </c>
      <c r="AU181" s="201" t="s">
        <v>165</v>
      </c>
      <c r="AY181" s="17" t="s">
        <v>156</v>
      </c>
      <c r="BE181" s="202">
        <f>IF(O181="základní",K181,0)</f>
        <v>0</v>
      </c>
      <c r="BF181" s="202">
        <f>IF(O181="snížená",K181,0)</f>
        <v>0</v>
      </c>
      <c r="BG181" s="202">
        <f>IF(O181="zákl. přenesená",K181,0)</f>
        <v>0</v>
      </c>
      <c r="BH181" s="202">
        <f>IF(O181="sníž. přenesená",K181,0)</f>
        <v>0</v>
      </c>
      <c r="BI181" s="202">
        <f>IF(O181="nulová",K181,0)</f>
        <v>0</v>
      </c>
      <c r="BJ181" s="17" t="s">
        <v>165</v>
      </c>
      <c r="BK181" s="202">
        <f>ROUND(P181*H181,2)</f>
        <v>0</v>
      </c>
      <c r="BL181" s="17" t="s">
        <v>164</v>
      </c>
      <c r="BM181" s="201" t="s">
        <v>258</v>
      </c>
    </row>
    <row r="182" spans="1:65" s="2" customFormat="1" ht="11.25">
      <c r="A182" s="34"/>
      <c r="B182" s="35"/>
      <c r="C182" s="36"/>
      <c r="D182" s="203" t="s">
        <v>167</v>
      </c>
      <c r="E182" s="36"/>
      <c r="F182" s="204" t="s">
        <v>259</v>
      </c>
      <c r="G182" s="36"/>
      <c r="H182" s="36"/>
      <c r="I182" s="205"/>
      <c r="J182" s="205"/>
      <c r="K182" s="36"/>
      <c r="L182" s="36"/>
      <c r="M182" s="39"/>
      <c r="N182" s="206"/>
      <c r="O182" s="207"/>
      <c r="P182" s="71"/>
      <c r="Q182" s="71"/>
      <c r="R182" s="71"/>
      <c r="S182" s="71"/>
      <c r="T182" s="71"/>
      <c r="U182" s="71"/>
      <c r="V182" s="71"/>
      <c r="W182" s="71"/>
      <c r="X182" s="72"/>
      <c r="Y182" s="34"/>
      <c r="Z182" s="34"/>
      <c r="AA182" s="34"/>
      <c r="AB182" s="34"/>
      <c r="AC182" s="34"/>
      <c r="AD182" s="34"/>
      <c r="AE182" s="34"/>
      <c r="AT182" s="17" t="s">
        <v>167</v>
      </c>
      <c r="AU182" s="17" t="s">
        <v>165</v>
      </c>
    </row>
    <row r="183" spans="1:65" s="13" customFormat="1" ht="11.25">
      <c r="B183" s="208"/>
      <c r="C183" s="209"/>
      <c r="D183" s="210" t="s">
        <v>194</v>
      </c>
      <c r="E183" s="211" t="s">
        <v>1</v>
      </c>
      <c r="F183" s="212" t="s">
        <v>260</v>
      </c>
      <c r="G183" s="209"/>
      <c r="H183" s="211" t="s">
        <v>1</v>
      </c>
      <c r="I183" s="213"/>
      <c r="J183" s="213"/>
      <c r="K183" s="209"/>
      <c r="L183" s="209"/>
      <c r="M183" s="214"/>
      <c r="N183" s="215"/>
      <c r="O183" s="216"/>
      <c r="P183" s="216"/>
      <c r="Q183" s="216"/>
      <c r="R183" s="216"/>
      <c r="S183" s="216"/>
      <c r="T183" s="216"/>
      <c r="U183" s="216"/>
      <c r="V183" s="216"/>
      <c r="W183" s="216"/>
      <c r="X183" s="217"/>
      <c r="AT183" s="218" t="s">
        <v>194</v>
      </c>
      <c r="AU183" s="218" t="s">
        <v>165</v>
      </c>
      <c r="AV183" s="13" t="s">
        <v>82</v>
      </c>
      <c r="AW183" s="13" t="s">
        <v>5</v>
      </c>
      <c r="AX183" s="13" t="s">
        <v>74</v>
      </c>
      <c r="AY183" s="218" t="s">
        <v>156</v>
      </c>
    </row>
    <row r="184" spans="1:65" s="14" customFormat="1" ht="11.25">
      <c r="B184" s="219"/>
      <c r="C184" s="220"/>
      <c r="D184" s="210" t="s">
        <v>194</v>
      </c>
      <c r="E184" s="221" t="s">
        <v>1</v>
      </c>
      <c r="F184" s="222" t="s">
        <v>261</v>
      </c>
      <c r="G184" s="220"/>
      <c r="H184" s="223">
        <v>12</v>
      </c>
      <c r="I184" s="224"/>
      <c r="J184" s="224"/>
      <c r="K184" s="220"/>
      <c r="L184" s="220"/>
      <c r="M184" s="225"/>
      <c r="N184" s="226"/>
      <c r="O184" s="227"/>
      <c r="P184" s="227"/>
      <c r="Q184" s="227"/>
      <c r="R184" s="227"/>
      <c r="S184" s="227"/>
      <c r="T184" s="227"/>
      <c r="U184" s="227"/>
      <c r="V184" s="227"/>
      <c r="W184" s="227"/>
      <c r="X184" s="228"/>
      <c r="AT184" s="229" t="s">
        <v>194</v>
      </c>
      <c r="AU184" s="229" t="s">
        <v>165</v>
      </c>
      <c r="AV184" s="14" t="s">
        <v>165</v>
      </c>
      <c r="AW184" s="14" t="s">
        <v>5</v>
      </c>
      <c r="AX184" s="14" t="s">
        <v>74</v>
      </c>
      <c r="AY184" s="229" t="s">
        <v>156</v>
      </c>
    </row>
    <row r="185" spans="1:65" s="15" customFormat="1" ht="11.25">
      <c r="B185" s="230"/>
      <c r="C185" s="231"/>
      <c r="D185" s="210" t="s">
        <v>194</v>
      </c>
      <c r="E185" s="232" t="s">
        <v>1</v>
      </c>
      <c r="F185" s="233" t="s">
        <v>197</v>
      </c>
      <c r="G185" s="231"/>
      <c r="H185" s="234">
        <v>12</v>
      </c>
      <c r="I185" s="235"/>
      <c r="J185" s="235"/>
      <c r="K185" s="231"/>
      <c r="L185" s="231"/>
      <c r="M185" s="236"/>
      <c r="N185" s="237"/>
      <c r="O185" s="238"/>
      <c r="P185" s="238"/>
      <c r="Q185" s="238"/>
      <c r="R185" s="238"/>
      <c r="S185" s="238"/>
      <c r="T185" s="238"/>
      <c r="U185" s="238"/>
      <c r="V185" s="238"/>
      <c r="W185" s="238"/>
      <c r="X185" s="239"/>
      <c r="AT185" s="240" t="s">
        <v>194</v>
      </c>
      <c r="AU185" s="240" t="s">
        <v>165</v>
      </c>
      <c r="AV185" s="15" t="s">
        <v>164</v>
      </c>
      <c r="AW185" s="15" t="s">
        <v>5</v>
      </c>
      <c r="AX185" s="15" t="s">
        <v>82</v>
      </c>
      <c r="AY185" s="240" t="s">
        <v>156</v>
      </c>
    </row>
    <row r="186" spans="1:65" s="2" customFormat="1" ht="24.2" customHeight="1">
      <c r="A186" s="34"/>
      <c r="B186" s="35"/>
      <c r="C186" s="189" t="s">
        <v>262</v>
      </c>
      <c r="D186" s="189" t="s">
        <v>159</v>
      </c>
      <c r="E186" s="190" t="s">
        <v>263</v>
      </c>
      <c r="F186" s="191" t="s">
        <v>264</v>
      </c>
      <c r="G186" s="192" t="s">
        <v>257</v>
      </c>
      <c r="H186" s="193">
        <v>28</v>
      </c>
      <c r="I186" s="194"/>
      <c r="J186" s="194"/>
      <c r="K186" s="195">
        <f>ROUND(P186*H186,2)</f>
        <v>0</v>
      </c>
      <c r="L186" s="191" t="s">
        <v>163</v>
      </c>
      <c r="M186" s="39"/>
      <c r="N186" s="196" t="s">
        <v>1</v>
      </c>
      <c r="O186" s="197" t="s">
        <v>38</v>
      </c>
      <c r="P186" s="198">
        <f>I186+J186</f>
        <v>0</v>
      </c>
      <c r="Q186" s="198">
        <f>ROUND(I186*H186,2)</f>
        <v>0</v>
      </c>
      <c r="R186" s="198">
        <f>ROUND(J186*H186,2)</f>
        <v>0</v>
      </c>
      <c r="S186" s="71"/>
      <c r="T186" s="199">
        <f>S186*H186</f>
        <v>0</v>
      </c>
      <c r="U186" s="199">
        <v>0</v>
      </c>
      <c r="V186" s="199">
        <f>U186*H186</f>
        <v>0</v>
      </c>
      <c r="W186" s="199">
        <v>0</v>
      </c>
      <c r="X186" s="200">
        <f>W186*H186</f>
        <v>0</v>
      </c>
      <c r="Y186" s="34"/>
      <c r="Z186" s="34"/>
      <c r="AA186" s="34"/>
      <c r="AB186" s="34"/>
      <c r="AC186" s="34"/>
      <c r="AD186" s="34"/>
      <c r="AE186" s="34"/>
      <c r="AR186" s="201" t="s">
        <v>164</v>
      </c>
      <c r="AT186" s="201" t="s">
        <v>159</v>
      </c>
      <c r="AU186" s="201" t="s">
        <v>165</v>
      </c>
      <c r="AY186" s="17" t="s">
        <v>156</v>
      </c>
      <c r="BE186" s="202">
        <f>IF(O186="základní",K186,0)</f>
        <v>0</v>
      </c>
      <c r="BF186" s="202">
        <f>IF(O186="snížená",K186,0)</f>
        <v>0</v>
      </c>
      <c r="BG186" s="202">
        <f>IF(O186="zákl. přenesená",K186,0)</f>
        <v>0</v>
      </c>
      <c r="BH186" s="202">
        <f>IF(O186="sníž. přenesená",K186,0)</f>
        <v>0</v>
      </c>
      <c r="BI186" s="202">
        <f>IF(O186="nulová",K186,0)</f>
        <v>0</v>
      </c>
      <c r="BJ186" s="17" t="s">
        <v>165</v>
      </c>
      <c r="BK186" s="202">
        <f>ROUND(P186*H186,2)</f>
        <v>0</v>
      </c>
      <c r="BL186" s="17" t="s">
        <v>164</v>
      </c>
      <c r="BM186" s="201" t="s">
        <v>265</v>
      </c>
    </row>
    <row r="187" spans="1:65" s="2" customFormat="1" ht="11.25">
      <c r="A187" s="34"/>
      <c r="B187" s="35"/>
      <c r="C187" s="36"/>
      <c r="D187" s="203" t="s">
        <v>167</v>
      </c>
      <c r="E187" s="36"/>
      <c r="F187" s="204" t="s">
        <v>266</v>
      </c>
      <c r="G187" s="36"/>
      <c r="H187" s="36"/>
      <c r="I187" s="205"/>
      <c r="J187" s="205"/>
      <c r="K187" s="36"/>
      <c r="L187" s="36"/>
      <c r="M187" s="39"/>
      <c r="N187" s="206"/>
      <c r="O187" s="207"/>
      <c r="P187" s="71"/>
      <c r="Q187" s="71"/>
      <c r="R187" s="71"/>
      <c r="S187" s="71"/>
      <c r="T187" s="71"/>
      <c r="U187" s="71"/>
      <c r="V187" s="71"/>
      <c r="W187" s="71"/>
      <c r="X187" s="72"/>
      <c r="Y187" s="34"/>
      <c r="Z187" s="34"/>
      <c r="AA187" s="34"/>
      <c r="AB187" s="34"/>
      <c r="AC187" s="34"/>
      <c r="AD187" s="34"/>
      <c r="AE187" s="34"/>
      <c r="AT187" s="17" t="s">
        <v>167</v>
      </c>
      <c r="AU187" s="17" t="s">
        <v>165</v>
      </c>
    </row>
    <row r="188" spans="1:65" s="14" customFormat="1" ht="11.25">
      <c r="B188" s="219"/>
      <c r="C188" s="220"/>
      <c r="D188" s="210" t="s">
        <v>194</v>
      </c>
      <c r="E188" s="221" t="s">
        <v>1</v>
      </c>
      <c r="F188" s="222" t="s">
        <v>164</v>
      </c>
      <c r="G188" s="220"/>
      <c r="H188" s="223">
        <v>4</v>
      </c>
      <c r="I188" s="224"/>
      <c r="J188" s="224"/>
      <c r="K188" s="220"/>
      <c r="L188" s="220"/>
      <c r="M188" s="225"/>
      <c r="N188" s="226"/>
      <c r="O188" s="227"/>
      <c r="P188" s="227"/>
      <c r="Q188" s="227"/>
      <c r="R188" s="227"/>
      <c r="S188" s="227"/>
      <c r="T188" s="227"/>
      <c r="U188" s="227"/>
      <c r="V188" s="227"/>
      <c r="W188" s="227"/>
      <c r="X188" s="228"/>
      <c r="AT188" s="229" t="s">
        <v>194</v>
      </c>
      <c r="AU188" s="229" t="s">
        <v>165</v>
      </c>
      <c r="AV188" s="14" t="s">
        <v>165</v>
      </c>
      <c r="AW188" s="14" t="s">
        <v>5</v>
      </c>
      <c r="AX188" s="14" t="s">
        <v>82</v>
      </c>
      <c r="AY188" s="229" t="s">
        <v>156</v>
      </c>
    </row>
    <row r="189" spans="1:65" s="14" customFormat="1" ht="11.25">
      <c r="B189" s="219"/>
      <c r="C189" s="220"/>
      <c r="D189" s="210" t="s">
        <v>194</v>
      </c>
      <c r="E189" s="220"/>
      <c r="F189" s="222" t="s">
        <v>267</v>
      </c>
      <c r="G189" s="220"/>
      <c r="H189" s="223">
        <v>28</v>
      </c>
      <c r="I189" s="224"/>
      <c r="J189" s="224"/>
      <c r="K189" s="220"/>
      <c r="L189" s="220"/>
      <c r="M189" s="225"/>
      <c r="N189" s="226"/>
      <c r="O189" s="227"/>
      <c r="P189" s="227"/>
      <c r="Q189" s="227"/>
      <c r="R189" s="227"/>
      <c r="S189" s="227"/>
      <c r="T189" s="227"/>
      <c r="U189" s="227"/>
      <c r="V189" s="227"/>
      <c r="W189" s="227"/>
      <c r="X189" s="228"/>
      <c r="AT189" s="229" t="s">
        <v>194</v>
      </c>
      <c r="AU189" s="229" t="s">
        <v>165</v>
      </c>
      <c r="AV189" s="14" t="s">
        <v>165</v>
      </c>
      <c r="AW189" s="14" t="s">
        <v>4</v>
      </c>
      <c r="AX189" s="14" t="s">
        <v>82</v>
      </c>
      <c r="AY189" s="229" t="s">
        <v>156</v>
      </c>
    </row>
    <row r="190" spans="1:65" s="2" customFormat="1" ht="24.2" customHeight="1">
      <c r="A190" s="34"/>
      <c r="B190" s="35"/>
      <c r="C190" s="189" t="s">
        <v>268</v>
      </c>
      <c r="D190" s="189" t="s">
        <v>159</v>
      </c>
      <c r="E190" s="190" t="s">
        <v>269</v>
      </c>
      <c r="F190" s="191" t="s">
        <v>270</v>
      </c>
      <c r="G190" s="192" t="s">
        <v>257</v>
      </c>
      <c r="H190" s="193">
        <v>12</v>
      </c>
      <c r="I190" s="194"/>
      <c r="J190" s="194"/>
      <c r="K190" s="195">
        <f>ROUND(P190*H190,2)</f>
        <v>0</v>
      </c>
      <c r="L190" s="191" t="s">
        <v>163</v>
      </c>
      <c r="M190" s="39"/>
      <c r="N190" s="196" t="s">
        <v>1</v>
      </c>
      <c r="O190" s="197" t="s">
        <v>38</v>
      </c>
      <c r="P190" s="198">
        <f>I190+J190</f>
        <v>0</v>
      </c>
      <c r="Q190" s="198">
        <f>ROUND(I190*H190,2)</f>
        <v>0</v>
      </c>
      <c r="R190" s="198">
        <f>ROUND(J190*H190,2)</f>
        <v>0</v>
      </c>
      <c r="S190" s="71"/>
      <c r="T190" s="199">
        <f>S190*H190</f>
        <v>0</v>
      </c>
      <c r="U190" s="199">
        <v>0</v>
      </c>
      <c r="V190" s="199">
        <f>U190*H190</f>
        <v>0</v>
      </c>
      <c r="W190" s="199">
        <v>0</v>
      </c>
      <c r="X190" s="200">
        <f>W190*H190</f>
        <v>0</v>
      </c>
      <c r="Y190" s="34"/>
      <c r="Z190" s="34"/>
      <c r="AA190" s="34"/>
      <c r="AB190" s="34"/>
      <c r="AC190" s="34"/>
      <c r="AD190" s="34"/>
      <c r="AE190" s="34"/>
      <c r="AR190" s="201" t="s">
        <v>164</v>
      </c>
      <c r="AT190" s="201" t="s">
        <v>159</v>
      </c>
      <c r="AU190" s="201" t="s">
        <v>165</v>
      </c>
      <c r="AY190" s="17" t="s">
        <v>156</v>
      </c>
      <c r="BE190" s="202">
        <f>IF(O190="základní",K190,0)</f>
        <v>0</v>
      </c>
      <c r="BF190" s="202">
        <f>IF(O190="snížená",K190,0)</f>
        <v>0</v>
      </c>
      <c r="BG190" s="202">
        <f>IF(O190="zákl. přenesená",K190,0)</f>
        <v>0</v>
      </c>
      <c r="BH190" s="202">
        <f>IF(O190="sníž. přenesená",K190,0)</f>
        <v>0</v>
      </c>
      <c r="BI190" s="202">
        <f>IF(O190="nulová",K190,0)</f>
        <v>0</v>
      </c>
      <c r="BJ190" s="17" t="s">
        <v>165</v>
      </c>
      <c r="BK190" s="202">
        <f>ROUND(P190*H190,2)</f>
        <v>0</v>
      </c>
      <c r="BL190" s="17" t="s">
        <v>164</v>
      </c>
      <c r="BM190" s="201" t="s">
        <v>271</v>
      </c>
    </row>
    <row r="191" spans="1:65" s="2" customFormat="1" ht="11.25">
      <c r="A191" s="34"/>
      <c r="B191" s="35"/>
      <c r="C191" s="36"/>
      <c r="D191" s="203" t="s">
        <v>167</v>
      </c>
      <c r="E191" s="36"/>
      <c r="F191" s="204" t="s">
        <v>272</v>
      </c>
      <c r="G191" s="36"/>
      <c r="H191" s="36"/>
      <c r="I191" s="205"/>
      <c r="J191" s="205"/>
      <c r="K191" s="36"/>
      <c r="L191" s="36"/>
      <c r="M191" s="39"/>
      <c r="N191" s="206"/>
      <c r="O191" s="207"/>
      <c r="P191" s="71"/>
      <c r="Q191" s="71"/>
      <c r="R191" s="71"/>
      <c r="S191" s="71"/>
      <c r="T191" s="71"/>
      <c r="U191" s="71"/>
      <c r="V191" s="71"/>
      <c r="W191" s="71"/>
      <c r="X191" s="72"/>
      <c r="Y191" s="34"/>
      <c r="Z191" s="34"/>
      <c r="AA191" s="34"/>
      <c r="AB191" s="34"/>
      <c r="AC191" s="34"/>
      <c r="AD191" s="34"/>
      <c r="AE191" s="34"/>
      <c r="AT191" s="17" t="s">
        <v>167</v>
      </c>
      <c r="AU191" s="17" t="s">
        <v>165</v>
      </c>
    </row>
    <row r="192" spans="1:65" s="2" customFormat="1" ht="24.2" customHeight="1">
      <c r="A192" s="34"/>
      <c r="B192" s="35"/>
      <c r="C192" s="189" t="s">
        <v>273</v>
      </c>
      <c r="D192" s="189" t="s">
        <v>159</v>
      </c>
      <c r="E192" s="190" t="s">
        <v>274</v>
      </c>
      <c r="F192" s="191" t="s">
        <v>275</v>
      </c>
      <c r="G192" s="192" t="s">
        <v>191</v>
      </c>
      <c r="H192" s="193">
        <v>48</v>
      </c>
      <c r="I192" s="194"/>
      <c r="J192" s="194"/>
      <c r="K192" s="195">
        <f>ROUND(P192*H192,2)</f>
        <v>0</v>
      </c>
      <c r="L192" s="191" t="s">
        <v>163</v>
      </c>
      <c r="M192" s="39"/>
      <c r="N192" s="196" t="s">
        <v>1</v>
      </c>
      <c r="O192" s="197" t="s">
        <v>38</v>
      </c>
      <c r="P192" s="198">
        <f>I192+J192</f>
        <v>0</v>
      </c>
      <c r="Q192" s="198">
        <f>ROUND(I192*H192,2)</f>
        <v>0</v>
      </c>
      <c r="R192" s="198">
        <f>ROUND(J192*H192,2)</f>
        <v>0</v>
      </c>
      <c r="S192" s="71"/>
      <c r="T192" s="199">
        <f>S192*H192</f>
        <v>0</v>
      </c>
      <c r="U192" s="199">
        <v>4.0000000000000003E-5</v>
      </c>
      <c r="V192" s="199">
        <f>U192*H192</f>
        <v>1.9200000000000003E-3</v>
      </c>
      <c r="W192" s="199">
        <v>0</v>
      </c>
      <c r="X192" s="200">
        <f>W192*H192</f>
        <v>0</v>
      </c>
      <c r="Y192" s="34"/>
      <c r="Z192" s="34"/>
      <c r="AA192" s="34"/>
      <c r="AB192" s="34"/>
      <c r="AC192" s="34"/>
      <c r="AD192" s="34"/>
      <c r="AE192" s="34"/>
      <c r="AR192" s="201" t="s">
        <v>164</v>
      </c>
      <c r="AT192" s="201" t="s">
        <v>159</v>
      </c>
      <c r="AU192" s="201" t="s">
        <v>165</v>
      </c>
      <c r="AY192" s="17" t="s">
        <v>156</v>
      </c>
      <c r="BE192" s="202">
        <f>IF(O192="základní",K192,0)</f>
        <v>0</v>
      </c>
      <c r="BF192" s="202">
        <f>IF(O192="snížená",K192,0)</f>
        <v>0</v>
      </c>
      <c r="BG192" s="202">
        <f>IF(O192="zákl. přenesená",K192,0)</f>
        <v>0</v>
      </c>
      <c r="BH192" s="202">
        <f>IF(O192="sníž. přenesená",K192,0)</f>
        <v>0</v>
      </c>
      <c r="BI192" s="202">
        <f>IF(O192="nulová",K192,0)</f>
        <v>0</v>
      </c>
      <c r="BJ192" s="17" t="s">
        <v>165</v>
      </c>
      <c r="BK192" s="202">
        <f>ROUND(P192*H192,2)</f>
        <v>0</v>
      </c>
      <c r="BL192" s="17" t="s">
        <v>164</v>
      </c>
      <c r="BM192" s="201" t="s">
        <v>276</v>
      </c>
    </row>
    <row r="193" spans="1:65" s="2" customFormat="1" ht="11.25">
      <c r="A193" s="34"/>
      <c r="B193" s="35"/>
      <c r="C193" s="36"/>
      <c r="D193" s="203" t="s">
        <v>167</v>
      </c>
      <c r="E193" s="36"/>
      <c r="F193" s="204" t="s">
        <v>277</v>
      </c>
      <c r="G193" s="36"/>
      <c r="H193" s="36"/>
      <c r="I193" s="205"/>
      <c r="J193" s="205"/>
      <c r="K193" s="36"/>
      <c r="L193" s="36"/>
      <c r="M193" s="39"/>
      <c r="N193" s="206"/>
      <c r="O193" s="207"/>
      <c r="P193" s="71"/>
      <c r="Q193" s="71"/>
      <c r="R193" s="71"/>
      <c r="S193" s="71"/>
      <c r="T193" s="71"/>
      <c r="U193" s="71"/>
      <c r="V193" s="71"/>
      <c r="W193" s="71"/>
      <c r="X193" s="72"/>
      <c r="Y193" s="34"/>
      <c r="Z193" s="34"/>
      <c r="AA193" s="34"/>
      <c r="AB193" s="34"/>
      <c r="AC193" s="34"/>
      <c r="AD193" s="34"/>
      <c r="AE193" s="34"/>
      <c r="AT193" s="17" t="s">
        <v>167</v>
      </c>
      <c r="AU193" s="17" t="s">
        <v>165</v>
      </c>
    </row>
    <row r="194" spans="1:65" s="14" customFormat="1" ht="11.25">
      <c r="B194" s="219"/>
      <c r="C194" s="220"/>
      <c r="D194" s="210" t="s">
        <v>194</v>
      </c>
      <c r="E194" s="221" t="s">
        <v>1</v>
      </c>
      <c r="F194" s="222" t="s">
        <v>278</v>
      </c>
      <c r="G194" s="220"/>
      <c r="H194" s="223">
        <v>24</v>
      </c>
      <c r="I194" s="224"/>
      <c r="J194" s="224"/>
      <c r="K194" s="220"/>
      <c r="L194" s="220"/>
      <c r="M194" s="225"/>
      <c r="N194" s="226"/>
      <c r="O194" s="227"/>
      <c r="P194" s="227"/>
      <c r="Q194" s="227"/>
      <c r="R194" s="227"/>
      <c r="S194" s="227"/>
      <c r="T194" s="227"/>
      <c r="U194" s="227"/>
      <c r="V194" s="227"/>
      <c r="W194" s="227"/>
      <c r="X194" s="228"/>
      <c r="AT194" s="229" t="s">
        <v>194</v>
      </c>
      <c r="AU194" s="229" t="s">
        <v>165</v>
      </c>
      <c r="AV194" s="14" t="s">
        <v>165</v>
      </c>
      <c r="AW194" s="14" t="s">
        <v>5</v>
      </c>
      <c r="AX194" s="14" t="s">
        <v>82</v>
      </c>
      <c r="AY194" s="229" t="s">
        <v>156</v>
      </c>
    </row>
    <row r="195" spans="1:65" s="14" customFormat="1" ht="11.25">
      <c r="B195" s="219"/>
      <c r="C195" s="220"/>
      <c r="D195" s="210" t="s">
        <v>194</v>
      </c>
      <c r="E195" s="220"/>
      <c r="F195" s="222" t="s">
        <v>279</v>
      </c>
      <c r="G195" s="220"/>
      <c r="H195" s="223">
        <v>48</v>
      </c>
      <c r="I195" s="224"/>
      <c r="J195" s="224"/>
      <c r="K195" s="220"/>
      <c r="L195" s="220"/>
      <c r="M195" s="225"/>
      <c r="N195" s="226"/>
      <c r="O195" s="227"/>
      <c r="P195" s="227"/>
      <c r="Q195" s="227"/>
      <c r="R195" s="227"/>
      <c r="S195" s="227"/>
      <c r="T195" s="227"/>
      <c r="U195" s="227"/>
      <c r="V195" s="227"/>
      <c r="W195" s="227"/>
      <c r="X195" s="228"/>
      <c r="AT195" s="229" t="s">
        <v>194</v>
      </c>
      <c r="AU195" s="229" t="s">
        <v>165</v>
      </c>
      <c r="AV195" s="14" t="s">
        <v>165</v>
      </c>
      <c r="AW195" s="14" t="s">
        <v>4</v>
      </c>
      <c r="AX195" s="14" t="s">
        <v>82</v>
      </c>
      <c r="AY195" s="229" t="s">
        <v>156</v>
      </c>
    </row>
    <row r="196" spans="1:65" s="2" customFormat="1" ht="24.2" customHeight="1">
      <c r="A196" s="34"/>
      <c r="B196" s="35"/>
      <c r="C196" s="189" t="s">
        <v>8</v>
      </c>
      <c r="D196" s="189" t="s">
        <v>159</v>
      </c>
      <c r="E196" s="190" t="s">
        <v>280</v>
      </c>
      <c r="F196" s="191" t="s">
        <v>281</v>
      </c>
      <c r="G196" s="192" t="s">
        <v>191</v>
      </c>
      <c r="H196" s="193">
        <v>24</v>
      </c>
      <c r="I196" s="194"/>
      <c r="J196" s="194"/>
      <c r="K196" s="195">
        <f>ROUND(P196*H196,2)</f>
        <v>0</v>
      </c>
      <c r="L196" s="191" t="s">
        <v>163</v>
      </c>
      <c r="M196" s="39"/>
      <c r="N196" s="196" t="s">
        <v>1</v>
      </c>
      <c r="O196" s="197" t="s">
        <v>38</v>
      </c>
      <c r="P196" s="198">
        <f>I196+J196</f>
        <v>0</v>
      </c>
      <c r="Q196" s="198">
        <f>ROUND(I196*H196,2)</f>
        <v>0</v>
      </c>
      <c r="R196" s="198">
        <f>ROUND(J196*H196,2)</f>
        <v>0</v>
      </c>
      <c r="S196" s="71"/>
      <c r="T196" s="199">
        <f>S196*H196</f>
        <v>0</v>
      </c>
      <c r="U196" s="199">
        <v>4.0000000000000003E-5</v>
      </c>
      <c r="V196" s="199">
        <f>U196*H196</f>
        <v>9.6000000000000013E-4</v>
      </c>
      <c r="W196" s="199">
        <v>0</v>
      </c>
      <c r="X196" s="200">
        <f>W196*H196</f>
        <v>0</v>
      </c>
      <c r="Y196" s="34"/>
      <c r="Z196" s="34"/>
      <c r="AA196" s="34"/>
      <c r="AB196" s="34"/>
      <c r="AC196" s="34"/>
      <c r="AD196" s="34"/>
      <c r="AE196" s="34"/>
      <c r="AR196" s="201" t="s">
        <v>164</v>
      </c>
      <c r="AT196" s="201" t="s">
        <v>159</v>
      </c>
      <c r="AU196" s="201" t="s">
        <v>165</v>
      </c>
      <c r="AY196" s="17" t="s">
        <v>156</v>
      </c>
      <c r="BE196" s="202">
        <f>IF(O196="základní",K196,0)</f>
        <v>0</v>
      </c>
      <c r="BF196" s="202">
        <f>IF(O196="snížená",K196,0)</f>
        <v>0</v>
      </c>
      <c r="BG196" s="202">
        <f>IF(O196="zákl. přenesená",K196,0)</f>
        <v>0</v>
      </c>
      <c r="BH196" s="202">
        <f>IF(O196="sníž. přenesená",K196,0)</f>
        <v>0</v>
      </c>
      <c r="BI196" s="202">
        <f>IF(O196="nulová",K196,0)</f>
        <v>0</v>
      </c>
      <c r="BJ196" s="17" t="s">
        <v>165</v>
      </c>
      <c r="BK196" s="202">
        <f>ROUND(P196*H196,2)</f>
        <v>0</v>
      </c>
      <c r="BL196" s="17" t="s">
        <v>164</v>
      </c>
      <c r="BM196" s="201" t="s">
        <v>282</v>
      </c>
    </row>
    <row r="197" spans="1:65" s="2" customFormat="1" ht="11.25">
      <c r="A197" s="34"/>
      <c r="B197" s="35"/>
      <c r="C197" s="36"/>
      <c r="D197" s="203" t="s">
        <v>167</v>
      </c>
      <c r="E197" s="36"/>
      <c r="F197" s="204" t="s">
        <v>283</v>
      </c>
      <c r="G197" s="36"/>
      <c r="H197" s="36"/>
      <c r="I197" s="205"/>
      <c r="J197" s="205"/>
      <c r="K197" s="36"/>
      <c r="L197" s="36"/>
      <c r="M197" s="39"/>
      <c r="N197" s="206"/>
      <c r="O197" s="207"/>
      <c r="P197" s="71"/>
      <c r="Q197" s="71"/>
      <c r="R197" s="71"/>
      <c r="S197" s="71"/>
      <c r="T197" s="71"/>
      <c r="U197" s="71"/>
      <c r="V197" s="71"/>
      <c r="W197" s="71"/>
      <c r="X197" s="72"/>
      <c r="Y197" s="34"/>
      <c r="Z197" s="34"/>
      <c r="AA197" s="34"/>
      <c r="AB197" s="34"/>
      <c r="AC197" s="34"/>
      <c r="AD197" s="34"/>
      <c r="AE197" s="34"/>
      <c r="AT197" s="17" t="s">
        <v>167</v>
      </c>
      <c r="AU197" s="17" t="s">
        <v>165</v>
      </c>
    </row>
    <row r="198" spans="1:65" s="2" customFormat="1" ht="24.2" customHeight="1">
      <c r="A198" s="34"/>
      <c r="B198" s="35"/>
      <c r="C198" s="189" t="s">
        <v>284</v>
      </c>
      <c r="D198" s="189" t="s">
        <v>159</v>
      </c>
      <c r="E198" s="190" t="s">
        <v>285</v>
      </c>
      <c r="F198" s="191" t="s">
        <v>286</v>
      </c>
      <c r="G198" s="192" t="s">
        <v>287</v>
      </c>
      <c r="H198" s="193">
        <v>2.25</v>
      </c>
      <c r="I198" s="194"/>
      <c r="J198" s="194"/>
      <c r="K198" s="195">
        <f>ROUND(P198*H198,2)</f>
        <v>0</v>
      </c>
      <c r="L198" s="191" t="s">
        <v>163</v>
      </c>
      <c r="M198" s="39"/>
      <c r="N198" s="196" t="s">
        <v>1</v>
      </c>
      <c r="O198" s="197" t="s">
        <v>38</v>
      </c>
      <c r="P198" s="198">
        <f>I198+J198</f>
        <v>0</v>
      </c>
      <c r="Q198" s="198">
        <f>ROUND(I198*H198,2)</f>
        <v>0</v>
      </c>
      <c r="R198" s="198">
        <f>ROUND(J198*H198,2)</f>
        <v>0</v>
      </c>
      <c r="S198" s="71"/>
      <c r="T198" s="199">
        <f>S198*H198</f>
        <v>0</v>
      </c>
      <c r="U198" s="199">
        <v>0</v>
      </c>
      <c r="V198" s="199">
        <f>U198*H198</f>
        <v>0</v>
      </c>
      <c r="W198" s="199">
        <v>1.8</v>
      </c>
      <c r="X198" s="200">
        <f>W198*H198</f>
        <v>4.05</v>
      </c>
      <c r="Y198" s="34"/>
      <c r="Z198" s="34"/>
      <c r="AA198" s="34"/>
      <c r="AB198" s="34"/>
      <c r="AC198" s="34"/>
      <c r="AD198" s="34"/>
      <c r="AE198" s="34"/>
      <c r="AR198" s="201" t="s">
        <v>164</v>
      </c>
      <c r="AT198" s="201" t="s">
        <v>159</v>
      </c>
      <c r="AU198" s="201" t="s">
        <v>165</v>
      </c>
      <c r="AY198" s="17" t="s">
        <v>156</v>
      </c>
      <c r="BE198" s="202">
        <f>IF(O198="základní",K198,0)</f>
        <v>0</v>
      </c>
      <c r="BF198" s="202">
        <f>IF(O198="snížená",K198,0)</f>
        <v>0</v>
      </c>
      <c r="BG198" s="202">
        <f>IF(O198="zákl. přenesená",K198,0)</f>
        <v>0</v>
      </c>
      <c r="BH198" s="202">
        <f>IF(O198="sníž. přenesená",K198,0)</f>
        <v>0</v>
      </c>
      <c r="BI198" s="202">
        <f>IF(O198="nulová",K198,0)</f>
        <v>0</v>
      </c>
      <c r="BJ198" s="17" t="s">
        <v>165</v>
      </c>
      <c r="BK198" s="202">
        <f>ROUND(P198*H198,2)</f>
        <v>0</v>
      </c>
      <c r="BL198" s="17" t="s">
        <v>164</v>
      </c>
      <c r="BM198" s="201" t="s">
        <v>288</v>
      </c>
    </row>
    <row r="199" spans="1:65" s="2" customFormat="1" ht="11.25">
      <c r="A199" s="34"/>
      <c r="B199" s="35"/>
      <c r="C199" s="36"/>
      <c r="D199" s="203" t="s">
        <v>167</v>
      </c>
      <c r="E199" s="36"/>
      <c r="F199" s="204" t="s">
        <v>289</v>
      </c>
      <c r="G199" s="36"/>
      <c r="H199" s="36"/>
      <c r="I199" s="205"/>
      <c r="J199" s="205"/>
      <c r="K199" s="36"/>
      <c r="L199" s="36"/>
      <c r="M199" s="39"/>
      <c r="N199" s="206"/>
      <c r="O199" s="207"/>
      <c r="P199" s="71"/>
      <c r="Q199" s="71"/>
      <c r="R199" s="71"/>
      <c r="S199" s="71"/>
      <c r="T199" s="71"/>
      <c r="U199" s="71"/>
      <c r="V199" s="71"/>
      <c r="W199" s="71"/>
      <c r="X199" s="72"/>
      <c r="Y199" s="34"/>
      <c r="Z199" s="34"/>
      <c r="AA199" s="34"/>
      <c r="AB199" s="34"/>
      <c r="AC199" s="34"/>
      <c r="AD199" s="34"/>
      <c r="AE199" s="34"/>
      <c r="AT199" s="17" t="s">
        <v>167</v>
      </c>
      <c r="AU199" s="17" t="s">
        <v>165</v>
      </c>
    </row>
    <row r="200" spans="1:65" s="13" customFormat="1" ht="11.25">
      <c r="B200" s="208"/>
      <c r="C200" s="209"/>
      <c r="D200" s="210" t="s">
        <v>194</v>
      </c>
      <c r="E200" s="211" t="s">
        <v>1</v>
      </c>
      <c r="F200" s="212" t="s">
        <v>290</v>
      </c>
      <c r="G200" s="209"/>
      <c r="H200" s="211" t="s">
        <v>1</v>
      </c>
      <c r="I200" s="213"/>
      <c r="J200" s="213"/>
      <c r="K200" s="209"/>
      <c r="L200" s="209"/>
      <c r="M200" s="214"/>
      <c r="N200" s="215"/>
      <c r="O200" s="216"/>
      <c r="P200" s="216"/>
      <c r="Q200" s="216"/>
      <c r="R200" s="216"/>
      <c r="S200" s="216"/>
      <c r="T200" s="216"/>
      <c r="U200" s="216"/>
      <c r="V200" s="216"/>
      <c r="W200" s="216"/>
      <c r="X200" s="217"/>
      <c r="AT200" s="218" t="s">
        <v>194</v>
      </c>
      <c r="AU200" s="218" t="s">
        <v>165</v>
      </c>
      <c r="AV200" s="13" t="s">
        <v>82</v>
      </c>
      <c r="AW200" s="13" t="s">
        <v>5</v>
      </c>
      <c r="AX200" s="13" t="s">
        <v>74</v>
      </c>
      <c r="AY200" s="218" t="s">
        <v>156</v>
      </c>
    </row>
    <row r="201" spans="1:65" s="14" customFormat="1" ht="11.25">
      <c r="B201" s="219"/>
      <c r="C201" s="220"/>
      <c r="D201" s="210" t="s">
        <v>194</v>
      </c>
      <c r="E201" s="221" t="s">
        <v>1</v>
      </c>
      <c r="F201" s="222" t="s">
        <v>291</v>
      </c>
      <c r="G201" s="220"/>
      <c r="H201" s="223">
        <v>2.25</v>
      </c>
      <c r="I201" s="224"/>
      <c r="J201" s="224"/>
      <c r="K201" s="220"/>
      <c r="L201" s="220"/>
      <c r="M201" s="225"/>
      <c r="N201" s="226"/>
      <c r="O201" s="227"/>
      <c r="P201" s="227"/>
      <c r="Q201" s="227"/>
      <c r="R201" s="227"/>
      <c r="S201" s="227"/>
      <c r="T201" s="227"/>
      <c r="U201" s="227"/>
      <c r="V201" s="227"/>
      <c r="W201" s="227"/>
      <c r="X201" s="228"/>
      <c r="AT201" s="229" t="s">
        <v>194</v>
      </c>
      <c r="AU201" s="229" t="s">
        <v>165</v>
      </c>
      <c r="AV201" s="14" t="s">
        <v>165</v>
      </c>
      <c r="AW201" s="14" t="s">
        <v>5</v>
      </c>
      <c r="AX201" s="14" t="s">
        <v>74</v>
      </c>
      <c r="AY201" s="229" t="s">
        <v>156</v>
      </c>
    </row>
    <row r="202" spans="1:65" s="15" customFormat="1" ht="11.25">
      <c r="B202" s="230"/>
      <c r="C202" s="231"/>
      <c r="D202" s="210" t="s">
        <v>194</v>
      </c>
      <c r="E202" s="232" t="s">
        <v>1</v>
      </c>
      <c r="F202" s="233" t="s">
        <v>197</v>
      </c>
      <c r="G202" s="231"/>
      <c r="H202" s="234">
        <v>2.25</v>
      </c>
      <c r="I202" s="235"/>
      <c r="J202" s="235"/>
      <c r="K202" s="231"/>
      <c r="L202" s="231"/>
      <c r="M202" s="236"/>
      <c r="N202" s="237"/>
      <c r="O202" s="238"/>
      <c r="P202" s="238"/>
      <c r="Q202" s="238"/>
      <c r="R202" s="238"/>
      <c r="S202" s="238"/>
      <c r="T202" s="238"/>
      <c r="U202" s="238"/>
      <c r="V202" s="238"/>
      <c r="W202" s="238"/>
      <c r="X202" s="239"/>
      <c r="AT202" s="240" t="s">
        <v>194</v>
      </c>
      <c r="AU202" s="240" t="s">
        <v>165</v>
      </c>
      <c r="AV202" s="15" t="s">
        <v>164</v>
      </c>
      <c r="AW202" s="15" t="s">
        <v>5</v>
      </c>
      <c r="AX202" s="15" t="s">
        <v>82</v>
      </c>
      <c r="AY202" s="240" t="s">
        <v>156</v>
      </c>
    </row>
    <row r="203" spans="1:65" s="2" customFormat="1" ht="24">
      <c r="A203" s="34"/>
      <c r="B203" s="35"/>
      <c r="C203" s="189" t="s">
        <v>292</v>
      </c>
      <c r="D203" s="189" t="s">
        <v>159</v>
      </c>
      <c r="E203" s="190" t="s">
        <v>293</v>
      </c>
      <c r="F203" s="191" t="s">
        <v>294</v>
      </c>
      <c r="G203" s="192" t="s">
        <v>287</v>
      </c>
      <c r="H203" s="193">
        <v>0.35</v>
      </c>
      <c r="I203" s="194"/>
      <c r="J203" s="194"/>
      <c r="K203" s="195">
        <f>ROUND(P203*H203,2)</f>
        <v>0</v>
      </c>
      <c r="L203" s="191" t="s">
        <v>163</v>
      </c>
      <c r="M203" s="39"/>
      <c r="N203" s="196" t="s">
        <v>1</v>
      </c>
      <c r="O203" s="197" t="s">
        <v>38</v>
      </c>
      <c r="P203" s="198">
        <f>I203+J203</f>
        <v>0</v>
      </c>
      <c r="Q203" s="198">
        <f>ROUND(I203*H203,2)</f>
        <v>0</v>
      </c>
      <c r="R203" s="198">
        <f>ROUND(J203*H203,2)</f>
        <v>0</v>
      </c>
      <c r="S203" s="71"/>
      <c r="T203" s="199">
        <f>S203*H203</f>
        <v>0</v>
      </c>
      <c r="U203" s="199">
        <v>0</v>
      </c>
      <c r="V203" s="199">
        <f>U203*H203</f>
        <v>0</v>
      </c>
      <c r="W203" s="199">
        <v>1.671</v>
      </c>
      <c r="X203" s="200">
        <f>W203*H203</f>
        <v>0.58484999999999998</v>
      </c>
      <c r="Y203" s="34"/>
      <c r="Z203" s="34"/>
      <c r="AA203" s="34"/>
      <c r="AB203" s="34"/>
      <c r="AC203" s="34"/>
      <c r="AD203" s="34"/>
      <c r="AE203" s="34"/>
      <c r="AR203" s="201" t="s">
        <v>164</v>
      </c>
      <c r="AT203" s="201" t="s">
        <v>159</v>
      </c>
      <c r="AU203" s="201" t="s">
        <v>165</v>
      </c>
      <c r="AY203" s="17" t="s">
        <v>156</v>
      </c>
      <c r="BE203" s="202">
        <f>IF(O203="základní",K203,0)</f>
        <v>0</v>
      </c>
      <c r="BF203" s="202">
        <f>IF(O203="snížená",K203,0)</f>
        <v>0</v>
      </c>
      <c r="BG203" s="202">
        <f>IF(O203="zákl. přenesená",K203,0)</f>
        <v>0</v>
      </c>
      <c r="BH203" s="202">
        <f>IF(O203="sníž. přenesená",K203,0)</f>
        <v>0</v>
      </c>
      <c r="BI203" s="202">
        <f>IF(O203="nulová",K203,0)</f>
        <v>0</v>
      </c>
      <c r="BJ203" s="17" t="s">
        <v>165</v>
      </c>
      <c r="BK203" s="202">
        <f>ROUND(P203*H203,2)</f>
        <v>0</v>
      </c>
      <c r="BL203" s="17" t="s">
        <v>164</v>
      </c>
      <c r="BM203" s="201" t="s">
        <v>295</v>
      </c>
    </row>
    <row r="204" spans="1:65" s="2" customFormat="1" ht="11.25">
      <c r="A204" s="34"/>
      <c r="B204" s="35"/>
      <c r="C204" s="36"/>
      <c r="D204" s="203" t="s">
        <v>167</v>
      </c>
      <c r="E204" s="36"/>
      <c r="F204" s="204" t="s">
        <v>296</v>
      </c>
      <c r="G204" s="36"/>
      <c r="H204" s="36"/>
      <c r="I204" s="205"/>
      <c r="J204" s="205"/>
      <c r="K204" s="36"/>
      <c r="L204" s="36"/>
      <c r="M204" s="39"/>
      <c r="N204" s="206"/>
      <c r="O204" s="207"/>
      <c r="P204" s="71"/>
      <c r="Q204" s="71"/>
      <c r="R204" s="71"/>
      <c r="S204" s="71"/>
      <c r="T204" s="71"/>
      <c r="U204" s="71"/>
      <c r="V204" s="71"/>
      <c r="W204" s="71"/>
      <c r="X204" s="72"/>
      <c r="Y204" s="34"/>
      <c r="Z204" s="34"/>
      <c r="AA204" s="34"/>
      <c r="AB204" s="34"/>
      <c r="AC204" s="34"/>
      <c r="AD204" s="34"/>
      <c r="AE204" s="34"/>
      <c r="AT204" s="17" t="s">
        <v>167</v>
      </c>
      <c r="AU204" s="17" t="s">
        <v>165</v>
      </c>
    </row>
    <row r="205" spans="1:65" s="13" customFormat="1" ht="11.25">
      <c r="B205" s="208"/>
      <c r="C205" s="209"/>
      <c r="D205" s="210" t="s">
        <v>194</v>
      </c>
      <c r="E205" s="211" t="s">
        <v>1</v>
      </c>
      <c r="F205" s="212" t="s">
        <v>297</v>
      </c>
      <c r="G205" s="209"/>
      <c r="H205" s="211" t="s">
        <v>1</v>
      </c>
      <c r="I205" s="213"/>
      <c r="J205" s="213"/>
      <c r="K205" s="209"/>
      <c r="L205" s="209"/>
      <c r="M205" s="214"/>
      <c r="N205" s="215"/>
      <c r="O205" s="216"/>
      <c r="P205" s="216"/>
      <c r="Q205" s="216"/>
      <c r="R205" s="216"/>
      <c r="S205" s="216"/>
      <c r="T205" s="216"/>
      <c r="U205" s="216"/>
      <c r="V205" s="216"/>
      <c r="W205" s="216"/>
      <c r="X205" s="217"/>
      <c r="AT205" s="218" t="s">
        <v>194</v>
      </c>
      <c r="AU205" s="218" t="s">
        <v>165</v>
      </c>
      <c r="AV205" s="13" t="s">
        <v>82</v>
      </c>
      <c r="AW205" s="13" t="s">
        <v>5</v>
      </c>
      <c r="AX205" s="13" t="s">
        <v>74</v>
      </c>
      <c r="AY205" s="218" t="s">
        <v>156</v>
      </c>
    </row>
    <row r="206" spans="1:65" s="14" customFormat="1" ht="11.25">
      <c r="B206" s="219"/>
      <c r="C206" s="220"/>
      <c r="D206" s="210" t="s">
        <v>194</v>
      </c>
      <c r="E206" s="221" t="s">
        <v>1</v>
      </c>
      <c r="F206" s="222" t="s">
        <v>298</v>
      </c>
      <c r="G206" s="220"/>
      <c r="H206" s="223">
        <v>0.35</v>
      </c>
      <c r="I206" s="224"/>
      <c r="J206" s="224"/>
      <c r="K206" s="220"/>
      <c r="L206" s="220"/>
      <c r="M206" s="225"/>
      <c r="N206" s="226"/>
      <c r="O206" s="227"/>
      <c r="P206" s="227"/>
      <c r="Q206" s="227"/>
      <c r="R206" s="227"/>
      <c r="S206" s="227"/>
      <c r="T206" s="227"/>
      <c r="U206" s="227"/>
      <c r="V206" s="227"/>
      <c r="W206" s="227"/>
      <c r="X206" s="228"/>
      <c r="AT206" s="229" t="s">
        <v>194</v>
      </c>
      <c r="AU206" s="229" t="s">
        <v>165</v>
      </c>
      <c r="AV206" s="14" t="s">
        <v>165</v>
      </c>
      <c r="AW206" s="14" t="s">
        <v>5</v>
      </c>
      <c r="AX206" s="14" t="s">
        <v>74</v>
      </c>
      <c r="AY206" s="229" t="s">
        <v>156</v>
      </c>
    </row>
    <row r="207" spans="1:65" s="15" customFormat="1" ht="11.25">
      <c r="B207" s="230"/>
      <c r="C207" s="231"/>
      <c r="D207" s="210" t="s">
        <v>194</v>
      </c>
      <c r="E207" s="232" t="s">
        <v>1</v>
      </c>
      <c r="F207" s="233" t="s">
        <v>197</v>
      </c>
      <c r="G207" s="231"/>
      <c r="H207" s="234">
        <v>0.35</v>
      </c>
      <c r="I207" s="235"/>
      <c r="J207" s="235"/>
      <c r="K207" s="231"/>
      <c r="L207" s="231"/>
      <c r="M207" s="236"/>
      <c r="N207" s="237"/>
      <c r="O207" s="238"/>
      <c r="P207" s="238"/>
      <c r="Q207" s="238"/>
      <c r="R207" s="238"/>
      <c r="S207" s="238"/>
      <c r="T207" s="238"/>
      <c r="U207" s="238"/>
      <c r="V207" s="238"/>
      <c r="W207" s="238"/>
      <c r="X207" s="239"/>
      <c r="AT207" s="240" t="s">
        <v>194</v>
      </c>
      <c r="AU207" s="240" t="s">
        <v>165</v>
      </c>
      <c r="AV207" s="15" t="s">
        <v>164</v>
      </c>
      <c r="AW207" s="15" t="s">
        <v>5</v>
      </c>
      <c r="AX207" s="15" t="s">
        <v>82</v>
      </c>
      <c r="AY207" s="240" t="s">
        <v>156</v>
      </c>
    </row>
    <row r="208" spans="1:65" s="2" customFormat="1" ht="24.2" customHeight="1">
      <c r="A208" s="34"/>
      <c r="B208" s="35"/>
      <c r="C208" s="189" t="s">
        <v>278</v>
      </c>
      <c r="D208" s="189" t="s">
        <v>159</v>
      </c>
      <c r="E208" s="190" t="s">
        <v>299</v>
      </c>
      <c r="F208" s="191" t="s">
        <v>300</v>
      </c>
      <c r="G208" s="192" t="s">
        <v>162</v>
      </c>
      <c r="H208" s="193">
        <v>1</v>
      </c>
      <c r="I208" s="194"/>
      <c r="J208" s="194"/>
      <c r="K208" s="195">
        <f>ROUND(P208*H208,2)</f>
        <v>0</v>
      </c>
      <c r="L208" s="191" t="s">
        <v>163</v>
      </c>
      <c r="M208" s="39"/>
      <c r="N208" s="196" t="s">
        <v>1</v>
      </c>
      <c r="O208" s="197" t="s">
        <v>38</v>
      </c>
      <c r="P208" s="198">
        <f>I208+J208</f>
        <v>0</v>
      </c>
      <c r="Q208" s="198">
        <f>ROUND(I208*H208,2)</f>
        <v>0</v>
      </c>
      <c r="R208" s="198">
        <f>ROUND(J208*H208,2)</f>
        <v>0</v>
      </c>
      <c r="S208" s="71"/>
      <c r="T208" s="199">
        <f>S208*H208</f>
        <v>0</v>
      </c>
      <c r="U208" s="199">
        <v>0</v>
      </c>
      <c r="V208" s="199">
        <f>U208*H208</f>
        <v>0</v>
      </c>
      <c r="W208" s="199">
        <v>0.68500000000000005</v>
      </c>
      <c r="X208" s="200">
        <f>W208*H208</f>
        <v>0.68500000000000005</v>
      </c>
      <c r="Y208" s="34"/>
      <c r="Z208" s="34"/>
      <c r="AA208" s="34"/>
      <c r="AB208" s="34"/>
      <c r="AC208" s="34"/>
      <c r="AD208" s="34"/>
      <c r="AE208" s="34"/>
      <c r="AR208" s="201" t="s">
        <v>164</v>
      </c>
      <c r="AT208" s="201" t="s">
        <v>159</v>
      </c>
      <c r="AU208" s="201" t="s">
        <v>165</v>
      </c>
      <c r="AY208" s="17" t="s">
        <v>156</v>
      </c>
      <c r="BE208" s="202">
        <f>IF(O208="základní",K208,0)</f>
        <v>0</v>
      </c>
      <c r="BF208" s="202">
        <f>IF(O208="snížená",K208,0)</f>
        <v>0</v>
      </c>
      <c r="BG208" s="202">
        <f>IF(O208="zákl. přenesená",K208,0)</f>
        <v>0</v>
      </c>
      <c r="BH208" s="202">
        <f>IF(O208="sníž. přenesená",K208,0)</f>
        <v>0</v>
      </c>
      <c r="BI208" s="202">
        <f>IF(O208="nulová",K208,0)</f>
        <v>0</v>
      </c>
      <c r="BJ208" s="17" t="s">
        <v>165</v>
      </c>
      <c r="BK208" s="202">
        <f>ROUND(P208*H208,2)</f>
        <v>0</v>
      </c>
      <c r="BL208" s="17" t="s">
        <v>164</v>
      </c>
      <c r="BM208" s="201" t="s">
        <v>301</v>
      </c>
    </row>
    <row r="209" spans="1:65" s="2" customFormat="1" ht="11.25">
      <c r="A209" s="34"/>
      <c r="B209" s="35"/>
      <c r="C209" s="36"/>
      <c r="D209" s="203" t="s">
        <v>167</v>
      </c>
      <c r="E209" s="36"/>
      <c r="F209" s="204" t="s">
        <v>302</v>
      </c>
      <c r="G209" s="36"/>
      <c r="H209" s="36"/>
      <c r="I209" s="205"/>
      <c r="J209" s="205"/>
      <c r="K209" s="36"/>
      <c r="L209" s="36"/>
      <c r="M209" s="39"/>
      <c r="N209" s="206"/>
      <c r="O209" s="207"/>
      <c r="P209" s="71"/>
      <c r="Q209" s="71"/>
      <c r="R209" s="71"/>
      <c r="S209" s="71"/>
      <c r="T209" s="71"/>
      <c r="U209" s="71"/>
      <c r="V209" s="71"/>
      <c r="W209" s="71"/>
      <c r="X209" s="72"/>
      <c r="Y209" s="34"/>
      <c r="Z209" s="34"/>
      <c r="AA209" s="34"/>
      <c r="AB209" s="34"/>
      <c r="AC209" s="34"/>
      <c r="AD209" s="34"/>
      <c r="AE209" s="34"/>
      <c r="AT209" s="17" t="s">
        <v>167</v>
      </c>
      <c r="AU209" s="17" t="s">
        <v>165</v>
      </c>
    </row>
    <row r="210" spans="1:65" s="13" customFormat="1" ht="11.25">
      <c r="B210" s="208"/>
      <c r="C210" s="209"/>
      <c r="D210" s="210" t="s">
        <v>194</v>
      </c>
      <c r="E210" s="211" t="s">
        <v>1</v>
      </c>
      <c r="F210" s="212" t="s">
        <v>303</v>
      </c>
      <c r="G210" s="209"/>
      <c r="H210" s="211" t="s">
        <v>1</v>
      </c>
      <c r="I210" s="213"/>
      <c r="J210" s="213"/>
      <c r="K210" s="209"/>
      <c r="L210" s="209"/>
      <c r="M210" s="214"/>
      <c r="N210" s="215"/>
      <c r="O210" s="216"/>
      <c r="P210" s="216"/>
      <c r="Q210" s="216"/>
      <c r="R210" s="216"/>
      <c r="S210" s="216"/>
      <c r="T210" s="216"/>
      <c r="U210" s="216"/>
      <c r="V210" s="216"/>
      <c r="W210" s="216"/>
      <c r="X210" s="217"/>
      <c r="AT210" s="218" t="s">
        <v>194</v>
      </c>
      <c r="AU210" s="218" t="s">
        <v>165</v>
      </c>
      <c r="AV210" s="13" t="s">
        <v>82</v>
      </c>
      <c r="AW210" s="13" t="s">
        <v>5</v>
      </c>
      <c r="AX210" s="13" t="s">
        <v>74</v>
      </c>
      <c r="AY210" s="218" t="s">
        <v>156</v>
      </c>
    </row>
    <row r="211" spans="1:65" s="14" customFormat="1" ht="11.25">
      <c r="B211" s="219"/>
      <c r="C211" s="220"/>
      <c r="D211" s="210" t="s">
        <v>194</v>
      </c>
      <c r="E211" s="221" t="s">
        <v>1</v>
      </c>
      <c r="F211" s="222" t="s">
        <v>82</v>
      </c>
      <c r="G211" s="220"/>
      <c r="H211" s="223">
        <v>1</v>
      </c>
      <c r="I211" s="224"/>
      <c r="J211" s="224"/>
      <c r="K211" s="220"/>
      <c r="L211" s="220"/>
      <c r="M211" s="225"/>
      <c r="N211" s="226"/>
      <c r="O211" s="227"/>
      <c r="P211" s="227"/>
      <c r="Q211" s="227"/>
      <c r="R211" s="227"/>
      <c r="S211" s="227"/>
      <c r="T211" s="227"/>
      <c r="U211" s="227"/>
      <c r="V211" s="227"/>
      <c r="W211" s="227"/>
      <c r="X211" s="228"/>
      <c r="AT211" s="229" t="s">
        <v>194</v>
      </c>
      <c r="AU211" s="229" t="s">
        <v>165</v>
      </c>
      <c r="AV211" s="14" t="s">
        <v>165</v>
      </c>
      <c r="AW211" s="14" t="s">
        <v>5</v>
      </c>
      <c r="AX211" s="14" t="s">
        <v>82</v>
      </c>
      <c r="AY211" s="229" t="s">
        <v>156</v>
      </c>
    </row>
    <row r="212" spans="1:65" s="2" customFormat="1" ht="37.9" customHeight="1">
      <c r="A212" s="34"/>
      <c r="B212" s="35"/>
      <c r="C212" s="189" t="s">
        <v>304</v>
      </c>
      <c r="D212" s="189" t="s">
        <v>159</v>
      </c>
      <c r="E212" s="190" t="s">
        <v>305</v>
      </c>
      <c r="F212" s="191" t="s">
        <v>306</v>
      </c>
      <c r="G212" s="192" t="s">
        <v>191</v>
      </c>
      <c r="H212" s="193">
        <v>53</v>
      </c>
      <c r="I212" s="194"/>
      <c r="J212" s="194"/>
      <c r="K212" s="195">
        <f>ROUND(P212*H212,2)</f>
        <v>0</v>
      </c>
      <c r="L212" s="191" t="s">
        <v>163</v>
      </c>
      <c r="M212" s="39"/>
      <c r="N212" s="196" t="s">
        <v>1</v>
      </c>
      <c r="O212" s="197" t="s">
        <v>38</v>
      </c>
      <c r="P212" s="198">
        <f>I212+J212</f>
        <v>0</v>
      </c>
      <c r="Q212" s="198">
        <f>ROUND(I212*H212,2)</f>
        <v>0</v>
      </c>
      <c r="R212" s="198">
        <f>ROUND(J212*H212,2)</f>
        <v>0</v>
      </c>
      <c r="S212" s="71"/>
      <c r="T212" s="199">
        <f>S212*H212</f>
        <v>0</v>
      </c>
      <c r="U212" s="199">
        <v>0</v>
      </c>
      <c r="V212" s="199">
        <f>U212*H212</f>
        <v>0</v>
      </c>
      <c r="W212" s="199">
        <v>0.02</v>
      </c>
      <c r="X212" s="200">
        <f>W212*H212</f>
        <v>1.06</v>
      </c>
      <c r="Y212" s="34"/>
      <c r="Z212" s="34"/>
      <c r="AA212" s="34"/>
      <c r="AB212" s="34"/>
      <c r="AC212" s="34"/>
      <c r="AD212" s="34"/>
      <c r="AE212" s="34"/>
      <c r="AR212" s="201" t="s">
        <v>164</v>
      </c>
      <c r="AT212" s="201" t="s">
        <v>159</v>
      </c>
      <c r="AU212" s="201" t="s">
        <v>165</v>
      </c>
      <c r="AY212" s="17" t="s">
        <v>156</v>
      </c>
      <c r="BE212" s="202">
        <f>IF(O212="základní",K212,0)</f>
        <v>0</v>
      </c>
      <c r="BF212" s="202">
        <f>IF(O212="snížená",K212,0)</f>
        <v>0</v>
      </c>
      <c r="BG212" s="202">
        <f>IF(O212="zákl. přenesená",K212,0)</f>
        <v>0</v>
      </c>
      <c r="BH212" s="202">
        <f>IF(O212="sníž. přenesená",K212,0)</f>
        <v>0</v>
      </c>
      <c r="BI212" s="202">
        <f>IF(O212="nulová",K212,0)</f>
        <v>0</v>
      </c>
      <c r="BJ212" s="17" t="s">
        <v>165</v>
      </c>
      <c r="BK212" s="202">
        <f>ROUND(P212*H212,2)</f>
        <v>0</v>
      </c>
      <c r="BL212" s="17" t="s">
        <v>164</v>
      </c>
      <c r="BM212" s="201" t="s">
        <v>307</v>
      </c>
    </row>
    <row r="213" spans="1:65" s="2" customFormat="1" ht="11.25">
      <c r="A213" s="34"/>
      <c r="B213" s="35"/>
      <c r="C213" s="36"/>
      <c r="D213" s="203" t="s">
        <v>167</v>
      </c>
      <c r="E213" s="36"/>
      <c r="F213" s="204" t="s">
        <v>308</v>
      </c>
      <c r="G213" s="36"/>
      <c r="H213" s="36"/>
      <c r="I213" s="205"/>
      <c r="J213" s="205"/>
      <c r="K213" s="36"/>
      <c r="L213" s="36"/>
      <c r="M213" s="39"/>
      <c r="N213" s="206"/>
      <c r="O213" s="207"/>
      <c r="P213" s="71"/>
      <c r="Q213" s="71"/>
      <c r="R213" s="71"/>
      <c r="S213" s="71"/>
      <c r="T213" s="71"/>
      <c r="U213" s="71"/>
      <c r="V213" s="71"/>
      <c r="W213" s="71"/>
      <c r="X213" s="72"/>
      <c r="Y213" s="34"/>
      <c r="Z213" s="34"/>
      <c r="AA213" s="34"/>
      <c r="AB213" s="34"/>
      <c r="AC213" s="34"/>
      <c r="AD213" s="34"/>
      <c r="AE213" s="34"/>
      <c r="AT213" s="17" t="s">
        <v>167</v>
      </c>
      <c r="AU213" s="17" t="s">
        <v>165</v>
      </c>
    </row>
    <row r="214" spans="1:65" s="12" customFormat="1" ht="22.9" customHeight="1">
      <c r="B214" s="172"/>
      <c r="C214" s="173"/>
      <c r="D214" s="174" t="s">
        <v>73</v>
      </c>
      <c r="E214" s="187" t="s">
        <v>309</v>
      </c>
      <c r="F214" s="187" t="s">
        <v>310</v>
      </c>
      <c r="G214" s="173"/>
      <c r="H214" s="173"/>
      <c r="I214" s="176"/>
      <c r="J214" s="176"/>
      <c r="K214" s="188">
        <f>BK214</f>
        <v>0</v>
      </c>
      <c r="L214" s="173"/>
      <c r="M214" s="178"/>
      <c r="N214" s="179"/>
      <c r="O214" s="180"/>
      <c r="P214" s="180"/>
      <c r="Q214" s="181">
        <f>SUM(Q215:Q228)</f>
        <v>0</v>
      </c>
      <c r="R214" s="181">
        <f>SUM(R215:R228)</f>
        <v>0</v>
      </c>
      <c r="S214" s="180"/>
      <c r="T214" s="182">
        <f>SUM(T215:T228)</f>
        <v>0</v>
      </c>
      <c r="U214" s="180"/>
      <c r="V214" s="182">
        <f>SUM(V215:V228)</f>
        <v>0</v>
      </c>
      <c r="W214" s="180"/>
      <c r="X214" s="183">
        <f>SUM(X215:X228)</f>
        <v>0</v>
      </c>
      <c r="AR214" s="184" t="s">
        <v>82</v>
      </c>
      <c r="AT214" s="185" t="s">
        <v>73</v>
      </c>
      <c r="AU214" s="185" t="s">
        <v>82</v>
      </c>
      <c r="AY214" s="184" t="s">
        <v>156</v>
      </c>
      <c r="BK214" s="186">
        <f>SUM(BK215:BK228)</f>
        <v>0</v>
      </c>
    </row>
    <row r="215" spans="1:65" s="2" customFormat="1" ht="24.2" customHeight="1">
      <c r="A215" s="34"/>
      <c r="B215" s="35"/>
      <c r="C215" s="189" t="s">
        <v>311</v>
      </c>
      <c r="D215" s="189" t="s">
        <v>159</v>
      </c>
      <c r="E215" s="190" t="s">
        <v>312</v>
      </c>
      <c r="F215" s="191" t="s">
        <v>313</v>
      </c>
      <c r="G215" s="192" t="s">
        <v>314</v>
      </c>
      <c r="H215" s="193">
        <v>7.0439999999999996</v>
      </c>
      <c r="I215" s="194"/>
      <c r="J215" s="194"/>
      <c r="K215" s="195">
        <f>ROUND(P215*H215,2)</f>
        <v>0</v>
      </c>
      <c r="L215" s="191" t="s">
        <v>163</v>
      </c>
      <c r="M215" s="39"/>
      <c r="N215" s="196" t="s">
        <v>1</v>
      </c>
      <c r="O215" s="197" t="s">
        <v>38</v>
      </c>
      <c r="P215" s="198">
        <f>I215+J215</f>
        <v>0</v>
      </c>
      <c r="Q215" s="198">
        <f>ROUND(I215*H215,2)</f>
        <v>0</v>
      </c>
      <c r="R215" s="198">
        <f>ROUND(J215*H215,2)</f>
        <v>0</v>
      </c>
      <c r="S215" s="71"/>
      <c r="T215" s="199">
        <f>S215*H215</f>
        <v>0</v>
      </c>
      <c r="U215" s="199">
        <v>0</v>
      </c>
      <c r="V215" s="199">
        <f>U215*H215</f>
        <v>0</v>
      </c>
      <c r="W215" s="199">
        <v>0</v>
      </c>
      <c r="X215" s="200">
        <f>W215*H215</f>
        <v>0</v>
      </c>
      <c r="Y215" s="34"/>
      <c r="Z215" s="34"/>
      <c r="AA215" s="34"/>
      <c r="AB215" s="34"/>
      <c r="AC215" s="34"/>
      <c r="AD215" s="34"/>
      <c r="AE215" s="34"/>
      <c r="AR215" s="201" t="s">
        <v>164</v>
      </c>
      <c r="AT215" s="201" t="s">
        <v>159</v>
      </c>
      <c r="AU215" s="201" t="s">
        <v>165</v>
      </c>
      <c r="AY215" s="17" t="s">
        <v>156</v>
      </c>
      <c r="BE215" s="202">
        <f>IF(O215="základní",K215,0)</f>
        <v>0</v>
      </c>
      <c r="BF215" s="202">
        <f>IF(O215="snížená",K215,0)</f>
        <v>0</v>
      </c>
      <c r="BG215" s="202">
        <f>IF(O215="zákl. přenesená",K215,0)</f>
        <v>0</v>
      </c>
      <c r="BH215" s="202">
        <f>IF(O215="sníž. přenesená",K215,0)</f>
        <v>0</v>
      </c>
      <c r="BI215" s="202">
        <f>IF(O215="nulová",K215,0)</f>
        <v>0</v>
      </c>
      <c r="BJ215" s="17" t="s">
        <v>165</v>
      </c>
      <c r="BK215" s="202">
        <f>ROUND(P215*H215,2)</f>
        <v>0</v>
      </c>
      <c r="BL215" s="17" t="s">
        <v>164</v>
      </c>
      <c r="BM215" s="201" t="s">
        <v>315</v>
      </c>
    </row>
    <row r="216" spans="1:65" s="2" customFormat="1" ht="11.25">
      <c r="A216" s="34"/>
      <c r="B216" s="35"/>
      <c r="C216" s="36"/>
      <c r="D216" s="203" t="s">
        <v>167</v>
      </c>
      <c r="E216" s="36"/>
      <c r="F216" s="204" t="s">
        <v>316</v>
      </c>
      <c r="G216" s="36"/>
      <c r="H216" s="36"/>
      <c r="I216" s="205"/>
      <c r="J216" s="205"/>
      <c r="K216" s="36"/>
      <c r="L216" s="36"/>
      <c r="M216" s="39"/>
      <c r="N216" s="206"/>
      <c r="O216" s="207"/>
      <c r="P216" s="71"/>
      <c r="Q216" s="71"/>
      <c r="R216" s="71"/>
      <c r="S216" s="71"/>
      <c r="T216" s="71"/>
      <c r="U216" s="71"/>
      <c r="V216" s="71"/>
      <c r="W216" s="71"/>
      <c r="X216" s="72"/>
      <c r="Y216" s="34"/>
      <c r="Z216" s="34"/>
      <c r="AA216" s="34"/>
      <c r="AB216" s="34"/>
      <c r="AC216" s="34"/>
      <c r="AD216" s="34"/>
      <c r="AE216" s="34"/>
      <c r="AT216" s="17" t="s">
        <v>167</v>
      </c>
      <c r="AU216" s="17" t="s">
        <v>165</v>
      </c>
    </row>
    <row r="217" spans="1:65" s="2" customFormat="1" ht="33" customHeight="1">
      <c r="A217" s="34"/>
      <c r="B217" s="35"/>
      <c r="C217" s="189" t="s">
        <v>317</v>
      </c>
      <c r="D217" s="189" t="s">
        <v>159</v>
      </c>
      <c r="E217" s="190" t="s">
        <v>318</v>
      </c>
      <c r="F217" s="191" t="s">
        <v>319</v>
      </c>
      <c r="G217" s="192" t="s">
        <v>314</v>
      </c>
      <c r="H217" s="193">
        <v>14.087999999999999</v>
      </c>
      <c r="I217" s="194"/>
      <c r="J217" s="194"/>
      <c r="K217" s="195">
        <f>ROUND(P217*H217,2)</f>
        <v>0</v>
      </c>
      <c r="L217" s="191" t="s">
        <v>163</v>
      </c>
      <c r="M217" s="39"/>
      <c r="N217" s="196" t="s">
        <v>1</v>
      </c>
      <c r="O217" s="197" t="s">
        <v>38</v>
      </c>
      <c r="P217" s="198">
        <f>I217+J217</f>
        <v>0</v>
      </c>
      <c r="Q217" s="198">
        <f>ROUND(I217*H217,2)</f>
        <v>0</v>
      </c>
      <c r="R217" s="198">
        <f>ROUND(J217*H217,2)</f>
        <v>0</v>
      </c>
      <c r="S217" s="71"/>
      <c r="T217" s="199">
        <f>S217*H217</f>
        <v>0</v>
      </c>
      <c r="U217" s="199">
        <v>0</v>
      </c>
      <c r="V217" s="199">
        <f>U217*H217</f>
        <v>0</v>
      </c>
      <c r="W217" s="199">
        <v>0</v>
      </c>
      <c r="X217" s="200">
        <f>W217*H217</f>
        <v>0</v>
      </c>
      <c r="Y217" s="34"/>
      <c r="Z217" s="34"/>
      <c r="AA217" s="34"/>
      <c r="AB217" s="34"/>
      <c r="AC217" s="34"/>
      <c r="AD217" s="34"/>
      <c r="AE217" s="34"/>
      <c r="AR217" s="201" t="s">
        <v>164</v>
      </c>
      <c r="AT217" s="201" t="s">
        <v>159</v>
      </c>
      <c r="AU217" s="201" t="s">
        <v>165</v>
      </c>
      <c r="AY217" s="17" t="s">
        <v>156</v>
      </c>
      <c r="BE217" s="202">
        <f>IF(O217="základní",K217,0)</f>
        <v>0</v>
      </c>
      <c r="BF217" s="202">
        <f>IF(O217="snížená",K217,0)</f>
        <v>0</v>
      </c>
      <c r="BG217" s="202">
        <f>IF(O217="zákl. přenesená",K217,0)</f>
        <v>0</v>
      </c>
      <c r="BH217" s="202">
        <f>IF(O217="sníž. přenesená",K217,0)</f>
        <v>0</v>
      </c>
      <c r="BI217" s="202">
        <f>IF(O217="nulová",K217,0)</f>
        <v>0</v>
      </c>
      <c r="BJ217" s="17" t="s">
        <v>165</v>
      </c>
      <c r="BK217" s="202">
        <f>ROUND(P217*H217,2)</f>
        <v>0</v>
      </c>
      <c r="BL217" s="17" t="s">
        <v>164</v>
      </c>
      <c r="BM217" s="201" t="s">
        <v>320</v>
      </c>
    </row>
    <row r="218" spans="1:65" s="2" customFormat="1" ht="11.25">
      <c r="A218" s="34"/>
      <c r="B218" s="35"/>
      <c r="C218" s="36"/>
      <c r="D218" s="203" t="s">
        <v>167</v>
      </c>
      <c r="E218" s="36"/>
      <c r="F218" s="204" t="s">
        <v>321</v>
      </c>
      <c r="G218" s="36"/>
      <c r="H218" s="36"/>
      <c r="I218" s="205"/>
      <c r="J218" s="205"/>
      <c r="K218" s="36"/>
      <c r="L218" s="36"/>
      <c r="M218" s="39"/>
      <c r="N218" s="206"/>
      <c r="O218" s="207"/>
      <c r="P218" s="71"/>
      <c r="Q218" s="71"/>
      <c r="R218" s="71"/>
      <c r="S218" s="71"/>
      <c r="T218" s="71"/>
      <c r="U218" s="71"/>
      <c r="V218" s="71"/>
      <c r="W218" s="71"/>
      <c r="X218" s="72"/>
      <c r="Y218" s="34"/>
      <c r="Z218" s="34"/>
      <c r="AA218" s="34"/>
      <c r="AB218" s="34"/>
      <c r="AC218" s="34"/>
      <c r="AD218" s="34"/>
      <c r="AE218" s="34"/>
      <c r="AT218" s="17" t="s">
        <v>167</v>
      </c>
      <c r="AU218" s="17" t="s">
        <v>165</v>
      </c>
    </row>
    <row r="219" spans="1:65" s="14" customFormat="1" ht="11.25">
      <c r="B219" s="219"/>
      <c r="C219" s="220"/>
      <c r="D219" s="210" t="s">
        <v>194</v>
      </c>
      <c r="E219" s="220"/>
      <c r="F219" s="222" t="s">
        <v>322</v>
      </c>
      <c r="G219" s="220"/>
      <c r="H219" s="223">
        <v>14.087999999999999</v>
      </c>
      <c r="I219" s="224"/>
      <c r="J219" s="224"/>
      <c r="K219" s="220"/>
      <c r="L219" s="220"/>
      <c r="M219" s="225"/>
      <c r="N219" s="226"/>
      <c r="O219" s="227"/>
      <c r="P219" s="227"/>
      <c r="Q219" s="227"/>
      <c r="R219" s="227"/>
      <c r="S219" s="227"/>
      <c r="T219" s="227"/>
      <c r="U219" s="227"/>
      <c r="V219" s="227"/>
      <c r="W219" s="227"/>
      <c r="X219" s="228"/>
      <c r="AT219" s="229" t="s">
        <v>194</v>
      </c>
      <c r="AU219" s="229" t="s">
        <v>165</v>
      </c>
      <c r="AV219" s="14" t="s">
        <v>165</v>
      </c>
      <c r="AW219" s="14" t="s">
        <v>4</v>
      </c>
      <c r="AX219" s="14" t="s">
        <v>82</v>
      </c>
      <c r="AY219" s="229" t="s">
        <v>156</v>
      </c>
    </row>
    <row r="220" spans="1:65" s="2" customFormat="1" ht="24.2" customHeight="1">
      <c r="A220" s="34"/>
      <c r="B220" s="35"/>
      <c r="C220" s="189" t="s">
        <v>323</v>
      </c>
      <c r="D220" s="189" t="s">
        <v>159</v>
      </c>
      <c r="E220" s="190" t="s">
        <v>324</v>
      </c>
      <c r="F220" s="191" t="s">
        <v>325</v>
      </c>
      <c r="G220" s="192" t="s">
        <v>314</v>
      </c>
      <c r="H220" s="193">
        <v>7.0439999999999996</v>
      </c>
      <c r="I220" s="194"/>
      <c r="J220" s="194"/>
      <c r="K220" s="195">
        <f>ROUND(P220*H220,2)</f>
        <v>0</v>
      </c>
      <c r="L220" s="191" t="s">
        <v>163</v>
      </c>
      <c r="M220" s="39"/>
      <c r="N220" s="196" t="s">
        <v>1</v>
      </c>
      <c r="O220" s="197" t="s">
        <v>38</v>
      </c>
      <c r="P220" s="198">
        <f>I220+J220</f>
        <v>0</v>
      </c>
      <c r="Q220" s="198">
        <f>ROUND(I220*H220,2)</f>
        <v>0</v>
      </c>
      <c r="R220" s="198">
        <f>ROUND(J220*H220,2)</f>
        <v>0</v>
      </c>
      <c r="S220" s="71"/>
      <c r="T220" s="199">
        <f>S220*H220</f>
        <v>0</v>
      </c>
      <c r="U220" s="199">
        <v>0</v>
      </c>
      <c r="V220" s="199">
        <f>U220*H220</f>
        <v>0</v>
      </c>
      <c r="W220" s="199">
        <v>0</v>
      </c>
      <c r="X220" s="200">
        <f>W220*H220</f>
        <v>0</v>
      </c>
      <c r="Y220" s="34"/>
      <c r="Z220" s="34"/>
      <c r="AA220" s="34"/>
      <c r="AB220" s="34"/>
      <c r="AC220" s="34"/>
      <c r="AD220" s="34"/>
      <c r="AE220" s="34"/>
      <c r="AR220" s="201" t="s">
        <v>164</v>
      </c>
      <c r="AT220" s="201" t="s">
        <v>159</v>
      </c>
      <c r="AU220" s="201" t="s">
        <v>165</v>
      </c>
      <c r="AY220" s="17" t="s">
        <v>156</v>
      </c>
      <c r="BE220" s="202">
        <f>IF(O220="základní",K220,0)</f>
        <v>0</v>
      </c>
      <c r="BF220" s="202">
        <f>IF(O220="snížená",K220,0)</f>
        <v>0</v>
      </c>
      <c r="BG220" s="202">
        <f>IF(O220="zákl. přenesená",K220,0)</f>
        <v>0</v>
      </c>
      <c r="BH220" s="202">
        <f>IF(O220="sníž. přenesená",K220,0)</f>
        <v>0</v>
      </c>
      <c r="BI220" s="202">
        <f>IF(O220="nulová",K220,0)</f>
        <v>0</v>
      </c>
      <c r="BJ220" s="17" t="s">
        <v>165</v>
      </c>
      <c r="BK220" s="202">
        <f>ROUND(P220*H220,2)</f>
        <v>0</v>
      </c>
      <c r="BL220" s="17" t="s">
        <v>164</v>
      </c>
      <c r="BM220" s="201" t="s">
        <v>326</v>
      </c>
    </row>
    <row r="221" spans="1:65" s="2" customFormat="1" ht="11.25">
      <c r="A221" s="34"/>
      <c r="B221" s="35"/>
      <c r="C221" s="36"/>
      <c r="D221" s="203" t="s">
        <v>167</v>
      </c>
      <c r="E221" s="36"/>
      <c r="F221" s="204" t="s">
        <v>327</v>
      </c>
      <c r="G221" s="36"/>
      <c r="H221" s="36"/>
      <c r="I221" s="205"/>
      <c r="J221" s="205"/>
      <c r="K221" s="36"/>
      <c r="L221" s="36"/>
      <c r="M221" s="39"/>
      <c r="N221" s="206"/>
      <c r="O221" s="207"/>
      <c r="P221" s="71"/>
      <c r="Q221" s="71"/>
      <c r="R221" s="71"/>
      <c r="S221" s="71"/>
      <c r="T221" s="71"/>
      <c r="U221" s="71"/>
      <c r="V221" s="71"/>
      <c r="W221" s="71"/>
      <c r="X221" s="72"/>
      <c r="Y221" s="34"/>
      <c r="Z221" s="34"/>
      <c r="AA221" s="34"/>
      <c r="AB221" s="34"/>
      <c r="AC221" s="34"/>
      <c r="AD221" s="34"/>
      <c r="AE221" s="34"/>
      <c r="AT221" s="17" t="s">
        <v>167</v>
      </c>
      <c r="AU221" s="17" t="s">
        <v>165</v>
      </c>
    </row>
    <row r="222" spans="1:65" s="2" customFormat="1" ht="24.2" customHeight="1">
      <c r="A222" s="34"/>
      <c r="B222" s="35"/>
      <c r="C222" s="189" t="s">
        <v>328</v>
      </c>
      <c r="D222" s="189" t="s">
        <v>159</v>
      </c>
      <c r="E222" s="190" t="s">
        <v>329</v>
      </c>
      <c r="F222" s="191" t="s">
        <v>330</v>
      </c>
      <c r="G222" s="192" t="s">
        <v>314</v>
      </c>
      <c r="H222" s="193">
        <v>176.1</v>
      </c>
      <c r="I222" s="194"/>
      <c r="J222" s="194"/>
      <c r="K222" s="195">
        <f>ROUND(P222*H222,2)</f>
        <v>0</v>
      </c>
      <c r="L222" s="191" t="s">
        <v>163</v>
      </c>
      <c r="M222" s="39"/>
      <c r="N222" s="196" t="s">
        <v>1</v>
      </c>
      <c r="O222" s="197" t="s">
        <v>38</v>
      </c>
      <c r="P222" s="198">
        <f>I222+J222</f>
        <v>0</v>
      </c>
      <c r="Q222" s="198">
        <f>ROUND(I222*H222,2)</f>
        <v>0</v>
      </c>
      <c r="R222" s="198">
        <f>ROUND(J222*H222,2)</f>
        <v>0</v>
      </c>
      <c r="S222" s="71"/>
      <c r="T222" s="199">
        <f>S222*H222</f>
        <v>0</v>
      </c>
      <c r="U222" s="199">
        <v>0</v>
      </c>
      <c r="V222" s="199">
        <f>U222*H222</f>
        <v>0</v>
      </c>
      <c r="W222" s="199">
        <v>0</v>
      </c>
      <c r="X222" s="200">
        <f>W222*H222</f>
        <v>0</v>
      </c>
      <c r="Y222" s="34"/>
      <c r="Z222" s="34"/>
      <c r="AA222" s="34"/>
      <c r="AB222" s="34"/>
      <c r="AC222" s="34"/>
      <c r="AD222" s="34"/>
      <c r="AE222" s="34"/>
      <c r="AR222" s="201" t="s">
        <v>164</v>
      </c>
      <c r="AT222" s="201" t="s">
        <v>159</v>
      </c>
      <c r="AU222" s="201" t="s">
        <v>165</v>
      </c>
      <c r="AY222" s="17" t="s">
        <v>156</v>
      </c>
      <c r="BE222" s="202">
        <f>IF(O222="základní",K222,0)</f>
        <v>0</v>
      </c>
      <c r="BF222" s="202">
        <f>IF(O222="snížená",K222,0)</f>
        <v>0</v>
      </c>
      <c r="BG222" s="202">
        <f>IF(O222="zákl. přenesená",K222,0)</f>
        <v>0</v>
      </c>
      <c r="BH222" s="202">
        <f>IF(O222="sníž. přenesená",K222,0)</f>
        <v>0</v>
      </c>
      <c r="BI222" s="202">
        <f>IF(O222="nulová",K222,0)</f>
        <v>0</v>
      </c>
      <c r="BJ222" s="17" t="s">
        <v>165</v>
      </c>
      <c r="BK222" s="202">
        <f>ROUND(P222*H222,2)</f>
        <v>0</v>
      </c>
      <c r="BL222" s="17" t="s">
        <v>164</v>
      </c>
      <c r="BM222" s="201" t="s">
        <v>331</v>
      </c>
    </row>
    <row r="223" spans="1:65" s="2" customFormat="1" ht="11.25">
      <c r="A223" s="34"/>
      <c r="B223" s="35"/>
      <c r="C223" s="36"/>
      <c r="D223" s="203" t="s">
        <v>167</v>
      </c>
      <c r="E223" s="36"/>
      <c r="F223" s="204" t="s">
        <v>332</v>
      </c>
      <c r="G223" s="36"/>
      <c r="H223" s="36"/>
      <c r="I223" s="205"/>
      <c r="J223" s="205"/>
      <c r="K223" s="36"/>
      <c r="L223" s="36"/>
      <c r="M223" s="39"/>
      <c r="N223" s="206"/>
      <c r="O223" s="207"/>
      <c r="P223" s="71"/>
      <c r="Q223" s="71"/>
      <c r="R223" s="71"/>
      <c r="S223" s="71"/>
      <c r="T223" s="71"/>
      <c r="U223" s="71"/>
      <c r="V223" s="71"/>
      <c r="W223" s="71"/>
      <c r="X223" s="72"/>
      <c r="Y223" s="34"/>
      <c r="Z223" s="34"/>
      <c r="AA223" s="34"/>
      <c r="AB223" s="34"/>
      <c r="AC223" s="34"/>
      <c r="AD223" s="34"/>
      <c r="AE223" s="34"/>
      <c r="AT223" s="17" t="s">
        <v>167</v>
      </c>
      <c r="AU223" s="17" t="s">
        <v>165</v>
      </c>
    </row>
    <row r="224" spans="1:65" s="14" customFormat="1" ht="11.25">
      <c r="B224" s="219"/>
      <c r="C224" s="220"/>
      <c r="D224" s="210" t="s">
        <v>194</v>
      </c>
      <c r="E224" s="220"/>
      <c r="F224" s="222" t="s">
        <v>333</v>
      </c>
      <c r="G224" s="220"/>
      <c r="H224" s="223">
        <v>176.1</v>
      </c>
      <c r="I224" s="224"/>
      <c r="J224" s="224"/>
      <c r="K224" s="220"/>
      <c r="L224" s="220"/>
      <c r="M224" s="225"/>
      <c r="N224" s="226"/>
      <c r="O224" s="227"/>
      <c r="P224" s="227"/>
      <c r="Q224" s="227"/>
      <c r="R224" s="227"/>
      <c r="S224" s="227"/>
      <c r="T224" s="227"/>
      <c r="U224" s="227"/>
      <c r="V224" s="227"/>
      <c r="W224" s="227"/>
      <c r="X224" s="228"/>
      <c r="AT224" s="229" t="s">
        <v>194</v>
      </c>
      <c r="AU224" s="229" t="s">
        <v>165</v>
      </c>
      <c r="AV224" s="14" t="s">
        <v>165</v>
      </c>
      <c r="AW224" s="14" t="s">
        <v>4</v>
      </c>
      <c r="AX224" s="14" t="s">
        <v>82</v>
      </c>
      <c r="AY224" s="229" t="s">
        <v>156</v>
      </c>
    </row>
    <row r="225" spans="1:65" s="2" customFormat="1" ht="37.9" customHeight="1">
      <c r="A225" s="34"/>
      <c r="B225" s="35"/>
      <c r="C225" s="189" t="s">
        <v>334</v>
      </c>
      <c r="D225" s="189" t="s">
        <v>159</v>
      </c>
      <c r="E225" s="190" t="s">
        <v>335</v>
      </c>
      <c r="F225" s="191" t="s">
        <v>336</v>
      </c>
      <c r="G225" s="192" t="s">
        <v>314</v>
      </c>
      <c r="H225" s="193">
        <v>6.38</v>
      </c>
      <c r="I225" s="194"/>
      <c r="J225" s="194"/>
      <c r="K225" s="195">
        <f>ROUND(P225*H225,2)</f>
        <v>0</v>
      </c>
      <c r="L225" s="191" t="s">
        <v>163</v>
      </c>
      <c r="M225" s="39"/>
      <c r="N225" s="196" t="s">
        <v>1</v>
      </c>
      <c r="O225" s="197" t="s">
        <v>38</v>
      </c>
      <c r="P225" s="198">
        <f>I225+J225</f>
        <v>0</v>
      </c>
      <c r="Q225" s="198">
        <f>ROUND(I225*H225,2)</f>
        <v>0</v>
      </c>
      <c r="R225" s="198">
        <f>ROUND(J225*H225,2)</f>
        <v>0</v>
      </c>
      <c r="S225" s="71"/>
      <c r="T225" s="199">
        <f>S225*H225</f>
        <v>0</v>
      </c>
      <c r="U225" s="199">
        <v>0</v>
      </c>
      <c r="V225" s="199">
        <f>U225*H225</f>
        <v>0</v>
      </c>
      <c r="W225" s="199">
        <v>0</v>
      </c>
      <c r="X225" s="200">
        <f>W225*H225</f>
        <v>0</v>
      </c>
      <c r="Y225" s="34"/>
      <c r="Z225" s="34"/>
      <c r="AA225" s="34"/>
      <c r="AB225" s="34"/>
      <c r="AC225" s="34"/>
      <c r="AD225" s="34"/>
      <c r="AE225" s="34"/>
      <c r="AR225" s="201" t="s">
        <v>164</v>
      </c>
      <c r="AT225" s="201" t="s">
        <v>159</v>
      </c>
      <c r="AU225" s="201" t="s">
        <v>165</v>
      </c>
      <c r="AY225" s="17" t="s">
        <v>156</v>
      </c>
      <c r="BE225" s="202">
        <f>IF(O225="základní",K225,0)</f>
        <v>0</v>
      </c>
      <c r="BF225" s="202">
        <f>IF(O225="snížená",K225,0)</f>
        <v>0</v>
      </c>
      <c r="BG225" s="202">
        <f>IF(O225="zákl. přenesená",K225,0)</f>
        <v>0</v>
      </c>
      <c r="BH225" s="202">
        <f>IF(O225="sníž. přenesená",K225,0)</f>
        <v>0</v>
      </c>
      <c r="BI225" s="202">
        <f>IF(O225="nulová",K225,0)</f>
        <v>0</v>
      </c>
      <c r="BJ225" s="17" t="s">
        <v>165</v>
      </c>
      <c r="BK225" s="202">
        <f>ROUND(P225*H225,2)</f>
        <v>0</v>
      </c>
      <c r="BL225" s="17" t="s">
        <v>164</v>
      </c>
      <c r="BM225" s="201" t="s">
        <v>337</v>
      </c>
    </row>
    <row r="226" spans="1:65" s="2" customFormat="1" ht="11.25">
      <c r="A226" s="34"/>
      <c r="B226" s="35"/>
      <c r="C226" s="36"/>
      <c r="D226" s="203" t="s">
        <v>167</v>
      </c>
      <c r="E226" s="36"/>
      <c r="F226" s="204" t="s">
        <v>338</v>
      </c>
      <c r="G226" s="36"/>
      <c r="H226" s="36"/>
      <c r="I226" s="205"/>
      <c r="J226" s="205"/>
      <c r="K226" s="36"/>
      <c r="L226" s="36"/>
      <c r="M226" s="39"/>
      <c r="N226" s="206"/>
      <c r="O226" s="207"/>
      <c r="P226" s="71"/>
      <c r="Q226" s="71"/>
      <c r="R226" s="71"/>
      <c r="S226" s="71"/>
      <c r="T226" s="71"/>
      <c r="U226" s="71"/>
      <c r="V226" s="71"/>
      <c r="W226" s="71"/>
      <c r="X226" s="72"/>
      <c r="Y226" s="34"/>
      <c r="Z226" s="34"/>
      <c r="AA226" s="34"/>
      <c r="AB226" s="34"/>
      <c r="AC226" s="34"/>
      <c r="AD226" s="34"/>
      <c r="AE226" s="34"/>
      <c r="AT226" s="17" t="s">
        <v>167</v>
      </c>
      <c r="AU226" s="17" t="s">
        <v>165</v>
      </c>
    </row>
    <row r="227" spans="1:65" s="2" customFormat="1" ht="24.2" customHeight="1">
      <c r="A227" s="34"/>
      <c r="B227" s="35"/>
      <c r="C227" s="189" t="s">
        <v>339</v>
      </c>
      <c r="D227" s="189" t="s">
        <v>159</v>
      </c>
      <c r="E227" s="190" t="s">
        <v>340</v>
      </c>
      <c r="F227" s="191" t="s">
        <v>341</v>
      </c>
      <c r="G227" s="192" t="s">
        <v>314</v>
      </c>
      <c r="H227" s="193">
        <v>7.0439999999999996</v>
      </c>
      <c r="I227" s="194"/>
      <c r="J227" s="194"/>
      <c r="K227" s="195">
        <f>ROUND(P227*H227,2)</f>
        <v>0</v>
      </c>
      <c r="L227" s="191" t="s">
        <v>163</v>
      </c>
      <c r="M227" s="39"/>
      <c r="N227" s="196" t="s">
        <v>1</v>
      </c>
      <c r="O227" s="197" t="s">
        <v>38</v>
      </c>
      <c r="P227" s="198">
        <f>I227+J227</f>
        <v>0</v>
      </c>
      <c r="Q227" s="198">
        <f>ROUND(I227*H227,2)</f>
        <v>0</v>
      </c>
      <c r="R227" s="198">
        <f>ROUND(J227*H227,2)</f>
        <v>0</v>
      </c>
      <c r="S227" s="71"/>
      <c r="T227" s="199">
        <f>S227*H227</f>
        <v>0</v>
      </c>
      <c r="U227" s="199">
        <v>0</v>
      </c>
      <c r="V227" s="199">
        <f>U227*H227</f>
        <v>0</v>
      </c>
      <c r="W227" s="199">
        <v>0</v>
      </c>
      <c r="X227" s="200">
        <f>W227*H227</f>
        <v>0</v>
      </c>
      <c r="Y227" s="34"/>
      <c r="Z227" s="34"/>
      <c r="AA227" s="34"/>
      <c r="AB227" s="34"/>
      <c r="AC227" s="34"/>
      <c r="AD227" s="34"/>
      <c r="AE227" s="34"/>
      <c r="AR227" s="201" t="s">
        <v>164</v>
      </c>
      <c r="AT227" s="201" t="s">
        <v>159</v>
      </c>
      <c r="AU227" s="201" t="s">
        <v>165</v>
      </c>
      <c r="AY227" s="17" t="s">
        <v>156</v>
      </c>
      <c r="BE227" s="202">
        <f>IF(O227="základní",K227,0)</f>
        <v>0</v>
      </c>
      <c r="BF227" s="202">
        <f>IF(O227="snížená",K227,0)</f>
        <v>0</v>
      </c>
      <c r="BG227" s="202">
        <f>IF(O227="zákl. přenesená",K227,0)</f>
        <v>0</v>
      </c>
      <c r="BH227" s="202">
        <f>IF(O227="sníž. přenesená",K227,0)</f>
        <v>0</v>
      </c>
      <c r="BI227" s="202">
        <f>IF(O227="nulová",K227,0)</f>
        <v>0</v>
      </c>
      <c r="BJ227" s="17" t="s">
        <v>165</v>
      </c>
      <c r="BK227" s="202">
        <f>ROUND(P227*H227,2)</f>
        <v>0</v>
      </c>
      <c r="BL227" s="17" t="s">
        <v>164</v>
      </c>
      <c r="BM227" s="201" t="s">
        <v>342</v>
      </c>
    </row>
    <row r="228" spans="1:65" s="2" customFormat="1" ht="11.25">
      <c r="A228" s="34"/>
      <c r="B228" s="35"/>
      <c r="C228" s="36"/>
      <c r="D228" s="203" t="s">
        <v>167</v>
      </c>
      <c r="E228" s="36"/>
      <c r="F228" s="204" t="s">
        <v>343</v>
      </c>
      <c r="G228" s="36"/>
      <c r="H228" s="36"/>
      <c r="I228" s="205"/>
      <c r="J228" s="205"/>
      <c r="K228" s="36"/>
      <c r="L228" s="36"/>
      <c r="M228" s="39"/>
      <c r="N228" s="206"/>
      <c r="O228" s="207"/>
      <c r="P228" s="71"/>
      <c r="Q228" s="71"/>
      <c r="R228" s="71"/>
      <c r="S228" s="71"/>
      <c r="T228" s="71"/>
      <c r="U228" s="71"/>
      <c r="V228" s="71"/>
      <c r="W228" s="71"/>
      <c r="X228" s="72"/>
      <c r="Y228" s="34"/>
      <c r="Z228" s="34"/>
      <c r="AA228" s="34"/>
      <c r="AB228" s="34"/>
      <c r="AC228" s="34"/>
      <c r="AD228" s="34"/>
      <c r="AE228" s="34"/>
      <c r="AT228" s="17" t="s">
        <v>167</v>
      </c>
      <c r="AU228" s="17" t="s">
        <v>165</v>
      </c>
    </row>
    <row r="229" spans="1:65" s="12" customFormat="1" ht="22.9" customHeight="1">
      <c r="B229" s="172"/>
      <c r="C229" s="173"/>
      <c r="D229" s="174" t="s">
        <v>73</v>
      </c>
      <c r="E229" s="187" t="s">
        <v>344</v>
      </c>
      <c r="F229" s="187" t="s">
        <v>345</v>
      </c>
      <c r="G229" s="173"/>
      <c r="H229" s="173"/>
      <c r="I229" s="176"/>
      <c r="J229" s="176"/>
      <c r="K229" s="188">
        <f>BK229</f>
        <v>0</v>
      </c>
      <c r="L229" s="173"/>
      <c r="M229" s="178"/>
      <c r="N229" s="179"/>
      <c r="O229" s="180"/>
      <c r="P229" s="180"/>
      <c r="Q229" s="181">
        <f>SUM(Q230:Q233)</f>
        <v>0</v>
      </c>
      <c r="R229" s="181">
        <f>SUM(R230:R233)</f>
        <v>0</v>
      </c>
      <c r="S229" s="180"/>
      <c r="T229" s="182">
        <f>SUM(T230:T233)</f>
        <v>0</v>
      </c>
      <c r="U229" s="180"/>
      <c r="V229" s="182">
        <f>SUM(V230:V233)</f>
        <v>0</v>
      </c>
      <c r="W229" s="180"/>
      <c r="X229" s="183">
        <f>SUM(X230:X233)</f>
        <v>0</v>
      </c>
      <c r="AR229" s="184" t="s">
        <v>82</v>
      </c>
      <c r="AT229" s="185" t="s">
        <v>73</v>
      </c>
      <c r="AU229" s="185" t="s">
        <v>82</v>
      </c>
      <c r="AY229" s="184" t="s">
        <v>156</v>
      </c>
      <c r="BK229" s="186">
        <f>SUM(BK230:BK233)</f>
        <v>0</v>
      </c>
    </row>
    <row r="230" spans="1:65" s="2" customFormat="1" ht="24">
      <c r="A230" s="34"/>
      <c r="B230" s="35"/>
      <c r="C230" s="189" t="s">
        <v>346</v>
      </c>
      <c r="D230" s="189" t="s">
        <v>159</v>
      </c>
      <c r="E230" s="190" t="s">
        <v>347</v>
      </c>
      <c r="F230" s="191" t="s">
        <v>348</v>
      </c>
      <c r="G230" s="192" t="s">
        <v>314</v>
      </c>
      <c r="H230" s="193">
        <v>5.3460000000000001</v>
      </c>
      <c r="I230" s="194"/>
      <c r="J230" s="194"/>
      <c r="K230" s="195">
        <f>ROUND(P230*H230,2)</f>
        <v>0</v>
      </c>
      <c r="L230" s="191" t="s">
        <v>163</v>
      </c>
      <c r="M230" s="39"/>
      <c r="N230" s="196" t="s">
        <v>1</v>
      </c>
      <c r="O230" s="197" t="s">
        <v>38</v>
      </c>
      <c r="P230" s="198">
        <f>I230+J230</f>
        <v>0</v>
      </c>
      <c r="Q230" s="198">
        <f>ROUND(I230*H230,2)</f>
        <v>0</v>
      </c>
      <c r="R230" s="198">
        <f>ROUND(J230*H230,2)</f>
        <v>0</v>
      </c>
      <c r="S230" s="71"/>
      <c r="T230" s="199">
        <f>S230*H230</f>
        <v>0</v>
      </c>
      <c r="U230" s="199">
        <v>0</v>
      </c>
      <c r="V230" s="199">
        <f>U230*H230</f>
        <v>0</v>
      </c>
      <c r="W230" s="199">
        <v>0</v>
      </c>
      <c r="X230" s="200">
        <f>W230*H230</f>
        <v>0</v>
      </c>
      <c r="Y230" s="34"/>
      <c r="Z230" s="34"/>
      <c r="AA230" s="34"/>
      <c r="AB230" s="34"/>
      <c r="AC230" s="34"/>
      <c r="AD230" s="34"/>
      <c r="AE230" s="34"/>
      <c r="AR230" s="201" t="s">
        <v>164</v>
      </c>
      <c r="AT230" s="201" t="s">
        <v>159</v>
      </c>
      <c r="AU230" s="201" t="s">
        <v>165</v>
      </c>
      <c r="AY230" s="17" t="s">
        <v>156</v>
      </c>
      <c r="BE230" s="202">
        <f>IF(O230="základní",K230,0)</f>
        <v>0</v>
      </c>
      <c r="BF230" s="202">
        <f>IF(O230="snížená",K230,0)</f>
        <v>0</v>
      </c>
      <c r="BG230" s="202">
        <f>IF(O230="zákl. přenesená",K230,0)</f>
        <v>0</v>
      </c>
      <c r="BH230" s="202">
        <f>IF(O230="sníž. přenesená",K230,0)</f>
        <v>0</v>
      </c>
      <c r="BI230" s="202">
        <f>IF(O230="nulová",K230,0)</f>
        <v>0</v>
      </c>
      <c r="BJ230" s="17" t="s">
        <v>165</v>
      </c>
      <c r="BK230" s="202">
        <f>ROUND(P230*H230,2)</f>
        <v>0</v>
      </c>
      <c r="BL230" s="17" t="s">
        <v>164</v>
      </c>
      <c r="BM230" s="201" t="s">
        <v>349</v>
      </c>
    </row>
    <row r="231" spans="1:65" s="2" customFormat="1" ht="11.25">
      <c r="A231" s="34"/>
      <c r="B231" s="35"/>
      <c r="C231" s="36"/>
      <c r="D231" s="203" t="s">
        <v>167</v>
      </c>
      <c r="E231" s="36"/>
      <c r="F231" s="204" t="s">
        <v>350</v>
      </c>
      <c r="G231" s="36"/>
      <c r="H231" s="36"/>
      <c r="I231" s="205"/>
      <c r="J231" s="205"/>
      <c r="K231" s="36"/>
      <c r="L231" s="36"/>
      <c r="M231" s="39"/>
      <c r="N231" s="206"/>
      <c r="O231" s="207"/>
      <c r="P231" s="71"/>
      <c r="Q231" s="71"/>
      <c r="R231" s="71"/>
      <c r="S231" s="71"/>
      <c r="T231" s="71"/>
      <c r="U231" s="71"/>
      <c r="V231" s="71"/>
      <c r="W231" s="71"/>
      <c r="X231" s="72"/>
      <c r="Y231" s="34"/>
      <c r="Z231" s="34"/>
      <c r="AA231" s="34"/>
      <c r="AB231" s="34"/>
      <c r="AC231" s="34"/>
      <c r="AD231" s="34"/>
      <c r="AE231" s="34"/>
      <c r="AT231" s="17" t="s">
        <v>167</v>
      </c>
      <c r="AU231" s="17" t="s">
        <v>165</v>
      </c>
    </row>
    <row r="232" spans="1:65" s="2" customFormat="1" ht="24.2" customHeight="1">
      <c r="A232" s="34"/>
      <c r="B232" s="35"/>
      <c r="C232" s="189" t="s">
        <v>351</v>
      </c>
      <c r="D232" s="189" t="s">
        <v>159</v>
      </c>
      <c r="E232" s="190" t="s">
        <v>352</v>
      </c>
      <c r="F232" s="191" t="s">
        <v>353</v>
      </c>
      <c r="G232" s="192" t="s">
        <v>314</v>
      </c>
      <c r="H232" s="193">
        <v>5.3460000000000001</v>
      </c>
      <c r="I232" s="194"/>
      <c r="J232" s="194"/>
      <c r="K232" s="195">
        <f>ROUND(P232*H232,2)</f>
        <v>0</v>
      </c>
      <c r="L232" s="191" t="s">
        <v>163</v>
      </c>
      <c r="M232" s="39"/>
      <c r="N232" s="196" t="s">
        <v>1</v>
      </c>
      <c r="O232" s="197" t="s">
        <v>38</v>
      </c>
      <c r="P232" s="198">
        <f>I232+J232</f>
        <v>0</v>
      </c>
      <c r="Q232" s="198">
        <f>ROUND(I232*H232,2)</f>
        <v>0</v>
      </c>
      <c r="R232" s="198">
        <f>ROUND(J232*H232,2)</f>
        <v>0</v>
      </c>
      <c r="S232" s="71"/>
      <c r="T232" s="199">
        <f>S232*H232</f>
        <v>0</v>
      </c>
      <c r="U232" s="199">
        <v>0</v>
      </c>
      <c r="V232" s="199">
        <f>U232*H232</f>
        <v>0</v>
      </c>
      <c r="W232" s="199">
        <v>0</v>
      </c>
      <c r="X232" s="200">
        <f>W232*H232</f>
        <v>0</v>
      </c>
      <c r="Y232" s="34"/>
      <c r="Z232" s="34"/>
      <c r="AA232" s="34"/>
      <c r="AB232" s="34"/>
      <c r="AC232" s="34"/>
      <c r="AD232" s="34"/>
      <c r="AE232" s="34"/>
      <c r="AR232" s="201" t="s">
        <v>164</v>
      </c>
      <c r="AT232" s="201" t="s">
        <v>159</v>
      </c>
      <c r="AU232" s="201" t="s">
        <v>165</v>
      </c>
      <c r="AY232" s="17" t="s">
        <v>156</v>
      </c>
      <c r="BE232" s="202">
        <f>IF(O232="základní",K232,0)</f>
        <v>0</v>
      </c>
      <c r="BF232" s="202">
        <f>IF(O232="snížená",K232,0)</f>
        <v>0</v>
      </c>
      <c r="BG232" s="202">
        <f>IF(O232="zákl. přenesená",K232,0)</f>
        <v>0</v>
      </c>
      <c r="BH232" s="202">
        <f>IF(O232="sníž. přenesená",K232,0)</f>
        <v>0</v>
      </c>
      <c r="BI232" s="202">
        <f>IF(O232="nulová",K232,0)</f>
        <v>0</v>
      </c>
      <c r="BJ232" s="17" t="s">
        <v>165</v>
      </c>
      <c r="BK232" s="202">
        <f>ROUND(P232*H232,2)</f>
        <v>0</v>
      </c>
      <c r="BL232" s="17" t="s">
        <v>164</v>
      </c>
      <c r="BM232" s="201" t="s">
        <v>354</v>
      </c>
    </row>
    <row r="233" spans="1:65" s="2" customFormat="1" ht="11.25">
      <c r="A233" s="34"/>
      <c r="B233" s="35"/>
      <c r="C233" s="36"/>
      <c r="D233" s="203" t="s">
        <v>167</v>
      </c>
      <c r="E233" s="36"/>
      <c r="F233" s="204" t="s">
        <v>355</v>
      </c>
      <c r="G233" s="36"/>
      <c r="H233" s="36"/>
      <c r="I233" s="205"/>
      <c r="J233" s="205"/>
      <c r="K233" s="36"/>
      <c r="L233" s="36"/>
      <c r="M233" s="39"/>
      <c r="N233" s="206"/>
      <c r="O233" s="207"/>
      <c r="P233" s="71"/>
      <c r="Q233" s="71"/>
      <c r="R233" s="71"/>
      <c r="S233" s="71"/>
      <c r="T233" s="71"/>
      <c r="U233" s="71"/>
      <c r="V233" s="71"/>
      <c r="W233" s="71"/>
      <c r="X233" s="72"/>
      <c r="Y233" s="34"/>
      <c r="Z233" s="34"/>
      <c r="AA233" s="34"/>
      <c r="AB233" s="34"/>
      <c r="AC233" s="34"/>
      <c r="AD233" s="34"/>
      <c r="AE233" s="34"/>
      <c r="AT233" s="17" t="s">
        <v>167</v>
      </c>
      <c r="AU233" s="17" t="s">
        <v>165</v>
      </c>
    </row>
    <row r="234" spans="1:65" s="12" customFormat="1" ht="25.9" customHeight="1">
      <c r="B234" s="172"/>
      <c r="C234" s="173"/>
      <c r="D234" s="174" t="s">
        <v>73</v>
      </c>
      <c r="E234" s="175" t="s">
        <v>356</v>
      </c>
      <c r="F234" s="175" t="s">
        <v>357</v>
      </c>
      <c r="G234" s="173"/>
      <c r="H234" s="173"/>
      <c r="I234" s="176"/>
      <c r="J234" s="176"/>
      <c r="K234" s="177">
        <f>BK234</f>
        <v>0</v>
      </c>
      <c r="L234" s="173"/>
      <c r="M234" s="178"/>
      <c r="N234" s="179"/>
      <c r="O234" s="180"/>
      <c r="P234" s="180"/>
      <c r="Q234" s="181">
        <f>Q235+Q240+Q245+Q260+Q273+Q291+Q304+Q317+Q323+Q333+Q348</f>
        <v>0</v>
      </c>
      <c r="R234" s="181">
        <f>R235+R240+R245+R260+R273+R291+R304+R317+R323+R333+R348</f>
        <v>0</v>
      </c>
      <c r="S234" s="180"/>
      <c r="T234" s="182">
        <f>T235+T240+T245+T260+T273+T291+T304+T317+T323+T333+T348</f>
        <v>0</v>
      </c>
      <c r="U234" s="180"/>
      <c r="V234" s="182">
        <f>V235+V240+V245+V260+V273+V291+V304+V317+V323+V333+V348</f>
        <v>0.74021950000000003</v>
      </c>
      <c r="W234" s="180"/>
      <c r="X234" s="183">
        <f>X235+X240+X245+X260+X273+X291+X304+X317+X323+X333+X348</f>
        <v>0.6643340000000002</v>
      </c>
      <c r="AR234" s="184" t="s">
        <v>165</v>
      </c>
      <c r="AT234" s="185" t="s">
        <v>73</v>
      </c>
      <c r="AU234" s="185" t="s">
        <v>74</v>
      </c>
      <c r="AY234" s="184" t="s">
        <v>156</v>
      </c>
      <c r="BK234" s="186">
        <f>BK235+BK240+BK245+BK260+BK273+BK291+BK304+BK317+BK323+BK333+BK348</f>
        <v>0</v>
      </c>
    </row>
    <row r="235" spans="1:65" s="12" customFormat="1" ht="22.9" customHeight="1">
      <c r="B235" s="172"/>
      <c r="C235" s="173"/>
      <c r="D235" s="174" t="s">
        <v>73</v>
      </c>
      <c r="E235" s="187" t="s">
        <v>358</v>
      </c>
      <c r="F235" s="187" t="s">
        <v>359</v>
      </c>
      <c r="G235" s="173"/>
      <c r="H235" s="173"/>
      <c r="I235" s="176"/>
      <c r="J235" s="176"/>
      <c r="K235" s="188">
        <f>BK235</f>
        <v>0</v>
      </c>
      <c r="L235" s="173"/>
      <c r="M235" s="178"/>
      <c r="N235" s="179"/>
      <c r="O235" s="180"/>
      <c r="P235" s="180"/>
      <c r="Q235" s="181">
        <f>SUM(Q236:Q239)</f>
        <v>0</v>
      </c>
      <c r="R235" s="181">
        <f>SUM(R236:R239)</f>
        <v>0</v>
      </c>
      <c r="S235" s="180"/>
      <c r="T235" s="182">
        <f>SUM(T236:T239)</f>
        <v>0</v>
      </c>
      <c r="U235" s="180"/>
      <c r="V235" s="182">
        <f>SUM(V236:V239)</f>
        <v>4.1999999999999997E-3</v>
      </c>
      <c r="W235" s="180"/>
      <c r="X235" s="183">
        <f>SUM(X236:X239)</f>
        <v>4.8000000000000004E-3</v>
      </c>
      <c r="AR235" s="184" t="s">
        <v>165</v>
      </c>
      <c r="AT235" s="185" t="s">
        <v>73</v>
      </c>
      <c r="AU235" s="185" t="s">
        <v>82</v>
      </c>
      <c r="AY235" s="184" t="s">
        <v>156</v>
      </c>
      <c r="BK235" s="186">
        <f>SUM(BK236:BK239)</f>
        <v>0</v>
      </c>
    </row>
    <row r="236" spans="1:65" s="2" customFormat="1" ht="24.2" customHeight="1">
      <c r="A236" s="34"/>
      <c r="B236" s="35"/>
      <c r="C236" s="189" t="s">
        <v>360</v>
      </c>
      <c r="D236" s="189" t="s">
        <v>159</v>
      </c>
      <c r="E236" s="190" t="s">
        <v>361</v>
      </c>
      <c r="F236" s="191" t="s">
        <v>362</v>
      </c>
      <c r="G236" s="192" t="s">
        <v>191</v>
      </c>
      <c r="H236" s="193">
        <v>12</v>
      </c>
      <c r="I236" s="194"/>
      <c r="J236" s="194"/>
      <c r="K236" s="195">
        <f>ROUND(P236*H236,2)</f>
        <v>0</v>
      </c>
      <c r="L236" s="191" t="s">
        <v>163</v>
      </c>
      <c r="M236" s="39"/>
      <c r="N236" s="196" t="s">
        <v>1</v>
      </c>
      <c r="O236" s="197" t="s">
        <v>38</v>
      </c>
      <c r="P236" s="198">
        <f>I236+J236</f>
        <v>0</v>
      </c>
      <c r="Q236" s="198">
        <f>ROUND(I236*H236,2)</f>
        <v>0</v>
      </c>
      <c r="R236" s="198">
        <f>ROUND(J236*H236,2)</f>
        <v>0</v>
      </c>
      <c r="S236" s="71"/>
      <c r="T236" s="199">
        <f>S236*H236</f>
        <v>0</v>
      </c>
      <c r="U236" s="199">
        <v>3.5E-4</v>
      </c>
      <c r="V236" s="199">
        <f>U236*H236</f>
        <v>4.1999999999999997E-3</v>
      </c>
      <c r="W236" s="199">
        <v>0</v>
      </c>
      <c r="X236" s="200">
        <f>W236*H236</f>
        <v>0</v>
      </c>
      <c r="Y236" s="34"/>
      <c r="Z236" s="34"/>
      <c r="AA236" s="34"/>
      <c r="AB236" s="34"/>
      <c r="AC236" s="34"/>
      <c r="AD236" s="34"/>
      <c r="AE236" s="34"/>
      <c r="AR236" s="201" t="s">
        <v>248</v>
      </c>
      <c r="AT236" s="201" t="s">
        <v>159</v>
      </c>
      <c r="AU236" s="201" t="s">
        <v>165</v>
      </c>
      <c r="AY236" s="17" t="s">
        <v>156</v>
      </c>
      <c r="BE236" s="202">
        <f>IF(O236="základní",K236,0)</f>
        <v>0</v>
      </c>
      <c r="BF236" s="202">
        <f>IF(O236="snížená",K236,0)</f>
        <v>0</v>
      </c>
      <c r="BG236" s="202">
        <f>IF(O236="zákl. přenesená",K236,0)</f>
        <v>0</v>
      </c>
      <c r="BH236" s="202">
        <f>IF(O236="sníž. přenesená",K236,0)</f>
        <v>0</v>
      </c>
      <c r="BI236" s="202">
        <f>IF(O236="nulová",K236,0)</f>
        <v>0</v>
      </c>
      <c r="BJ236" s="17" t="s">
        <v>165</v>
      </c>
      <c r="BK236" s="202">
        <f>ROUND(P236*H236,2)</f>
        <v>0</v>
      </c>
      <c r="BL236" s="17" t="s">
        <v>248</v>
      </c>
      <c r="BM236" s="201" t="s">
        <v>363</v>
      </c>
    </row>
    <row r="237" spans="1:65" s="2" customFormat="1" ht="11.25">
      <c r="A237" s="34"/>
      <c r="B237" s="35"/>
      <c r="C237" s="36"/>
      <c r="D237" s="203" t="s">
        <v>167</v>
      </c>
      <c r="E237" s="36"/>
      <c r="F237" s="204" t="s">
        <v>364</v>
      </c>
      <c r="G237" s="36"/>
      <c r="H237" s="36"/>
      <c r="I237" s="205"/>
      <c r="J237" s="205"/>
      <c r="K237" s="36"/>
      <c r="L237" s="36"/>
      <c r="M237" s="39"/>
      <c r="N237" s="206"/>
      <c r="O237" s="207"/>
      <c r="P237" s="71"/>
      <c r="Q237" s="71"/>
      <c r="R237" s="71"/>
      <c r="S237" s="71"/>
      <c r="T237" s="71"/>
      <c r="U237" s="71"/>
      <c r="V237" s="71"/>
      <c r="W237" s="71"/>
      <c r="X237" s="72"/>
      <c r="Y237" s="34"/>
      <c r="Z237" s="34"/>
      <c r="AA237" s="34"/>
      <c r="AB237" s="34"/>
      <c r="AC237" s="34"/>
      <c r="AD237" s="34"/>
      <c r="AE237" s="34"/>
      <c r="AT237" s="17" t="s">
        <v>167</v>
      </c>
      <c r="AU237" s="17" t="s">
        <v>165</v>
      </c>
    </row>
    <row r="238" spans="1:65" s="2" customFormat="1" ht="24.2" customHeight="1">
      <c r="A238" s="34"/>
      <c r="B238" s="35"/>
      <c r="C238" s="189" t="s">
        <v>365</v>
      </c>
      <c r="D238" s="189" t="s">
        <v>159</v>
      </c>
      <c r="E238" s="190" t="s">
        <v>366</v>
      </c>
      <c r="F238" s="191" t="s">
        <v>367</v>
      </c>
      <c r="G238" s="192" t="s">
        <v>191</v>
      </c>
      <c r="H238" s="193">
        <v>12</v>
      </c>
      <c r="I238" s="194"/>
      <c r="J238" s="194"/>
      <c r="K238" s="195">
        <f>ROUND(P238*H238,2)</f>
        <v>0</v>
      </c>
      <c r="L238" s="191" t="s">
        <v>163</v>
      </c>
      <c r="M238" s="39"/>
      <c r="N238" s="196" t="s">
        <v>1</v>
      </c>
      <c r="O238" s="197" t="s">
        <v>38</v>
      </c>
      <c r="P238" s="198">
        <f>I238+J238</f>
        <v>0</v>
      </c>
      <c r="Q238" s="198">
        <f>ROUND(I238*H238,2)</f>
        <v>0</v>
      </c>
      <c r="R238" s="198">
        <f>ROUND(J238*H238,2)</f>
        <v>0</v>
      </c>
      <c r="S238" s="71"/>
      <c r="T238" s="199">
        <f>S238*H238</f>
        <v>0</v>
      </c>
      <c r="U238" s="199">
        <v>0</v>
      </c>
      <c r="V238" s="199">
        <f>U238*H238</f>
        <v>0</v>
      </c>
      <c r="W238" s="199">
        <v>4.0000000000000002E-4</v>
      </c>
      <c r="X238" s="200">
        <f>W238*H238</f>
        <v>4.8000000000000004E-3</v>
      </c>
      <c r="Y238" s="34"/>
      <c r="Z238" s="34"/>
      <c r="AA238" s="34"/>
      <c r="AB238" s="34"/>
      <c r="AC238" s="34"/>
      <c r="AD238" s="34"/>
      <c r="AE238" s="34"/>
      <c r="AR238" s="201" t="s">
        <v>248</v>
      </c>
      <c r="AT238" s="201" t="s">
        <v>159</v>
      </c>
      <c r="AU238" s="201" t="s">
        <v>165</v>
      </c>
      <c r="AY238" s="17" t="s">
        <v>156</v>
      </c>
      <c r="BE238" s="202">
        <f>IF(O238="základní",K238,0)</f>
        <v>0</v>
      </c>
      <c r="BF238" s="202">
        <f>IF(O238="snížená",K238,0)</f>
        <v>0</v>
      </c>
      <c r="BG238" s="202">
        <f>IF(O238="zákl. přenesená",K238,0)</f>
        <v>0</v>
      </c>
      <c r="BH238" s="202">
        <f>IF(O238="sníž. přenesená",K238,0)</f>
        <v>0</v>
      </c>
      <c r="BI238" s="202">
        <f>IF(O238="nulová",K238,0)</f>
        <v>0</v>
      </c>
      <c r="BJ238" s="17" t="s">
        <v>165</v>
      </c>
      <c r="BK238" s="202">
        <f>ROUND(P238*H238,2)</f>
        <v>0</v>
      </c>
      <c r="BL238" s="17" t="s">
        <v>248</v>
      </c>
      <c r="BM238" s="201" t="s">
        <v>368</v>
      </c>
    </row>
    <row r="239" spans="1:65" s="2" customFormat="1" ht="11.25">
      <c r="A239" s="34"/>
      <c r="B239" s="35"/>
      <c r="C239" s="36"/>
      <c r="D239" s="203" t="s">
        <v>167</v>
      </c>
      <c r="E239" s="36"/>
      <c r="F239" s="204" t="s">
        <v>369</v>
      </c>
      <c r="G239" s="36"/>
      <c r="H239" s="36"/>
      <c r="I239" s="205"/>
      <c r="J239" s="205"/>
      <c r="K239" s="36"/>
      <c r="L239" s="36"/>
      <c r="M239" s="39"/>
      <c r="N239" s="206"/>
      <c r="O239" s="207"/>
      <c r="P239" s="71"/>
      <c r="Q239" s="71"/>
      <c r="R239" s="71"/>
      <c r="S239" s="71"/>
      <c r="T239" s="71"/>
      <c r="U239" s="71"/>
      <c r="V239" s="71"/>
      <c r="W239" s="71"/>
      <c r="X239" s="72"/>
      <c r="Y239" s="34"/>
      <c r="Z239" s="34"/>
      <c r="AA239" s="34"/>
      <c r="AB239" s="34"/>
      <c r="AC239" s="34"/>
      <c r="AD239" s="34"/>
      <c r="AE239" s="34"/>
      <c r="AT239" s="17" t="s">
        <v>167</v>
      </c>
      <c r="AU239" s="17" t="s">
        <v>165</v>
      </c>
    </row>
    <row r="240" spans="1:65" s="12" customFormat="1" ht="22.9" customHeight="1">
      <c r="B240" s="172"/>
      <c r="C240" s="173"/>
      <c r="D240" s="174" t="s">
        <v>73</v>
      </c>
      <c r="E240" s="187" t="s">
        <v>370</v>
      </c>
      <c r="F240" s="187" t="s">
        <v>371</v>
      </c>
      <c r="G240" s="173"/>
      <c r="H240" s="173"/>
      <c r="I240" s="176"/>
      <c r="J240" s="176"/>
      <c r="K240" s="188">
        <f>BK240</f>
        <v>0</v>
      </c>
      <c r="L240" s="173"/>
      <c r="M240" s="178"/>
      <c r="N240" s="179"/>
      <c r="O240" s="180"/>
      <c r="P240" s="180"/>
      <c r="Q240" s="181">
        <f>SUM(Q241:Q244)</f>
        <v>0</v>
      </c>
      <c r="R240" s="181">
        <f>SUM(R241:R244)</f>
        <v>0</v>
      </c>
      <c r="S240" s="180"/>
      <c r="T240" s="182">
        <f>SUM(T241:T244)</f>
        <v>0</v>
      </c>
      <c r="U240" s="180"/>
      <c r="V240" s="182">
        <f>SUM(V241:V244)</f>
        <v>3.8159999999999999E-3</v>
      </c>
      <c r="W240" s="180"/>
      <c r="X240" s="183">
        <f>SUM(X241:X244)</f>
        <v>0</v>
      </c>
      <c r="AR240" s="184" t="s">
        <v>165</v>
      </c>
      <c r="AT240" s="185" t="s">
        <v>73</v>
      </c>
      <c r="AU240" s="185" t="s">
        <v>82</v>
      </c>
      <c r="AY240" s="184" t="s">
        <v>156</v>
      </c>
      <c r="BK240" s="186">
        <f>SUM(BK241:BK244)</f>
        <v>0</v>
      </c>
    </row>
    <row r="241" spans="1:65" s="2" customFormat="1" ht="33" customHeight="1">
      <c r="A241" s="34"/>
      <c r="B241" s="35"/>
      <c r="C241" s="189" t="s">
        <v>372</v>
      </c>
      <c r="D241" s="189" t="s">
        <v>159</v>
      </c>
      <c r="E241" s="190" t="s">
        <v>373</v>
      </c>
      <c r="F241" s="191" t="s">
        <v>374</v>
      </c>
      <c r="G241" s="192" t="s">
        <v>180</v>
      </c>
      <c r="H241" s="193">
        <v>1</v>
      </c>
      <c r="I241" s="194"/>
      <c r="J241" s="194"/>
      <c r="K241" s="195">
        <f>ROUND(P241*H241,2)</f>
        <v>0</v>
      </c>
      <c r="L241" s="191" t="s">
        <v>163</v>
      </c>
      <c r="M241" s="39"/>
      <c r="N241" s="196" t="s">
        <v>1</v>
      </c>
      <c r="O241" s="197" t="s">
        <v>38</v>
      </c>
      <c r="P241" s="198">
        <f>I241+J241</f>
        <v>0</v>
      </c>
      <c r="Q241" s="198">
        <f>ROUND(I241*H241,2)</f>
        <v>0</v>
      </c>
      <c r="R241" s="198">
        <f>ROUND(J241*H241,2)</f>
        <v>0</v>
      </c>
      <c r="S241" s="71"/>
      <c r="T241" s="199">
        <f>S241*H241</f>
        <v>0</v>
      </c>
      <c r="U241" s="199">
        <v>4.4999999999999999E-4</v>
      </c>
      <c r="V241" s="199">
        <f>U241*H241</f>
        <v>4.4999999999999999E-4</v>
      </c>
      <c r="W241" s="199">
        <v>0</v>
      </c>
      <c r="X241" s="200">
        <f>W241*H241</f>
        <v>0</v>
      </c>
      <c r="Y241" s="34"/>
      <c r="Z241" s="34"/>
      <c r="AA241" s="34"/>
      <c r="AB241" s="34"/>
      <c r="AC241" s="34"/>
      <c r="AD241" s="34"/>
      <c r="AE241" s="34"/>
      <c r="AR241" s="201" t="s">
        <v>248</v>
      </c>
      <c r="AT241" s="201" t="s">
        <v>159</v>
      </c>
      <c r="AU241" s="201" t="s">
        <v>165</v>
      </c>
      <c r="AY241" s="17" t="s">
        <v>156</v>
      </c>
      <c r="BE241" s="202">
        <f>IF(O241="základní",K241,0)</f>
        <v>0</v>
      </c>
      <c r="BF241" s="202">
        <f>IF(O241="snížená",K241,0)</f>
        <v>0</v>
      </c>
      <c r="BG241" s="202">
        <f>IF(O241="zákl. přenesená",K241,0)</f>
        <v>0</v>
      </c>
      <c r="BH241" s="202">
        <f>IF(O241="sníž. přenesená",K241,0)</f>
        <v>0</v>
      </c>
      <c r="BI241" s="202">
        <f>IF(O241="nulová",K241,0)</f>
        <v>0</v>
      </c>
      <c r="BJ241" s="17" t="s">
        <v>165</v>
      </c>
      <c r="BK241" s="202">
        <f>ROUND(P241*H241,2)</f>
        <v>0</v>
      </c>
      <c r="BL241" s="17" t="s">
        <v>248</v>
      </c>
      <c r="BM241" s="201" t="s">
        <v>375</v>
      </c>
    </row>
    <row r="242" spans="1:65" s="2" customFormat="1" ht="11.25">
      <c r="A242" s="34"/>
      <c r="B242" s="35"/>
      <c r="C242" s="36"/>
      <c r="D242" s="203" t="s">
        <v>167</v>
      </c>
      <c r="E242" s="36"/>
      <c r="F242" s="204" t="s">
        <v>376</v>
      </c>
      <c r="G242" s="36"/>
      <c r="H242" s="36"/>
      <c r="I242" s="205"/>
      <c r="J242" s="205"/>
      <c r="K242" s="36"/>
      <c r="L242" s="36"/>
      <c r="M242" s="39"/>
      <c r="N242" s="206"/>
      <c r="O242" s="207"/>
      <c r="P242" s="71"/>
      <c r="Q242" s="71"/>
      <c r="R242" s="71"/>
      <c r="S242" s="71"/>
      <c r="T242" s="71"/>
      <c r="U242" s="71"/>
      <c r="V242" s="71"/>
      <c r="W242" s="71"/>
      <c r="X242" s="72"/>
      <c r="Y242" s="34"/>
      <c r="Z242" s="34"/>
      <c r="AA242" s="34"/>
      <c r="AB242" s="34"/>
      <c r="AC242" s="34"/>
      <c r="AD242" s="34"/>
      <c r="AE242" s="34"/>
      <c r="AT242" s="17" t="s">
        <v>167</v>
      </c>
      <c r="AU242" s="17" t="s">
        <v>165</v>
      </c>
    </row>
    <row r="243" spans="1:65" s="2" customFormat="1" ht="24.2" customHeight="1">
      <c r="A243" s="34"/>
      <c r="B243" s="35"/>
      <c r="C243" s="241" t="s">
        <v>377</v>
      </c>
      <c r="D243" s="241" t="s">
        <v>242</v>
      </c>
      <c r="E243" s="242" t="s">
        <v>378</v>
      </c>
      <c r="F243" s="243" t="s">
        <v>379</v>
      </c>
      <c r="G243" s="244" t="s">
        <v>180</v>
      </c>
      <c r="H243" s="245">
        <v>1.02</v>
      </c>
      <c r="I243" s="246"/>
      <c r="J243" s="247"/>
      <c r="K243" s="248">
        <f>ROUND(P243*H243,2)</f>
        <v>0</v>
      </c>
      <c r="L243" s="243" t="s">
        <v>163</v>
      </c>
      <c r="M243" s="249"/>
      <c r="N243" s="250" t="s">
        <v>1</v>
      </c>
      <c r="O243" s="197" t="s">
        <v>38</v>
      </c>
      <c r="P243" s="198">
        <f>I243+J243</f>
        <v>0</v>
      </c>
      <c r="Q243" s="198">
        <f>ROUND(I243*H243,2)</f>
        <v>0</v>
      </c>
      <c r="R243" s="198">
        <f>ROUND(J243*H243,2)</f>
        <v>0</v>
      </c>
      <c r="S243" s="71"/>
      <c r="T243" s="199">
        <f>S243*H243</f>
        <v>0</v>
      </c>
      <c r="U243" s="199">
        <v>3.3E-3</v>
      </c>
      <c r="V243" s="199">
        <f>U243*H243</f>
        <v>3.3660000000000001E-3</v>
      </c>
      <c r="W243" s="199">
        <v>0</v>
      </c>
      <c r="X243" s="200">
        <f>W243*H243</f>
        <v>0</v>
      </c>
      <c r="Y243" s="34"/>
      <c r="Z243" s="34"/>
      <c r="AA243" s="34"/>
      <c r="AB243" s="34"/>
      <c r="AC243" s="34"/>
      <c r="AD243" s="34"/>
      <c r="AE243" s="34"/>
      <c r="AR243" s="201" t="s">
        <v>346</v>
      </c>
      <c r="AT243" s="201" t="s">
        <v>242</v>
      </c>
      <c r="AU243" s="201" t="s">
        <v>165</v>
      </c>
      <c r="AY243" s="17" t="s">
        <v>156</v>
      </c>
      <c r="BE243" s="202">
        <f>IF(O243="základní",K243,0)</f>
        <v>0</v>
      </c>
      <c r="BF243" s="202">
        <f>IF(O243="snížená",K243,0)</f>
        <v>0</v>
      </c>
      <c r="BG243" s="202">
        <f>IF(O243="zákl. přenesená",K243,0)</f>
        <v>0</v>
      </c>
      <c r="BH243" s="202">
        <f>IF(O243="sníž. přenesená",K243,0)</f>
        <v>0</v>
      </c>
      <c r="BI243" s="202">
        <f>IF(O243="nulová",K243,0)</f>
        <v>0</v>
      </c>
      <c r="BJ243" s="17" t="s">
        <v>165</v>
      </c>
      <c r="BK243" s="202">
        <f>ROUND(P243*H243,2)</f>
        <v>0</v>
      </c>
      <c r="BL243" s="17" t="s">
        <v>248</v>
      </c>
      <c r="BM243" s="201" t="s">
        <v>380</v>
      </c>
    </row>
    <row r="244" spans="1:65" s="14" customFormat="1" ht="11.25">
      <c r="B244" s="219"/>
      <c r="C244" s="220"/>
      <c r="D244" s="210" t="s">
        <v>194</v>
      </c>
      <c r="E244" s="220"/>
      <c r="F244" s="222" t="s">
        <v>381</v>
      </c>
      <c r="G244" s="220"/>
      <c r="H244" s="223">
        <v>1.02</v>
      </c>
      <c r="I244" s="224"/>
      <c r="J244" s="224"/>
      <c r="K244" s="220"/>
      <c r="L244" s="220"/>
      <c r="M244" s="225"/>
      <c r="N244" s="226"/>
      <c r="O244" s="227"/>
      <c r="P244" s="227"/>
      <c r="Q244" s="227"/>
      <c r="R244" s="227"/>
      <c r="S244" s="227"/>
      <c r="T244" s="227"/>
      <c r="U244" s="227"/>
      <c r="V244" s="227"/>
      <c r="W244" s="227"/>
      <c r="X244" s="228"/>
      <c r="AT244" s="229" t="s">
        <v>194</v>
      </c>
      <c r="AU244" s="229" t="s">
        <v>165</v>
      </c>
      <c r="AV244" s="14" t="s">
        <v>165</v>
      </c>
      <c r="AW244" s="14" t="s">
        <v>4</v>
      </c>
      <c r="AX244" s="14" t="s">
        <v>82</v>
      </c>
      <c r="AY244" s="229" t="s">
        <v>156</v>
      </c>
    </row>
    <row r="245" spans="1:65" s="12" customFormat="1" ht="22.9" customHeight="1">
      <c r="B245" s="172"/>
      <c r="C245" s="173"/>
      <c r="D245" s="174" t="s">
        <v>73</v>
      </c>
      <c r="E245" s="187" t="s">
        <v>382</v>
      </c>
      <c r="F245" s="187" t="s">
        <v>383</v>
      </c>
      <c r="G245" s="173"/>
      <c r="H245" s="173"/>
      <c r="I245" s="176"/>
      <c r="J245" s="176"/>
      <c r="K245" s="188">
        <f>BK245</f>
        <v>0</v>
      </c>
      <c r="L245" s="173"/>
      <c r="M245" s="178"/>
      <c r="N245" s="179"/>
      <c r="O245" s="180"/>
      <c r="P245" s="180"/>
      <c r="Q245" s="181">
        <f>SUM(Q246:Q259)</f>
        <v>0</v>
      </c>
      <c r="R245" s="181">
        <f>SUM(R246:R259)</f>
        <v>0</v>
      </c>
      <c r="S245" s="180"/>
      <c r="T245" s="182">
        <f>SUM(T246:T259)</f>
        <v>0</v>
      </c>
      <c r="U245" s="180"/>
      <c r="V245" s="182">
        <f>SUM(V246:V259)</f>
        <v>0.30835999999999997</v>
      </c>
      <c r="W245" s="180"/>
      <c r="X245" s="183">
        <f>SUM(X246:X259)</f>
        <v>0.35499999999999998</v>
      </c>
      <c r="AR245" s="184" t="s">
        <v>165</v>
      </c>
      <c r="AT245" s="185" t="s">
        <v>73</v>
      </c>
      <c r="AU245" s="185" t="s">
        <v>82</v>
      </c>
      <c r="AY245" s="184" t="s">
        <v>156</v>
      </c>
      <c r="BK245" s="186">
        <f>SUM(BK246:BK259)</f>
        <v>0</v>
      </c>
    </row>
    <row r="246" spans="1:65" s="2" customFormat="1" ht="24.2" customHeight="1">
      <c r="A246" s="34"/>
      <c r="B246" s="35"/>
      <c r="C246" s="189" t="s">
        <v>384</v>
      </c>
      <c r="D246" s="189" t="s">
        <v>159</v>
      </c>
      <c r="E246" s="190" t="s">
        <v>385</v>
      </c>
      <c r="F246" s="191" t="s">
        <v>386</v>
      </c>
      <c r="G246" s="192" t="s">
        <v>162</v>
      </c>
      <c r="H246" s="193">
        <v>1</v>
      </c>
      <c r="I246" s="194"/>
      <c r="J246" s="194"/>
      <c r="K246" s="195">
        <f>ROUND(P246*H246,2)</f>
        <v>0</v>
      </c>
      <c r="L246" s="191" t="s">
        <v>163</v>
      </c>
      <c r="M246" s="39"/>
      <c r="N246" s="196" t="s">
        <v>1</v>
      </c>
      <c r="O246" s="197" t="s">
        <v>38</v>
      </c>
      <c r="P246" s="198">
        <f>I246+J246</f>
        <v>0</v>
      </c>
      <c r="Q246" s="198">
        <f>ROUND(I246*H246,2)</f>
        <v>0</v>
      </c>
      <c r="R246" s="198">
        <f>ROUND(J246*H246,2)</f>
        <v>0</v>
      </c>
      <c r="S246" s="71"/>
      <c r="T246" s="199">
        <f>S246*H246</f>
        <v>0</v>
      </c>
      <c r="U246" s="199">
        <v>9.0000000000000006E-5</v>
      </c>
      <c r="V246" s="199">
        <f>U246*H246</f>
        <v>9.0000000000000006E-5</v>
      </c>
      <c r="W246" s="199">
        <v>0.35499999999999998</v>
      </c>
      <c r="X246" s="200">
        <f>W246*H246</f>
        <v>0.35499999999999998</v>
      </c>
      <c r="Y246" s="34"/>
      <c r="Z246" s="34"/>
      <c r="AA246" s="34"/>
      <c r="AB246" s="34"/>
      <c r="AC246" s="34"/>
      <c r="AD246" s="34"/>
      <c r="AE246" s="34"/>
      <c r="AR246" s="201" t="s">
        <v>248</v>
      </c>
      <c r="AT246" s="201" t="s">
        <v>159</v>
      </c>
      <c r="AU246" s="201" t="s">
        <v>165</v>
      </c>
      <c r="AY246" s="17" t="s">
        <v>156</v>
      </c>
      <c r="BE246" s="202">
        <f>IF(O246="základní",K246,0)</f>
        <v>0</v>
      </c>
      <c r="BF246" s="202">
        <f>IF(O246="snížená",K246,0)</f>
        <v>0</v>
      </c>
      <c r="BG246" s="202">
        <f>IF(O246="zákl. přenesená",K246,0)</f>
        <v>0</v>
      </c>
      <c r="BH246" s="202">
        <f>IF(O246="sníž. přenesená",K246,0)</f>
        <v>0</v>
      </c>
      <c r="BI246" s="202">
        <f>IF(O246="nulová",K246,0)</f>
        <v>0</v>
      </c>
      <c r="BJ246" s="17" t="s">
        <v>165</v>
      </c>
      <c r="BK246" s="202">
        <f>ROUND(P246*H246,2)</f>
        <v>0</v>
      </c>
      <c r="BL246" s="17" t="s">
        <v>248</v>
      </c>
      <c r="BM246" s="201" t="s">
        <v>387</v>
      </c>
    </row>
    <row r="247" spans="1:65" s="2" customFormat="1" ht="11.25">
      <c r="A247" s="34"/>
      <c r="B247" s="35"/>
      <c r="C247" s="36"/>
      <c r="D247" s="203" t="s">
        <v>167</v>
      </c>
      <c r="E247" s="36"/>
      <c r="F247" s="204" t="s">
        <v>388</v>
      </c>
      <c r="G247" s="36"/>
      <c r="H247" s="36"/>
      <c r="I247" s="205"/>
      <c r="J247" s="205"/>
      <c r="K247" s="36"/>
      <c r="L247" s="36"/>
      <c r="M247" s="39"/>
      <c r="N247" s="206"/>
      <c r="O247" s="207"/>
      <c r="P247" s="71"/>
      <c r="Q247" s="71"/>
      <c r="R247" s="71"/>
      <c r="S247" s="71"/>
      <c r="T247" s="71"/>
      <c r="U247" s="71"/>
      <c r="V247" s="71"/>
      <c r="W247" s="71"/>
      <c r="X247" s="72"/>
      <c r="Y247" s="34"/>
      <c r="Z247" s="34"/>
      <c r="AA247" s="34"/>
      <c r="AB247" s="34"/>
      <c r="AC247" s="34"/>
      <c r="AD247" s="34"/>
      <c r="AE247" s="34"/>
      <c r="AT247" s="17" t="s">
        <v>167</v>
      </c>
      <c r="AU247" s="17" t="s">
        <v>165</v>
      </c>
    </row>
    <row r="248" spans="1:65" s="2" customFormat="1" ht="24.2" customHeight="1">
      <c r="A248" s="34"/>
      <c r="B248" s="35"/>
      <c r="C248" s="189" t="s">
        <v>389</v>
      </c>
      <c r="D248" s="189" t="s">
        <v>159</v>
      </c>
      <c r="E248" s="190" t="s">
        <v>390</v>
      </c>
      <c r="F248" s="191" t="s">
        <v>391</v>
      </c>
      <c r="G248" s="192" t="s">
        <v>175</v>
      </c>
      <c r="H248" s="193">
        <v>1</v>
      </c>
      <c r="I248" s="194"/>
      <c r="J248" s="194"/>
      <c r="K248" s="195">
        <f>ROUND(P248*H248,2)</f>
        <v>0</v>
      </c>
      <c r="L248" s="191" t="s">
        <v>163</v>
      </c>
      <c r="M248" s="39"/>
      <c r="N248" s="196" t="s">
        <v>1</v>
      </c>
      <c r="O248" s="197" t="s">
        <v>38</v>
      </c>
      <c r="P248" s="198">
        <f>I248+J248</f>
        <v>0</v>
      </c>
      <c r="Q248" s="198">
        <f>ROUND(I248*H248,2)</f>
        <v>0</v>
      </c>
      <c r="R248" s="198">
        <f>ROUND(J248*H248,2)</f>
        <v>0</v>
      </c>
      <c r="S248" s="71"/>
      <c r="T248" s="199">
        <f>S248*H248</f>
        <v>0</v>
      </c>
      <c r="U248" s="199">
        <v>1.027E-2</v>
      </c>
      <c r="V248" s="199">
        <f>U248*H248</f>
        <v>1.027E-2</v>
      </c>
      <c r="W248" s="199">
        <v>0</v>
      </c>
      <c r="X248" s="200">
        <f>W248*H248</f>
        <v>0</v>
      </c>
      <c r="Y248" s="34"/>
      <c r="Z248" s="34"/>
      <c r="AA248" s="34"/>
      <c r="AB248" s="34"/>
      <c r="AC248" s="34"/>
      <c r="AD248" s="34"/>
      <c r="AE248" s="34"/>
      <c r="AR248" s="201" t="s">
        <v>248</v>
      </c>
      <c r="AT248" s="201" t="s">
        <v>159</v>
      </c>
      <c r="AU248" s="201" t="s">
        <v>165</v>
      </c>
      <c r="AY248" s="17" t="s">
        <v>156</v>
      </c>
      <c r="BE248" s="202">
        <f>IF(O248="základní",K248,0)</f>
        <v>0</v>
      </c>
      <c r="BF248" s="202">
        <f>IF(O248="snížená",K248,0)</f>
        <v>0</v>
      </c>
      <c r="BG248" s="202">
        <f>IF(O248="zákl. přenesená",K248,0)</f>
        <v>0</v>
      </c>
      <c r="BH248" s="202">
        <f>IF(O248="sníž. přenesená",K248,0)</f>
        <v>0</v>
      </c>
      <c r="BI248" s="202">
        <f>IF(O248="nulová",K248,0)</f>
        <v>0</v>
      </c>
      <c r="BJ248" s="17" t="s">
        <v>165</v>
      </c>
      <c r="BK248" s="202">
        <f>ROUND(P248*H248,2)</f>
        <v>0</v>
      </c>
      <c r="BL248" s="17" t="s">
        <v>248</v>
      </c>
      <c r="BM248" s="201" t="s">
        <v>392</v>
      </c>
    </row>
    <row r="249" spans="1:65" s="2" customFormat="1" ht="11.25">
      <c r="A249" s="34"/>
      <c r="B249" s="35"/>
      <c r="C249" s="36"/>
      <c r="D249" s="203" t="s">
        <v>167</v>
      </c>
      <c r="E249" s="36"/>
      <c r="F249" s="204" t="s">
        <v>393</v>
      </c>
      <c r="G249" s="36"/>
      <c r="H249" s="36"/>
      <c r="I249" s="205"/>
      <c r="J249" s="205"/>
      <c r="K249" s="36"/>
      <c r="L249" s="36"/>
      <c r="M249" s="39"/>
      <c r="N249" s="206"/>
      <c r="O249" s="207"/>
      <c r="P249" s="71"/>
      <c r="Q249" s="71"/>
      <c r="R249" s="71"/>
      <c r="S249" s="71"/>
      <c r="T249" s="71"/>
      <c r="U249" s="71"/>
      <c r="V249" s="71"/>
      <c r="W249" s="71"/>
      <c r="X249" s="72"/>
      <c r="Y249" s="34"/>
      <c r="Z249" s="34"/>
      <c r="AA249" s="34"/>
      <c r="AB249" s="34"/>
      <c r="AC249" s="34"/>
      <c r="AD249" s="34"/>
      <c r="AE249" s="34"/>
      <c r="AT249" s="17" t="s">
        <v>167</v>
      </c>
      <c r="AU249" s="17" t="s">
        <v>165</v>
      </c>
    </row>
    <row r="250" spans="1:65" s="2" customFormat="1" ht="24.2" customHeight="1">
      <c r="A250" s="34"/>
      <c r="B250" s="35"/>
      <c r="C250" s="241" t="s">
        <v>394</v>
      </c>
      <c r="D250" s="241" t="s">
        <v>242</v>
      </c>
      <c r="E250" s="242" t="s">
        <v>395</v>
      </c>
      <c r="F250" s="243" t="s">
        <v>396</v>
      </c>
      <c r="G250" s="244" t="s">
        <v>162</v>
      </c>
      <c r="H250" s="245">
        <v>1</v>
      </c>
      <c r="I250" s="246"/>
      <c r="J250" s="247"/>
      <c r="K250" s="248">
        <f>ROUND(P250*H250,2)</f>
        <v>0</v>
      </c>
      <c r="L250" s="243" t="s">
        <v>163</v>
      </c>
      <c r="M250" s="249"/>
      <c r="N250" s="250" t="s">
        <v>1</v>
      </c>
      <c r="O250" s="197" t="s">
        <v>38</v>
      </c>
      <c r="P250" s="198">
        <f>I250+J250</f>
        <v>0</v>
      </c>
      <c r="Q250" s="198">
        <f>ROUND(I250*H250,2)</f>
        <v>0</v>
      </c>
      <c r="R250" s="198">
        <f>ROUND(J250*H250,2)</f>
        <v>0</v>
      </c>
      <c r="S250" s="71"/>
      <c r="T250" s="199">
        <f>S250*H250</f>
        <v>0</v>
      </c>
      <c r="U250" s="199">
        <v>0.29799999999999999</v>
      </c>
      <c r="V250" s="199">
        <f>U250*H250</f>
        <v>0.29799999999999999</v>
      </c>
      <c r="W250" s="199">
        <v>0</v>
      </c>
      <c r="X250" s="200">
        <f>W250*H250</f>
        <v>0</v>
      </c>
      <c r="Y250" s="34"/>
      <c r="Z250" s="34"/>
      <c r="AA250" s="34"/>
      <c r="AB250" s="34"/>
      <c r="AC250" s="34"/>
      <c r="AD250" s="34"/>
      <c r="AE250" s="34"/>
      <c r="AR250" s="201" t="s">
        <v>346</v>
      </c>
      <c r="AT250" s="201" t="s">
        <v>242</v>
      </c>
      <c r="AU250" s="201" t="s">
        <v>165</v>
      </c>
      <c r="AY250" s="17" t="s">
        <v>156</v>
      </c>
      <c r="BE250" s="202">
        <f>IF(O250="základní",K250,0)</f>
        <v>0</v>
      </c>
      <c r="BF250" s="202">
        <f>IF(O250="snížená",K250,0)</f>
        <v>0</v>
      </c>
      <c r="BG250" s="202">
        <f>IF(O250="zákl. přenesená",K250,0)</f>
        <v>0</v>
      </c>
      <c r="BH250" s="202">
        <f>IF(O250="sníž. přenesená",K250,0)</f>
        <v>0</v>
      </c>
      <c r="BI250" s="202">
        <f>IF(O250="nulová",K250,0)</f>
        <v>0</v>
      </c>
      <c r="BJ250" s="17" t="s">
        <v>165</v>
      </c>
      <c r="BK250" s="202">
        <f>ROUND(P250*H250,2)</f>
        <v>0</v>
      </c>
      <c r="BL250" s="17" t="s">
        <v>248</v>
      </c>
      <c r="BM250" s="201" t="s">
        <v>397</v>
      </c>
    </row>
    <row r="251" spans="1:65" s="2" customFormat="1" ht="16.5" customHeight="1">
      <c r="A251" s="34"/>
      <c r="B251" s="35"/>
      <c r="C251" s="189" t="s">
        <v>398</v>
      </c>
      <c r="D251" s="189" t="s">
        <v>159</v>
      </c>
      <c r="E251" s="190" t="s">
        <v>399</v>
      </c>
      <c r="F251" s="191" t="s">
        <v>400</v>
      </c>
      <c r="G251" s="192" t="s">
        <v>175</v>
      </c>
      <c r="H251" s="193">
        <v>1</v>
      </c>
      <c r="I251" s="194"/>
      <c r="J251" s="194"/>
      <c r="K251" s="195">
        <f>ROUND(P251*H251,2)</f>
        <v>0</v>
      </c>
      <c r="L251" s="191" t="s">
        <v>1</v>
      </c>
      <c r="M251" s="39"/>
      <c r="N251" s="196" t="s">
        <v>1</v>
      </c>
      <c r="O251" s="197" t="s">
        <v>38</v>
      </c>
      <c r="P251" s="198">
        <f>I251+J251</f>
        <v>0</v>
      </c>
      <c r="Q251" s="198">
        <f>ROUND(I251*H251,2)</f>
        <v>0</v>
      </c>
      <c r="R251" s="198">
        <f>ROUND(J251*H251,2)</f>
        <v>0</v>
      </c>
      <c r="S251" s="71"/>
      <c r="T251" s="199">
        <f>S251*H251</f>
        <v>0</v>
      </c>
      <c r="U251" s="199">
        <v>0</v>
      </c>
      <c r="V251" s="199">
        <f>U251*H251</f>
        <v>0</v>
      </c>
      <c r="W251" s="199">
        <v>0</v>
      </c>
      <c r="X251" s="200">
        <f>W251*H251</f>
        <v>0</v>
      </c>
      <c r="Y251" s="34"/>
      <c r="Z251" s="34"/>
      <c r="AA251" s="34"/>
      <c r="AB251" s="34"/>
      <c r="AC251" s="34"/>
      <c r="AD251" s="34"/>
      <c r="AE251" s="34"/>
      <c r="AR251" s="201" t="s">
        <v>248</v>
      </c>
      <c r="AT251" s="201" t="s">
        <v>159</v>
      </c>
      <c r="AU251" s="201" t="s">
        <v>165</v>
      </c>
      <c r="AY251" s="17" t="s">
        <v>156</v>
      </c>
      <c r="BE251" s="202">
        <f>IF(O251="základní",K251,0)</f>
        <v>0</v>
      </c>
      <c r="BF251" s="202">
        <f>IF(O251="snížená",K251,0)</f>
        <v>0</v>
      </c>
      <c r="BG251" s="202">
        <f>IF(O251="zákl. přenesená",K251,0)</f>
        <v>0</v>
      </c>
      <c r="BH251" s="202">
        <f>IF(O251="sníž. přenesená",K251,0)</f>
        <v>0</v>
      </c>
      <c r="BI251" s="202">
        <f>IF(O251="nulová",K251,0)</f>
        <v>0</v>
      </c>
      <c r="BJ251" s="17" t="s">
        <v>165</v>
      </c>
      <c r="BK251" s="202">
        <f>ROUND(P251*H251,2)</f>
        <v>0</v>
      </c>
      <c r="BL251" s="17" t="s">
        <v>248</v>
      </c>
      <c r="BM251" s="201" t="s">
        <v>401</v>
      </c>
    </row>
    <row r="252" spans="1:65" s="2" customFormat="1" ht="24.2" customHeight="1">
      <c r="A252" s="34"/>
      <c r="B252" s="35"/>
      <c r="C252" s="189" t="s">
        <v>402</v>
      </c>
      <c r="D252" s="189" t="s">
        <v>159</v>
      </c>
      <c r="E252" s="190" t="s">
        <v>403</v>
      </c>
      <c r="F252" s="191" t="s">
        <v>404</v>
      </c>
      <c r="G252" s="192" t="s">
        <v>162</v>
      </c>
      <c r="H252" s="193">
        <v>1</v>
      </c>
      <c r="I252" s="194"/>
      <c r="J252" s="194"/>
      <c r="K252" s="195">
        <f>ROUND(P252*H252,2)</f>
        <v>0</v>
      </c>
      <c r="L252" s="191" t="s">
        <v>163</v>
      </c>
      <c r="M252" s="39"/>
      <c r="N252" s="196" t="s">
        <v>1</v>
      </c>
      <c r="O252" s="197" t="s">
        <v>38</v>
      </c>
      <c r="P252" s="198">
        <f>I252+J252</f>
        <v>0</v>
      </c>
      <c r="Q252" s="198">
        <f>ROUND(I252*H252,2)</f>
        <v>0</v>
      </c>
      <c r="R252" s="198">
        <f>ROUND(J252*H252,2)</f>
        <v>0</v>
      </c>
      <c r="S252" s="71"/>
      <c r="T252" s="199">
        <f>S252*H252</f>
        <v>0</v>
      </c>
      <c r="U252" s="199">
        <v>0</v>
      </c>
      <c r="V252" s="199">
        <f>U252*H252</f>
        <v>0</v>
      </c>
      <c r="W252" s="199">
        <v>0</v>
      </c>
      <c r="X252" s="200">
        <f>W252*H252</f>
        <v>0</v>
      </c>
      <c r="Y252" s="34"/>
      <c r="Z252" s="34"/>
      <c r="AA252" s="34"/>
      <c r="AB252" s="34"/>
      <c r="AC252" s="34"/>
      <c r="AD252" s="34"/>
      <c r="AE252" s="34"/>
      <c r="AR252" s="201" t="s">
        <v>248</v>
      </c>
      <c r="AT252" s="201" t="s">
        <v>159</v>
      </c>
      <c r="AU252" s="201" t="s">
        <v>165</v>
      </c>
      <c r="AY252" s="17" t="s">
        <v>156</v>
      </c>
      <c r="BE252" s="202">
        <f>IF(O252="základní",K252,0)</f>
        <v>0</v>
      </c>
      <c r="BF252" s="202">
        <f>IF(O252="snížená",K252,0)</f>
        <v>0</v>
      </c>
      <c r="BG252" s="202">
        <f>IF(O252="zákl. přenesená",K252,0)</f>
        <v>0</v>
      </c>
      <c r="BH252" s="202">
        <f>IF(O252="sníž. přenesená",K252,0)</f>
        <v>0</v>
      </c>
      <c r="BI252" s="202">
        <f>IF(O252="nulová",K252,0)</f>
        <v>0</v>
      </c>
      <c r="BJ252" s="17" t="s">
        <v>165</v>
      </c>
      <c r="BK252" s="202">
        <f>ROUND(P252*H252,2)</f>
        <v>0</v>
      </c>
      <c r="BL252" s="17" t="s">
        <v>248</v>
      </c>
      <c r="BM252" s="201" t="s">
        <v>405</v>
      </c>
    </row>
    <row r="253" spans="1:65" s="2" customFormat="1" ht="11.25">
      <c r="A253" s="34"/>
      <c r="B253" s="35"/>
      <c r="C253" s="36"/>
      <c r="D253" s="203" t="s">
        <v>167</v>
      </c>
      <c r="E253" s="36"/>
      <c r="F253" s="204" t="s">
        <v>406</v>
      </c>
      <c r="G253" s="36"/>
      <c r="H253" s="36"/>
      <c r="I253" s="205"/>
      <c r="J253" s="205"/>
      <c r="K253" s="36"/>
      <c r="L253" s="36"/>
      <c r="M253" s="39"/>
      <c r="N253" s="206"/>
      <c r="O253" s="207"/>
      <c r="P253" s="71"/>
      <c r="Q253" s="71"/>
      <c r="R253" s="71"/>
      <c r="S253" s="71"/>
      <c r="T253" s="71"/>
      <c r="U253" s="71"/>
      <c r="V253" s="71"/>
      <c r="W253" s="71"/>
      <c r="X253" s="72"/>
      <c r="Y253" s="34"/>
      <c r="Z253" s="34"/>
      <c r="AA253" s="34"/>
      <c r="AB253" s="34"/>
      <c r="AC253" s="34"/>
      <c r="AD253" s="34"/>
      <c r="AE253" s="34"/>
      <c r="AT253" s="17" t="s">
        <v>167</v>
      </c>
      <c r="AU253" s="17" t="s">
        <v>165</v>
      </c>
    </row>
    <row r="254" spans="1:65" s="2" customFormat="1" ht="24.2" customHeight="1">
      <c r="A254" s="34"/>
      <c r="B254" s="35"/>
      <c r="C254" s="189" t="s">
        <v>407</v>
      </c>
      <c r="D254" s="189" t="s">
        <v>159</v>
      </c>
      <c r="E254" s="190" t="s">
        <v>408</v>
      </c>
      <c r="F254" s="191" t="s">
        <v>409</v>
      </c>
      <c r="G254" s="192" t="s">
        <v>314</v>
      </c>
      <c r="H254" s="193">
        <v>0.35499999999999998</v>
      </c>
      <c r="I254" s="194"/>
      <c r="J254" s="194"/>
      <c r="K254" s="195">
        <f>ROUND(P254*H254,2)</f>
        <v>0</v>
      </c>
      <c r="L254" s="191" t="s">
        <v>163</v>
      </c>
      <c r="M254" s="39"/>
      <c r="N254" s="196" t="s">
        <v>1</v>
      </c>
      <c r="O254" s="197" t="s">
        <v>38</v>
      </c>
      <c r="P254" s="198">
        <f>I254+J254</f>
        <v>0</v>
      </c>
      <c r="Q254" s="198">
        <f>ROUND(I254*H254,2)</f>
        <v>0</v>
      </c>
      <c r="R254" s="198">
        <f>ROUND(J254*H254,2)</f>
        <v>0</v>
      </c>
      <c r="S254" s="71"/>
      <c r="T254" s="199">
        <f>S254*H254</f>
        <v>0</v>
      </c>
      <c r="U254" s="199">
        <v>0</v>
      </c>
      <c r="V254" s="199">
        <f>U254*H254</f>
        <v>0</v>
      </c>
      <c r="W254" s="199">
        <v>0</v>
      </c>
      <c r="X254" s="200">
        <f>W254*H254</f>
        <v>0</v>
      </c>
      <c r="Y254" s="34"/>
      <c r="Z254" s="34"/>
      <c r="AA254" s="34"/>
      <c r="AB254" s="34"/>
      <c r="AC254" s="34"/>
      <c r="AD254" s="34"/>
      <c r="AE254" s="34"/>
      <c r="AR254" s="201" t="s">
        <v>248</v>
      </c>
      <c r="AT254" s="201" t="s">
        <v>159</v>
      </c>
      <c r="AU254" s="201" t="s">
        <v>165</v>
      </c>
      <c r="AY254" s="17" t="s">
        <v>156</v>
      </c>
      <c r="BE254" s="202">
        <f>IF(O254="základní",K254,0)</f>
        <v>0</v>
      </c>
      <c r="BF254" s="202">
        <f>IF(O254="snížená",K254,0)</f>
        <v>0</v>
      </c>
      <c r="BG254" s="202">
        <f>IF(O254="zákl. přenesená",K254,0)</f>
        <v>0</v>
      </c>
      <c r="BH254" s="202">
        <f>IF(O254="sníž. přenesená",K254,0)</f>
        <v>0</v>
      </c>
      <c r="BI254" s="202">
        <f>IF(O254="nulová",K254,0)</f>
        <v>0</v>
      </c>
      <c r="BJ254" s="17" t="s">
        <v>165</v>
      </c>
      <c r="BK254" s="202">
        <f>ROUND(P254*H254,2)</f>
        <v>0</v>
      </c>
      <c r="BL254" s="17" t="s">
        <v>248</v>
      </c>
      <c r="BM254" s="201" t="s">
        <v>410</v>
      </c>
    </row>
    <row r="255" spans="1:65" s="2" customFormat="1" ht="11.25">
      <c r="A255" s="34"/>
      <c r="B255" s="35"/>
      <c r="C255" s="36"/>
      <c r="D255" s="203" t="s">
        <v>167</v>
      </c>
      <c r="E255" s="36"/>
      <c r="F255" s="204" t="s">
        <v>411</v>
      </c>
      <c r="G255" s="36"/>
      <c r="H255" s="36"/>
      <c r="I255" s="205"/>
      <c r="J255" s="205"/>
      <c r="K255" s="36"/>
      <c r="L255" s="36"/>
      <c r="M255" s="39"/>
      <c r="N255" s="206"/>
      <c r="O255" s="207"/>
      <c r="P255" s="71"/>
      <c r="Q255" s="71"/>
      <c r="R255" s="71"/>
      <c r="S255" s="71"/>
      <c r="T255" s="71"/>
      <c r="U255" s="71"/>
      <c r="V255" s="71"/>
      <c r="W255" s="71"/>
      <c r="X255" s="72"/>
      <c r="Y255" s="34"/>
      <c r="Z255" s="34"/>
      <c r="AA255" s="34"/>
      <c r="AB255" s="34"/>
      <c r="AC255" s="34"/>
      <c r="AD255" s="34"/>
      <c r="AE255" s="34"/>
      <c r="AT255" s="17" t="s">
        <v>167</v>
      </c>
      <c r="AU255" s="17" t="s">
        <v>165</v>
      </c>
    </row>
    <row r="256" spans="1:65" s="2" customFormat="1" ht="24">
      <c r="A256" s="34"/>
      <c r="B256" s="35"/>
      <c r="C256" s="189" t="s">
        <v>412</v>
      </c>
      <c r="D256" s="189" t="s">
        <v>159</v>
      </c>
      <c r="E256" s="190" t="s">
        <v>413</v>
      </c>
      <c r="F256" s="191" t="s">
        <v>414</v>
      </c>
      <c r="G256" s="192" t="s">
        <v>415</v>
      </c>
      <c r="H256" s="251"/>
      <c r="I256" s="194"/>
      <c r="J256" s="194"/>
      <c r="K256" s="195">
        <f>ROUND(P256*H256,2)</f>
        <v>0</v>
      </c>
      <c r="L256" s="191" t="s">
        <v>163</v>
      </c>
      <c r="M256" s="39"/>
      <c r="N256" s="196" t="s">
        <v>1</v>
      </c>
      <c r="O256" s="197" t="s">
        <v>38</v>
      </c>
      <c r="P256" s="198">
        <f>I256+J256</f>
        <v>0</v>
      </c>
      <c r="Q256" s="198">
        <f>ROUND(I256*H256,2)</f>
        <v>0</v>
      </c>
      <c r="R256" s="198">
        <f>ROUND(J256*H256,2)</f>
        <v>0</v>
      </c>
      <c r="S256" s="71"/>
      <c r="T256" s="199">
        <f>S256*H256</f>
        <v>0</v>
      </c>
      <c r="U256" s="199">
        <v>0</v>
      </c>
      <c r="V256" s="199">
        <f>U256*H256</f>
        <v>0</v>
      </c>
      <c r="W256" s="199">
        <v>0</v>
      </c>
      <c r="X256" s="200">
        <f>W256*H256</f>
        <v>0</v>
      </c>
      <c r="Y256" s="34"/>
      <c r="Z256" s="34"/>
      <c r="AA256" s="34"/>
      <c r="AB256" s="34"/>
      <c r="AC256" s="34"/>
      <c r="AD256" s="34"/>
      <c r="AE256" s="34"/>
      <c r="AR256" s="201" t="s">
        <v>248</v>
      </c>
      <c r="AT256" s="201" t="s">
        <v>159</v>
      </c>
      <c r="AU256" s="201" t="s">
        <v>165</v>
      </c>
      <c r="AY256" s="17" t="s">
        <v>156</v>
      </c>
      <c r="BE256" s="202">
        <f>IF(O256="základní",K256,0)</f>
        <v>0</v>
      </c>
      <c r="BF256" s="202">
        <f>IF(O256="snížená",K256,0)</f>
        <v>0</v>
      </c>
      <c r="BG256" s="202">
        <f>IF(O256="zákl. přenesená",K256,0)</f>
        <v>0</v>
      </c>
      <c r="BH256" s="202">
        <f>IF(O256="sníž. přenesená",K256,0)</f>
        <v>0</v>
      </c>
      <c r="BI256" s="202">
        <f>IF(O256="nulová",K256,0)</f>
        <v>0</v>
      </c>
      <c r="BJ256" s="17" t="s">
        <v>165</v>
      </c>
      <c r="BK256" s="202">
        <f>ROUND(P256*H256,2)</f>
        <v>0</v>
      </c>
      <c r="BL256" s="17" t="s">
        <v>248</v>
      </c>
      <c r="BM256" s="201" t="s">
        <v>416</v>
      </c>
    </row>
    <row r="257" spans="1:65" s="2" customFormat="1" ht="11.25">
      <c r="A257" s="34"/>
      <c r="B257" s="35"/>
      <c r="C257" s="36"/>
      <c r="D257" s="203" t="s">
        <v>167</v>
      </c>
      <c r="E257" s="36"/>
      <c r="F257" s="204" t="s">
        <v>417</v>
      </c>
      <c r="G257" s="36"/>
      <c r="H257" s="36"/>
      <c r="I257" s="205"/>
      <c r="J257" s="205"/>
      <c r="K257" s="36"/>
      <c r="L257" s="36"/>
      <c r="M257" s="39"/>
      <c r="N257" s="206"/>
      <c r="O257" s="207"/>
      <c r="P257" s="71"/>
      <c r="Q257" s="71"/>
      <c r="R257" s="71"/>
      <c r="S257" s="71"/>
      <c r="T257" s="71"/>
      <c r="U257" s="71"/>
      <c r="V257" s="71"/>
      <c r="W257" s="71"/>
      <c r="X257" s="72"/>
      <c r="Y257" s="34"/>
      <c r="Z257" s="34"/>
      <c r="AA257" s="34"/>
      <c r="AB257" s="34"/>
      <c r="AC257" s="34"/>
      <c r="AD257" s="34"/>
      <c r="AE257" s="34"/>
      <c r="AT257" s="17" t="s">
        <v>167</v>
      </c>
      <c r="AU257" s="17" t="s">
        <v>165</v>
      </c>
    </row>
    <row r="258" spans="1:65" s="2" customFormat="1" ht="24.2" customHeight="1">
      <c r="A258" s="34"/>
      <c r="B258" s="35"/>
      <c r="C258" s="189" t="s">
        <v>418</v>
      </c>
      <c r="D258" s="189" t="s">
        <v>159</v>
      </c>
      <c r="E258" s="190" t="s">
        <v>419</v>
      </c>
      <c r="F258" s="191" t="s">
        <v>420</v>
      </c>
      <c r="G258" s="192" t="s">
        <v>415</v>
      </c>
      <c r="H258" s="251"/>
      <c r="I258" s="194"/>
      <c r="J258" s="194"/>
      <c r="K258" s="195">
        <f>ROUND(P258*H258,2)</f>
        <v>0</v>
      </c>
      <c r="L258" s="191" t="s">
        <v>163</v>
      </c>
      <c r="M258" s="39"/>
      <c r="N258" s="196" t="s">
        <v>1</v>
      </c>
      <c r="O258" s="197" t="s">
        <v>38</v>
      </c>
      <c r="P258" s="198">
        <f>I258+J258</f>
        <v>0</v>
      </c>
      <c r="Q258" s="198">
        <f>ROUND(I258*H258,2)</f>
        <v>0</v>
      </c>
      <c r="R258" s="198">
        <f>ROUND(J258*H258,2)</f>
        <v>0</v>
      </c>
      <c r="S258" s="71"/>
      <c r="T258" s="199">
        <f>S258*H258</f>
        <v>0</v>
      </c>
      <c r="U258" s="199">
        <v>0</v>
      </c>
      <c r="V258" s="199">
        <f>U258*H258</f>
        <v>0</v>
      </c>
      <c r="W258" s="199">
        <v>0</v>
      </c>
      <c r="X258" s="200">
        <f>W258*H258</f>
        <v>0</v>
      </c>
      <c r="Y258" s="34"/>
      <c r="Z258" s="34"/>
      <c r="AA258" s="34"/>
      <c r="AB258" s="34"/>
      <c r="AC258" s="34"/>
      <c r="AD258" s="34"/>
      <c r="AE258" s="34"/>
      <c r="AR258" s="201" t="s">
        <v>248</v>
      </c>
      <c r="AT258" s="201" t="s">
        <v>159</v>
      </c>
      <c r="AU258" s="201" t="s">
        <v>165</v>
      </c>
      <c r="AY258" s="17" t="s">
        <v>156</v>
      </c>
      <c r="BE258" s="202">
        <f>IF(O258="základní",K258,0)</f>
        <v>0</v>
      </c>
      <c r="BF258" s="202">
        <f>IF(O258="snížená",K258,0)</f>
        <v>0</v>
      </c>
      <c r="BG258" s="202">
        <f>IF(O258="zákl. přenesená",K258,0)</f>
        <v>0</v>
      </c>
      <c r="BH258" s="202">
        <f>IF(O258="sníž. přenesená",K258,0)</f>
        <v>0</v>
      </c>
      <c r="BI258" s="202">
        <f>IF(O258="nulová",K258,0)</f>
        <v>0</v>
      </c>
      <c r="BJ258" s="17" t="s">
        <v>165</v>
      </c>
      <c r="BK258" s="202">
        <f>ROUND(P258*H258,2)</f>
        <v>0</v>
      </c>
      <c r="BL258" s="17" t="s">
        <v>248</v>
      </c>
      <c r="BM258" s="201" t="s">
        <v>421</v>
      </c>
    </row>
    <row r="259" spans="1:65" s="2" customFormat="1" ht="11.25">
      <c r="A259" s="34"/>
      <c r="B259" s="35"/>
      <c r="C259" s="36"/>
      <c r="D259" s="203" t="s">
        <v>167</v>
      </c>
      <c r="E259" s="36"/>
      <c r="F259" s="204" t="s">
        <v>422</v>
      </c>
      <c r="G259" s="36"/>
      <c r="H259" s="36"/>
      <c r="I259" s="205"/>
      <c r="J259" s="205"/>
      <c r="K259" s="36"/>
      <c r="L259" s="36"/>
      <c r="M259" s="39"/>
      <c r="N259" s="206"/>
      <c r="O259" s="207"/>
      <c r="P259" s="71"/>
      <c r="Q259" s="71"/>
      <c r="R259" s="71"/>
      <c r="S259" s="71"/>
      <c r="T259" s="71"/>
      <c r="U259" s="71"/>
      <c r="V259" s="71"/>
      <c r="W259" s="71"/>
      <c r="X259" s="72"/>
      <c r="Y259" s="34"/>
      <c r="Z259" s="34"/>
      <c r="AA259" s="34"/>
      <c r="AB259" s="34"/>
      <c r="AC259" s="34"/>
      <c r="AD259" s="34"/>
      <c r="AE259" s="34"/>
      <c r="AT259" s="17" t="s">
        <v>167</v>
      </c>
      <c r="AU259" s="17" t="s">
        <v>165</v>
      </c>
    </row>
    <row r="260" spans="1:65" s="12" customFormat="1" ht="22.9" customHeight="1">
      <c r="B260" s="172"/>
      <c r="C260" s="173"/>
      <c r="D260" s="174" t="s">
        <v>73</v>
      </c>
      <c r="E260" s="187" t="s">
        <v>423</v>
      </c>
      <c r="F260" s="187" t="s">
        <v>424</v>
      </c>
      <c r="G260" s="173"/>
      <c r="H260" s="173"/>
      <c r="I260" s="176"/>
      <c r="J260" s="176"/>
      <c r="K260" s="188">
        <f>BK260</f>
        <v>0</v>
      </c>
      <c r="L260" s="173"/>
      <c r="M260" s="178"/>
      <c r="N260" s="179"/>
      <c r="O260" s="180"/>
      <c r="P260" s="180"/>
      <c r="Q260" s="181">
        <f>SUM(Q261:Q272)</f>
        <v>0</v>
      </c>
      <c r="R260" s="181">
        <f>SUM(R261:R272)</f>
        <v>0</v>
      </c>
      <c r="S260" s="180"/>
      <c r="T260" s="182">
        <f>SUM(T261:T272)</f>
        <v>0</v>
      </c>
      <c r="U260" s="180"/>
      <c r="V260" s="182">
        <f>SUM(V261:V272)</f>
        <v>9.9499999999999988E-3</v>
      </c>
      <c r="W260" s="180"/>
      <c r="X260" s="183">
        <f>SUM(X261:X272)</f>
        <v>0</v>
      </c>
      <c r="AR260" s="184" t="s">
        <v>165</v>
      </c>
      <c r="AT260" s="185" t="s">
        <v>73</v>
      </c>
      <c r="AU260" s="185" t="s">
        <v>82</v>
      </c>
      <c r="AY260" s="184" t="s">
        <v>156</v>
      </c>
      <c r="BK260" s="186">
        <f>SUM(BK261:BK272)</f>
        <v>0</v>
      </c>
    </row>
    <row r="261" spans="1:65" s="2" customFormat="1" ht="37.9" customHeight="1">
      <c r="A261" s="34"/>
      <c r="B261" s="35"/>
      <c r="C261" s="189" t="s">
        <v>425</v>
      </c>
      <c r="D261" s="189" t="s">
        <v>159</v>
      </c>
      <c r="E261" s="190" t="s">
        <v>426</v>
      </c>
      <c r="F261" s="191" t="s">
        <v>427</v>
      </c>
      <c r="G261" s="192" t="s">
        <v>175</v>
      </c>
      <c r="H261" s="193">
        <v>1</v>
      </c>
      <c r="I261" s="194"/>
      <c r="J261" s="194"/>
      <c r="K261" s="195">
        <f>ROUND(P261*H261,2)</f>
        <v>0</v>
      </c>
      <c r="L261" s="191" t="s">
        <v>163</v>
      </c>
      <c r="M261" s="39"/>
      <c r="N261" s="196" t="s">
        <v>1</v>
      </c>
      <c r="O261" s="197" t="s">
        <v>38</v>
      </c>
      <c r="P261" s="198">
        <f>I261+J261</f>
        <v>0</v>
      </c>
      <c r="Q261" s="198">
        <f>ROUND(I261*H261,2)</f>
        <v>0</v>
      </c>
      <c r="R261" s="198">
        <f>ROUND(J261*H261,2)</f>
        <v>0</v>
      </c>
      <c r="S261" s="71"/>
      <c r="T261" s="199">
        <f>S261*H261</f>
        <v>0</v>
      </c>
      <c r="U261" s="199">
        <v>6.5700000000000003E-3</v>
      </c>
      <c r="V261" s="199">
        <f>U261*H261</f>
        <v>6.5700000000000003E-3</v>
      </c>
      <c r="W261" s="199">
        <v>0</v>
      </c>
      <c r="X261" s="200">
        <f>W261*H261</f>
        <v>0</v>
      </c>
      <c r="Y261" s="34"/>
      <c r="Z261" s="34"/>
      <c r="AA261" s="34"/>
      <c r="AB261" s="34"/>
      <c r="AC261" s="34"/>
      <c r="AD261" s="34"/>
      <c r="AE261" s="34"/>
      <c r="AR261" s="201" t="s">
        <v>248</v>
      </c>
      <c r="AT261" s="201" t="s">
        <v>159</v>
      </c>
      <c r="AU261" s="201" t="s">
        <v>165</v>
      </c>
      <c r="AY261" s="17" t="s">
        <v>156</v>
      </c>
      <c r="BE261" s="202">
        <f>IF(O261="základní",K261,0)</f>
        <v>0</v>
      </c>
      <c r="BF261" s="202">
        <f>IF(O261="snížená",K261,0)</f>
        <v>0</v>
      </c>
      <c r="BG261" s="202">
        <f>IF(O261="zákl. přenesená",K261,0)</f>
        <v>0</v>
      </c>
      <c r="BH261" s="202">
        <f>IF(O261="sníž. přenesená",K261,0)</f>
        <v>0</v>
      </c>
      <c r="BI261" s="202">
        <f>IF(O261="nulová",K261,0)</f>
        <v>0</v>
      </c>
      <c r="BJ261" s="17" t="s">
        <v>165</v>
      </c>
      <c r="BK261" s="202">
        <f>ROUND(P261*H261,2)</f>
        <v>0</v>
      </c>
      <c r="BL261" s="17" t="s">
        <v>248</v>
      </c>
      <c r="BM261" s="201" t="s">
        <v>428</v>
      </c>
    </row>
    <row r="262" spans="1:65" s="2" customFormat="1" ht="11.25">
      <c r="A262" s="34"/>
      <c r="B262" s="35"/>
      <c r="C262" s="36"/>
      <c r="D262" s="203" t="s">
        <v>167</v>
      </c>
      <c r="E262" s="36"/>
      <c r="F262" s="204" t="s">
        <v>429</v>
      </c>
      <c r="G262" s="36"/>
      <c r="H262" s="36"/>
      <c r="I262" s="205"/>
      <c r="J262" s="205"/>
      <c r="K262" s="36"/>
      <c r="L262" s="36"/>
      <c r="M262" s="39"/>
      <c r="N262" s="206"/>
      <c r="O262" s="207"/>
      <c r="P262" s="71"/>
      <c r="Q262" s="71"/>
      <c r="R262" s="71"/>
      <c r="S262" s="71"/>
      <c r="T262" s="71"/>
      <c r="U262" s="71"/>
      <c r="V262" s="71"/>
      <c r="W262" s="71"/>
      <c r="X262" s="72"/>
      <c r="Y262" s="34"/>
      <c r="Z262" s="34"/>
      <c r="AA262" s="34"/>
      <c r="AB262" s="34"/>
      <c r="AC262" s="34"/>
      <c r="AD262" s="34"/>
      <c r="AE262" s="34"/>
      <c r="AT262" s="17" t="s">
        <v>167</v>
      </c>
      <c r="AU262" s="17" t="s">
        <v>165</v>
      </c>
    </row>
    <row r="263" spans="1:65" s="2" customFormat="1" ht="16.5" customHeight="1">
      <c r="A263" s="34"/>
      <c r="B263" s="35"/>
      <c r="C263" s="241" t="s">
        <v>430</v>
      </c>
      <c r="D263" s="241" t="s">
        <v>242</v>
      </c>
      <c r="E263" s="242" t="s">
        <v>431</v>
      </c>
      <c r="F263" s="243" t="s">
        <v>432</v>
      </c>
      <c r="G263" s="244" t="s">
        <v>162</v>
      </c>
      <c r="H263" s="245">
        <v>1</v>
      </c>
      <c r="I263" s="246"/>
      <c r="J263" s="247"/>
      <c r="K263" s="248">
        <f>ROUND(P263*H263,2)</f>
        <v>0</v>
      </c>
      <c r="L263" s="243" t="s">
        <v>1</v>
      </c>
      <c r="M263" s="249"/>
      <c r="N263" s="250" t="s">
        <v>1</v>
      </c>
      <c r="O263" s="197" t="s">
        <v>38</v>
      </c>
      <c r="P263" s="198">
        <f>I263+J263</f>
        <v>0</v>
      </c>
      <c r="Q263" s="198">
        <f>ROUND(I263*H263,2)</f>
        <v>0</v>
      </c>
      <c r="R263" s="198">
        <f>ROUND(J263*H263,2)</f>
        <v>0</v>
      </c>
      <c r="S263" s="71"/>
      <c r="T263" s="199">
        <f>S263*H263</f>
        <v>0</v>
      </c>
      <c r="U263" s="199">
        <v>5.0000000000000001E-4</v>
      </c>
      <c r="V263" s="199">
        <f>U263*H263</f>
        <v>5.0000000000000001E-4</v>
      </c>
      <c r="W263" s="199">
        <v>0</v>
      </c>
      <c r="X263" s="200">
        <f>W263*H263</f>
        <v>0</v>
      </c>
      <c r="Y263" s="34"/>
      <c r="Z263" s="34"/>
      <c r="AA263" s="34"/>
      <c r="AB263" s="34"/>
      <c r="AC263" s="34"/>
      <c r="AD263" s="34"/>
      <c r="AE263" s="34"/>
      <c r="AR263" s="201" t="s">
        <v>346</v>
      </c>
      <c r="AT263" s="201" t="s">
        <v>242</v>
      </c>
      <c r="AU263" s="201" t="s">
        <v>165</v>
      </c>
      <c r="AY263" s="17" t="s">
        <v>156</v>
      </c>
      <c r="BE263" s="202">
        <f>IF(O263="základní",K263,0)</f>
        <v>0</v>
      </c>
      <c r="BF263" s="202">
        <f>IF(O263="snížená",K263,0)</f>
        <v>0</v>
      </c>
      <c r="BG263" s="202">
        <f>IF(O263="zákl. přenesená",K263,0)</f>
        <v>0</v>
      </c>
      <c r="BH263" s="202">
        <f>IF(O263="sníž. přenesená",K263,0)</f>
        <v>0</v>
      </c>
      <c r="BI263" s="202">
        <f>IF(O263="nulová",K263,0)</f>
        <v>0</v>
      </c>
      <c r="BJ263" s="17" t="s">
        <v>165</v>
      </c>
      <c r="BK263" s="202">
        <f>ROUND(P263*H263,2)</f>
        <v>0</v>
      </c>
      <c r="BL263" s="17" t="s">
        <v>248</v>
      </c>
      <c r="BM263" s="201" t="s">
        <v>433</v>
      </c>
    </row>
    <row r="264" spans="1:65" s="2" customFormat="1" ht="24.2" customHeight="1">
      <c r="A264" s="34"/>
      <c r="B264" s="35"/>
      <c r="C264" s="189" t="s">
        <v>434</v>
      </c>
      <c r="D264" s="189" t="s">
        <v>159</v>
      </c>
      <c r="E264" s="190" t="s">
        <v>435</v>
      </c>
      <c r="F264" s="191" t="s">
        <v>436</v>
      </c>
      <c r="G264" s="192" t="s">
        <v>175</v>
      </c>
      <c r="H264" s="193">
        <v>1</v>
      </c>
      <c r="I264" s="194"/>
      <c r="J264" s="194"/>
      <c r="K264" s="195">
        <f>ROUND(P264*H264,2)</f>
        <v>0</v>
      </c>
      <c r="L264" s="191" t="s">
        <v>163</v>
      </c>
      <c r="M264" s="39"/>
      <c r="N264" s="196" t="s">
        <v>1</v>
      </c>
      <c r="O264" s="197" t="s">
        <v>38</v>
      </c>
      <c r="P264" s="198">
        <f>I264+J264</f>
        <v>0</v>
      </c>
      <c r="Q264" s="198">
        <f>ROUND(I264*H264,2)</f>
        <v>0</v>
      </c>
      <c r="R264" s="198">
        <f>ROUND(J264*H264,2)</f>
        <v>0</v>
      </c>
      <c r="S264" s="71"/>
      <c r="T264" s="199">
        <f>S264*H264</f>
        <v>0</v>
      </c>
      <c r="U264" s="199">
        <v>6.4999999999999997E-4</v>
      </c>
      <c r="V264" s="199">
        <f>U264*H264</f>
        <v>6.4999999999999997E-4</v>
      </c>
      <c r="W264" s="199">
        <v>0</v>
      </c>
      <c r="X264" s="200">
        <f>W264*H264</f>
        <v>0</v>
      </c>
      <c r="Y264" s="34"/>
      <c r="Z264" s="34"/>
      <c r="AA264" s="34"/>
      <c r="AB264" s="34"/>
      <c r="AC264" s="34"/>
      <c r="AD264" s="34"/>
      <c r="AE264" s="34"/>
      <c r="AR264" s="201" t="s">
        <v>248</v>
      </c>
      <c r="AT264" s="201" t="s">
        <v>159</v>
      </c>
      <c r="AU264" s="201" t="s">
        <v>165</v>
      </c>
      <c r="AY264" s="17" t="s">
        <v>156</v>
      </c>
      <c r="BE264" s="202">
        <f>IF(O264="základní",K264,0)</f>
        <v>0</v>
      </c>
      <c r="BF264" s="202">
        <f>IF(O264="snížená",K264,0)</f>
        <v>0</v>
      </c>
      <c r="BG264" s="202">
        <f>IF(O264="zákl. přenesená",K264,0)</f>
        <v>0</v>
      </c>
      <c r="BH264" s="202">
        <f>IF(O264="sníž. přenesená",K264,0)</f>
        <v>0</v>
      </c>
      <c r="BI264" s="202">
        <f>IF(O264="nulová",K264,0)</f>
        <v>0</v>
      </c>
      <c r="BJ264" s="17" t="s">
        <v>165</v>
      </c>
      <c r="BK264" s="202">
        <f>ROUND(P264*H264,2)</f>
        <v>0</v>
      </c>
      <c r="BL264" s="17" t="s">
        <v>248</v>
      </c>
      <c r="BM264" s="201" t="s">
        <v>437</v>
      </c>
    </row>
    <row r="265" spans="1:65" s="2" customFormat="1" ht="11.25">
      <c r="A265" s="34"/>
      <c r="B265" s="35"/>
      <c r="C265" s="36"/>
      <c r="D265" s="203" t="s">
        <v>167</v>
      </c>
      <c r="E265" s="36"/>
      <c r="F265" s="204" t="s">
        <v>438</v>
      </c>
      <c r="G265" s="36"/>
      <c r="H265" s="36"/>
      <c r="I265" s="205"/>
      <c r="J265" s="205"/>
      <c r="K265" s="36"/>
      <c r="L265" s="36"/>
      <c r="M265" s="39"/>
      <c r="N265" s="206"/>
      <c r="O265" s="207"/>
      <c r="P265" s="71"/>
      <c r="Q265" s="71"/>
      <c r="R265" s="71"/>
      <c r="S265" s="71"/>
      <c r="T265" s="71"/>
      <c r="U265" s="71"/>
      <c r="V265" s="71"/>
      <c r="W265" s="71"/>
      <c r="X265" s="72"/>
      <c r="Y265" s="34"/>
      <c r="Z265" s="34"/>
      <c r="AA265" s="34"/>
      <c r="AB265" s="34"/>
      <c r="AC265" s="34"/>
      <c r="AD265" s="34"/>
      <c r="AE265" s="34"/>
      <c r="AT265" s="17" t="s">
        <v>167</v>
      </c>
      <c r="AU265" s="17" t="s">
        <v>165</v>
      </c>
    </row>
    <row r="266" spans="1:65" s="2" customFormat="1" ht="24.2" customHeight="1">
      <c r="A266" s="34"/>
      <c r="B266" s="35"/>
      <c r="C266" s="189" t="s">
        <v>439</v>
      </c>
      <c r="D266" s="189" t="s">
        <v>159</v>
      </c>
      <c r="E266" s="190" t="s">
        <v>440</v>
      </c>
      <c r="F266" s="191" t="s">
        <v>441</v>
      </c>
      <c r="G266" s="192" t="s">
        <v>175</v>
      </c>
      <c r="H266" s="193">
        <v>1</v>
      </c>
      <c r="I266" s="194"/>
      <c r="J266" s="194"/>
      <c r="K266" s="195">
        <f>ROUND(P266*H266,2)</f>
        <v>0</v>
      </c>
      <c r="L266" s="191" t="s">
        <v>163</v>
      </c>
      <c r="M266" s="39"/>
      <c r="N266" s="196" t="s">
        <v>1</v>
      </c>
      <c r="O266" s="197" t="s">
        <v>38</v>
      </c>
      <c r="P266" s="198">
        <f>I266+J266</f>
        <v>0</v>
      </c>
      <c r="Q266" s="198">
        <f>ROUND(I266*H266,2)</f>
        <v>0</v>
      </c>
      <c r="R266" s="198">
        <f>ROUND(J266*H266,2)</f>
        <v>0</v>
      </c>
      <c r="S266" s="71"/>
      <c r="T266" s="199">
        <f>S266*H266</f>
        <v>0</v>
      </c>
      <c r="U266" s="199">
        <v>1.4499999999999999E-3</v>
      </c>
      <c r="V266" s="199">
        <f>U266*H266</f>
        <v>1.4499999999999999E-3</v>
      </c>
      <c r="W266" s="199">
        <v>0</v>
      </c>
      <c r="X266" s="200">
        <f>W266*H266</f>
        <v>0</v>
      </c>
      <c r="Y266" s="34"/>
      <c r="Z266" s="34"/>
      <c r="AA266" s="34"/>
      <c r="AB266" s="34"/>
      <c r="AC266" s="34"/>
      <c r="AD266" s="34"/>
      <c r="AE266" s="34"/>
      <c r="AR266" s="201" t="s">
        <v>248</v>
      </c>
      <c r="AT266" s="201" t="s">
        <v>159</v>
      </c>
      <c r="AU266" s="201" t="s">
        <v>165</v>
      </c>
      <c r="AY266" s="17" t="s">
        <v>156</v>
      </c>
      <c r="BE266" s="202">
        <f>IF(O266="základní",K266,0)</f>
        <v>0</v>
      </c>
      <c r="BF266" s="202">
        <f>IF(O266="snížená",K266,0)</f>
        <v>0</v>
      </c>
      <c r="BG266" s="202">
        <f>IF(O266="zákl. přenesená",K266,0)</f>
        <v>0</v>
      </c>
      <c r="BH266" s="202">
        <f>IF(O266="sníž. přenesená",K266,0)</f>
        <v>0</v>
      </c>
      <c r="BI266" s="202">
        <f>IF(O266="nulová",K266,0)</f>
        <v>0</v>
      </c>
      <c r="BJ266" s="17" t="s">
        <v>165</v>
      </c>
      <c r="BK266" s="202">
        <f>ROUND(P266*H266,2)</f>
        <v>0</v>
      </c>
      <c r="BL266" s="17" t="s">
        <v>248</v>
      </c>
      <c r="BM266" s="201" t="s">
        <v>442</v>
      </c>
    </row>
    <row r="267" spans="1:65" s="2" customFormat="1" ht="11.25">
      <c r="A267" s="34"/>
      <c r="B267" s="35"/>
      <c r="C267" s="36"/>
      <c r="D267" s="203" t="s">
        <v>167</v>
      </c>
      <c r="E267" s="36"/>
      <c r="F267" s="204" t="s">
        <v>443</v>
      </c>
      <c r="G267" s="36"/>
      <c r="H267" s="36"/>
      <c r="I267" s="205"/>
      <c r="J267" s="205"/>
      <c r="K267" s="36"/>
      <c r="L267" s="36"/>
      <c r="M267" s="39"/>
      <c r="N267" s="206"/>
      <c r="O267" s="207"/>
      <c r="P267" s="71"/>
      <c r="Q267" s="71"/>
      <c r="R267" s="71"/>
      <c r="S267" s="71"/>
      <c r="T267" s="71"/>
      <c r="U267" s="71"/>
      <c r="V267" s="71"/>
      <c r="W267" s="71"/>
      <c r="X267" s="72"/>
      <c r="Y267" s="34"/>
      <c r="Z267" s="34"/>
      <c r="AA267" s="34"/>
      <c r="AB267" s="34"/>
      <c r="AC267" s="34"/>
      <c r="AD267" s="34"/>
      <c r="AE267" s="34"/>
      <c r="AT267" s="17" t="s">
        <v>167</v>
      </c>
      <c r="AU267" s="17" t="s">
        <v>165</v>
      </c>
    </row>
    <row r="268" spans="1:65" s="2" customFormat="1" ht="24.2" customHeight="1">
      <c r="A268" s="34"/>
      <c r="B268" s="35"/>
      <c r="C268" s="189" t="s">
        <v>444</v>
      </c>
      <c r="D268" s="189" t="s">
        <v>159</v>
      </c>
      <c r="E268" s="190" t="s">
        <v>445</v>
      </c>
      <c r="F268" s="191" t="s">
        <v>446</v>
      </c>
      <c r="G268" s="192" t="s">
        <v>162</v>
      </c>
      <c r="H268" s="193">
        <v>1</v>
      </c>
      <c r="I268" s="194"/>
      <c r="J268" s="194"/>
      <c r="K268" s="195">
        <f>ROUND(P268*H268,2)</f>
        <v>0</v>
      </c>
      <c r="L268" s="191" t="s">
        <v>163</v>
      </c>
      <c r="M268" s="39"/>
      <c r="N268" s="196" t="s">
        <v>1</v>
      </c>
      <c r="O268" s="197" t="s">
        <v>38</v>
      </c>
      <c r="P268" s="198">
        <f>I268+J268</f>
        <v>0</v>
      </c>
      <c r="Q268" s="198">
        <f>ROUND(I268*H268,2)</f>
        <v>0</v>
      </c>
      <c r="R268" s="198">
        <f>ROUND(J268*H268,2)</f>
        <v>0</v>
      </c>
      <c r="S268" s="71"/>
      <c r="T268" s="199">
        <f>S268*H268</f>
        <v>0</v>
      </c>
      <c r="U268" s="199">
        <v>6.8000000000000005E-4</v>
      </c>
      <c r="V268" s="199">
        <f>U268*H268</f>
        <v>6.8000000000000005E-4</v>
      </c>
      <c r="W268" s="199">
        <v>0</v>
      </c>
      <c r="X268" s="200">
        <f>W268*H268</f>
        <v>0</v>
      </c>
      <c r="Y268" s="34"/>
      <c r="Z268" s="34"/>
      <c r="AA268" s="34"/>
      <c r="AB268" s="34"/>
      <c r="AC268" s="34"/>
      <c r="AD268" s="34"/>
      <c r="AE268" s="34"/>
      <c r="AR268" s="201" t="s">
        <v>248</v>
      </c>
      <c r="AT268" s="201" t="s">
        <v>159</v>
      </c>
      <c r="AU268" s="201" t="s">
        <v>165</v>
      </c>
      <c r="AY268" s="17" t="s">
        <v>156</v>
      </c>
      <c r="BE268" s="202">
        <f>IF(O268="základní",K268,0)</f>
        <v>0</v>
      </c>
      <c r="BF268" s="202">
        <f>IF(O268="snížená",K268,0)</f>
        <v>0</v>
      </c>
      <c r="BG268" s="202">
        <f>IF(O268="zákl. přenesená",K268,0)</f>
        <v>0</v>
      </c>
      <c r="BH268" s="202">
        <f>IF(O268="sníž. přenesená",K268,0)</f>
        <v>0</v>
      </c>
      <c r="BI268" s="202">
        <f>IF(O268="nulová",K268,0)</f>
        <v>0</v>
      </c>
      <c r="BJ268" s="17" t="s">
        <v>165</v>
      </c>
      <c r="BK268" s="202">
        <f>ROUND(P268*H268,2)</f>
        <v>0</v>
      </c>
      <c r="BL268" s="17" t="s">
        <v>248</v>
      </c>
      <c r="BM268" s="201" t="s">
        <v>447</v>
      </c>
    </row>
    <row r="269" spans="1:65" s="2" customFormat="1" ht="11.25">
      <c r="A269" s="34"/>
      <c r="B269" s="35"/>
      <c r="C269" s="36"/>
      <c r="D269" s="203" t="s">
        <v>167</v>
      </c>
      <c r="E269" s="36"/>
      <c r="F269" s="204" t="s">
        <v>448</v>
      </c>
      <c r="G269" s="36"/>
      <c r="H269" s="36"/>
      <c r="I269" s="205"/>
      <c r="J269" s="205"/>
      <c r="K269" s="36"/>
      <c r="L269" s="36"/>
      <c r="M269" s="39"/>
      <c r="N269" s="206"/>
      <c r="O269" s="207"/>
      <c r="P269" s="71"/>
      <c r="Q269" s="71"/>
      <c r="R269" s="71"/>
      <c r="S269" s="71"/>
      <c r="T269" s="71"/>
      <c r="U269" s="71"/>
      <c r="V269" s="71"/>
      <c r="W269" s="71"/>
      <c r="X269" s="72"/>
      <c r="Y269" s="34"/>
      <c r="Z269" s="34"/>
      <c r="AA269" s="34"/>
      <c r="AB269" s="34"/>
      <c r="AC269" s="34"/>
      <c r="AD269" s="34"/>
      <c r="AE269" s="34"/>
      <c r="AT269" s="17" t="s">
        <v>167</v>
      </c>
      <c r="AU269" s="17" t="s">
        <v>165</v>
      </c>
    </row>
    <row r="270" spans="1:65" s="2" customFormat="1" ht="24.2" customHeight="1">
      <c r="A270" s="34"/>
      <c r="B270" s="35"/>
      <c r="C270" s="241" t="s">
        <v>449</v>
      </c>
      <c r="D270" s="241" t="s">
        <v>242</v>
      </c>
      <c r="E270" s="242" t="s">
        <v>450</v>
      </c>
      <c r="F270" s="243" t="s">
        <v>451</v>
      </c>
      <c r="G270" s="244" t="s">
        <v>162</v>
      </c>
      <c r="H270" s="245">
        <v>1</v>
      </c>
      <c r="I270" s="246"/>
      <c r="J270" s="247"/>
      <c r="K270" s="248">
        <f>ROUND(P270*H270,2)</f>
        <v>0</v>
      </c>
      <c r="L270" s="243" t="s">
        <v>1</v>
      </c>
      <c r="M270" s="249"/>
      <c r="N270" s="250" t="s">
        <v>1</v>
      </c>
      <c r="O270" s="197" t="s">
        <v>38</v>
      </c>
      <c r="P270" s="198">
        <f>I270+J270</f>
        <v>0</v>
      </c>
      <c r="Q270" s="198">
        <f>ROUND(I270*H270,2)</f>
        <v>0</v>
      </c>
      <c r="R270" s="198">
        <f>ROUND(J270*H270,2)</f>
        <v>0</v>
      </c>
      <c r="S270" s="71"/>
      <c r="T270" s="199">
        <f>S270*H270</f>
        <v>0</v>
      </c>
      <c r="U270" s="199">
        <v>1E-4</v>
      </c>
      <c r="V270" s="199">
        <f>U270*H270</f>
        <v>1E-4</v>
      </c>
      <c r="W270" s="199">
        <v>0</v>
      </c>
      <c r="X270" s="200">
        <f>W270*H270</f>
        <v>0</v>
      </c>
      <c r="Y270" s="34"/>
      <c r="Z270" s="34"/>
      <c r="AA270" s="34"/>
      <c r="AB270" s="34"/>
      <c r="AC270" s="34"/>
      <c r="AD270" s="34"/>
      <c r="AE270" s="34"/>
      <c r="AR270" s="201" t="s">
        <v>346</v>
      </c>
      <c r="AT270" s="201" t="s">
        <v>242</v>
      </c>
      <c r="AU270" s="201" t="s">
        <v>165</v>
      </c>
      <c r="AY270" s="17" t="s">
        <v>156</v>
      </c>
      <c r="BE270" s="202">
        <f>IF(O270="základní",K270,0)</f>
        <v>0</v>
      </c>
      <c r="BF270" s="202">
        <f>IF(O270="snížená",K270,0)</f>
        <v>0</v>
      </c>
      <c r="BG270" s="202">
        <f>IF(O270="zákl. přenesená",K270,0)</f>
        <v>0</v>
      </c>
      <c r="BH270" s="202">
        <f>IF(O270="sníž. přenesená",K270,0)</f>
        <v>0</v>
      </c>
      <c r="BI270" s="202">
        <f>IF(O270="nulová",K270,0)</f>
        <v>0</v>
      </c>
      <c r="BJ270" s="17" t="s">
        <v>165</v>
      </c>
      <c r="BK270" s="202">
        <f>ROUND(P270*H270,2)</f>
        <v>0</v>
      </c>
      <c r="BL270" s="17" t="s">
        <v>248</v>
      </c>
      <c r="BM270" s="201" t="s">
        <v>452</v>
      </c>
    </row>
    <row r="271" spans="1:65" s="2" customFormat="1" ht="24.2" customHeight="1">
      <c r="A271" s="34"/>
      <c r="B271" s="35"/>
      <c r="C271" s="189" t="s">
        <v>453</v>
      </c>
      <c r="D271" s="189" t="s">
        <v>159</v>
      </c>
      <c r="E271" s="190" t="s">
        <v>454</v>
      </c>
      <c r="F271" s="191" t="s">
        <v>455</v>
      </c>
      <c r="G271" s="192" t="s">
        <v>415</v>
      </c>
      <c r="H271" s="251"/>
      <c r="I271" s="194"/>
      <c r="J271" s="194"/>
      <c r="K271" s="195">
        <f>ROUND(P271*H271,2)</f>
        <v>0</v>
      </c>
      <c r="L271" s="191" t="s">
        <v>163</v>
      </c>
      <c r="M271" s="39"/>
      <c r="N271" s="196" t="s">
        <v>1</v>
      </c>
      <c r="O271" s="197" t="s">
        <v>38</v>
      </c>
      <c r="P271" s="198">
        <f>I271+J271</f>
        <v>0</v>
      </c>
      <c r="Q271" s="198">
        <f>ROUND(I271*H271,2)</f>
        <v>0</v>
      </c>
      <c r="R271" s="198">
        <f>ROUND(J271*H271,2)</f>
        <v>0</v>
      </c>
      <c r="S271" s="71"/>
      <c r="T271" s="199">
        <f>S271*H271</f>
        <v>0</v>
      </c>
      <c r="U271" s="199">
        <v>0</v>
      </c>
      <c r="V271" s="199">
        <f>U271*H271</f>
        <v>0</v>
      </c>
      <c r="W271" s="199">
        <v>0</v>
      </c>
      <c r="X271" s="200">
        <f>W271*H271</f>
        <v>0</v>
      </c>
      <c r="Y271" s="34"/>
      <c r="Z271" s="34"/>
      <c r="AA271" s="34"/>
      <c r="AB271" s="34"/>
      <c r="AC271" s="34"/>
      <c r="AD271" s="34"/>
      <c r="AE271" s="34"/>
      <c r="AR271" s="201" t="s">
        <v>248</v>
      </c>
      <c r="AT271" s="201" t="s">
        <v>159</v>
      </c>
      <c r="AU271" s="201" t="s">
        <v>165</v>
      </c>
      <c r="AY271" s="17" t="s">
        <v>156</v>
      </c>
      <c r="BE271" s="202">
        <f>IF(O271="základní",K271,0)</f>
        <v>0</v>
      </c>
      <c r="BF271" s="202">
        <f>IF(O271="snížená",K271,0)</f>
        <v>0</v>
      </c>
      <c r="BG271" s="202">
        <f>IF(O271="zákl. přenesená",K271,0)</f>
        <v>0</v>
      </c>
      <c r="BH271" s="202">
        <f>IF(O271="sníž. přenesená",K271,0)</f>
        <v>0</v>
      </c>
      <c r="BI271" s="202">
        <f>IF(O271="nulová",K271,0)</f>
        <v>0</v>
      </c>
      <c r="BJ271" s="17" t="s">
        <v>165</v>
      </c>
      <c r="BK271" s="202">
        <f>ROUND(P271*H271,2)</f>
        <v>0</v>
      </c>
      <c r="BL271" s="17" t="s">
        <v>248</v>
      </c>
      <c r="BM271" s="201" t="s">
        <v>456</v>
      </c>
    </row>
    <row r="272" spans="1:65" s="2" customFormat="1" ht="11.25">
      <c r="A272" s="34"/>
      <c r="B272" s="35"/>
      <c r="C272" s="36"/>
      <c r="D272" s="203" t="s">
        <v>167</v>
      </c>
      <c r="E272" s="36"/>
      <c r="F272" s="204" t="s">
        <v>457</v>
      </c>
      <c r="G272" s="36"/>
      <c r="H272" s="36"/>
      <c r="I272" s="205"/>
      <c r="J272" s="205"/>
      <c r="K272" s="36"/>
      <c r="L272" s="36"/>
      <c r="M272" s="39"/>
      <c r="N272" s="206"/>
      <c r="O272" s="207"/>
      <c r="P272" s="71"/>
      <c r="Q272" s="71"/>
      <c r="R272" s="71"/>
      <c r="S272" s="71"/>
      <c r="T272" s="71"/>
      <c r="U272" s="71"/>
      <c r="V272" s="71"/>
      <c r="W272" s="71"/>
      <c r="X272" s="72"/>
      <c r="Y272" s="34"/>
      <c r="Z272" s="34"/>
      <c r="AA272" s="34"/>
      <c r="AB272" s="34"/>
      <c r="AC272" s="34"/>
      <c r="AD272" s="34"/>
      <c r="AE272" s="34"/>
      <c r="AT272" s="17" t="s">
        <v>167</v>
      </c>
      <c r="AU272" s="17" t="s">
        <v>165</v>
      </c>
    </row>
    <row r="273" spans="1:65" s="12" customFormat="1" ht="22.9" customHeight="1">
      <c r="B273" s="172"/>
      <c r="C273" s="173"/>
      <c r="D273" s="174" t="s">
        <v>73</v>
      </c>
      <c r="E273" s="187" t="s">
        <v>458</v>
      </c>
      <c r="F273" s="187" t="s">
        <v>459</v>
      </c>
      <c r="G273" s="173"/>
      <c r="H273" s="173"/>
      <c r="I273" s="176"/>
      <c r="J273" s="176"/>
      <c r="K273" s="188">
        <f>BK273</f>
        <v>0</v>
      </c>
      <c r="L273" s="173"/>
      <c r="M273" s="178"/>
      <c r="N273" s="179"/>
      <c r="O273" s="180"/>
      <c r="P273" s="180"/>
      <c r="Q273" s="181">
        <f>SUM(Q274:Q290)</f>
        <v>0</v>
      </c>
      <c r="R273" s="181">
        <f>SUM(R274:R290)</f>
        <v>0</v>
      </c>
      <c r="S273" s="180"/>
      <c r="T273" s="182">
        <f>SUM(T274:T290)</f>
        <v>0</v>
      </c>
      <c r="U273" s="180"/>
      <c r="V273" s="182">
        <f>SUM(V274:V290)</f>
        <v>3.8100000000000005E-3</v>
      </c>
      <c r="W273" s="180"/>
      <c r="X273" s="183">
        <f>SUM(X274:X290)</f>
        <v>3.3049999999999996E-2</v>
      </c>
      <c r="AR273" s="184" t="s">
        <v>165</v>
      </c>
      <c r="AT273" s="185" t="s">
        <v>73</v>
      </c>
      <c r="AU273" s="185" t="s">
        <v>82</v>
      </c>
      <c r="AY273" s="184" t="s">
        <v>156</v>
      </c>
      <c r="BK273" s="186">
        <f>SUM(BK274:BK290)</f>
        <v>0</v>
      </c>
    </row>
    <row r="274" spans="1:65" s="2" customFormat="1" ht="24.2" customHeight="1">
      <c r="A274" s="34"/>
      <c r="B274" s="35"/>
      <c r="C274" s="189" t="s">
        <v>460</v>
      </c>
      <c r="D274" s="189" t="s">
        <v>159</v>
      </c>
      <c r="E274" s="190" t="s">
        <v>461</v>
      </c>
      <c r="F274" s="191" t="s">
        <v>462</v>
      </c>
      <c r="G274" s="192" t="s">
        <v>180</v>
      </c>
      <c r="H274" s="193">
        <v>1</v>
      </c>
      <c r="I274" s="194"/>
      <c r="J274" s="194"/>
      <c r="K274" s="195">
        <f>ROUND(P274*H274,2)</f>
        <v>0</v>
      </c>
      <c r="L274" s="191" t="s">
        <v>163</v>
      </c>
      <c r="M274" s="39"/>
      <c r="N274" s="196" t="s">
        <v>1</v>
      </c>
      <c r="O274" s="197" t="s">
        <v>38</v>
      </c>
      <c r="P274" s="198">
        <f>I274+J274</f>
        <v>0</v>
      </c>
      <c r="Q274" s="198">
        <f>ROUND(I274*H274,2)</f>
        <v>0</v>
      </c>
      <c r="R274" s="198">
        <f>ROUND(J274*H274,2)</f>
        <v>0</v>
      </c>
      <c r="S274" s="71"/>
      <c r="T274" s="199">
        <f>S274*H274</f>
        <v>0</v>
      </c>
      <c r="U274" s="199">
        <v>1.2E-4</v>
      </c>
      <c r="V274" s="199">
        <f>U274*H274</f>
        <v>1.2E-4</v>
      </c>
      <c r="W274" s="199">
        <v>2.359E-2</v>
      </c>
      <c r="X274" s="200">
        <f>W274*H274</f>
        <v>2.359E-2</v>
      </c>
      <c r="Y274" s="34"/>
      <c r="Z274" s="34"/>
      <c r="AA274" s="34"/>
      <c r="AB274" s="34"/>
      <c r="AC274" s="34"/>
      <c r="AD274" s="34"/>
      <c r="AE274" s="34"/>
      <c r="AR274" s="201" t="s">
        <v>248</v>
      </c>
      <c r="AT274" s="201" t="s">
        <v>159</v>
      </c>
      <c r="AU274" s="201" t="s">
        <v>165</v>
      </c>
      <c r="AY274" s="17" t="s">
        <v>156</v>
      </c>
      <c r="BE274" s="202">
        <f>IF(O274="základní",K274,0)</f>
        <v>0</v>
      </c>
      <c r="BF274" s="202">
        <f>IF(O274="snížená",K274,0)</f>
        <v>0</v>
      </c>
      <c r="BG274" s="202">
        <f>IF(O274="zákl. přenesená",K274,0)</f>
        <v>0</v>
      </c>
      <c r="BH274" s="202">
        <f>IF(O274="sníž. přenesená",K274,0)</f>
        <v>0</v>
      </c>
      <c r="BI274" s="202">
        <f>IF(O274="nulová",K274,0)</f>
        <v>0</v>
      </c>
      <c r="BJ274" s="17" t="s">
        <v>165</v>
      </c>
      <c r="BK274" s="202">
        <f>ROUND(P274*H274,2)</f>
        <v>0</v>
      </c>
      <c r="BL274" s="17" t="s">
        <v>248</v>
      </c>
      <c r="BM274" s="201" t="s">
        <v>463</v>
      </c>
    </row>
    <row r="275" spans="1:65" s="2" customFormat="1" ht="11.25">
      <c r="A275" s="34"/>
      <c r="B275" s="35"/>
      <c r="C275" s="36"/>
      <c r="D275" s="203" t="s">
        <v>167</v>
      </c>
      <c r="E275" s="36"/>
      <c r="F275" s="204" t="s">
        <v>464</v>
      </c>
      <c r="G275" s="36"/>
      <c r="H275" s="36"/>
      <c r="I275" s="205"/>
      <c r="J275" s="205"/>
      <c r="K275" s="36"/>
      <c r="L275" s="36"/>
      <c r="M275" s="39"/>
      <c r="N275" s="206"/>
      <c r="O275" s="207"/>
      <c r="P275" s="71"/>
      <c r="Q275" s="71"/>
      <c r="R275" s="71"/>
      <c r="S275" s="71"/>
      <c r="T275" s="71"/>
      <c r="U275" s="71"/>
      <c r="V275" s="71"/>
      <c r="W275" s="71"/>
      <c r="X275" s="72"/>
      <c r="Y275" s="34"/>
      <c r="Z275" s="34"/>
      <c r="AA275" s="34"/>
      <c r="AB275" s="34"/>
      <c r="AC275" s="34"/>
      <c r="AD275" s="34"/>
      <c r="AE275" s="34"/>
      <c r="AT275" s="17" t="s">
        <v>167</v>
      </c>
      <c r="AU275" s="17" t="s">
        <v>165</v>
      </c>
    </row>
    <row r="276" spans="1:65" s="2" customFormat="1" ht="24.2" customHeight="1">
      <c r="A276" s="34"/>
      <c r="B276" s="35"/>
      <c r="C276" s="189" t="s">
        <v>465</v>
      </c>
      <c r="D276" s="189" t="s">
        <v>159</v>
      </c>
      <c r="E276" s="190" t="s">
        <v>466</v>
      </c>
      <c r="F276" s="191" t="s">
        <v>467</v>
      </c>
      <c r="G276" s="192" t="s">
        <v>180</v>
      </c>
      <c r="H276" s="193">
        <v>1.5</v>
      </c>
      <c r="I276" s="194"/>
      <c r="J276" s="194"/>
      <c r="K276" s="195">
        <f>ROUND(P276*H276,2)</f>
        <v>0</v>
      </c>
      <c r="L276" s="191" t="s">
        <v>163</v>
      </c>
      <c r="M276" s="39"/>
      <c r="N276" s="196" t="s">
        <v>1</v>
      </c>
      <c r="O276" s="197" t="s">
        <v>38</v>
      </c>
      <c r="P276" s="198">
        <f>I276+J276</f>
        <v>0</v>
      </c>
      <c r="Q276" s="198">
        <f>ROUND(I276*H276,2)</f>
        <v>0</v>
      </c>
      <c r="R276" s="198">
        <f>ROUND(J276*H276,2)</f>
        <v>0</v>
      </c>
      <c r="S276" s="71"/>
      <c r="T276" s="199">
        <f>S276*H276</f>
        <v>0</v>
      </c>
      <c r="U276" s="199">
        <v>7.2000000000000005E-4</v>
      </c>
      <c r="V276" s="199">
        <f>U276*H276</f>
        <v>1.08E-3</v>
      </c>
      <c r="W276" s="199">
        <v>0</v>
      </c>
      <c r="X276" s="200">
        <f>W276*H276</f>
        <v>0</v>
      </c>
      <c r="Y276" s="34"/>
      <c r="Z276" s="34"/>
      <c r="AA276" s="34"/>
      <c r="AB276" s="34"/>
      <c r="AC276" s="34"/>
      <c r="AD276" s="34"/>
      <c r="AE276" s="34"/>
      <c r="AR276" s="201" t="s">
        <v>248</v>
      </c>
      <c r="AT276" s="201" t="s">
        <v>159</v>
      </c>
      <c r="AU276" s="201" t="s">
        <v>165</v>
      </c>
      <c r="AY276" s="17" t="s">
        <v>156</v>
      </c>
      <c r="BE276" s="202">
        <f>IF(O276="základní",K276,0)</f>
        <v>0</v>
      </c>
      <c r="BF276" s="202">
        <f>IF(O276="snížená",K276,0)</f>
        <v>0</v>
      </c>
      <c r="BG276" s="202">
        <f>IF(O276="zákl. přenesená",K276,0)</f>
        <v>0</v>
      </c>
      <c r="BH276" s="202">
        <f>IF(O276="sníž. přenesená",K276,0)</f>
        <v>0</v>
      </c>
      <c r="BI276" s="202">
        <f>IF(O276="nulová",K276,0)</f>
        <v>0</v>
      </c>
      <c r="BJ276" s="17" t="s">
        <v>165</v>
      </c>
      <c r="BK276" s="202">
        <f>ROUND(P276*H276,2)</f>
        <v>0</v>
      </c>
      <c r="BL276" s="17" t="s">
        <v>248</v>
      </c>
      <c r="BM276" s="201" t="s">
        <v>468</v>
      </c>
    </row>
    <row r="277" spans="1:65" s="2" customFormat="1" ht="11.25">
      <c r="A277" s="34"/>
      <c r="B277" s="35"/>
      <c r="C277" s="36"/>
      <c r="D277" s="203" t="s">
        <v>167</v>
      </c>
      <c r="E277" s="36"/>
      <c r="F277" s="204" t="s">
        <v>469</v>
      </c>
      <c r="G277" s="36"/>
      <c r="H277" s="36"/>
      <c r="I277" s="205"/>
      <c r="J277" s="205"/>
      <c r="K277" s="36"/>
      <c r="L277" s="36"/>
      <c r="M277" s="39"/>
      <c r="N277" s="206"/>
      <c r="O277" s="207"/>
      <c r="P277" s="71"/>
      <c r="Q277" s="71"/>
      <c r="R277" s="71"/>
      <c r="S277" s="71"/>
      <c r="T277" s="71"/>
      <c r="U277" s="71"/>
      <c r="V277" s="71"/>
      <c r="W277" s="71"/>
      <c r="X277" s="72"/>
      <c r="Y277" s="34"/>
      <c r="Z277" s="34"/>
      <c r="AA277" s="34"/>
      <c r="AB277" s="34"/>
      <c r="AC277" s="34"/>
      <c r="AD277" s="34"/>
      <c r="AE277" s="34"/>
      <c r="AT277" s="17" t="s">
        <v>167</v>
      </c>
      <c r="AU277" s="17" t="s">
        <v>165</v>
      </c>
    </row>
    <row r="278" spans="1:65" s="2" customFormat="1" ht="24.2" customHeight="1">
      <c r="A278" s="34"/>
      <c r="B278" s="35"/>
      <c r="C278" s="189" t="s">
        <v>470</v>
      </c>
      <c r="D278" s="189" t="s">
        <v>159</v>
      </c>
      <c r="E278" s="190" t="s">
        <v>471</v>
      </c>
      <c r="F278" s="191" t="s">
        <v>472</v>
      </c>
      <c r="G278" s="192" t="s">
        <v>180</v>
      </c>
      <c r="H278" s="193">
        <v>1.5</v>
      </c>
      <c r="I278" s="194"/>
      <c r="J278" s="194"/>
      <c r="K278" s="195">
        <f>ROUND(P278*H278,2)</f>
        <v>0</v>
      </c>
      <c r="L278" s="191" t="s">
        <v>163</v>
      </c>
      <c r="M278" s="39"/>
      <c r="N278" s="196" t="s">
        <v>1</v>
      </c>
      <c r="O278" s="197" t="s">
        <v>38</v>
      </c>
      <c r="P278" s="198">
        <f>I278+J278</f>
        <v>0</v>
      </c>
      <c r="Q278" s="198">
        <f>ROUND(I278*H278,2)</f>
        <v>0</v>
      </c>
      <c r="R278" s="198">
        <f>ROUND(J278*H278,2)</f>
        <v>0</v>
      </c>
      <c r="S278" s="71"/>
      <c r="T278" s="199">
        <f>S278*H278</f>
        <v>0</v>
      </c>
      <c r="U278" s="199">
        <v>0</v>
      </c>
      <c r="V278" s="199">
        <f>U278*H278</f>
        <v>0</v>
      </c>
      <c r="W278" s="199">
        <v>0</v>
      </c>
      <c r="X278" s="200">
        <f>W278*H278</f>
        <v>0</v>
      </c>
      <c r="Y278" s="34"/>
      <c r="Z278" s="34"/>
      <c r="AA278" s="34"/>
      <c r="AB278" s="34"/>
      <c r="AC278" s="34"/>
      <c r="AD278" s="34"/>
      <c r="AE278" s="34"/>
      <c r="AR278" s="201" t="s">
        <v>248</v>
      </c>
      <c r="AT278" s="201" t="s">
        <v>159</v>
      </c>
      <c r="AU278" s="201" t="s">
        <v>165</v>
      </c>
      <c r="AY278" s="17" t="s">
        <v>156</v>
      </c>
      <c r="BE278" s="202">
        <f>IF(O278="základní",K278,0)</f>
        <v>0</v>
      </c>
      <c r="BF278" s="202">
        <f>IF(O278="snížená",K278,0)</f>
        <v>0</v>
      </c>
      <c r="BG278" s="202">
        <f>IF(O278="zákl. přenesená",K278,0)</f>
        <v>0</v>
      </c>
      <c r="BH278" s="202">
        <f>IF(O278="sníž. přenesená",K278,0)</f>
        <v>0</v>
      </c>
      <c r="BI278" s="202">
        <f>IF(O278="nulová",K278,0)</f>
        <v>0</v>
      </c>
      <c r="BJ278" s="17" t="s">
        <v>165</v>
      </c>
      <c r="BK278" s="202">
        <f>ROUND(P278*H278,2)</f>
        <v>0</v>
      </c>
      <c r="BL278" s="17" t="s">
        <v>248</v>
      </c>
      <c r="BM278" s="201" t="s">
        <v>473</v>
      </c>
    </row>
    <row r="279" spans="1:65" s="2" customFormat="1" ht="11.25">
      <c r="A279" s="34"/>
      <c r="B279" s="35"/>
      <c r="C279" s="36"/>
      <c r="D279" s="203" t="s">
        <v>167</v>
      </c>
      <c r="E279" s="36"/>
      <c r="F279" s="204" t="s">
        <v>474</v>
      </c>
      <c r="G279" s="36"/>
      <c r="H279" s="36"/>
      <c r="I279" s="205"/>
      <c r="J279" s="205"/>
      <c r="K279" s="36"/>
      <c r="L279" s="36"/>
      <c r="M279" s="39"/>
      <c r="N279" s="206"/>
      <c r="O279" s="207"/>
      <c r="P279" s="71"/>
      <c r="Q279" s="71"/>
      <c r="R279" s="71"/>
      <c r="S279" s="71"/>
      <c r="T279" s="71"/>
      <c r="U279" s="71"/>
      <c r="V279" s="71"/>
      <c r="W279" s="71"/>
      <c r="X279" s="72"/>
      <c r="Y279" s="34"/>
      <c r="Z279" s="34"/>
      <c r="AA279" s="34"/>
      <c r="AB279" s="34"/>
      <c r="AC279" s="34"/>
      <c r="AD279" s="34"/>
      <c r="AE279" s="34"/>
      <c r="AT279" s="17" t="s">
        <v>167</v>
      </c>
      <c r="AU279" s="17" t="s">
        <v>165</v>
      </c>
    </row>
    <row r="280" spans="1:65" s="2" customFormat="1" ht="24.2" customHeight="1">
      <c r="A280" s="34"/>
      <c r="B280" s="35"/>
      <c r="C280" s="189" t="s">
        <v>475</v>
      </c>
      <c r="D280" s="189" t="s">
        <v>159</v>
      </c>
      <c r="E280" s="190" t="s">
        <v>476</v>
      </c>
      <c r="F280" s="191" t="s">
        <v>477</v>
      </c>
      <c r="G280" s="192" t="s">
        <v>415</v>
      </c>
      <c r="H280" s="251"/>
      <c r="I280" s="194"/>
      <c r="J280" s="194"/>
      <c r="K280" s="195">
        <f>ROUND(P280*H280,2)</f>
        <v>0</v>
      </c>
      <c r="L280" s="191" t="s">
        <v>163</v>
      </c>
      <c r="M280" s="39"/>
      <c r="N280" s="196" t="s">
        <v>1</v>
      </c>
      <c r="O280" s="197" t="s">
        <v>38</v>
      </c>
      <c r="P280" s="198">
        <f>I280+J280</f>
        <v>0</v>
      </c>
      <c r="Q280" s="198">
        <f>ROUND(I280*H280,2)</f>
        <v>0</v>
      </c>
      <c r="R280" s="198">
        <f>ROUND(J280*H280,2)</f>
        <v>0</v>
      </c>
      <c r="S280" s="71"/>
      <c r="T280" s="199">
        <f>S280*H280</f>
        <v>0</v>
      </c>
      <c r="U280" s="199">
        <v>0</v>
      </c>
      <c r="V280" s="199">
        <f>U280*H280</f>
        <v>0</v>
      </c>
      <c r="W280" s="199">
        <v>0</v>
      </c>
      <c r="X280" s="200">
        <f>W280*H280</f>
        <v>0</v>
      </c>
      <c r="Y280" s="34"/>
      <c r="Z280" s="34"/>
      <c r="AA280" s="34"/>
      <c r="AB280" s="34"/>
      <c r="AC280" s="34"/>
      <c r="AD280" s="34"/>
      <c r="AE280" s="34"/>
      <c r="AR280" s="201" t="s">
        <v>248</v>
      </c>
      <c r="AT280" s="201" t="s">
        <v>159</v>
      </c>
      <c r="AU280" s="201" t="s">
        <v>165</v>
      </c>
      <c r="AY280" s="17" t="s">
        <v>156</v>
      </c>
      <c r="BE280" s="202">
        <f>IF(O280="základní",K280,0)</f>
        <v>0</v>
      </c>
      <c r="BF280" s="202">
        <f>IF(O280="snížená",K280,0)</f>
        <v>0</v>
      </c>
      <c r="BG280" s="202">
        <f>IF(O280="zákl. přenesená",K280,0)</f>
        <v>0</v>
      </c>
      <c r="BH280" s="202">
        <f>IF(O280="sníž. přenesená",K280,0)</f>
        <v>0</v>
      </c>
      <c r="BI280" s="202">
        <f>IF(O280="nulová",K280,0)</f>
        <v>0</v>
      </c>
      <c r="BJ280" s="17" t="s">
        <v>165</v>
      </c>
      <c r="BK280" s="202">
        <f>ROUND(P280*H280,2)</f>
        <v>0</v>
      </c>
      <c r="BL280" s="17" t="s">
        <v>248</v>
      </c>
      <c r="BM280" s="201" t="s">
        <v>478</v>
      </c>
    </row>
    <row r="281" spans="1:65" s="2" customFormat="1" ht="11.25">
      <c r="A281" s="34"/>
      <c r="B281" s="35"/>
      <c r="C281" s="36"/>
      <c r="D281" s="203" t="s">
        <v>167</v>
      </c>
      <c r="E281" s="36"/>
      <c r="F281" s="204" t="s">
        <v>479</v>
      </c>
      <c r="G281" s="36"/>
      <c r="H281" s="36"/>
      <c r="I281" s="205"/>
      <c r="J281" s="205"/>
      <c r="K281" s="36"/>
      <c r="L281" s="36"/>
      <c r="M281" s="39"/>
      <c r="N281" s="206"/>
      <c r="O281" s="207"/>
      <c r="P281" s="71"/>
      <c r="Q281" s="71"/>
      <c r="R281" s="71"/>
      <c r="S281" s="71"/>
      <c r="T281" s="71"/>
      <c r="U281" s="71"/>
      <c r="V281" s="71"/>
      <c r="W281" s="71"/>
      <c r="X281" s="72"/>
      <c r="Y281" s="34"/>
      <c r="Z281" s="34"/>
      <c r="AA281" s="34"/>
      <c r="AB281" s="34"/>
      <c r="AC281" s="34"/>
      <c r="AD281" s="34"/>
      <c r="AE281" s="34"/>
      <c r="AT281" s="17" t="s">
        <v>167</v>
      </c>
      <c r="AU281" s="17" t="s">
        <v>165</v>
      </c>
    </row>
    <row r="282" spans="1:65" s="2" customFormat="1" ht="16.5" customHeight="1">
      <c r="A282" s="34"/>
      <c r="B282" s="35"/>
      <c r="C282" s="189" t="s">
        <v>480</v>
      </c>
      <c r="D282" s="189" t="s">
        <v>159</v>
      </c>
      <c r="E282" s="190" t="s">
        <v>481</v>
      </c>
      <c r="F282" s="191" t="s">
        <v>482</v>
      </c>
      <c r="G282" s="192" t="s">
        <v>175</v>
      </c>
      <c r="H282" s="193">
        <v>1</v>
      </c>
      <c r="I282" s="194"/>
      <c r="J282" s="194"/>
      <c r="K282" s="195">
        <f>ROUND(P282*H282,2)</f>
        <v>0</v>
      </c>
      <c r="L282" s="191" t="s">
        <v>1</v>
      </c>
      <c r="M282" s="39"/>
      <c r="N282" s="196" t="s">
        <v>1</v>
      </c>
      <c r="O282" s="197" t="s">
        <v>38</v>
      </c>
      <c r="P282" s="198">
        <f>I282+J282</f>
        <v>0</v>
      </c>
      <c r="Q282" s="198">
        <f>ROUND(I282*H282,2)</f>
        <v>0</v>
      </c>
      <c r="R282" s="198">
        <f>ROUND(J282*H282,2)</f>
        <v>0</v>
      </c>
      <c r="S282" s="71"/>
      <c r="T282" s="199">
        <f>S282*H282</f>
        <v>0</v>
      </c>
      <c r="U282" s="199">
        <v>1.0499999999999999E-3</v>
      </c>
      <c r="V282" s="199">
        <f>U282*H282</f>
        <v>1.0499999999999999E-3</v>
      </c>
      <c r="W282" s="199">
        <v>0</v>
      </c>
      <c r="X282" s="200">
        <f>W282*H282</f>
        <v>0</v>
      </c>
      <c r="Y282" s="34"/>
      <c r="Z282" s="34"/>
      <c r="AA282" s="34"/>
      <c r="AB282" s="34"/>
      <c r="AC282" s="34"/>
      <c r="AD282" s="34"/>
      <c r="AE282" s="34"/>
      <c r="AR282" s="201" t="s">
        <v>248</v>
      </c>
      <c r="AT282" s="201" t="s">
        <v>159</v>
      </c>
      <c r="AU282" s="201" t="s">
        <v>165</v>
      </c>
      <c r="AY282" s="17" t="s">
        <v>156</v>
      </c>
      <c r="BE282" s="202">
        <f>IF(O282="základní",K282,0)</f>
        <v>0</v>
      </c>
      <c r="BF282" s="202">
        <f>IF(O282="snížená",K282,0)</f>
        <v>0</v>
      </c>
      <c r="BG282" s="202">
        <f>IF(O282="zákl. přenesená",K282,0)</f>
        <v>0</v>
      </c>
      <c r="BH282" s="202">
        <f>IF(O282="sníž. přenesená",K282,0)</f>
        <v>0</v>
      </c>
      <c r="BI282" s="202">
        <f>IF(O282="nulová",K282,0)</f>
        <v>0</v>
      </c>
      <c r="BJ282" s="17" t="s">
        <v>165</v>
      </c>
      <c r="BK282" s="202">
        <f>ROUND(P282*H282,2)</f>
        <v>0</v>
      </c>
      <c r="BL282" s="17" t="s">
        <v>248</v>
      </c>
      <c r="BM282" s="201" t="s">
        <v>483</v>
      </c>
    </row>
    <row r="283" spans="1:65" s="2" customFormat="1" ht="33" customHeight="1">
      <c r="A283" s="34"/>
      <c r="B283" s="35"/>
      <c r="C283" s="189" t="s">
        <v>484</v>
      </c>
      <c r="D283" s="189" t="s">
        <v>159</v>
      </c>
      <c r="E283" s="190" t="s">
        <v>485</v>
      </c>
      <c r="F283" s="191" t="s">
        <v>486</v>
      </c>
      <c r="G283" s="192" t="s">
        <v>162</v>
      </c>
      <c r="H283" s="193">
        <v>2</v>
      </c>
      <c r="I283" s="194"/>
      <c r="J283" s="194"/>
      <c r="K283" s="195">
        <f>ROUND(P283*H283,2)</f>
        <v>0</v>
      </c>
      <c r="L283" s="191" t="s">
        <v>163</v>
      </c>
      <c r="M283" s="39"/>
      <c r="N283" s="196" t="s">
        <v>1</v>
      </c>
      <c r="O283" s="197" t="s">
        <v>38</v>
      </c>
      <c r="P283" s="198">
        <f>I283+J283</f>
        <v>0</v>
      </c>
      <c r="Q283" s="198">
        <f>ROUND(I283*H283,2)</f>
        <v>0</v>
      </c>
      <c r="R283" s="198">
        <f>ROUND(J283*H283,2)</f>
        <v>0</v>
      </c>
      <c r="S283" s="71"/>
      <c r="T283" s="199">
        <f>S283*H283</f>
        <v>0</v>
      </c>
      <c r="U283" s="199">
        <v>0</v>
      </c>
      <c r="V283" s="199">
        <f>U283*H283</f>
        <v>0</v>
      </c>
      <c r="W283" s="199">
        <v>0</v>
      </c>
      <c r="X283" s="200">
        <f>W283*H283</f>
        <v>0</v>
      </c>
      <c r="Y283" s="34"/>
      <c r="Z283" s="34"/>
      <c r="AA283" s="34"/>
      <c r="AB283" s="34"/>
      <c r="AC283" s="34"/>
      <c r="AD283" s="34"/>
      <c r="AE283" s="34"/>
      <c r="AR283" s="201" t="s">
        <v>248</v>
      </c>
      <c r="AT283" s="201" t="s">
        <v>159</v>
      </c>
      <c r="AU283" s="201" t="s">
        <v>165</v>
      </c>
      <c r="AY283" s="17" t="s">
        <v>156</v>
      </c>
      <c r="BE283" s="202">
        <f>IF(O283="základní",K283,0)</f>
        <v>0</v>
      </c>
      <c r="BF283" s="202">
        <f>IF(O283="snížená",K283,0)</f>
        <v>0</v>
      </c>
      <c r="BG283" s="202">
        <f>IF(O283="zákl. přenesená",K283,0)</f>
        <v>0</v>
      </c>
      <c r="BH283" s="202">
        <f>IF(O283="sníž. přenesená",K283,0)</f>
        <v>0</v>
      </c>
      <c r="BI283" s="202">
        <f>IF(O283="nulová",K283,0)</f>
        <v>0</v>
      </c>
      <c r="BJ283" s="17" t="s">
        <v>165</v>
      </c>
      <c r="BK283" s="202">
        <f>ROUND(P283*H283,2)</f>
        <v>0</v>
      </c>
      <c r="BL283" s="17" t="s">
        <v>248</v>
      </c>
      <c r="BM283" s="201" t="s">
        <v>487</v>
      </c>
    </row>
    <row r="284" spans="1:65" s="2" customFormat="1" ht="11.25">
      <c r="A284" s="34"/>
      <c r="B284" s="35"/>
      <c r="C284" s="36"/>
      <c r="D284" s="203" t="s">
        <v>167</v>
      </c>
      <c r="E284" s="36"/>
      <c r="F284" s="204" t="s">
        <v>488</v>
      </c>
      <c r="G284" s="36"/>
      <c r="H284" s="36"/>
      <c r="I284" s="205"/>
      <c r="J284" s="205"/>
      <c r="K284" s="36"/>
      <c r="L284" s="36"/>
      <c r="M284" s="39"/>
      <c r="N284" s="206"/>
      <c r="O284" s="207"/>
      <c r="P284" s="71"/>
      <c r="Q284" s="71"/>
      <c r="R284" s="71"/>
      <c r="S284" s="71"/>
      <c r="T284" s="71"/>
      <c r="U284" s="71"/>
      <c r="V284" s="71"/>
      <c r="W284" s="71"/>
      <c r="X284" s="72"/>
      <c r="Y284" s="34"/>
      <c r="Z284" s="34"/>
      <c r="AA284" s="34"/>
      <c r="AB284" s="34"/>
      <c r="AC284" s="34"/>
      <c r="AD284" s="34"/>
      <c r="AE284" s="34"/>
      <c r="AT284" s="17" t="s">
        <v>167</v>
      </c>
      <c r="AU284" s="17" t="s">
        <v>165</v>
      </c>
    </row>
    <row r="285" spans="1:65" s="2" customFormat="1" ht="24.2" customHeight="1">
      <c r="A285" s="34"/>
      <c r="B285" s="35"/>
      <c r="C285" s="189" t="s">
        <v>489</v>
      </c>
      <c r="D285" s="189" t="s">
        <v>159</v>
      </c>
      <c r="E285" s="190" t="s">
        <v>490</v>
      </c>
      <c r="F285" s="191" t="s">
        <v>491</v>
      </c>
      <c r="G285" s="192" t="s">
        <v>180</v>
      </c>
      <c r="H285" s="193">
        <v>2</v>
      </c>
      <c r="I285" s="194"/>
      <c r="J285" s="194"/>
      <c r="K285" s="195">
        <f>ROUND(P285*H285,2)</f>
        <v>0</v>
      </c>
      <c r="L285" s="191" t="s">
        <v>163</v>
      </c>
      <c r="M285" s="39"/>
      <c r="N285" s="196" t="s">
        <v>1</v>
      </c>
      <c r="O285" s="197" t="s">
        <v>38</v>
      </c>
      <c r="P285" s="198">
        <f>I285+J285</f>
        <v>0</v>
      </c>
      <c r="Q285" s="198">
        <f>ROUND(I285*H285,2)</f>
        <v>0</v>
      </c>
      <c r="R285" s="198">
        <f>ROUND(J285*H285,2)</f>
        <v>0</v>
      </c>
      <c r="S285" s="71"/>
      <c r="T285" s="199">
        <f>S285*H285</f>
        <v>0</v>
      </c>
      <c r="U285" s="199">
        <v>5.0000000000000002E-5</v>
      </c>
      <c r="V285" s="199">
        <f>U285*H285</f>
        <v>1E-4</v>
      </c>
      <c r="W285" s="199">
        <v>4.7299999999999998E-3</v>
      </c>
      <c r="X285" s="200">
        <f>W285*H285</f>
        <v>9.4599999999999997E-3</v>
      </c>
      <c r="Y285" s="34"/>
      <c r="Z285" s="34"/>
      <c r="AA285" s="34"/>
      <c r="AB285" s="34"/>
      <c r="AC285" s="34"/>
      <c r="AD285" s="34"/>
      <c r="AE285" s="34"/>
      <c r="AR285" s="201" t="s">
        <v>248</v>
      </c>
      <c r="AT285" s="201" t="s">
        <v>159</v>
      </c>
      <c r="AU285" s="201" t="s">
        <v>165</v>
      </c>
      <c r="AY285" s="17" t="s">
        <v>156</v>
      </c>
      <c r="BE285" s="202">
        <f>IF(O285="základní",K285,0)</f>
        <v>0</v>
      </c>
      <c r="BF285" s="202">
        <f>IF(O285="snížená",K285,0)</f>
        <v>0</v>
      </c>
      <c r="BG285" s="202">
        <f>IF(O285="zákl. přenesená",K285,0)</f>
        <v>0</v>
      </c>
      <c r="BH285" s="202">
        <f>IF(O285="sníž. přenesená",K285,0)</f>
        <v>0</v>
      </c>
      <c r="BI285" s="202">
        <f>IF(O285="nulová",K285,0)</f>
        <v>0</v>
      </c>
      <c r="BJ285" s="17" t="s">
        <v>165</v>
      </c>
      <c r="BK285" s="202">
        <f>ROUND(P285*H285,2)</f>
        <v>0</v>
      </c>
      <c r="BL285" s="17" t="s">
        <v>248</v>
      </c>
      <c r="BM285" s="201" t="s">
        <v>492</v>
      </c>
    </row>
    <row r="286" spans="1:65" s="2" customFormat="1" ht="11.25">
      <c r="A286" s="34"/>
      <c r="B286" s="35"/>
      <c r="C286" s="36"/>
      <c r="D286" s="203" t="s">
        <v>167</v>
      </c>
      <c r="E286" s="36"/>
      <c r="F286" s="204" t="s">
        <v>493</v>
      </c>
      <c r="G286" s="36"/>
      <c r="H286" s="36"/>
      <c r="I286" s="205"/>
      <c r="J286" s="205"/>
      <c r="K286" s="36"/>
      <c r="L286" s="36"/>
      <c r="M286" s="39"/>
      <c r="N286" s="206"/>
      <c r="O286" s="207"/>
      <c r="P286" s="71"/>
      <c r="Q286" s="71"/>
      <c r="R286" s="71"/>
      <c r="S286" s="71"/>
      <c r="T286" s="71"/>
      <c r="U286" s="71"/>
      <c r="V286" s="71"/>
      <c r="W286" s="71"/>
      <c r="X286" s="72"/>
      <c r="Y286" s="34"/>
      <c r="Z286" s="34"/>
      <c r="AA286" s="34"/>
      <c r="AB286" s="34"/>
      <c r="AC286" s="34"/>
      <c r="AD286" s="34"/>
      <c r="AE286" s="34"/>
      <c r="AT286" s="17" t="s">
        <v>167</v>
      </c>
      <c r="AU286" s="17" t="s">
        <v>165</v>
      </c>
    </row>
    <row r="287" spans="1:65" s="2" customFormat="1" ht="24.2" customHeight="1">
      <c r="A287" s="34"/>
      <c r="B287" s="35"/>
      <c r="C287" s="189" t="s">
        <v>494</v>
      </c>
      <c r="D287" s="189" t="s">
        <v>159</v>
      </c>
      <c r="E287" s="190" t="s">
        <v>495</v>
      </c>
      <c r="F287" s="191" t="s">
        <v>496</v>
      </c>
      <c r="G287" s="192" t="s">
        <v>180</v>
      </c>
      <c r="H287" s="193">
        <v>2</v>
      </c>
      <c r="I287" s="194"/>
      <c r="J287" s="194"/>
      <c r="K287" s="195">
        <f>ROUND(P287*H287,2)</f>
        <v>0</v>
      </c>
      <c r="L287" s="191" t="s">
        <v>163</v>
      </c>
      <c r="M287" s="39"/>
      <c r="N287" s="196" t="s">
        <v>1</v>
      </c>
      <c r="O287" s="197" t="s">
        <v>38</v>
      </c>
      <c r="P287" s="198">
        <f>I287+J287</f>
        <v>0</v>
      </c>
      <c r="Q287" s="198">
        <f>ROUND(I287*H287,2)</f>
        <v>0</v>
      </c>
      <c r="R287" s="198">
        <f>ROUND(J287*H287,2)</f>
        <v>0</v>
      </c>
      <c r="S287" s="71"/>
      <c r="T287" s="199">
        <f>S287*H287</f>
        <v>0</v>
      </c>
      <c r="U287" s="199">
        <v>4.6000000000000001E-4</v>
      </c>
      <c r="V287" s="199">
        <f>U287*H287</f>
        <v>9.2000000000000003E-4</v>
      </c>
      <c r="W287" s="199">
        <v>0</v>
      </c>
      <c r="X287" s="200">
        <f>W287*H287</f>
        <v>0</v>
      </c>
      <c r="Y287" s="34"/>
      <c r="Z287" s="34"/>
      <c r="AA287" s="34"/>
      <c r="AB287" s="34"/>
      <c r="AC287" s="34"/>
      <c r="AD287" s="34"/>
      <c r="AE287" s="34"/>
      <c r="AR287" s="201" t="s">
        <v>248</v>
      </c>
      <c r="AT287" s="201" t="s">
        <v>159</v>
      </c>
      <c r="AU287" s="201" t="s">
        <v>165</v>
      </c>
      <c r="AY287" s="17" t="s">
        <v>156</v>
      </c>
      <c r="BE287" s="202">
        <f>IF(O287="základní",K287,0)</f>
        <v>0</v>
      </c>
      <c r="BF287" s="202">
        <f>IF(O287="snížená",K287,0)</f>
        <v>0</v>
      </c>
      <c r="BG287" s="202">
        <f>IF(O287="zákl. přenesená",K287,0)</f>
        <v>0</v>
      </c>
      <c r="BH287" s="202">
        <f>IF(O287="sníž. přenesená",K287,0)</f>
        <v>0</v>
      </c>
      <c r="BI287" s="202">
        <f>IF(O287="nulová",K287,0)</f>
        <v>0</v>
      </c>
      <c r="BJ287" s="17" t="s">
        <v>165</v>
      </c>
      <c r="BK287" s="202">
        <f>ROUND(P287*H287,2)</f>
        <v>0</v>
      </c>
      <c r="BL287" s="17" t="s">
        <v>248</v>
      </c>
      <c r="BM287" s="201" t="s">
        <v>497</v>
      </c>
    </row>
    <row r="288" spans="1:65" s="2" customFormat="1" ht="11.25">
      <c r="A288" s="34"/>
      <c r="B288" s="35"/>
      <c r="C288" s="36"/>
      <c r="D288" s="203" t="s">
        <v>167</v>
      </c>
      <c r="E288" s="36"/>
      <c r="F288" s="204" t="s">
        <v>498</v>
      </c>
      <c r="G288" s="36"/>
      <c r="H288" s="36"/>
      <c r="I288" s="205"/>
      <c r="J288" s="205"/>
      <c r="K288" s="36"/>
      <c r="L288" s="36"/>
      <c r="M288" s="39"/>
      <c r="N288" s="206"/>
      <c r="O288" s="207"/>
      <c r="P288" s="71"/>
      <c r="Q288" s="71"/>
      <c r="R288" s="71"/>
      <c r="S288" s="71"/>
      <c r="T288" s="71"/>
      <c r="U288" s="71"/>
      <c r="V288" s="71"/>
      <c r="W288" s="71"/>
      <c r="X288" s="72"/>
      <c r="Y288" s="34"/>
      <c r="Z288" s="34"/>
      <c r="AA288" s="34"/>
      <c r="AB288" s="34"/>
      <c r="AC288" s="34"/>
      <c r="AD288" s="34"/>
      <c r="AE288" s="34"/>
      <c r="AT288" s="17" t="s">
        <v>167</v>
      </c>
      <c r="AU288" s="17" t="s">
        <v>165</v>
      </c>
    </row>
    <row r="289" spans="1:65" s="2" customFormat="1" ht="24">
      <c r="A289" s="34"/>
      <c r="B289" s="35"/>
      <c r="C289" s="189" t="s">
        <v>499</v>
      </c>
      <c r="D289" s="189" t="s">
        <v>159</v>
      </c>
      <c r="E289" s="190" t="s">
        <v>500</v>
      </c>
      <c r="F289" s="191" t="s">
        <v>501</v>
      </c>
      <c r="G289" s="192" t="s">
        <v>162</v>
      </c>
      <c r="H289" s="193">
        <v>1</v>
      </c>
      <c r="I289" s="194"/>
      <c r="J289" s="194"/>
      <c r="K289" s="195">
        <f>ROUND(P289*H289,2)</f>
        <v>0</v>
      </c>
      <c r="L289" s="191" t="s">
        <v>163</v>
      </c>
      <c r="M289" s="39"/>
      <c r="N289" s="196" t="s">
        <v>1</v>
      </c>
      <c r="O289" s="197" t="s">
        <v>38</v>
      </c>
      <c r="P289" s="198">
        <f>I289+J289</f>
        <v>0</v>
      </c>
      <c r="Q289" s="198">
        <f>ROUND(I289*H289,2)</f>
        <v>0</v>
      </c>
      <c r="R289" s="198">
        <f>ROUND(J289*H289,2)</f>
        <v>0</v>
      </c>
      <c r="S289" s="71"/>
      <c r="T289" s="199">
        <f>S289*H289</f>
        <v>0</v>
      </c>
      <c r="U289" s="199">
        <v>5.4000000000000001E-4</v>
      </c>
      <c r="V289" s="199">
        <f>U289*H289</f>
        <v>5.4000000000000001E-4</v>
      </c>
      <c r="W289" s="199">
        <v>0</v>
      </c>
      <c r="X289" s="200">
        <f>W289*H289</f>
        <v>0</v>
      </c>
      <c r="Y289" s="34"/>
      <c r="Z289" s="34"/>
      <c r="AA289" s="34"/>
      <c r="AB289" s="34"/>
      <c r="AC289" s="34"/>
      <c r="AD289" s="34"/>
      <c r="AE289" s="34"/>
      <c r="AR289" s="201" t="s">
        <v>248</v>
      </c>
      <c r="AT289" s="201" t="s">
        <v>159</v>
      </c>
      <c r="AU289" s="201" t="s">
        <v>165</v>
      </c>
      <c r="AY289" s="17" t="s">
        <v>156</v>
      </c>
      <c r="BE289" s="202">
        <f>IF(O289="základní",K289,0)</f>
        <v>0</v>
      </c>
      <c r="BF289" s="202">
        <f>IF(O289="snížená",K289,0)</f>
        <v>0</v>
      </c>
      <c r="BG289" s="202">
        <f>IF(O289="zákl. přenesená",K289,0)</f>
        <v>0</v>
      </c>
      <c r="BH289" s="202">
        <f>IF(O289="sníž. přenesená",K289,0)</f>
        <v>0</v>
      </c>
      <c r="BI289" s="202">
        <f>IF(O289="nulová",K289,0)</f>
        <v>0</v>
      </c>
      <c r="BJ289" s="17" t="s">
        <v>165</v>
      </c>
      <c r="BK289" s="202">
        <f>ROUND(P289*H289,2)</f>
        <v>0</v>
      </c>
      <c r="BL289" s="17" t="s">
        <v>248</v>
      </c>
      <c r="BM289" s="201" t="s">
        <v>502</v>
      </c>
    </row>
    <row r="290" spans="1:65" s="2" customFormat="1" ht="11.25">
      <c r="A290" s="34"/>
      <c r="B290" s="35"/>
      <c r="C290" s="36"/>
      <c r="D290" s="203" t="s">
        <v>167</v>
      </c>
      <c r="E290" s="36"/>
      <c r="F290" s="204" t="s">
        <v>503</v>
      </c>
      <c r="G290" s="36"/>
      <c r="H290" s="36"/>
      <c r="I290" s="205"/>
      <c r="J290" s="205"/>
      <c r="K290" s="36"/>
      <c r="L290" s="36"/>
      <c r="M290" s="39"/>
      <c r="N290" s="206"/>
      <c r="O290" s="207"/>
      <c r="P290" s="71"/>
      <c r="Q290" s="71"/>
      <c r="R290" s="71"/>
      <c r="S290" s="71"/>
      <c r="T290" s="71"/>
      <c r="U290" s="71"/>
      <c r="V290" s="71"/>
      <c r="W290" s="71"/>
      <c r="X290" s="72"/>
      <c r="Y290" s="34"/>
      <c r="Z290" s="34"/>
      <c r="AA290" s="34"/>
      <c r="AB290" s="34"/>
      <c r="AC290" s="34"/>
      <c r="AD290" s="34"/>
      <c r="AE290" s="34"/>
      <c r="AT290" s="17" t="s">
        <v>167</v>
      </c>
      <c r="AU290" s="17" t="s">
        <v>165</v>
      </c>
    </row>
    <row r="291" spans="1:65" s="12" customFormat="1" ht="22.9" customHeight="1">
      <c r="B291" s="172"/>
      <c r="C291" s="173"/>
      <c r="D291" s="174" t="s">
        <v>73</v>
      </c>
      <c r="E291" s="187" t="s">
        <v>504</v>
      </c>
      <c r="F291" s="187" t="s">
        <v>505</v>
      </c>
      <c r="G291" s="173"/>
      <c r="H291" s="173"/>
      <c r="I291" s="176"/>
      <c r="J291" s="176"/>
      <c r="K291" s="188">
        <f>BK291</f>
        <v>0</v>
      </c>
      <c r="L291" s="173"/>
      <c r="M291" s="178"/>
      <c r="N291" s="179"/>
      <c r="O291" s="180"/>
      <c r="P291" s="180"/>
      <c r="Q291" s="181">
        <f>SUM(Q292:Q303)</f>
        <v>0</v>
      </c>
      <c r="R291" s="181">
        <f>SUM(R292:R303)</f>
        <v>0</v>
      </c>
      <c r="S291" s="180"/>
      <c r="T291" s="182">
        <f>SUM(T292:T303)</f>
        <v>0</v>
      </c>
      <c r="U291" s="180"/>
      <c r="V291" s="182">
        <f>SUM(V292:V303)</f>
        <v>4.302000000000001E-2</v>
      </c>
      <c r="W291" s="180"/>
      <c r="X291" s="183">
        <f>SUM(X292:X303)</f>
        <v>0</v>
      </c>
      <c r="AR291" s="184" t="s">
        <v>165</v>
      </c>
      <c r="AT291" s="185" t="s">
        <v>73</v>
      </c>
      <c r="AU291" s="185" t="s">
        <v>82</v>
      </c>
      <c r="AY291" s="184" t="s">
        <v>156</v>
      </c>
      <c r="BK291" s="186">
        <f>SUM(BK292:BK303)</f>
        <v>0</v>
      </c>
    </row>
    <row r="292" spans="1:65" s="2" customFormat="1" ht="24.2" customHeight="1">
      <c r="A292" s="34"/>
      <c r="B292" s="35"/>
      <c r="C292" s="189" t="s">
        <v>506</v>
      </c>
      <c r="D292" s="189" t="s">
        <v>159</v>
      </c>
      <c r="E292" s="190" t="s">
        <v>507</v>
      </c>
      <c r="F292" s="191" t="s">
        <v>508</v>
      </c>
      <c r="G292" s="192" t="s">
        <v>175</v>
      </c>
      <c r="H292" s="193">
        <v>2</v>
      </c>
      <c r="I292" s="194"/>
      <c r="J292" s="194"/>
      <c r="K292" s="195">
        <f>ROUND(P292*H292,2)</f>
        <v>0</v>
      </c>
      <c r="L292" s="191" t="s">
        <v>163</v>
      </c>
      <c r="M292" s="39"/>
      <c r="N292" s="196" t="s">
        <v>1</v>
      </c>
      <c r="O292" s="197" t="s">
        <v>38</v>
      </c>
      <c r="P292" s="198">
        <f>I292+J292</f>
        <v>0</v>
      </c>
      <c r="Q292" s="198">
        <f>ROUND(I292*H292,2)</f>
        <v>0</v>
      </c>
      <c r="R292" s="198">
        <f>ROUND(J292*H292,2)</f>
        <v>0</v>
      </c>
      <c r="S292" s="71"/>
      <c r="T292" s="199">
        <f>S292*H292</f>
        <v>0</v>
      </c>
      <c r="U292" s="199">
        <v>4.4600000000000004E-3</v>
      </c>
      <c r="V292" s="199">
        <f>U292*H292</f>
        <v>8.9200000000000008E-3</v>
      </c>
      <c r="W292" s="199">
        <v>0</v>
      </c>
      <c r="X292" s="200">
        <f>W292*H292</f>
        <v>0</v>
      </c>
      <c r="Y292" s="34"/>
      <c r="Z292" s="34"/>
      <c r="AA292" s="34"/>
      <c r="AB292" s="34"/>
      <c r="AC292" s="34"/>
      <c r="AD292" s="34"/>
      <c r="AE292" s="34"/>
      <c r="AR292" s="201" t="s">
        <v>248</v>
      </c>
      <c r="AT292" s="201" t="s">
        <v>159</v>
      </c>
      <c r="AU292" s="201" t="s">
        <v>165</v>
      </c>
      <c r="AY292" s="17" t="s">
        <v>156</v>
      </c>
      <c r="BE292" s="202">
        <f>IF(O292="základní",K292,0)</f>
        <v>0</v>
      </c>
      <c r="BF292" s="202">
        <f>IF(O292="snížená",K292,0)</f>
        <v>0</v>
      </c>
      <c r="BG292" s="202">
        <f>IF(O292="zákl. přenesená",K292,0)</f>
        <v>0</v>
      </c>
      <c r="BH292" s="202">
        <f>IF(O292="sníž. přenesená",K292,0)</f>
        <v>0</v>
      </c>
      <c r="BI292" s="202">
        <f>IF(O292="nulová",K292,0)</f>
        <v>0</v>
      </c>
      <c r="BJ292" s="17" t="s">
        <v>165</v>
      </c>
      <c r="BK292" s="202">
        <f>ROUND(P292*H292,2)</f>
        <v>0</v>
      </c>
      <c r="BL292" s="17" t="s">
        <v>248</v>
      </c>
      <c r="BM292" s="201" t="s">
        <v>509</v>
      </c>
    </row>
    <row r="293" spans="1:65" s="2" customFormat="1" ht="11.25">
      <c r="A293" s="34"/>
      <c r="B293" s="35"/>
      <c r="C293" s="36"/>
      <c r="D293" s="203" t="s">
        <v>167</v>
      </c>
      <c r="E293" s="36"/>
      <c r="F293" s="204" t="s">
        <v>510</v>
      </c>
      <c r="G293" s="36"/>
      <c r="H293" s="36"/>
      <c r="I293" s="205"/>
      <c r="J293" s="205"/>
      <c r="K293" s="36"/>
      <c r="L293" s="36"/>
      <c r="M293" s="39"/>
      <c r="N293" s="206"/>
      <c r="O293" s="207"/>
      <c r="P293" s="71"/>
      <c r="Q293" s="71"/>
      <c r="R293" s="71"/>
      <c r="S293" s="71"/>
      <c r="T293" s="71"/>
      <c r="U293" s="71"/>
      <c r="V293" s="71"/>
      <c r="W293" s="71"/>
      <c r="X293" s="72"/>
      <c r="Y293" s="34"/>
      <c r="Z293" s="34"/>
      <c r="AA293" s="34"/>
      <c r="AB293" s="34"/>
      <c r="AC293" s="34"/>
      <c r="AD293" s="34"/>
      <c r="AE293" s="34"/>
      <c r="AT293" s="17" t="s">
        <v>167</v>
      </c>
      <c r="AU293" s="17" t="s">
        <v>165</v>
      </c>
    </row>
    <row r="294" spans="1:65" s="2" customFormat="1" ht="24.2" customHeight="1">
      <c r="A294" s="34"/>
      <c r="B294" s="35"/>
      <c r="C294" s="189" t="s">
        <v>511</v>
      </c>
      <c r="D294" s="189" t="s">
        <v>159</v>
      </c>
      <c r="E294" s="190" t="s">
        <v>512</v>
      </c>
      <c r="F294" s="191" t="s">
        <v>513</v>
      </c>
      <c r="G294" s="192" t="s">
        <v>175</v>
      </c>
      <c r="H294" s="193">
        <v>2</v>
      </c>
      <c r="I294" s="194"/>
      <c r="J294" s="194"/>
      <c r="K294" s="195">
        <f>ROUND(P294*H294,2)</f>
        <v>0</v>
      </c>
      <c r="L294" s="191" t="s">
        <v>163</v>
      </c>
      <c r="M294" s="39"/>
      <c r="N294" s="196" t="s">
        <v>1</v>
      </c>
      <c r="O294" s="197" t="s">
        <v>38</v>
      </c>
      <c r="P294" s="198">
        <f>I294+J294</f>
        <v>0</v>
      </c>
      <c r="Q294" s="198">
        <f>ROUND(I294*H294,2)</f>
        <v>0</v>
      </c>
      <c r="R294" s="198">
        <f>ROUND(J294*H294,2)</f>
        <v>0</v>
      </c>
      <c r="S294" s="71"/>
      <c r="T294" s="199">
        <f>S294*H294</f>
        <v>0</v>
      </c>
      <c r="U294" s="199">
        <v>4.7200000000000002E-3</v>
      </c>
      <c r="V294" s="199">
        <f>U294*H294</f>
        <v>9.4400000000000005E-3</v>
      </c>
      <c r="W294" s="199">
        <v>0</v>
      </c>
      <c r="X294" s="200">
        <f>W294*H294</f>
        <v>0</v>
      </c>
      <c r="Y294" s="34"/>
      <c r="Z294" s="34"/>
      <c r="AA294" s="34"/>
      <c r="AB294" s="34"/>
      <c r="AC294" s="34"/>
      <c r="AD294" s="34"/>
      <c r="AE294" s="34"/>
      <c r="AR294" s="201" t="s">
        <v>248</v>
      </c>
      <c r="AT294" s="201" t="s">
        <v>159</v>
      </c>
      <c r="AU294" s="201" t="s">
        <v>165</v>
      </c>
      <c r="AY294" s="17" t="s">
        <v>156</v>
      </c>
      <c r="BE294" s="202">
        <f>IF(O294="základní",K294,0)</f>
        <v>0</v>
      </c>
      <c r="BF294" s="202">
        <f>IF(O294="snížená",K294,0)</f>
        <v>0</v>
      </c>
      <c r="BG294" s="202">
        <f>IF(O294="zákl. přenesená",K294,0)</f>
        <v>0</v>
      </c>
      <c r="BH294" s="202">
        <f>IF(O294="sníž. přenesená",K294,0)</f>
        <v>0</v>
      </c>
      <c r="BI294" s="202">
        <f>IF(O294="nulová",K294,0)</f>
        <v>0</v>
      </c>
      <c r="BJ294" s="17" t="s">
        <v>165</v>
      </c>
      <c r="BK294" s="202">
        <f>ROUND(P294*H294,2)</f>
        <v>0</v>
      </c>
      <c r="BL294" s="17" t="s">
        <v>248</v>
      </c>
      <c r="BM294" s="201" t="s">
        <v>514</v>
      </c>
    </row>
    <row r="295" spans="1:65" s="2" customFormat="1" ht="11.25">
      <c r="A295" s="34"/>
      <c r="B295" s="35"/>
      <c r="C295" s="36"/>
      <c r="D295" s="203" t="s">
        <v>167</v>
      </c>
      <c r="E295" s="36"/>
      <c r="F295" s="204" t="s">
        <v>515</v>
      </c>
      <c r="G295" s="36"/>
      <c r="H295" s="36"/>
      <c r="I295" s="205"/>
      <c r="J295" s="205"/>
      <c r="K295" s="36"/>
      <c r="L295" s="36"/>
      <c r="M295" s="39"/>
      <c r="N295" s="206"/>
      <c r="O295" s="207"/>
      <c r="P295" s="71"/>
      <c r="Q295" s="71"/>
      <c r="R295" s="71"/>
      <c r="S295" s="71"/>
      <c r="T295" s="71"/>
      <c r="U295" s="71"/>
      <c r="V295" s="71"/>
      <c r="W295" s="71"/>
      <c r="X295" s="72"/>
      <c r="Y295" s="34"/>
      <c r="Z295" s="34"/>
      <c r="AA295" s="34"/>
      <c r="AB295" s="34"/>
      <c r="AC295" s="34"/>
      <c r="AD295" s="34"/>
      <c r="AE295" s="34"/>
      <c r="AT295" s="17" t="s">
        <v>167</v>
      </c>
      <c r="AU295" s="17" t="s">
        <v>165</v>
      </c>
    </row>
    <row r="296" spans="1:65" s="2" customFormat="1" ht="24.2" customHeight="1">
      <c r="A296" s="34"/>
      <c r="B296" s="35"/>
      <c r="C296" s="189" t="s">
        <v>516</v>
      </c>
      <c r="D296" s="189" t="s">
        <v>159</v>
      </c>
      <c r="E296" s="190" t="s">
        <v>517</v>
      </c>
      <c r="F296" s="191" t="s">
        <v>518</v>
      </c>
      <c r="G296" s="192" t="s">
        <v>162</v>
      </c>
      <c r="H296" s="193">
        <v>6</v>
      </c>
      <c r="I296" s="194"/>
      <c r="J296" s="194"/>
      <c r="K296" s="195">
        <f>ROUND(P296*H296,2)</f>
        <v>0</v>
      </c>
      <c r="L296" s="191" t="s">
        <v>163</v>
      </c>
      <c r="M296" s="39"/>
      <c r="N296" s="196" t="s">
        <v>1</v>
      </c>
      <c r="O296" s="197" t="s">
        <v>38</v>
      </c>
      <c r="P296" s="198">
        <f>I296+J296</f>
        <v>0</v>
      </c>
      <c r="Q296" s="198">
        <f>ROUND(I296*H296,2)</f>
        <v>0</v>
      </c>
      <c r="R296" s="198">
        <f>ROUND(J296*H296,2)</f>
        <v>0</v>
      </c>
      <c r="S296" s="71"/>
      <c r="T296" s="199">
        <f>S296*H296</f>
        <v>0</v>
      </c>
      <c r="U296" s="199">
        <v>8.0000000000000007E-5</v>
      </c>
      <c r="V296" s="199">
        <f>U296*H296</f>
        <v>4.8000000000000007E-4</v>
      </c>
      <c r="W296" s="199">
        <v>0</v>
      </c>
      <c r="X296" s="200">
        <f>W296*H296</f>
        <v>0</v>
      </c>
      <c r="Y296" s="34"/>
      <c r="Z296" s="34"/>
      <c r="AA296" s="34"/>
      <c r="AB296" s="34"/>
      <c r="AC296" s="34"/>
      <c r="AD296" s="34"/>
      <c r="AE296" s="34"/>
      <c r="AR296" s="201" t="s">
        <v>248</v>
      </c>
      <c r="AT296" s="201" t="s">
        <v>159</v>
      </c>
      <c r="AU296" s="201" t="s">
        <v>165</v>
      </c>
      <c r="AY296" s="17" t="s">
        <v>156</v>
      </c>
      <c r="BE296" s="202">
        <f>IF(O296="základní",K296,0)</f>
        <v>0</v>
      </c>
      <c r="BF296" s="202">
        <f>IF(O296="snížená",K296,0)</f>
        <v>0</v>
      </c>
      <c r="BG296" s="202">
        <f>IF(O296="zákl. přenesená",K296,0)</f>
        <v>0</v>
      </c>
      <c r="BH296" s="202">
        <f>IF(O296="sníž. přenesená",K296,0)</f>
        <v>0</v>
      </c>
      <c r="BI296" s="202">
        <f>IF(O296="nulová",K296,0)</f>
        <v>0</v>
      </c>
      <c r="BJ296" s="17" t="s">
        <v>165</v>
      </c>
      <c r="BK296" s="202">
        <f>ROUND(P296*H296,2)</f>
        <v>0</v>
      </c>
      <c r="BL296" s="17" t="s">
        <v>248</v>
      </c>
      <c r="BM296" s="201" t="s">
        <v>519</v>
      </c>
    </row>
    <row r="297" spans="1:65" s="2" customFormat="1" ht="11.25">
      <c r="A297" s="34"/>
      <c r="B297" s="35"/>
      <c r="C297" s="36"/>
      <c r="D297" s="203" t="s">
        <v>167</v>
      </c>
      <c r="E297" s="36"/>
      <c r="F297" s="204" t="s">
        <v>520</v>
      </c>
      <c r="G297" s="36"/>
      <c r="H297" s="36"/>
      <c r="I297" s="205"/>
      <c r="J297" s="205"/>
      <c r="K297" s="36"/>
      <c r="L297" s="36"/>
      <c r="M297" s="39"/>
      <c r="N297" s="206"/>
      <c r="O297" s="207"/>
      <c r="P297" s="71"/>
      <c r="Q297" s="71"/>
      <c r="R297" s="71"/>
      <c r="S297" s="71"/>
      <c r="T297" s="71"/>
      <c r="U297" s="71"/>
      <c r="V297" s="71"/>
      <c r="W297" s="71"/>
      <c r="X297" s="72"/>
      <c r="Y297" s="34"/>
      <c r="Z297" s="34"/>
      <c r="AA297" s="34"/>
      <c r="AB297" s="34"/>
      <c r="AC297" s="34"/>
      <c r="AD297" s="34"/>
      <c r="AE297" s="34"/>
      <c r="AT297" s="17" t="s">
        <v>167</v>
      </c>
      <c r="AU297" s="17" t="s">
        <v>165</v>
      </c>
    </row>
    <row r="298" spans="1:65" s="2" customFormat="1" ht="24.2" customHeight="1">
      <c r="A298" s="34"/>
      <c r="B298" s="35"/>
      <c r="C298" s="189" t="s">
        <v>521</v>
      </c>
      <c r="D298" s="189" t="s">
        <v>159</v>
      </c>
      <c r="E298" s="190" t="s">
        <v>522</v>
      </c>
      <c r="F298" s="191" t="s">
        <v>523</v>
      </c>
      <c r="G298" s="192" t="s">
        <v>162</v>
      </c>
      <c r="H298" s="193">
        <v>8</v>
      </c>
      <c r="I298" s="194"/>
      <c r="J298" s="194"/>
      <c r="K298" s="195">
        <f>ROUND(P298*H298,2)</f>
        <v>0</v>
      </c>
      <c r="L298" s="191" t="s">
        <v>163</v>
      </c>
      <c r="M298" s="39"/>
      <c r="N298" s="196" t="s">
        <v>1</v>
      </c>
      <c r="O298" s="197" t="s">
        <v>38</v>
      </c>
      <c r="P298" s="198">
        <f>I298+J298</f>
        <v>0</v>
      </c>
      <c r="Q298" s="198">
        <f>ROUND(I298*H298,2)</f>
        <v>0</v>
      </c>
      <c r="R298" s="198">
        <f>ROUND(J298*H298,2)</f>
        <v>0</v>
      </c>
      <c r="S298" s="71"/>
      <c r="T298" s="199">
        <f>S298*H298</f>
        <v>0</v>
      </c>
      <c r="U298" s="199">
        <v>2.1000000000000001E-4</v>
      </c>
      <c r="V298" s="199">
        <f>U298*H298</f>
        <v>1.6800000000000001E-3</v>
      </c>
      <c r="W298" s="199">
        <v>0</v>
      </c>
      <c r="X298" s="200">
        <f>W298*H298</f>
        <v>0</v>
      </c>
      <c r="Y298" s="34"/>
      <c r="Z298" s="34"/>
      <c r="AA298" s="34"/>
      <c r="AB298" s="34"/>
      <c r="AC298" s="34"/>
      <c r="AD298" s="34"/>
      <c r="AE298" s="34"/>
      <c r="AR298" s="201" t="s">
        <v>248</v>
      </c>
      <c r="AT298" s="201" t="s">
        <v>159</v>
      </c>
      <c r="AU298" s="201" t="s">
        <v>165</v>
      </c>
      <c r="AY298" s="17" t="s">
        <v>156</v>
      </c>
      <c r="BE298" s="202">
        <f>IF(O298="základní",K298,0)</f>
        <v>0</v>
      </c>
      <c r="BF298" s="202">
        <f>IF(O298="snížená",K298,0)</f>
        <v>0</v>
      </c>
      <c r="BG298" s="202">
        <f>IF(O298="zákl. přenesená",K298,0)</f>
        <v>0</v>
      </c>
      <c r="BH298" s="202">
        <f>IF(O298="sníž. přenesená",K298,0)</f>
        <v>0</v>
      </c>
      <c r="BI298" s="202">
        <f>IF(O298="nulová",K298,0)</f>
        <v>0</v>
      </c>
      <c r="BJ298" s="17" t="s">
        <v>165</v>
      </c>
      <c r="BK298" s="202">
        <f>ROUND(P298*H298,2)</f>
        <v>0</v>
      </c>
      <c r="BL298" s="17" t="s">
        <v>248</v>
      </c>
      <c r="BM298" s="201" t="s">
        <v>524</v>
      </c>
    </row>
    <row r="299" spans="1:65" s="2" customFormat="1" ht="11.25">
      <c r="A299" s="34"/>
      <c r="B299" s="35"/>
      <c r="C299" s="36"/>
      <c r="D299" s="203" t="s">
        <v>167</v>
      </c>
      <c r="E299" s="36"/>
      <c r="F299" s="204" t="s">
        <v>525</v>
      </c>
      <c r="G299" s="36"/>
      <c r="H299" s="36"/>
      <c r="I299" s="205"/>
      <c r="J299" s="205"/>
      <c r="K299" s="36"/>
      <c r="L299" s="36"/>
      <c r="M299" s="39"/>
      <c r="N299" s="206"/>
      <c r="O299" s="207"/>
      <c r="P299" s="71"/>
      <c r="Q299" s="71"/>
      <c r="R299" s="71"/>
      <c r="S299" s="71"/>
      <c r="T299" s="71"/>
      <c r="U299" s="71"/>
      <c r="V299" s="71"/>
      <c r="W299" s="71"/>
      <c r="X299" s="72"/>
      <c r="Y299" s="34"/>
      <c r="Z299" s="34"/>
      <c r="AA299" s="34"/>
      <c r="AB299" s="34"/>
      <c r="AC299" s="34"/>
      <c r="AD299" s="34"/>
      <c r="AE299" s="34"/>
      <c r="AT299" s="17" t="s">
        <v>167</v>
      </c>
      <c r="AU299" s="17" t="s">
        <v>165</v>
      </c>
    </row>
    <row r="300" spans="1:65" s="2" customFormat="1" ht="16.5" customHeight="1">
      <c r="A300" s="34"/>
      <c r="B300" s="35"/>
      <c r="C300" s="241" t="s">
        <v>526</v>
      </c>
      <c r="D300" s="241" t="s">
        <v>242</v>
      </c>
      <c r="E300" s="242" t="s">
        <v>527</v>
      </c>
      <c r="F300" s="243" t="s">
        <v>528</v>
      </c>
      <c r="G300" s="244" t="s">
        <v>162</v>
      </c>
      <c r="H300" s="245">
        <v>2</v>
      </c>
      <c r="I300" s="246"/>
      <c r="J300" s="247"/>
      <c r="K300" s="248">
        <f>ROUND(P300*H300,2)</f>
        <v>0</v>
      </c>
      <c r="L300" s="243" t="s">
        <v>1</v>
      </c>
      <c r="M300" s="249"/>
      <c r="N300" s="250" t="s">
        <v>1</v>
      </c>
      <c r="O300" s="197" t="s">
        <v>38</v>
      </c>
      <c r="P300" s="198">
        <f>I300+J300</f>
        <v>0</v>
      </c>
      <c r="Q300" s="198">
        <f>ROUND(I300*H300,2)</f>
        <v>0</v>
      </c>
      <c r="R300" s="198">
        <f>ROUND(J300*H300,2)</f>
        <v>0</v>
      </c>
      <c r="S300" s="71"/>
      <c r="T300" s="199">
        <f>S300*H300</f>
        <v>0</v>
      </c>
      <c r="U300" s="199">
        <v>2.5000000000000001E-3</v>
      </c>
      <c r="V300" s="199">
        <f>U300*H300</f>
        <v>5.0000000000000001E-3</v>
      </c>
      <c r="W300" s="199">
        <v>0</v>
      </c>
      <c r="X300" s="200">
        <f>W300*H300</f>
        <v>0</v>
      </c>
      <c r="Y300" s="34"/>
      <c r="Z300" s="34"/>
      <c r="AA300" s="34"/>
      <c r="AB300" s="34"/>
      <c r="AC300" s="34"/>
      <c r="AD300" s="34"/>
      <c r="AE300" s="34"/>
      <c r="AR300" s="201" t="s">
        <v>346</v>
      </c>
      <c r="AT300" s="201" t="s">
        <v>242</v>
      </c>
      <c r="AU300" s="201" t="s">
        <v>165</v>
      </c>
      <c r="AY300" s="17" t="s">
        <v>156</v>
      </c>
      <c r="BE300" s="202">
        <f>IF(O300="základní",K300,0)</f>
        <v>0</v>
      </c>
      <c r="BF300" s="202">
        <f>IF(O300="snížená",K300,0)</f>
        <v>0</v>
      </c>
      <c r="BG300" s="202">
        <f>IF(O300="zákl. přenesená",K300,0)</f>
        <v>0</v>
      </c>
      <c r="BH300" s="202">
        <f>IF(O300="sníž. přenesená",K300,0)</f>
        <v>0</v>
      </c>
      <c r="BI300" s="202">
        <f>IF(O300="nulová",K300,0)</f>
        <v>0</v>
      </c>
      <c r="BJ300" s="17" t="s">
        <v>165</v>
      </c>
      <c r="BK300" s="202">
        <f>ROUND(P300*H300,2)</f>
        <v>0</v>
      </c>
      <c r="BL300" s="17" t="s">
        <v>248</v>
      </c>
      <c r="BM300" s="201" t="s">
        <v>529</v>
      </c>
    </row>
    <row r="301" spans="1:65" s="2" customFormat="1" ht="24.2" customHeight="1">
      <c r="A301" s="34"/>
      <c r="B301" s="35"/>
      <c r="C301" s="241" t="s">
        <v>530</v>
      </c>
      <c r="D301" s="241" t="s">
        <v>242</v>
      </c>
      <c r="E301" s="242" t="s">
        <v>531</v>
      </c>
      <c r="F301" s="243" t="s">
        <v>532</v>
      </c>
      <c r="G301" s="244" t="s">
        <v>162</v>
      </c>
      <c r="H301" s="245">
        <v>2</v>
      </c>
      <c r="I301" s="246"/>
      <c r="J301" s="247"/>
      <c r="K301" s="248">
        <f>ROUND(P301*H301,2)</f>
        <v>0</v>
      </c>
      <c r="L301" s="243" t="s">
        <v>1</v>
      </c>
      <c r="M301" s="249"/>
      <c r="N301" s="250" t="s">
        <v>1</v>
      </c>
      <c r="O301" s="197" t="s">
        <v>38</v>
      </c>
      <c r="P301" s="198">
        <f>I301+J301</f>
        <v>0</v>
      </c>
      <c r="Q301" s="198">
        <f>ROUND(I301*H301,2)</f>
        <v>0</v>
      </c>
      <c r="R301" s="198">
        <f>ROUND(J301*H301,2)</f>
        <v>0</v>
      </c>
      <c r="S301" s="71"/>
      <c r="T301" s="199">
        <f>S301*H301</f>
        <v>0</v>
      </c>
      <c r="U301" s="199">
        <v>2.5000000000000001E-3</v>
      </c>
      <c r="V301" s="199">
        <f>U301*H301</f>
        <v>5.0000000000000001E-3</v>
      </c>
      <c r="W301" s="199">
        <v>0</v>
      </c>
      <c r="X301" s="200">
        <f>W301*H301</f>
        <v>0</v>
      </c>
      <c r="Y301" s="34"/>
      <c r="Z301" s="34"/>
      <c r="AA301" s="34"/>
      <c r="AB301" s="34"/>
      <c r="AC301" s="34"/>
      <c r="AD301" s="34"/>
      <c r="AE301" s="34"/>
      <c r="AR301" s="201" t="s">
        <v>346</v>
      </c>
      <c r="AT301" s="201" t="s">
        <v>242</v>
      </c>
      <c r="AU301" s="201" t="s">
        <v>165</v>
      </c>
      <c r="AY301" s="17" t="s">
        <v>156</v>
      </c>
      <c r="BE301" s="202">
        <f>IF(O301="základní",K301,0)</f>
        <v>0</v>
      </c>
      <c r="BF301" s="202">
        <f>IF(O301="snížená",K301,0)</f>
        <v>0</v>
      </c>
      <c r="BG301" s="202">
        <f>IF(O301="zákl. přenesená",K301,0)</f>
        <v>0</v>
      </c>
      <c r="BH301" s="202">
        <f>IF(O301="sníž. přenesená",K301,0)</f>
        <v>0</v>
      </c>
      <c r="BI301" s="202">
        <f>IF(O301="nulová",K301,0)</f>
        <v>0</v>
      </c>
      <c r="BJ301" s="17" t="s">
        <v>165</v>
      </c>
      <c r="BK301" s="202">
        <f>ROUND(P301*H301,2)</f>
        <v>0</v>
      </c>
      <c r="BL301" s="17" t="s">
        <v>248</v>
      </c>
      <c r="BM301" s="201" t="s">
        <v>533</v>
      </c>
    </row>
    <row r="302" spans="1:65" s="2" customFormat="1" ht="16.5" customHeight="1">
      <c r="A302" s="34"/>
      <c r="B302" s="35"/>
      <c r="C302" s="241" t="s">
        <v>534</v>
      </c>
      <c r="D302" s="241" t="s">
        <v>242</v>
      </c>
      <c r="E302" s="242" t="s">
        <v>535</v>
      </c>
      <c r="F302" s="243" t="s">
        <v>536</v>
      </c>
      <c r="G302" s="244" t="s">
        <v>175</v>
      </c>
      <c r="H302" s="245">
        <v>1</v>
      </c>
      <c r="I302" s="246"/>
      <c r="J302" s="247"/>
      <c r="K302" s="248">
        <f>ROUND(P302*H302,2)</f>
        <v>0</v>
      </c>
      <c r="L302" s="243" t="s">
        <v>1</v>
      </c>
      <c r="M302" s="249"/>
      <c r="N302" s="250" t="s">
        <v>1</v>
      </c>
      <c r="O302" s="197" t="s">
        <v>38</v>
      </c>
      <c r="P302" s="198">
        <f>I302+J302</f>
        <v>0</v>
      </c>
      <c r="Q302" s="198">
        <f>ROUND(I302*H302,2)</f>
        <v>0</v>
      </c>
      <c r="R302" s="198">
        <f>ROUND(J302*H302,2)</f>
        <v>0</v>
      </c>
      <c r="S302" s="71"/>
      <c r="T302" s="199">
        <f>S302*H302</f>
        <v>0</v>
      </c>
      <c r="U302" s="199">
        <v>2.5000000000000001E-3</v>
      </c>
      <c r="V302" s="199">
        <f>U302*H302</f>
        <v>2.5000000000000001E-3</v>
      </c>
      <c r="W302" s="199">
        <v>0</v>
      </c>
      <c r="X302" s="200">
        <f>W302*H302</f>
        <v>0</v>
      </c>
      <c r="Y302" s="34"/>
      <c r="Z302" s="34"/>
      <c r="AA302" s="34"/>
      <c r="AB302" s="34"/>
      <c r="AC302" s="34"/>
      <c r="AD302" s="34"/>
      <c r="AE302" s="34"/>
      <c r="AR302" s="201" t="s">
        <v>346</v>
      </c>
      <c r="AT302" s="201" t="s">
        <v>242</v>
      </c>
      <c r="AU302" s="201" t="s">
        <v>165</v>
      </c>
      <c r="AY302" s="17" t="s">
        <v>156</v>
      </c>
      <c r="BE302" s="202">
        <f>IF(O302="základní",K302,0)</f>
        <v>0</v>
      </c>
      <c r="BF302" s="202">
        <f>IF(O302="snížená",K302,0)</f>
        <v>0</v>
      </c>
      <c r="BG302" s="202">
        <f>IF(O302="zákl. přenesená",K302,0)</f>
        <v>0</v>
      </c>
      <c r="BH302" s="202">
        <f>IF(O302="sníž. přenesená",K302,0)</f>
        <v>0</v>
      </c>
      <c r="BI302" s="202">
        <f>IF(O302="nulová",K302,0)</f>
        <v>0</v>
      </c>
      <c r="BJ302" s="17" t="s">
        <v>165</v>
      </c>
      <c r="BK302" s="202">
        <f>ROUND(P302*H302,2)</f>
        <v>0</v>
      </c>
      <c r="BL302" s="17" t="s">
        <v>248</v>
      </c>
      <c r="BM302" s="201" t="s">
        <v>537</v>
      </c>
    </row>
    <row r="303" spans="1:65" s="2" customFormat="1" ht="24.2" customHeight="1">
      <c r="A303" s="34"/>
      <c r="B303" s="35"/>
      <c r="C303" s="241" t="s">
        <v>538</v>
      </c>
      <c r="D303" s="241" t="s">
        <v>242</v>
      </c>
      <c r="E303" s="242" t="s">
        <v>539</v>
      </c>
      <c r="F303" s="243" t="s">
        <v>540</v>
      </c>
      <c r="G303" s="244" t="s">
        <v>162</v>
      </c>
      <c r="H303" s="245">
        <v>4</v>
      </c>
      <c r="I303" s="246"/>
      <c r="J303" s="247"/>
      <c r="K303" s="248">
        <f>ROUND(P303*H303,2)</f>
        <v>0</v>
      </c>
      <c r="L303" s="243" t="s">
        <v>1</v>
      </c>
      <c r="M303" s="249"/>
      <c r="N303" s="250" t="s">
        <v>1</v>
      </c>
      <c r="O303" s="197" t="s">
        <v>38</v>
      </c>
      <c r="P303" s="198">
        <f>I303+J303</f>
        <v>0</v>
      </c>
      <c r="Q303" s="198">
        <f>ROUND(I303*H303,2)</f>
        <v>0</v>
      </c>
      <c r="R303" s="198">
        <f>ROUND(J303*H303,2)</f>
        <v>0</v>
      </c>
      <c r="S303" s="71"/>
      <c r="T303" s="199">
        <f>S303*H303</f>
        <v>0</v>
      </c>
      <c r="U303" s="199">
        <v>2.5000000000000001E-3</v>
      </c>
      <c r="V303" s="199">
        <f>U303*H303</f>
        <v>0.01</v>
      </c>
      <c r="W303" s="199">
        <v>0</v>
      </c>
      <c r="X303" s="200">
        <f>W303*H303</f>
        <v>0</v>
      </c>
      <c r="Y303" s="34"/>
      <c r="Z303" s="34"/>
      <c r="AA303" s="34"/>
      <c r="AB303" s="34"/>
      <c r="AC303" s="34"/>
      <c r="AD303" s="34"/>
      <c r="AE303" s="34"/>
      <c r="AR303" s="201" t="s">
        <v>346</v>
      </c>
      <c r="AT303" s="201" t="s">
        <v>242</v>
      </c>
      <c r="AU303" s="201" t="s">
        <v>165</v>
      </c>
      <c r="AY303" s="17" t="s">
        <v>156</v>
      </c>
      <c r="BE303" s="202">
        <f>IF(O303="základní",K303,0)</f>
        <v>0</v>
      </c>
      <c r="BF303" s="202">
        <f>IF(O303="snížená",K303,0)</f>
        <v>0</v>
      </c>
      <c r="BG303" s="202">
        <f>IF(O303="zákl. přenesená",K303,0)</f>
        <v>0</v>
      </c>
      <c r="BH303" s="202">
        <f>IF(O303="sníž. přenesená",K303,0)</f>
        <v>0</v>
      </c>
      <c r="BI303" s="202">
        <f>IF(O303="nulová",K303,0)</f>
        <v>0</v>
      </c>
      <c r="BJ303" s="17" t="s">
        <v>165</v>
      </c>
      <c r="BK303" s="202">
        <f>ROUND(P303*H303,2)</f>
        <v>0</v>
      </c>
      <c r="BL303" s="17" t="s">
        <v>248</v>
      </c>
      <c r="BM303" s="201" t="s">
        <v>541</v>
      </c>
    </row>
    <row r="304" spans="1:65" s="12" customFormat="1" ht="22.9" customHeight="1">
      <c r="B304" s="172"/>
      <c r="C304" s="173"/>
      <c r="D304" s="174" t="s">
        <v>73</v>
      </c>
      <c r="E304" s="187" t="s">
        <v>542</v>
      </c>
      <c r="F304" s="187" t="s">
        <v>543</v>
      </c>
      <c r="G304" s="173"/>
      <c r="H304" s="173"/>
      <c r="I304" s="176"/>
      <c r="J304" s="176"/>
      <c r="K304" s="188">
        <f>BK304</f>
        <v>0</v>
      </c>
      <c r="L304" s="173"/>
      <c r="M304" s="178"/>
      <c r="N304" s="179"/>
      <c r="O304" s="180"/>
      <c r="P304" s="180"/>
      <c r="Q304" s="181">
        <f>SUM(Q305:Q316)</f>
        <v>0</v>
      </c>
      <c r="R304" s="181">
        <f>SUM(R305:R316)</f>
        <v>0</v>
      </c>
      <c r="S304" s="180"/>
      <c r="T304" s="182">
        <f>SUM(T305:T316)</f>
        <v>0</v>
      </c>
      <c r="U304" s="180"/>
      <c r="V304" s="182">
        <f>SUM(V305:V316)</f>
        <v>0.228884</v>
      </c>
      <c r="W304" s="180"/>
      <c r="X304" s="183">
        <f>SUM(X305:X316)</f>
        <v>0.20979200000000003</v>
      </c>
      <c r="AR304" s="184" t="s">
        <v>165</v>
      </c>
      <c r="AT304" s="185" t="s">
        <v>73</v>
      </c>
      <c r="AU304" s="185" t="s">
        <v>82</v>
      </c>
      <c r="AY304" s="184" t="s">
        <v>156</v>
      </c>
      <c r="BK304" s="186">
        <f>SUM(BK305:BK316)</f>
        <v>0</v>
      </c>
    </row>
    <row r="305" spans="1:65" s="2" customFormat="1" ht="24.2" customHeight="1">
      <c r="A305" s="34"/>
      <c r="B305" s="35"/>
      <c r="C305" s="189" t="s">
        <v>544</v>
      </c>
      <c r="D305" s="189" t="s">
        <v>159</v>
      </c>
      <c r="E305" s="190" t="s">
        <v>545</v>
      </c>
      <c r="F305" s="191" t="s">
        <v>546</v>
      </c>
      <c r="G305" s="192" t="s">
        <v>180</v>
      </c>
      <c r="H305" s="193">
        <v>8.8000000000000007</v>
      </c>
      <c r="I305" s="194"/>
      <c r="J305" s="194"/>
      <c r="K305" s="195">
        <f>ROUND(P305*H305,2)</f>
        <v>0</v>
      </c>
      <c r="L305" s="191" t="s">
        <v>163</v>
      </c>
      <c r="M305" s="39"/>
      <c r="N305" s="196" t="s">
        <v>1</v>
      </c>
      <c r="O305" s="197" t="s">
        <v>38</v>
      </c>
      <c r="P305" s="198">
        <f>I305+J305</f>
        <v>0</v>
      </c>
      <c r="Q305" s="198">
        <f>ROUND(I305*H305,2)</f>
        <v>0</v>
      </c>
      <c r="R305" s="198">
        <f>ROUND(J305*H305,2)</f>
        <v>0</v>
      </c>
      <c r="S305" s="71"/>
      <c r="T305" s="199">
        <f>S305*H305</f>
        <v>0</v>
      </c>
      <c r="U305" s="199">
        <v>0</v>
      </c>
      <c r="V305" s="199">
        <f>U305*H305</f>
        <v>0</v>
      </c>
      <c r="W305" s="199">
        <v>1.584E-2</v>
      </c>
      <c r="X305" s="200">
        <f>W305*H305</f>
        <v>0.13939200000000002</v>
      </c>
      <c r="Y305" s="34"/>
      <c r="Z305" s="34"/>
      <c r="AA305" s="34"/>
      <c r="AB305" s="34"/>
      <c r="AC305" s="34"/>
      <c r="AD305" s="34"/>
      <c r="AE305" s="34"/>
      <c r="AR305" s="201" t="s">
        <v>248</v>
      </c>
      <c r="AT305" s="201" t="s">
        <v>159</v>
      </c>
      <c r="AU305" s="201" t="s">
        <v>165</v>
      </c>
      <c r="AY305" s="17" t="s">
        <v>156</v>
      </c>
      <c r="BE305" s="202">
        <f>IF(O305="základní",K305,0)</f>
        <v>0</v>
      </c>
      <c r="BF305" s="202">
        <f>IF(O305="snížená",K305,0)</f>
        <v>0</v>
      </c>
      <c r="BG305" s="202">
        <f>IF(O305="zákl. přenesená",K305,0)</f>
        <v>0</v>
      </c>
      <c r="BH305" s="202">
        <f>IF(O305="sníž. přenesená",K305,0)</f>
        <v>0</v>
      </c>
      <c r="BI305" s="202">
        <f>IF(O305="nulová",K305,0)</f>
        <v>0</v>
      </c>
      <c r="BJ305" s="17" t="s">
        <v>165</v>
      </c>
      <c r="BK305" s="202">
        <f>ROUND(P305*H305,2)</f>
        <v>0</v>
      </c>
      <c r="BL305" s="17" t="s">
        <v>248</v>
      </c>
      <c r="BM305" s="201" t="s">
        <v>547</v>
      </c>
    </row>
    <row r="306" spans="1:65" s="2" customFormat="1" ht="11.25">
      <c r="A306" s="34"/>
      <c r="B306" s="35"/>
      <c r="C306" s="36"/>
      <c r="D306" s="203" t="s">
        <v>167</v>
      </c>
      <c r="E306" s="36"/>
      <c r="F306" s="204" t="s">
        <v>548</v>
      </c>
      <c r="G306" s="36"/>
      <c r="H306" s="36"/>
      <c r="I306" s="205"/>
      <c r="J306" s="205"/>
      <c r="K306" s="36"/>
      <c r="L306" s="36"/>
      <c r="M306" s="39"/>
      <c r="N306" s="206"/>
      <c r="O306" s="207"/>
      <c r="P306" s="71"/>
      <c r="Q306" s="71"/>
      <c r="R306" s="71"/>
      <c r="S306" s="71"/>
      <c r="T306" s="71"/>
      <c r="U306" s="71"/>
      <c r="V306" s="71"/>
      <c r="W306" s="71"/>
      <c r="X306" s="72"/>
      <c r="Y306" s="34"/>
      <c r="Z306" s="34"/>
      <c r="AA306" s="34"/>
      <c r="AB306" s="34"/>
      <c r="AC306" s="34"/>
      <c r="AD306" s="34"/>
      <c r="AE306" s="34"/>
      <c r="AT306" s="17" t="s">
        <v>167</v>
      </c>
      <c r="AU306" s="17" t="s">
        <v>165</v>
      </c>
    </row>
    <row r="307" spans="1:65" s="2" customFormat="1" ht="24.2" customHeight="1">
      <c r="A307" s="34"/>
      <c r="B307" s="35"/>
      <c r="C307" s="189" t="s">
        <v>549</v>
      </c>
      <c r="D307" s="189" t="s">
        <v>159</v>
      </c>
      <c r="E307" s="190" t="s">
        <v>550</v>
      </c>
      <c r="F307" s="191" t="s">
        <v>551</v>
      </c>
      <c r="G307" s="192" t="s">
        <v>180</v>
      </c>
      <c r="H307" s="193">
        <v>8.8000000000000007</v>
      </c>
      <c r="I307" s="194"/>
      <c r="J307" s="194"/>
      <c r="K307" s="195">
        <f>ROUND(P307*H307,2)</f>
        <v>0</v>
      </c>
      <c r="L307" s="191" t="s">
        <v>163</v>
      </c>
      <c r="M307" s="39"/>
      <c r="N307" s="196" t="s">
        <v>1</v>
      </c>
      <c r="O307" s="197" t="s">
        <v>38</v>
      </c>
      <c r="P307" s="198">
        <f>I307+J307</f>
        <v>0</v>
      </c>
      <c r="Q307" s="198">
        <f>ROUND(I307*H307,2)</f>
        <v>0</v>
      </c>
      <c r="R307" s="198">
        <f>ROUND(J307*H307,2)</f>
        <v>0</v>
      </c>
      <c r="S307" s="71"/>
      <c r="T307" s="199">
        <f>S307*H307</f>
        <v>0</v>
      </c>
      <c r="U307" s="199">
        <v>1.7520000000000001E-2</v>
      </c>
      <c r="V307" s="199">
        <f>U307*H307</f>
        <v>0.15417600000000001</v>
      </c>
      <c r="W307" s="199">
        <v>0</v>
      </c>
      <c r="X307" s="200">
        <f>W307*H307</f>
        <v>0</v>
      </c>
      <c r="Y307" s="34"/>
      <c r="Z307" s="34"/>
      <c r="AA307" s="34"/>
      <c r="AB307" s="34"/>
      <c r="AC307" s="34"/>
      <c r="AD307" s="34"/>
      <c r="AE307" s="34"/>
      <c r="AR307" s="201" t="s">
        <v>248</v>
      </c>
      <c r="AT307" s="201" t="s">
        <v>159</v>
      </c>
      <c r="AU307" s="201" t="s">
        <v>165</v>
      </c>
      <c r="AY307" s="17" t="s">
        <v>156</v>
      </c>
      <c r="BE307" s="202">
        <f>IF(O307="základní",K307,0)</f>
        <v>0</v>
      </c>
      <c r="BF307" s="202">
        <f>IF(O307="snížená",K307,0)</f>
        <v>0</v>
      </c>
      <c r="BG307" s="202">
        <f>IF(O307="zákl. přenesená",K307,0)</f>
        <v>0</v>
      </c>
      <c r="BH307" s="202">
        <f>IF(O307="sníž. přenesená",K307,0)</f>
        <v>0</v>
      </c>
      <c r="BI307" s="202">
        <f>IF(O307="nulová",K307,0)</f>
        <v>0</v>
      </c>
      <c r="BJ307" s="17" t="s">
        <v>165</v>
      </c>
      <c r="BK307" s="202">
        <f>ROUND(P307*H307,2)</f>
        <v>0</v>
      </c>
      <c r="BL307" s="17" t="s">
        <v>248</v>
      </c>
      <c r="BM307" s="201" t="s">
        <v>552</v>
      </c>
    </row>
    <row r="308" spans="1:65" s="2" customFormat="1" ht="11.25">
      <c r="A308" s="34"/>
      <c r="B308" s="35"/>
      <c r="C308" s="36"/>
      <c r="D308" s="203" t="s">
        <v>167</v>
      </c>
      <c r="E308" s="36"/>
      <c r="F308" s="204" t="s">
        <v>553</v>
      </c>
      <c r="G308" s="36"/>
      <c r="H308" s="36"/>
      <c r="I308" s="205"/>
      <c r="J308" s="205"/>
      <c r="K308" s="36"/>
      <c r="L308" s="36"/>
      <c r="M308" s="39"/>
      <c r="N308" s="206"/>
      <c r="O308" s="207"/>
      <c r="P308" s="71"/>
      <c r="Q308" s="71"/>
      <c r="R308" s="71"/>
      <c r="S308" s="71"/>
      <c r="T308" s="71"/>
      <c r="U308" s="71"/>
      <c r="V308" s="71"/>
      <c r="W308" s="71"/>
      <c r="X308" s="72"/>
      <c r="Y308" s="34"/>
      <c r="Z308" s="34"/>
      <c r="AA308" s="34"/>
      <c r="AB308" s="34"/>
      <c r="AC308" s="34"/>
      <c r="AD308" s="34"/>
      <c r="AE308" s="34"/>
      <c r="AT308" s="17" t="s">
        <v>167</v>
      </c>
      <c r="AU308" s="17" t="s">
        <v>165</v>
      </c>
    </row>
    <row r="309" spans="1:65" s="2" customFormat="1" ht="24.2" customHeight="1">
      <c r="A309" s="34"/>
      <c r="B309" s="35"/>
      <c r="C309" s="189" t="s">
        <v>554</v>
      </c>
      <c r="D309" s="189" t="s">
        <v>159</v>
      </c>
      <c r="E309" s="190" t="s">
        <v>555</v>
      </c>
      <c r="F309" s="191" t="s">
        <v>556</v>
      </c>
      <c r="G309" s="192" t="s">
        <v>180</v>
      </c>
      <c r="H309" s="193">
        <v>8</v>
      </c>
      <c r="I309" s="194"/>
      <c r="J309" s="194"/>
      <c r="K309" s="195">
        <f>ROUND(P309*H309,2)</f>
        <v>0</v>
      </c>
      <c r="L309" s="191" t="s">
        <v>163</v>
      </c>
      <c r="M309" s="39"/>
      <c r="N309" s="196" t="s">
        <v>1</v>
      </c>
      <c r="O309" s="197" t="s">
        <v>38</v>
      </c>
      <c r="P309" s="198">
        <f>I309+J309</f>
        <v>0</v>
      </c>
      <c r="Q309" s="198">
        <f>ROUND(I309*H309,2)</f>
        <v>0</v>
      </c>
      <c r="R309" s="198">
        <f>ROUND(J309*H309,2)</f>
        <v>0</v>
      </c>
      <c r="S309" s="71"/>
      <c r="T309" s="199">
        <f>S309*H309</f>
        <v>0</v>
      </c>
      <c r="U309" s="199">
        <v>0</v>
      </c>
      <c r="V309" s="199">
        <f>U309*H309</f>
        <v>0</v>
      </c>
      <c r="W309" s="199">
        <v>8.8000000000000005E-3</v>
      </c>
      <c r="X309" s="200">
        <f>W309*H309</f>
        <v>7.0400000000000004E-2</v>
      </c>
      <c r="Y309" s="34"/>
      <c r="Z309" s="34"/>
      <c r="AA309" s="34"/>
      <c r="AB309" s="34"/>
      <c r="AC309" s="34"/>
      <c r="AD309" s="34"/>
      <c r="AE309" s="34"/>
      <c r="AR309" s="201" t="s">
        <v>248</v>
      </c>
      <c r="AT309" s="201" t="s">
        <v>159</v>
      </c>
      <c r="AU309" s="201" t="s">
        <v>165</v>
      </c>
      <c r="AY309" s="17" t="s">
        <v>156</v>
      </c>
      <c r="BE309" s="202">
        <f>IF(O309="základní",K309,0)</f>
        <v>0</v>
      </c>
      <c r="BF309" s="202">
        <f>IF(O309="snížená",K309,0)</f>
        <v>0</v>
      </c>
      <c r="BG309" s="202">
        <f>IF(O309="zákl. přenesená",K309,0)</f>
        <v>0</v>
      </c>
      <c r="BH309" s="202">
        <f>IF(O309="sníž. přenesená",K309,0)</f>
        <v>0</v>
      </c>
      <c r="BI309" s="202">
        <f>IF(O309="nulová",K309,0)</f>
        <v>0</v>
      </c>
      <c r="BJ309" s="17" t="s">
        <v>165</v>
      </c>
      <c r="BK309" s="202">
        <f>ROUND(P309*H309,2)</f>
        <v>0</v>
      </c>
      <c r="BL309" s="17" t="s">
        <v>248</v>
      </c>
      <c r="BM309" s="201" t="s">
        <v>557</v>
      </c>
    </row>
    <row r="310" spans="1:65" s="2" customFormat="1" ht="11.25">
      <c r="A310" s="34"/>
      <c r="B310" s="35"/>
      <c r="C310" s="36"/>
      <c r="D310" s="203" t="s">
        <v>167</v>
      </c>
      <c r="E310" s="36"/>
      <c r="F310" s="204" t="s">
        <v>558</v>
      </c>
      <c r="G310" s="36"/>
      <c r="H310" s="36"/>
      <c r="I310" s="205"/>
      <c r="J310" s="205"/>
      <c r="K310" s="36"/>
      <c r="L310" s="36"/>
      <c r="M310" s="39"/>
      <c r="N310" s="206"/>
      <c r="O310" s="207"/>
      <c r="P310" s="71"/>
      <c r="Q310" s="71"/>
      <c r="R310" s="71"/>
      <c r="S310" s="71"/>
      <c r="T310" s="71"/>
      <c r="U310" s="71"/>
      <c r="V310" s="71"/>
      <c r="W310" s="71"/>
      <c r="X310" s="72"/>
      <c r="Y310" s="34"/>
      <c r="Z310" s="34"/>
      <c r="AA310" s="34"/>
      <c r="AB310" s="34"/>
      <c r="AC310" s="34"/>
      <c r="AD310" s="34"/>
      <c r="AE310" s="34"/>
      <c r="AT310" s="17" t="s">
        <v>167</v>
      </c>
      <c r="AU310" s="17" t="s">
        <v>165</v>
      </c>
    </row>
    <row r="311" spans="1:65" s="2" customFormat="1" ht="24.2" customHeight="1">
      <c r="A311" s="34"/>
      <c r="B311" s="35"/>
      <c r="C311" s="189" t="s">
        <v>559</v>
      </c>
      <c r="D311" s="189" t="s">
        <v>159</v>
      </c>
      <c r="E311" s="190" t="s">
        <v>560</v>
      </c>
      <c r="F311" s="191" t="s">
        <v>561</v>
      </c>
      <c r="G311" s="192" t="s">
        <v>191</v>
      </c>
      <c r="H311" s="193">
        <v>3.8</v>
      </c>
      <c r="I311" s="194"/>
      <c r="J311" s="194"/>
      <c r="K311" s="195">
        <f>ROUND(P311*H311,2)</f>
        <v>0</v>
      </c>
      <c r="L311" s="191" t="s">
        <v>163</v>
      </c>
      <c r="M311" s="39"/>
      <c r="N311" s="196" t="s">
        <v>1</v>
      </c>
      <c r="O311" s="197" t="s">
        <v>38</v>
      </c>
      <c r="P311" s="198">
        <f>I311+J311</f>
        <v>0</v>
      </c>
      <c r="Q311" s="198">
        <f>ROUND(I311*H311,2)</f>
        <v>0</v>
      </c>
      <c r="R311" s="198">
        <f>ROUND(J311*H311,2)</f>
        <v>0</v>
      </c>
      <c r="S311" s="71"/>
      <c r="T311" s="199">
        <f>S311*H311</f>
        <v>0</v>
      </c>
      <c r="U311" s="199">
        <v>1.9460000000000002E-2</v>
      </c>
      <c r="V311" s="199">
        <f>U311*H311</f>
        <v>7.3948E-2</v>
      </c>
      <c r="W311" s="199">
        <v>0</v>
      </c>
      <c r="X311" s="200">
        <f>W311*H311</f>
        <v>0</v>
      </c>
      <c r="Y311" s="34"/>
      <c r="Z311" s="34"/>
      <c r="AA311" s="34"/>
      <c r="AB311" s="34"/>
      <c r="AC311" s="34"/>
      <c r="AD311" s="34"/>
      <c r="AE311" s="34"/>
      <c r="AR311" s="201" t="s">
        <v>248</v>
      </c>
      <c r="AT311" s="201" t="s">
        <v>159</v>
      </c>
      <c r="AU311" s="201" t="s">
        <v>165</v>
      </c>
      <c r="AY311" s="17" t="s">
        <v>156</v>
      </c>
      <c r="BE311" s="202">
        <f>IF(O311="základní",K311,0)</f>
        <v>0</v>
      </c>
      <c r="BF311" s="202">
        <f>IF(O311="snížená",K311,0)</f>
        <v>0</v>
      </c>
      <c r="BG311" s="202">
        <f>IF(O311="zákl. přenesená",K311,0)</f>
        <v>0</v>
      </c>
      <c r="BH311" s="202">
        <f>IF(O311="sníž. přenesená",K311,0)</f>
        <v>0</v>
      </c>
      <c r="BI311" s="202">
        <f>IF(O311="nulová",K311,0)</f>
        <v>0</v>
      </c>
      <c r="BJ311" s="17" t="s">
        <v>165</v>
      </c>
      <c r="BK311" s="202">
        <f>ROUND(P311*H311,2)</f>
        <v>0</v>
      </c>
      <c r="BL311" s="17" t="s">
        <v>248</v>
      </c>
      <c r="BM311" s="201" t="s">
        <v>562</v>
      </c>
    </row>
    <row r="312" spans="1:65" s="2" customFormat="1" ht="11.25">
      <c r="A312" s="34"/>
      <c r="B312" s="35"/>
      <c r="C312" s="36"/>
      <c r="D312" s="203" t="s">
        <v>167</v>
      </c>
      <c r="E312" s="36"/>
      <c r="F312" s="204" t="s">
        <v>563</v>
      </c>
      <c r="G312" s="36"/>
      <c r="H312" s="36"/>
      <c r="I312" s="205"/>
      <c r="J312" s="205"/>
      <c r="K312" s="36"/>
      <c r="L312" s="36"/>
      <c r="M312" s="39"/>
      <c r="N312" s="206"/>
      <c r="O312" s="207"/>
      <c r="P312" s="71"/>
      <c r="Q312" s="71"/>
      <c r="R312" s="71"/>
      <c r="S312" s="71"/>
      <c r="T312" s="71"/>
      <c r="U312" s="71"/>
      <c r="V312" s="71"/>
      <c r="W312" s="71"/>
      <c r="X312" s="72"/>
      <c r="Y312" s="34"/>
      <c r="Z312" s="34"/>
      <c r="AA312" s="34"/>
      <c r="AB312" s="34"/>
      <c r="AC312" s="34"/>
      <c r="AD312" s="34"/>
      <c r="AE312" s="34"/>
      <c r="AT312" s="17" t="s">
        <v>167</v>
      </c>
      <c r="AU312" s="17" t="s">
        <v>165</v>
      </c>
    </row>
    <row r="313" spans="1:65" s="2" customFormat="1" ht="24.2" customHeight="1">
      <c r="A313" s="34"/>
      <c r="B313" s="35"/>
      <c r="C313" s="189" t="s">
        <v>564</v>
      </c>
      <c r="D313" s="189" t="s">
        <v>159</v>
      </c>
      <c r="E313" s="190" t="s">
        <v>565</v>
      </c>
      <c r="F313" s="191" t="s">
        <v>566</v>
      </c>
      <c r="G313" s="192" t="s">
        <v>191</v>
      </c>
      <c r="H313" s="193">
        <v>3.8</v>
      </c>
      <c r="I313" s="194"/>
      <c r="J313" s="194"/>
      <c r="K313" s="195">
        <f>ROUND(P313*H313,2)</f>
        <v>0</v>
      </c>
      <c r="L313" s="191" t="s">
        <v>163</v>
      </c>
      <c r="M313" s="39"/>
      <c r="N313" s="196" t="s">
        <v>1</v>
      </c>
      <c r="O313" s="197" t="s">
        <v>38</v>
      </c>
      <c r="P313" s="198">
        <f>I313+J313</f>
        <v>0</v>
      </c>
      <c r="Q313" s="198">
        <f>ROUND(I313*H313,2)</f>
        <v>0</v>
      </c>
      <c r="R313" s="198">
        <f>ROUND(J313*H313,2)</f>
        <v>0</v>
      </c>
      <c r="S313" s="71"/>
      <c r="T313" s="199">
        <f>S313*H313</f>
        <v>0</v>
      </c>
      <c r="U313" s="199">
        <v>2.0000000000000001E-4</v>
      </c>
      <c r="V313" s="199">
        <f>U313*H313</f>
        <v>7.6000000000000004E-4</v>
      </c>
      <c r="W313" s="199">
        <v>0</v>
      </c>
      <c r="X313" s="200">
        <f>W313*H313</f>
        <v>0</v>
      </c>
      <c r="Y313" s="34"/>
      <c r="Z313" s="34"/>
      <c r="AA313" s="34"/>
      <c r="AB313" s="34"/>
      <c r="AC313" s="34"/>
      <c r="AD313" s="34"/>
      <c r="AE313" s="34"/>
      <c r="AR313" s="201" t="s">
        <v>248</v>
      </c>
      <c r="AT313" s="201" t="s">
        <v>159</v>
      </c>
      <c r="AU313" s="201" t="s">
        <v>165</v>
      </c>
      <c r="AY313" s="17" t="s">
        <v>156</v>
      </c>
      <c r="BE313" s="202">
        <f>IF(O313="základní",K313,0)</f>
        <v>0</v>
      </c>
      <c r="BF313" s="202">
        <f>IF(O313="snížená",K313,0)</f>
        <v>0</v>
      </c>
      <c r="BG313" s="202">
        <f>IF(O313="zákl. přenesená",K313,0)</f>
        <v>0</v>
      </c>
      <c r="BH313" s="202">
        <f>IF(O313="sníž. přenesená",K313,0)</f>
        <v>0</v>
      </c>
      <c r="BI313" s="202">
        <f>IF(O313="nulová",K313,0)</f>
        <v>0</v>
      </c>
      <c r="BJ313" s="17" t="s">
        <v>165</v>
      </c>
      <c r="BK313" s="202">
        <f>ROUND(P313*H313,2)</f>
        <v>0</v>
      </c>
      <c r="BL313" s="17" t="s">
        <v>248</v>
      </c>
      <c r="BM313" s="201" t="s">
        <v>567</v>
      </c>
    </row>
    <row r="314" spans="1:65" s="2" customFormat="1" ht="11.25">
      <c r="A314" s="34"/>
      <c r="B314" s="35"/>
      <c r="C314" s="36"/>
      <c r="D314" s="203" t="s">
        <v>167</v>
      </c>
      <c r="E314" s="36"/>
      <c r="F314" s="204" t="s">
        <v>568</v>
      </c>
      <c r="G314" s="36"/>
      <c r="H314" s="36"/>
      <c r="I314" s="205"/>
      <c r="J314" s="205"/>
      <c r="K314" s="36"/>
      <c r="L314" s="36"/>
      <c r="M314" s="39"/>
      <c r="N314" s="206"/>
      <c r="O314" s="207"/>
      <c r="P314" s="71"/>
      <c r="Q314" s="71"/>
      <c r="R314" s="71"/>
      <c r="S314" s="71"/>
      <c r="T314" s="71"/>
      <c r="U314" s="71"/>
      <c r="V314" s="71"/>
      <c r="W314" s="71"/>
      <c r="X314" s="72"/>
      <c r="Y314" s="34"/>
      <c r="Z314" s="34"/>
      <c r="AA314" s="34"/>
      <c r="AB314" s="34"/>
      <c r="AC314" s="34"/>
      <c r="AD314" s="34"/>
      <c r="AE314" s="34"/>
      <c r="AT314" s="17" t="s">
        <v>167</v>
      </c>
      <c r="AU314" s="17" t="s">
        <v>165</v>
      </c>
    </row>
    <row r="315" spans="1:65" s="2" customFormat="1" ht="24.2" customHeight="1">
      <c r="A315" s="34"/>
      <c r="B315" s="35"/>
      <c r="C315" s="189" t="s">
        <v>569</v>
      </c>
      <c r="D315" s="189" t="s">
        <v>159</v>
      </c>
      <c r="E315" s="190" t="s">
        <v>570</v>
      </c>
      <c r="F315" s="191" t="s">
        <v>571</v>
      </c>
      <c r="G315" s="192" t="s">
        <v>415</v>
      </c>
      <c r="H315" s="251"/>
      <c r="I315" s="194"/>
      <c r="J315" s="194"/>
      <c r="K315" s="195">
        <f>ROUND(P315*H315,2)</f>
        <v>0</v>
      </c>
      <c r="L315" s="191" t="s">
        <v>163</v>
      </c>
      <c r="M315" s="39"/>
      <c r="N315" s="196" t="s">
        <v>1</v>
      </c>
      <c r="O315" s="197" t="s">
        <v>38</v>
      </c>
      <c r="P315" s="198">
        <f>I315+J315</f>
        <v>0</v>
      </c>
      <c r="Q315" s="198">
        <f>ROUND(I315*H315,2)</f>
        <v>0</v>
      </c>
      <c r="R315" s="198">
        <f>ROUND(J315*H315,2)</f>
        <v>0</v>
      </c>
      <c r="S315" s="71"/>
      <c r="T315" s="199">
        <f>S315*H315</f>
        <v>0</v>
      </c>
      <c r="U315" s="199">
        <v>0</v>
      </c>
      <c r="V315" s="199">
        <f>U315*H315</f>
        <v>0</v>
      </c>
      <c r="W315" s="199">
        <v>0</v>
      </c>
      <c r="X315" s="200">
        <f>W315*H315</f>
        <v>0</v>
      </c>
      <c r="Y315" s="34"/>
      <c r="Z315" s="34"/>
      <c r="AA315" s="34"/>
      <c r="AB315" s="34"/>
      <c r="AC315" s="34"/>
      <c r="AD315" s="34"/>
      <c r="AE315" s="34"/>
      <c r="AR315" s="201" t="s">
        <v>248</v>
      </c>
      <c r="AT315" s="201" t="s">
        <v>159</v>
      </c>
      <c r="AU315" s="201" t="s">
        <v>165</v>
      </c>
      <c r="AY315" s="17" t="s">
        <v>156</v>
      </c>
      <c r="BE315" s="202">
        <f>IF(O315="základní",K315,0)</f>
        <v>0</v>
      </c>
      <c r="BF315" s="202">
        <f>IF(O315="snížená",K315,0)</f>
        <v>0</v>
      </c>
      <c r="BG315" s="202">
        <f>IF(O315="zákl. přenesená",K315,0)</f>
        <v>0</v>
      </c>
      <c r="BH315" s="202">
        <f>IF(O315="sníž. přenesená",K315,0)</f>
        <v>0</v>
      </c>
      <c r="BI315" s="202">
        <f>IF(O315="nulová",K315,0)</f>
        <v>0</v>
      </c>
      <c r="BJ315" s="17" t="s">
        <v>165</v>
      </c>
      <c r="BK315" s="202">
        <f>ROUND(P315*H315,2)</f>
        <v>0</v>
      </c>
      <c r="BL315" s="17" t="s">
        <v>248</v>
      </c>
      <c r="BM315" s="201" t="s">
        <v>572</v>
      </c>
    </row>
    <row r="316" spans="1:65" s="2" customFormat="1" ht="11.25">
      <c r="A316" s="34"/>
      <c r="B316" s="35"/>
      <c r="C316" s="36"/>
      <c r="D316" s="203" t="s">
        <v>167</v>
      </c>
      <c r="E316" s="36"/>
      <c r="F316" s="204" t="s">
        <v>573</v>
      </c>
      <c r="G316" s="36"/>
      <c r="H316" s="36"/>
      <c r="I316" s="205"/>
      <c r="J316" s="205"/>
      <c r="K316" s="36"/>
      <c r="L316" s="36"/>
      <c r="M316" s="39"/>
      <c r="N316" s="206"/>
      <c r="O316" s="207"/>
      <c r="P316" s="71"/>
      <c r="Q316" s="71"/>
      <c r="R316" s="71"/>
      <c r="S316" s="71"/>
      <c r="T316" s="71"/>
      <c r="U316" s="71"/>
      <c r="V316" s="71"/>
      <c r="W316" s="71"/>
      <c r="X316" s="72"/>
      <c r="Y316" s="34"/>
      <c r="Z316" s="34"/>
      <c r="AA316" s="34"/>
      <c r="AB316" s="34"/>
      <c r="AC316" s="34"/>
      <c r="AD316" s="34"/>
      <c r="AE316" s="34"/>
      <c r="AT316" s="17" t="s">
        <v>167</v>
      </c>
      <c r="AU316" s="17" t="s">
        <v>165</v>
      </c>
    </row>
    <row r="317" spans="1:65" s="12" customFormat="1" ht="22.9" customHeight="1">
      <c r="B317" s="172"/>
      <c r="C317" s="173"/>
      <c r="D317" s="174" t="s">
        <v>73</v>
      </c>
      <c r="E317" s="187" t="s">
        <v>574</v>
      </c>
      <c r="F317" s="187" t="s">
        <v>575</v>
      </c>
      <c r="G317" s="173"/>
      <c r="H317" s="173"/>
      <c r="I317" s="176"/>
      <c r="J317" s="176"/>
      <c r="K317" s="188">
        <f>BK317</f>
        <v>0</v>
      </c>
      <c r="L317" s="173"/>
      <c r="M317" s="178"/>
      <c r="N317" s="179"/>
      <c r="O317" s="180"/>
      <c r="P317" s="180"/>
      <c r="Q317" s="181">
        <f>SUM(Q318:Q322)</f>
        <v>0</v>
      </c>
      <c r="R317" s="181">
        <f>SUM(R318:R322)</f>
        <v>0</v>
      </c>
      <c r="S317" s="180"/>
      <c r="T317" s="182">
        <f>SUM(T318:T322)</f>
        <v>0</v>
      </c>
      <c r="U317" s="180"/>
      <c r="V317" s="182">
        <f>SUM(V318:V322)</f>
        <v>0</v>
      </c>
      <c r="W317" s="180"/>
      <c r="X317" s="183">
        <f>SUM(X318:X322)</f>
        <v>3.4380000000000001E-3</v>
      </c>
      <c r="AR317" s="184" t="s">
        <v>165</v>
      </c>
      <c r="AT317" s="185" t="s">
        <v>73</v>
      </c>
      <c r="AU317" s="185" t="s">
        <v>82</v>
      </c>
      <c r="AY317" s="184" t="s">
        <v>156</v>
      </c>
      <c r="BK317" s="186">
        <f>SUM(BK318:BK322)</f>
        <v>0</v>
      </c>
    </row>
    <row r="318" spans="1:65" s="2" customFormat="1" ht="24.2" customHeight="1">
      <c r="A318" s="34"/>
      <c r="B318" s="35"/>
      <c r="C318" s="189" t="s">
        <v>576</v>
      </c>
      <c r="D318" s="189" t="s">
        <v>159</v>
      </c>
      <c r="E318" s="190" t="s">
        <v>577</v>
      </c>
      <c r="F318" s="191" t="s">
        <v>578</v>
      </c>
      <c r="G318" s="192" t="s">
        <v>180</v>
      </c>
      <c r="H318" s="193">
        <v>1.8</v>
      </c>
      <c r="I318" s="194"/>
      <c r="J318" s="194"/>
      <c r="K318" s="195">
        <f>ROUND(P318*H318,2)</f>
        <v>0</v>
      </c>
      <c r="L318" s="191" t="s">
        <v>163</v>
      </c>
      <c r="M318" s="39"/>
      <c r="N318" s="196" t="s">
        <v>1</v>
      </c>
      <c r="O318" s="197" t="s">
        <v>38</v>
      </c>
      <c r="P318" s="198">
        <f>I318+J318</f>
        <v>0</v>
      </c>
      <c r="Q318" s="198">
        <f>ROUND(I318*H318,2)</f>
        <v>0</v>
      </c>
      <c r="R318" s="198">
        <f>ROUND(J318*H318,2)</f>
        <v>0</v>
      </c>
      <c r="S318" s="71"/>
      <c r="T318" s="199">
        <f>S318*H318</f>
        <v>0</v>
      </c>
      <c r="U318" s="199">
        <v>0</v>
      </c>
      <c r="V318" s="199">
        <f>U318*H318</f>
        <v>0</v>
      </c>
      <c r="W318" s="199">
        <v>1.91E-3</v>
      </c>
      <c r="X318" s="200">
        <f>W318*H318</f>
        <v>3.4380000000000001E-3</v>
      </c>
      <c r="Y318" s="34"/>
      <c r="Z318" s="34"/>
      <c r="AA318" s="34"/>
      <c r="AB318" s="34"/>
      <c r="AC318" s="34"/>
      <c r="AD318" s="34"/>
      <c r="AE318" s="34"/>
      <c r="AR318" s="201" t="s">
        <v>248</v>
      </c>
      <c r="AT318" s="201" t="s">
        <v>159</v>
      </c>
      <c r="AU318" s="201" t="s">
        <v>165</v>
      </c>
      <c r="AY318" s="17" t="s">
        <v>156</v>
      </c>
      <c r="BE318" s="202">
        <f>IF(O318="základní",K318,0)</f>
        <v>0</v>
      </c>
      <c r="BF318" s="202">
        <f>IF(O318="snížená",K318,0)</f>
        <v>0</v>
      </c>
      <c r="BG318" s="202">
        <f>IF(O318="zákl. přenesená",K318,0)</f>
        <v>0</v>
      </c>
      <c r="BH318" s="202">
        <f>IF(O318="sníž. přenesená",K318,0)</f>
        <v>0</v>
      </c>
      <c r="BI318" s="202">
        <f>IF(O318="nulová",K318,0)</f>
        <v>0</v>
      </c>
      <c r="BJ318" s="17" t="s">
        <v>165</v>
      </c>
      <c r="BK318" s="202">
        <f>ROUND(P318*H318,2)</f>
        <v>0</v>
      </c>
      <c r="BL318" s="17" t="s">
        <v>248</v>
      </c>
      <c r="BM318" s="201" t="s">
        <v>579</v>
      </c>
    </row>
    <row r="319" spans="1:65" s="2" customFormat="1" ht="11.25">
      <c r="A319" s="34"/>
      <c r="B319" s="35"/>
      <c r="C319" s="36"/>
      <c r="D319" s="203" t="s">
        <v>167</v>
      </c>
      <c r="E319" s="36"/>
      <c r="F319" s="204" t="s">
        <v>580</v>
      </c>
      <c r="G319" s="36"/>
      <c r="H319" s="36"/>
      <c r="I319" s="205"/>
      <c r="J319" s="205"/>
      <c r="K319" s="36"/>
      <c r="L319" s="36"/>
      <c r="M319" s="39"/>
      <c r="N319" s="206"/>
      <c r="O319" s="207"/>
      <c r="P319" s="71"/>
      <c r="Q319" s="71"/>
      <c r="R319" s="71"/>
      <c r="S319" s="71"/>
      <c r="T319" s="71"/>
      <c r="U319" s="71"/>
      <c r="V319" s="71"/>
      <c r="W319" s="71"/>
      <c r="X319" s="72"/>
      <c r="Y319" s="34"/>
      <c r="Z319" s="34"/>
      <c r="AA319" s="34"/>
      <c r="AB319" s="34"/>
      <c r="AC319" s="34"/>
      <c r="AD319" s="34"/>
      <c r="AE319" s="34"/>
      <c r="AT319" s="17" t="s">
        <v>167</v>
      </c>
      <c r="AU319" s="17" t="s">
        <v>165</v>
      </c>
    </row>
    <row r="320" spans="1:65" s="2" customFormat="1" ht="24.2" customHeight="1">
      <c r="A320" s="34"/>
      <c r="B320" s="35"/>
      <c r="C320" s="189" t="s">
        <v>581</v>
      </c>
      <c r="D320" s="189" t="s">
        <v>159</v>
      </c>
      <c r="E320" s="190" t="s">
        <v>582</v>
      </c>
      <c r="F320" s="191" t="s">
        <v>583</v>
      </c>
      <c r="G320" s="192" t="s">
        <v>415</v>
      </c>
      <c r="H320" s="251"/>
      <c r="I320" s="194"/>
      <c r="J320" s="194"/>
      <c r="K320" s="195">
        <f>ROUND(P320*H320,2)</f>
        <v>0</v>
      </c>
      <c r="L320" s="191" t="s">
        <v>163</v>
      </c>
      <c r="M320" s="39"/>
      <c r="N320" s="196" t="s">
        <v>1</v>
      </c>
      <c r="O320" s="197" t="s">
        <v>38</v>
      </c>
      <c r="P320" s="198">
        <f>I320+J320</f>
        <v>0</v>
      </c>
      <c r="Q320" s="198">
        <f>ROUND(I320*H320,2)</f>
        <v>0</v>
      </c>
      <c r="R320" s="198">
        <f>ROUND(J320*H320,2)</f>
        <v>0</v>
      </c>
      <c r="S320" s="71"/>
      <c r="T320" s="199">
        <f>S320*H320</f>
        <v>0</v>
      </c>
      <c r="U320" s="199">
        <v>0</v>
      </c>
      <c r="V320" s="199">
        <f>U320*H320</f>
        <v>0</v>
      </c>
      <c r="W320" s="199">
        <v>0</v>
      </c>
      <c r="X320" s="200">
        <f>W320*H320</f>
        <v>0</v>
      </c>
      <c r="Y320" s="34"/>
      <c r="Z320" s="34"/>
      <c r="AA320" s="34"/>
      <c r="AB320" s="34"/>
      <c r="AC320" s="34"/>
      <c r="AD320" s="34"/>
      <c r="AE320" s="34"/>
      <c r="AR320" s="201" t="s">
        <v>248</v>
      </c>
      <c r="AT320" s="201" t="s">
        <v>159</v>
      </c>
      <c r="AU320" s="201" t="s">
        <v>165</v>
      </c>
      <c r="AY320" s="17" t="s">
        <v>156</v>
      </c>
      <c r="BE320" s="202">
        <f>IF(O320="základní",K320,0)</f>
        <v>0</v>
      </c>
      <c r="BF320" s="202">
        <f>IF(O320="snížená",K320,0)</f>
        <v>0</v>
      </c>
      <c r="BG320" s="202">
        <f>IF(O320="zákl. přenesená",K320,0)</f>
        <v>0</v>
      </c>
      <c r="BH320" s="202">
        <f>IF(O320="sníž. přenesená",K320,0)</f>
        <v>0</v>
      </c>
      <c r="BI320" s="202">
        <f>IF(O320="nulová",K320,0)</f>
        <v>0</v>
      </c>
      <c r="BJ320" s="17" t="s">
        <v>165</v>
      </c>
      <c r="BK320" s="202">
        <f>ROUND(P320*H320,2)</f>
        <v>0</v>
      </c>
      <c r="BL320" s="17" t="s">
        <v>248</v>
      </c>
      <c r="BM320" s="201" t="s">
        <v>584</v>
      </c>
    </row>
    <row r="321" spans="1:65" s="2" customFormat="1" ht="11.25">
      <c r="A321" s="34"/>
      <c r="B321" s="35"/>
      <c r="C321" s="36"/>
      <c r="D321" s="203" t="s">
        <v>167</v>
      </c>
      <c r="E321" s="36"/>
      <c r="F321" s="204" t="s">
        <v>585</v>
      </c>
      <c r="G321" s="36"/>
      <c r="H321" s="36"/>
      <c r="I321" s="205"/>
      <c r="J321" s="205"/>
      <c r="K321" s="36"/>
      <c r="L321" s="36"/>
      <c r="M321" s="39"/>
      <c r="N321" s="206"/>
      <c r="O321" s="207"/>
      <c r="P321" s="71"/>
      <c r="Q321" s="71"/>
      <c r="R321" s="71"/>
      <c r="S321" s="71"/>
      <c r="T321" s="71"/>
      <c r="U321" s="71"/>
      <c r="V321" s="71"/>
      <c r="W321" s="71"/>
      <c r="X321" s="72"/>
      <c r="Y321" s="34"/>
      <c r="Z321" s="34"/>
      <c r="AA321" s="34"/>
      <c r="AB321" s="34"/>
      <c r="AC321" s="34"/>
      <c r="AD321" s="34"/>
      <c r="AE321" s="34"/>
      <c r="AT321" s="17" t="s">
        <v>167</v>
      </c>
      <c r="AU321" s="17" t="s">
        <v>165</v>
      </c>
    </row>
    <row r="322" spans="1:65" s="2" customFormat="1" ht="24.2" customHeight="1">
      <c r="A322" s="34"/>
      <c r="B322" s="35"/>
      <c r="C322" s="189" t="s">
        <v>586</v>
      </c>
      <c r="D322" s="189" t="s">
        <v>159</v>
      </c>
      <c r="E322" s="190" t="s">
        <v>587</v>
      </c>
      <c r="F322" s="191" t="s">
        <v>588</v>
      </c>
      <c r="G322" s="192" t="s">
        <v>175</v>
      </c>
      <c r="H322" s="193">
        <v>1.8</v>
      </c>
      <c r="I322" s="194"/>
      <c r="J322" s="194"/>
      <c r="K322" s="195">
        <f>ROUND(P322*H322,2)</f>
        <v>0</v>
      </c>
      <c r="L322" s="191" t="s">
        <v>1</v>
      </c>
      <c r="M322" s="39"/>
      <c r="N322" s="196" t="s">
        <v>1</v>
      </c>
      <c r="O322" s="197" t="s">
        <v>38</v>
      </c>
      <c r="P322" s="198">
        <f>I322+J322</f>
        <v>0</v>
      </c>
      <c r="Q322" s="198">
        <f>ROUND(I322*H322,2)</f>
        <v>0</v>
      </c>
      <c r="R322" s="198">
        <f>ROUND(J322*H322,2)</f>
        <v>0</v>
      </c>
      <c r="S322" s="71"/>
      <c r="T322" s="199">
        <f>S322*H322</f>
        <v>0</v>
      </c>
      <c r="U322" s="199">
        <v>0</v>
      </c>
      <c r="V322" s="199">
        <f>U322*H322</f>
        <v>0</v>
      </c>
      <c r="W322" s="199">
        <v>0</v>
      </c>
      <c r="X322" s="200">
        <f>W322*H322</f>
        <v>0</v>
      </c>
      <c r="Y322" s="34"/>
      <c r="Z322" s="34"/>
      <c r="AA322" s="34"/>
      <c r="AB322" s="34"/>
      <c r="AC322" s="34"/>
      <c r="AD322" s="34"/>
      <c r="AE322" s="34"/>
      <c r="AR322" s="201" t="s">
        <v>248</v>
      </c>
      <c r="AT322" s="201" t="s">
        <v>159</v>
      </c>
      <c r="AU322" s="201" t="s">
        <v>165</v>
      </c>
      <c r="AY322" s="17" t="s">
        <v>156</v>
      </c>
      <c r="BE322" s="202">
        <f>IF(O322="základní",K322,0)</f>
        <v>0</v>
      </c>
      <c r="BF322" s="202">
        <f>IF(O322="snížená",K322,0)</f>
        <v>0</v>
      </c>
      <c r="BG322" s="202">
        <f>IF(O322="zákl. přenesená",K322,0)</f>
        <v>0</v>
      </c>
      <c r="BH322" s="202">
        <f>IF(O322="sníž. přenesená",K322,0)</f>
        <v>0</v>
      </c>
      <c r="BI322" s="202">
        <f>IF(O322="nulová",K322,0)</f>
        <v>0</v>
      </c>
      <c r="BJ322" s="17" t="s">
        <v>165</v>
      </c>
      <c r="BK322" s="202">
        <f>ROUND(P322*H322,2)</f>
        <v>0</v>
      </c>
      <c r="BL322" s="17" t="s">
        <v>248</v>
      </c>
      <c r="BM322" s="201" t="s">
        <v>589</v>
      </c>
    </row>
    <row r="323" spans="1:65" s="12" customFormat="1" ht="22.9" customHeight="1">
      <c r="B323" s="172"/>
      <c r="C323" s="173"/>
      <c r="D323" s="174" t="s">
        <v>73</v>
      </c>
      <c r="E323" s="187" t="s">
        <v>590</v>
      </c>
      <c r="F323" s="187" t="s">
        <v>591</v>
      </c>
      <c r="G323" s="173"/>
      <c r="H323" s="173"/>
      <c r="I323" s="176"/>
      <c r="J323" s="176"/>
      <c r="K323" s="188">
        <f>BK323</f>
        <v>0</v>
      </c>
      <c r="L323" s="173"/>
      <c r="M323" s="178"/>
      <c r="N323" s="179"/>
      <c r="O323" s="180"/>
      <c r="P323" s="180"/>
      <c r="Q323" s="181">
        <f>SUM(Q324:Q332)</f>
        <v>0</v>
      </c>
      <c r="R323" s="181">
        <f>SUM(R324:R332)</f>
        <v>0</v>
      </c>
      <c r="S323" s="180"/>
      <c r="T323" s="182">
        <f>SUM(T324:T332)</f>
        <v>0</v>
      </c>
      <c r="U323" s="180"/>
      <c r="V323" s="182">
        <f>SUM(V324:V332)</f>
        <v>0.1043</v>
      </c>
      <c r="W323" s="180"/>
      <c r="X323" s="183">
        <f>SUM(X324:X332)</f>
        <v>5.8254E-2</v>
      </c>
      <c r="AR323" s="184" t="s">
        <v>165</v>
      </c>
      <c r="AT323" s="185" t="s">
        <v>73</v>
      </c>
      <c r="AU323" s="185" t="s">
        <v>82</v>
      </c>
      <c r="AY323" s="184" t="s">
        <v>156</v>
      </c>
      <c r="BK323" s="186">
        <f>SUM(BK324:BK332)</f>
        <v>0</v>
      </c>
    </row>
    <row r="324" spans="1:65" s="2" customFormat="1" ht="37.9" customHeight="1">
      <c r="A324" s="34"/>
      <c r="B324" s="35"/>
      <c r="C324" s="189" t="s">
        <v>592</v>
      </c>
      <c r="D324" s="189" t="s">
        <v>159</v>
      </c>
      <c r="E324" s="190" t="s">
        <v>593</v>
      </c>
      <c r="F324" s="191" t="s">
        <v>594</v>
      </c>
      <c r="G324" s="192" t="s">
        <v>191</v>
      </c>
      <c r="H324" s="193">
        <v>3.8</v>
      </c>
      <c r="I324" s="194"/>
      <c r="J324" s="194"/>
      <c r="K324" s="195">
        <f>ROUND(P324*H324,2)</f>
        <v>0</v>
      </c>
      <c r="L324" s="191" t="s">
        <v>163</v>
      </c>
      <c r="M324" s="39"/>
      <c r="N324" s="196" t="s">
        <v>1</v>
      </c>
      <c r="O324" s="197" t="s">
        <v>38</v>
      </c>
      <c r="P324" s="198">
        <f>I324+J324</f>
        <v>0</v>
      </c>
      <c r="Q324" s="198">
        <f>ROUND(I324*H324,2)</f>
        <v>0</v>
      </c>
      <c r="R324" s="198">
        <f>ROUND(J324*H324,2)</f>
        <v>0</v>
      </c>
      <c r="S324" s="71"/>
      <c r="T324" s="199">
        <f>S324*H324</f>
        <v>0</v>
      </c>
      <c r="U324" s="199">
        <v>3.6000000000000002E-4</v>
      </c>
      <c r="V324" s="199">
        <f>U324*H324</f>
        <v>1.3680000000000001E-3</v>
      </c>
      <c r="W324" s="199">
        <v>0</v>
      </c>
      <c r="X324" s="200">
        <f>W324*H324</f>
        <v>0</v>
      </c>
      <c r="Y324" s="34"/>
      <c r="Z324" s="34"/>
      <c r="AA324" s="34"/>
      <c r="AB324" s="34"/>
      <c r="AC324" s="34"/>
      <c r="AD324" s="34"/>
      <c r="AE324" s="34"/>
      <c r="AR324" s="201" t="s">
        <v>248</v>
      </c>
      <c r="AT324" s="201" t="s">
        <v>159</v>
      </c>
      <c r="AU324" s="201" t="s">
        <v>165</v>
      </c>
      <c r="AY324" s="17" t="s">
        <v>156</v>
      </c>
      <c r="BE324" s="202">
        <f>IF(O324="základní",K324,0)</f>
        <v>0</v>
      </c>
      <c r="BF324" s="202">
        <f>IF(O324="snížená",K324,0)</f>
        <v>0</v>
      </c>
      <c r="BG324" s="202">
        <f>IF(O324="zákl. přenesená",K324,0)</f>
        <v>0</v>
      </c>
      <c r="BH324" s="202">
        <f>IF(O324="sníž. přenesená",K324,0)</f>
        <v>0</v>
      </c>
      <c r="BI324" s="202">
        <f>IF(O324="nulová",K324,0)</f>
        <v>0</v>
      </c>
      <c r="BJ324" s="17" t="s">
        <v>165</v>
      </c>
      <c r="BK324" s="202">
        <f>ROUND(P324*H324,2)</f>
        <v>0</v>
      </c>
      <c r="BL324" s="17" t="s">
        <v>248</v>
      </c>
      <c r="BM324" s="201" t="s">
        <v>595</v>
      </c>
    </row>
    <row r="325" spans="1:65" s="2" customFormat="1" ht="11.25">
      <c r="A325" s="34"/>
      <c r="B325" s="35"/>
      <c r="C325" s="36"/>
      <c r="D325" s="203" t="s">
        <v>167</v>
      </c>
      <c r="E325" s="36"/>
      <c r="F325" s="204" t="s">
        <v>596</v>
      </c>
      <c r="G325" s="36"/>
      <c r="H325" s="36"/>
      <c r="I325" s="205"/>
      <c r="J325" s="205"/>
      <c r="K325" s="36"/>
      <c r="L325" s="36"/>
      <c r="M325" s="39"/>
      <c r="N325" s="206"/>
      <c r="O325" s="207"/>
      <c r="P325" s="71"/>
      <c r="Q325" s="71"/>
      <c r="R325" s="71"/>
      <c r="S325" s="71"/>
      <c r="T325" s="71"/>
      <c r="U325" s="71"/>
      <c r="V325" s="71"/>
      <c r="W325" s="71"/>
      <c r="X325" s="72"/>
      <c r="Y325" s="34"/>
      <c r="Z325" s="34"/>
      <c r="AA325" s="34"/>
      <c r="AB325" s="34"/>
      <c r="AC325" s="34"/>
      <c r="AD325" s="34"/>
      <c r="AE325" s="34"/>
      <c r="AT325" s="17" t="s">
        <v>167</v>
      </c>
      <c r="AU325" s="17" t="s">
        <v>165</v>
      </c>
    </row>
    <row r="326" spans="1:65" s="2" customFormat="1" ht="24.2" customHeight="1">
      <c r="A326" s="34"/>
      <c r="B326" s="35"/>
      <c r="C326" s="241" t="s">
        <v>597</v>
      </c>
      <c r="D326" s="241" t="s">
        <v>242</v>
      </c>
      <c r="E326" s="242" t="s">
        <v>598</v>
      </c>
      <c r="F326" s="243" t="s">
        <v>599</v>
      </c>
      <c r="G326" s="244" t="s">
        <v>162</v>
      </c>
      <c r="H326" s="245">
        <v>76</v>
      </c>
      <c r="I326" s="246"/>
      <c r="J326" s="247"/>
      <c r="K326" s="248">
        <f>ROUND(P326*H326,2)</f>
        <v>0</v>
      </c>
      <c r="L326" s="243" t="s">
        <v>163</v>
      </c>
      <c r="M326" s="249"/>
      <c r="N326" s="250" t="s">
        <v>1</v>
      </c>
      <c r="O326" s="197" t="s">
        <v>38</v>
      </c>
      <c r="P326" s="198">
        <f>I326+J326</f>
        <v>0</v>
      </c>
      <c r="Q326" s="198">
        <f>ROUND(I326*H326,2)</f>
        <v>0</v>
      </c>
      <c r="R326" s="198">
        <f>ROUND(J326*H326,2)</f>
        <v>0</v>
      </c>
      <c r="S326" s="71"/>
      <c r="T326" s="199">
        <f>S326*H326</f>
        <v>0</v>
      </c>
      <c r="U326" s="199">
        <v>1.33E-3</v>
      </c>
      <c r="V326" s="199">
        <f>U326*H326</f>
        <v>0.10108</v>
      </c>
      <c r="W326" s="199">
        <v>0</v>
      </c>
      <c r="X326" s="200">
        <f>W326*H326</f>
        <v>0</v>
      </c>
      <c r="Y326" s="34"/>
      <c r="Z326" s="34"/>
      <c r="AA326" s="34"/>
      <c r="AB326" s="34"/>
      <c r="AC326" s="34"/>
      <c r="AD326" s="34"/>
      <c r="AE326" s="34"/>
      <c r="AR326" s="201" t="s">
        <v>346</v>
      </c>
      <c r="AT326" s="201" t="s">
        <v>242</v>
      </c>
      <c r="AU326" s="201" t="s">
        <v>165</v>
      </c>
      <c r="AY326" s="17" t="s">
        <v>156</v>
      </c>
      <c r="BE326" s="202">
        <f>IF(O326="základní",K326,0)</f>
        <v>0</v>
      </c>
      <c r="BF326" s="202">
        <f>IF(O326="snížená",K326,0)</f>
        <v>0</v>
      </c>
      <c r="BG326" s="202">
        <f>IF(O326="zákl. přenesená",K326,0)</f>
        <v>0</v>
      </c>
      <c r="BH326" s="202">
        <f>IF(O326="sníž. přenesená",K326,0)</f>
        <v>0</v>
      </c>
      <c r="BI326" s="202">
        <f>IF(O326="nulová",K326,0)</f>
        <v>0</v>
      </c>
      <c r="BJ326" s="17" t="s">
        <v>165</v>
      </c>
      <c r="BK326" s="202">
        <f>ROUND(P326*H326,2)</f>
        <v>0</v>
      </c>
      <c r="BL326" s="17" t="s">
        <v>248</v>
      </c>
      <c r="BM326" s="201" t="s">
        <v>600</v>
      </c>
    </row>
    <row r="327" spans="1:65" s="2" customFormat="1" ht="24.2" customHeight="1">
      <c r="A327" s="34"/>
      <c r="B327" s="35"/>
      <c r="C327" s="189" t="s">
        <v>601</v>
      </c>
      <c r="D327" s="189" t="s">
        <v>159</v>
      </c>
      <c r="E327" s="190" t="s">
        <v>602</v>
      </c>
      <c r="F327" s="191" t="s">
        <v>603</v>
      </c>
      <c r="G327" s="192" t="s">
        <v>191</v>
      </c>
      <c r="H327" s="193">
        <v>3.8</v>
      </c>
      <c r="I327" s="194"/>
      <c r="J327" s="194"/>
      <c r="K327" s="195">
        <f>ROUND(P327*H327,2)</f>
        <v>0</v>
      </c>
      <c r="L327" s="191" t="s">
        <v>163</v>
      </c>
      <c r="M327" s="39"/>
      <c r="N327" s="196" t="s">
        <v>1</v>
      </c>
      <c r="O327" s="197" t="s">
        <v>38</v>
      </c>
      <c r="P327" s="198">
        <f>I327+J327</f>
        <v>0</v>
      </c>
      <c r="Q327" s="198">
        <f>ROUND(I327*H327,2)</f>
        <v>0</v>
      </c>
      <c r="R327" s="198">
        <f>ROUND(J327*H327,2)</f>
        <v>0</v>
      </c>
      <c r="S327" s="71"/>
      <c r="T327" s="199">
        <f>S327*H327</f>
        <v>0</v>
      </c>
      <c r="U327" s="199">
        <v>3.4000000000000002E-4</v>
      </c>
      <c r="V327" s="199">
        <f>U327*H327</f>
        <v>1.292E-3</v>
      </c>
      <c r="W327" s="199">
        <v>1.533E-2</v>
      </c>
      <c r="X327" s="200">
        <f>W327*H327</f>
        <v>5.8254E-2</v>
      </c>
      <c r="Y327" s="34"/>
      <c r="Z327" s="34"/>
      <c r="AA327" s="34"/>
      <c r="AB327" s="34"/>
      <c r="AC327" s="34"/>
      <c r="AD327" s="34"/>
      <c r="AE327" s="34"/>
      <c r="AR327" s="201" t="s">
        <v>248</v>
      </c>
      <c r="AT327" s="201" t="s">
        <v>159</v>
      </c>
      <c r="AU327" s="201" t="s">
        <v>165</v>
      </c>
      <c r="AY327" s="17" t="s">
        <v>156</v>
      </c>
      <c r="BE327" s="202">
        <f>IF(O327="základní",K327,0)</f>
        <v>0</v>
      </c>
      <c r="BF327" s="202">
        <f>IF(O327="snížená",K327,0)</f>
        <v>0</v>
      </c>
      <c r="BG327" s="202">
        <f>IF(O327="zákl. přenesená",K327,0)</f>
        <v>0</v>
      </c>
      <c r="BH327" s="202">
        <f>IF(O327="sníž. přenesená",K327,0)</f>
        <v>0</v>
      </c>
      <c r="BI327" s="202">
        <f>IF(O327="nulová",K327,0)</f>
        <v>0</v>
      </c>
      <c r="BJ327" s="17" t="s">
        <v>165</v>
      </c>
      <c r="BK327" s="202">
        <f>ROUND(P327*H327,2)</f>
        <v>0</v>
      </c>
      <c r="BL327" s="17" t="s">
        <v>248</v>
      </c>
      <c r="BM327" s="201" t="s">
        <v>604</v>
      </c>
    </row>
    <row r="328" spans="1:65" s="2" customFormat="1" ht="11.25">
      <c r="A328" s="34"/>
      <c r="B328" s="35"/>
      <c r="C328" s="36"/>
      <c r="D328" s="203" t="s">
        <v>167</v>
      </c>
      <c r="E328" s="36"/>
      <c r="F328" s="204" t="s">
        <v>605</v>
      </c>
      <c r="G328" s="36"/>
      <c r="H328" s="36"/>
      <c r="I328" s="205"/>
      <c r="J328" s="205"/>
      <c r="K328" s="36"/>
      <c r="L328" s="36"/>
      <c r="M328" s="39"/>
      <c r="N328" s="206"/>
      <c r="O328" s="207"/>
      <c r="P328" s="71"/>
      <c r="Q328" s="71"/>
      <c r="R328" s="71"/>
      <c r="S328" s="71"/>
      <c r="T328" s="71"/>
      <c r="U328" s="71"/>
      <c r="V328" s="71"/>
      <c r="W328" s="71"/>
      <c r="X328" s="72"/>
      <c r="Y328" s="34"/>
      <c r="Z328" s="34"/>
      <c r="AA328" s="34"/>
      <c r="AB328" s="34"/>
      <c r="AC328" s="34"/>
      <c r="AD328" s="34"/>
      <c r="AE328" s="34"/>
      <c r="AT328" s="17" t="s">
        <v>167</v>
      </c>
      <c r="AU328" s="17" t="s">
        <v>165</v>
      </c>
    </row>
    <row r="329" spans="1:65" s="2" customFormat="1" ht="24.2" customHeight="1">
      <c r="A329" s="34"/>
      <c r="B329" s="35"/>
      <c r="C329" s="189" t="s">
        <v>606</v>
      </c>
      <c r="D329" s="189" t="s">
        <v>159</v>
      </c>
      <c r="E329" s="190" t="s">
        <v>607</v>
      </c>
      <c r="F329" s="191" t="s">
        <v>608</v>
      </c>
      <c r="G329" s="192" t="s">
        <v>191</v>
      </c>
      <c r="H329" s="193">
        <v>4</v>
      </c>
      <c r="I329" s="194"/>
      <c r="J329" s="194"/>
      <c r="K329" s="195">
        <f>ROUND(P329*H329,2)</f>
        <v>0</v>
      </c>
      <c r="L329" s="191" t="s">
        <v>163</v>
      </c>
      <c r="M329" s="39"/>
      <c r="N329" s="196" t="s">
        <v>1</v>
      </c>
      <c r="O329" s="197" t="s">
        <v>38</v>
      </c>
      <c r="P329" s="198">
        <f>I329+J329</f>
        <v>0</v>
      </c>
      <c r="Q329" s="198">
        <f>ROUND(I329*H329,2)</f>
        <v>0</v>
      </c>
      <c r="R329" s="198">
        <f>ROUND(J329*H329,2)</f>
        <v>0</v>
      </c>
      <c r="S329" s="71"/>
      <c r="T329" s="199">
        <f>S329*H329</f>
        <v>0</v>
      </c>
      <c r="U329" s="199">
        <v>1.3999999999999999E-4</v>
      </c>
      <c r="V329" s="199">
        <f>U329*H329</f>
        <v>5.5999999999999995E-4</v>
      </c>
      <c r="W329" s="199">
        <v>0</v>
      </c>
      <c r="X329" s="200">
        <f>W329*H329</f>
        <v>0</v>
      </c>
      <c r="Y329" s="34"/>
      <c r="Z329" s="34"/>
      <c r="AA329" s="34"/>
      <c r="AB329" s="34"/>
      <c r="AC329" s="34"/>
      <c r="AD329" s="34"/>
      <c r="AE329" s="34"/>
      <c r="AR329" s="201" t="s">
        <v>248</v>
      </c>
      <c r="AT329" s="201" t="s">
        <v>159</v>
      </c>
      <c r="AU329" s="201" t="s">
        <v>165</v>
      </c>
      <c r="AY329" s="17" t="s">
        <v>156</v>
      </c>
      <c r="BE329" s="202">
        <f>IF(O329="základní",K329,0)</f>
        <v>0</v>
      </c>
      <c r="BF329" s="202">
        <f>IF(O329="snížená",K329,0)</f>
        <v>0</v>
      </c>
      <c r="BG329" s="202">
        <f>IF(O329="zákl. přenesená",K329,0)</f>
        <v>0</v>
      </c>
      <c r="BH329" s="202">
        <f>IF(O329="sníž. přenesená",K329,0)</f>
        <v>0</v>
      </c>
      <c r="BI329" s="202">
        <f>IF(O329="nulová",K329,0)</f>
        <v>0</v>
      </c>
      <c r="BJ329" s="17" t="s">
        <v>165</v>
      </c>
      <c r="BK329" s="202">
        <f>ROUND(P329*H329,2)</f>
        <v>0</v>
      </c>
      <c r="BL329" s="17" t="s">
        <v>248</v>
      </c>
      <c r="BM329" s="201" t="s">
        <v>609</v>
      </c>
    </row>
    <row r="330" spans="1:65" s="2" customFormat="1" ht="11.25">
      <c r="A330" s="34"/>
      <c r="B330" s="35"/>
      <c r="C330" s="36"/>
      <c r="D330" s="203" t="s">
        <v>167</v>
      </c>
      <c r="E330" s="36"/>
      <c r="F330" s="204" t="s">
        <v>610</v>
      </c>
      <c r="G330" s="36"/>
      <c r="H330" s="36"/>
      <c r="I330" s="205"/>
      <c r="J330" s="205"/>
      <c r="K330" s="36"/>
      <c r="L330" s="36"/>
      <c r="M330" s="39"/>
      <c r="N330" s="206"/>
      <c r="O330" s="207"/>
      <c r="P330" s="71"/>
      <c r="Q330" s="71"/>
      <c r="R330" s="71"/>
      <c r="S330" s="71"/>
      <c r="T330" s="71"/>
      <c r="U330" s="71"/>
      <c r="V330" s="71"/>
      <c r="W330" s="71"/>
      <c r="X330" s="72"/>
      <c r="Y330" s="34"/>
      <c r="Z330" s="34"/>
      <c r="AA330" s="34"/>
      <c r="AB330" s="34"/>
      <c r="AC330" s="34"/>
      <c r="AD330" s="34"/>
      <c r="AE330" s="34"/>
      <c r="AT330" s="17" t="s">
        <v>167</v>
      </c>
      <c r="AU330" s="17" t="s">
        <v>165</v>
      </c>
    </row>
    <row r="331" spans="1:65" s="2" customFormat="1" ht="24.2" customHeight="1">
      <c r="A331" s="34"/>
      <c r="B331" s="35"/>
      <c r="C331" s="189" t="s">
        <v>611</v>
      </c>
      <c r="D331" s="189" t="s">
        <v>159</v>
      </c>
      <c r="E331" s="190" t="s">
        <v>612</v>
      </c>
      <c r="F331" s="191" t="s">
        <v>613</v>
      </c>
      <c r="G331" s="192" t="s">
        <v>415</v>
      </c>
      <c r="H331" s="251"/>
      <c r="I331" s="194"/>
      <c r="J331" s="194"/>
      <c r="K331" s="195">
        <f>ROUND(P331*H331,2)</f>
        <v>0</v>
      </c>
      <c r="L331" s="191" t="s">
        <v>163</v>
      </c>
      <c r="M331" s="39"/>
      <c r="N331" s="196" t="s">
        <v>1</v>
      </c>
      <c r="O331" s="197" t="s">
        <v>38</v>
      </c>
      <c r="P331" s="198">
        <f>I331+J331</f>
        <v>0</v>
      </c>
      <c r="Q331" s="198">
        <f>ROUND(I331*H331,2)</f>
        <v>0</v>
      </c>
      <c r="R331" s="198">
        <f>ROUND(J331*H331,2)</f>
        <v>0</v>
      </c>
      <c r="S331" s="71"/>
      <c r="T331" s="199">
        <f>S331*H331</f>
        <v>0</v>
      </c>
      <c r="U331" s="199">
        <v>0</v>
      </c>
      <c r="V331" s="199">
        <f>U331*H331</f>
        <v>0</v>
      </c>
      <c r="W331" s="199">
        <v>0</v>
      </c>
      <c r="X331" s="200">
        <f>W331*H331</f>
        <v>0</v>
      </c>
      <c r="Y331" s="34"/>
      <c r="Z331" s="34"/>
      <c r="AA331" s="34"/>
      <c r="AB331" s="34"/>
      <c r="AC331" s="34"/>
      <c r="AD331" s="34"/>
      <c r="AE331" s="34"/>
      <c r="AR331" s="201" t="s">
        <v>248</v>
      </c>
      <c r="AT331" s="201" t="s">
        <v>159</v>
      </c>
      <c r="AU331" s="201" t="s">
        <v>165</v>
      </c>
      <c r="AY331" s="17" t="s">
        <v>156</v>
      </c>
      <c r="BE331" s="202">
        <f>IF(O331="základní",K331,0)</f>
        <v>0</v>
      </c>
      <c r="BF331" s="202">
        <f>IF(O331="snížená",K331,0)</f>
        <v>0</v>
      </c>
      <c r="BG331" s="202">
        <f>IF(O331="zákl. přenesená",K331,0)</f>
        <v>0</v>
      </c>
      <c r="BH331" s="202">
        <f>IF(O331="sníž. přenesená",K331,0)</f>
        <v>0</v>
      </c>
      <c r="BI331" s="202">
        <f>IF(O331="nulová",K331,0)</f>
        <v>0</v>
      </c>
      <c r="BJ331" s="17" t="s">
        <v>165</v>
      </c>
      <c r="BK331" s="202">
        <f>ROUND(P331*H331,2)</f>
        <v>0</v>
      </c>
      <c r="BL331" s="17" t="s">
        <v>248</v>
      </c>
      <c r="BM331" s="201" t="s">
        <v>614</v>
      </c>
    </row>
    <row r="332" spans="1:65" s="2" customFormat="1" ht="11.25">
      <c r="A332" s="34"/>
      <c r="B332" s="35"/>
      <c r="C332" s="36"/>
      <c r="D332" s="203" t="s">
        <v>167</v>
      </c>
      <c r="E332" s="36"/>
      <c r="F332" s="204" t="s">
        <v>615</v>
      </c>
      <c r="G332" s="36"/>
      <c r="H332" s="36"/>
      <c r="I332" s="205"/>
      <c r="J332" s="205"/>
      <c r="K332" s="36"/>
      <c r="L332" s="36"/>
      <c r="M332" s="39"/>
      <c r="N332" s="206"/>
      <c r="O332" s="207"/>
      <c r="P332" s="71"/>
      <c r="Q332" s="71"/>
      <c r="R332" s="71"/>
      <c r="S332" s="71"/>
      <c r="T332" s="71"/>
      <c r="U332" s="71"/>
      <c r="V332" s="71"/>
      <c r="W332" s="71"/>
      <c r="X332" s="72"/>
      <c r="Y332" s="34"/>
      <c r="Z332" s="34"/>
      <c r="AA332" s="34"/>
      <c r="AB332" s="34"/>
      <c r="AC332" s="34"/>
      <c r="AD332" s="34"/>
      <c r="AE332" s="34"/>
      <c r="AT332" s="17" t="s">
        <v>167</v>
      </c>
      <c r="AU332" s="17" t="s">
        <v>165</v>
      </c>
    </row>
    <row r="333" spans="1:65" s="12" customFormat="1" ht="22.9" customHeight="1">
      <c r="B333" s="172"/>
      <c r="C333" s="173"/>
      <c r="D333" s="174" t="s">
        <v>73</v>
      </c>
      <c r="E333" s="187" t="s">
        <v>616</v>
      </c>
      <c r="F333" s="187" t="s">
        <v>617</v>
      </c>
      <c r="G333" s="173"/>
      <c r="H333" s="173"/>
      <c r="I333" s="176"/>
      <c r="J333" s="176"/>
      <c r="K333" s="188">
        <f>BK333</f>
        <v>0</v>
      </c>
      <c r="L333" s="173"/>
      <c r="M333" s="178"/>
      <c r="N333" s="179"/>
      <c r="O333" s="180"/>
      <c r="P333" s="180"/>
      <c r="Q333" s="181">
        <f>SUM(Q334:Q347)</f>
        <v>0</v>
      </c>
      <c r="R333" s="181">
        <f>SUM(R334:R347)</f>
        <v>0</v>
      </c>
      <c r="S333" s="180"/>
      <c r="T333" s="182">
        <f>SUM(T334:T347)</f>
        <v>0</v>
      </c>
      <c r="U333" s="180"/>
      <c r="V333" s="182">
        <f>SUM(V334:V347)</f>
        <v>1.0319499999999999E-2</v>
      </c>
      <c r="W333" s="180"/>
      <c r="X333" s="183">
        <f>SUM(X334:X347)</f>
        <v>0</v>
      </c>
      <c r="AR333" s="184" t="s">
        <v>165</v>
      </c>
      <c r="AT333" s="185" t="s">
        <v>73</v>
      </c>
      <c r="AU333" s="185" t="s">
        <v>82</v>
      </c>
      <c r="AY333" s="184" t="s">
        <v>156</v>
      </c>
      <c r="BK333" s="186">
        <f>SUM(BK334:BK347)</f>
        <v>0</v>
      </c>
    </row>
    <row r="334" spans="1:65" s="2" customFormat="1" ht="24.2" customHeight="1">
      <c r="A334" s="34"/>
      <c r="B334" s="35"/>
      <c r="C334" s="189" t="s">
        <v>618</v>
      </c>
      <c r="D334" s="189" t="s">
        <v>159</v>
      </c>
      <c r="E334" s="190" t="s">
        <v>619</v>
      </c>
      <c r="F334" s="191" t="s">
        <v>620</v>
      </c>
      <c r="G334" s="192" t="s">
        <v>191</v>
      </c>
      <c r="H334" s="193">
        <v>22</v>
      </c>
      <c r="I334" s="194"/>
      <c r="J334" s="194"/>
      <c r="K334" s="195">
        <f>ROUND(P334*H334,2)</f>
        <v>0</v>
      </c>
      <c r="L334" s="191" t="s">
        <v>163</v>
      </c>
      <c r="M334" s="39"/>
      <c r="N334" s="196" t="s">
        <v>1</v>
      </c>
      <c r="O334" s="197" t="s">
        <v>38</v>
      </c>
      <c r="P334" s="198">
        <f>I334+J334</f>
        <v>0</v>
      </c>
      <c r="Q334" s="198">
        <f>ROUND(I334*H334,2)</f>
        <v>0</v>
      </c>
      <c r="R334" s="198">
        <f>ROUND(J334*H334,2)</f>
        <v>0</v>
      </c>
      <c r="S334" s="71"/>
      <c r="T334" s="199">
        <f>S334*H334</f>
        <v>0</v>
      </c>
      <c r="U334" s="199">
        <v>0</v>
      </c>
      <c r="V334" s="199">
        <f>U334*H334</f>
        <v>0</v>
      </c>
      <c r="W334" s="199">
        <v>0</v>
      </c>
      <c r="X334" s="200">
        <f>W334*H334</f>
        <v>0</v>
      </c>
      <c r="Y334" s="34"/>
      <c r="Z334" s="34"/>
      <c r="AA334" s="34"/>
      <c r="AB334" s="34"/>
      <c r="AC334" s="34"/>
      <c r="AD334" s="34"/>
      <c r="AE334" s="34"/>
      <c r="AR334" s="201" t="s">
        <v>248</v>
      </c>
      <c r="AT334" s="201" t="s">
        <v>159</v>
      </c>
      <c r="AU334" s="201" t="s">
        <v>165</v>
      </c>
      <c r="AY334" s="17" t="s">
        <v>156</v>
      </c>
      <c r="BE334" s="202">
        <f>IF(O334="základní",K334,0)</f>
        <v>0</v>
      </c>
      <c r="BF334" s="202">
        <f>IF(O334="snížená",K334,0)</f>
        <v>0</v>
      </c>
      <c r="BG334" s="202">
        <f>IF(O334="zákl. přenesená",K334,0)</f>
        <v>0</v>
      </c>
      <c r="BH334" s="202">
        <f>IF(O334="sníž. přenesená",K334,0)</f>
        <v>0</v>
      </c>
      <c r="BI334" s="202">
        <f>IF(O334="nulová",K334,0)</f>
        <v>0</v>
      </c>
      <c r="BJ334" s="17" t="s">
        <v>165</v>
      </c>
      <c r="BK334" s="202">
        <f>ROUND(P334*H334,2)</f>
        <v>0</v>
      </c>
      <c r="BL334" s="17" t="s">
        <v>248</v>
      </c>
      <c r="BM334" s="201" t="s">
        <v>621</v>
      </c>
    </row>
    <row r="335" spans="1:65" s="2" customFormat="1" ht="11.25">
      <c r="A335" s="34"/>
      <c r="B335" s="35"/>
      <c r="C335" s="36"/>
      <c r="D335" s="203" t="s">
        <v>167</v>
      </c>
      <c r="E335" s="36"/>
      <c r="F335" s="204" t="s">
        <v>622</v>
      </c>
      <c r="G335" s="36"/>
      <c r="H335" s="36"/>
      <c r="I335" s="205"/>
      <c r="J335" s="205"/>
      <c r="K335" s="36"/>
      <c r="L335" s="36"/>
      <c r="M335" s="39"/>
      <c r="N335" s="206"/>
      <c r="O335" s="207"/>
      <c r="P335" s="71"/>
      <c r="Q335" s="71"/>
      <c r="R335" s="71"/>
      <c r="S335" s="71"/>
      <c r="T335" s="71"/>
      <c r="U335" s="71"/>
      <c r="V335" s="71"/>
      <c r="W335" s="71"/>
      <c r="X335" s="72"/>
      <c r="Y335" s="34"/>
      <c r="Z335" s="34"/>
      <c r="AA335" s="34"/>
      <c r="AB335" s="34"/>
      <c r="AC335" s="34"/>
      <c r="AD335" s="34"/>
      <c r="AE335" s="34"/>
      <c r="AT335" s="17" t="s">
        <v>167</v>
      </c>
      <c r="AU335" s="17" t="s">
        <v>165</v>
      </c>
    </row>
    <row r="336" spans="1:65" s="2" customFormat="1" ht="24.2" customHeight="1">
      <c r="A336" s="34"/>
      <c r="B336" s="35"/>
      <c r="C336" s="189" t="s">
        <v>623</v>
      </c>
      <c r="D336" s="189" t="s">
        <v>159</v>
      </c>
      <c r="E336" s="190" t="s">
        <v>624</v>
      </c>
      <c r="F336" s="191" t="s">
        <v>625</v>
      </c>
      <c r="G336" s="192" t="s">
        <v>191</v>
      </c>
      <c r="H336" s="193">
        <v>24</v>
      </c>
      <c r="I336" s="194"/>
      <c r="J336" s="194"/>
      <c r="K336" s="195">
        <f>ROUND(P336*H336,2)</f>
        <v>0</v>
      </c>
      <c r="L336" s="191" t="s">
        <v>163</v>
      </c>
      <c r="M336" s="39"/>
      <c r="N336" s="196" t="s">
        <v>1</v>
      </c>
      <c r="O336" s="197" t="s">
        <v>38</v>
      </c>
      <c r="P336" s="198">
        <f>I336+J336</f>
        <v>0</v>
      </c>
      <c r="Q336" s="198">
        <f>ROUND(I336*H336,2)</f>
        <v>0</v>
      </c>
      <c r="R336" s="198">
        <f>ROUND(J336*H336,2)</f>
        <v>0</v>
      </c>
      <c r="S336" s="71"/>
      <c r="T336" s="199">
        <f>S336*H336</f>
        <v>0</v>
      </c>
      <c r="U336" s="199">
        <v>0</v>
      </c>
      <c r="V336" s="199">
        <f>U336*H336</f>
        <v>0</v>
      </c>
      <c r="W336" s="199">
        <v>0</v>
      </c>
      <c r="X336" s="200">
        <f>W336*H336</f>
        <v>0</v>
      </c>
      <c r="Y336" s="34"/>
      <c r="Z336" s="34"/>
      <c r="AA336" s="34"/>
      <c r="AB336" s="34"/>
      <c r="AC336" s="34"/>
      <c r="AD336" s="34"/>
      <c r="AE336" s="34"/>
      <c r="AR336" s="201" t="s">
        <v>248</v>
      </c>
      <c r="AT336" s="201" t="s">
        <v>159</v>
      </c>
      <c r="AU336" s="201" t="s">
        <v>165</v>
      </c>
      <c r="AY336" s="17" t="s">
        <v>156</v>
      </c>
      <c r="BE336" s="202">
        <f>IF(O336="základní",K336,0)</f>
        <v>0</v>
      </c>
      <c r="BF336" s="202">
        <f>IF(O336="snížená",K336,0)</f>
        <v>0</v>
      </c>
      <c r="BG336" s="202">
        <f>IF(O336="zákl. přenesená",K336,0)</f>
        <v>0</v>
      </c>
      <c r="BH336" s="202">
        <f>IF(O336="sníž. přenesená",K336,0)</f>
        <v>0</v>
      </c>
      <c r="BI336" s="202">
        <f>IF(O336="nulová",K336,0)</f>
        <v>0</v>
      </c>
      <c r="BJ336" s="17" t="s">
        <v>165</v>
      </c>
      <c r="BK336" s="202">
        <f>ROUND(P336*H336,2)</f>
        <v>0</v>
      </c>
      <c r="BL336" s="17" t="s">
        <v>248</v>
      </c>
      <c r="BM336" s="201" t="s">
        <v>626</v>
      </c>
    </row>
    <row r="337" spans="1:65" s="2" customFormat="1" ht="11.25">
      <c r="A337" s="34"/>
      <c r="B337" s="35"/>
      <c r="C337" s="36"/>
      <c r="D337" s="203" t="s">
        <v>167</v>
      </c>
      <c r="E337" s="36"/>
      <c r="F337" s="204" t="s">
        <v>627</v>
      </c>
      <c r="G337" s="36"/>
      <c r="H337" s="36"/>
      <c r="I337" s="205"/>
      <c r="J337" s="205"/>
      <c r="K337" s="36"/>
      <c r="L337" s="36"/>
      <c r="M337" s="39"/>
      <c r="N337" s="206"/>
      <c r="O337" s="207"/>
      <c r="P337" s="71"/>
      <c r="Q337" s="71"/>
      <c r="R337" s="71"/>
      <c r="S337" s="71"/>
      <c r="T337" s="71"/>
      <c r="U337" s="71"/>
      <c r="V337" s="71"/>
      <c r="W337" s="71"/>
      <c r="X337" s="72"/>
      <c r="Y337" s="34"/>
      <c r="Z337" s="34"/>
      <c r="AA337" s="34"/>
      <c r="AB337" s="34"/>
      <c r="AC337" s="34"/>
      <c r="AD337" s="34"/>
      <c r="AE337" s="34"/>
      <c r="AT337" s="17" t="s">
        <v>167</v>
      </c>
      <c r="AU337" s="17" t="s">
        <v>165</v>
      </c>
    </row>
    <row r="338" spans="1:65" s="2" customFormat="1" ht="24.2" customHeight="1">
      <c r="A338" s="34"/>
      <c r="B338" s="35"/>
      <c r="C338" s="241" t="s">
        <v>628</v>
      </c>
      <c r="D338" s="241" t="s">
        <v>242</v>
      </c>
      <c r="E338" s="242" t="s">
        <v>629</v>
      </c>
      <c r="F338" s="243" t="s">
        <v>630</v>
      </c>
      <c r="G338" s="244" t="s">
        <v>191</v>
      </c>
      <c r="H338" s="245">
        <v>25.2</v>
      </c>
      <c r="I338" s="246"/>
      <c r="J338" s="247"/>
      <c r="K338" s="248">
        <f>ROUND(P338*H338,2)</f>
        <v>0</v>
      </c>
      <c r="L338" s="243" t="s">
        <v>163</v>
      </c>
      <c r="M338" s="249"/>
      <c r="N338" s="250" t="s">
        <v>1</v>
      </c>
      <c r="O338" s="197" t="s">
        <v>38</v>
      </c>
      <c r="P338" s="198">
        <f>I338+J338</f>
        <v>0</v>
      </c>
      <c r="Q338" s="198">
        <f>ROUND(I338*H338,2)</f>
        <v>0</v>
      </c>
      <c r="R338" s="198">
        <f>ROUND(J338*H338,2)</f>
        <v>0</v>
      </c>
      <c r="S338" s="71"/>
      <c r="T338" s="199">
        <f>S338*H338</f>
        <v>0</v>
      </c>
      <c r="U338" s="199">
        <v>0</v>
      </c>
      <c r="V338" s="199">
        <f>U338*H338</f>
        <v>0</v>
      </c>
      <c r="W338" s="199">
        <v>0</v>
      </c>
      <c r="X338" s="200">
        <f>W338*H338</f>
        <v>0</v>
      </c>
      <c r="Y338" s="34"/>
      <c r="Z338" s="34"/>
      <c r="AA338" s="34"/>
      <c r="AB338" s="34"/>
      <c r="AC338" s="34"/>
      <c r="AD338" s="34"/>
      <c r="AE338" s="34"/>
      <c r="AR338" s="201" t="s">
        <v>346</v>
      </c>
      <c r="AT338" s="201" t="s">
        <v>242</v>
      </c>
      <c r="AU338" s="201" t="s">
        <v>165</v>
      </c>
      <c r="AY338" s="17" t="s">
        <v>156</v>
      </c>
      <c r="BE338" s="202">
        <f>IF(O338="základní",K338,0)</f>
        <v>0</v>
      </c>
      <c r="BF338" s="202">
        <f>IF(O338="snížená",K338,0)</f>
        <v>0</v>
      </c>
      <c r="BG338" s="202">
        <f>IF(O338="zákl. přenesená",K338,0)</f>
        <v>0</v>
      </c>
      <c r="BH338" s="202">
        <f>IF(O338="sníž. přenesená",K338,0)</f>
        <v>0</v>
      </c>
      <c r="BI338" s="202">
        <f>IF(O338="nulová",K338,0)</f>
        <v>0</v>
      </c>
      <c r="BJ338" s="17" t="s">
        <v>165</v>
      </c>
      <c r="BK338" s="202">
        <f>ROUND(P338*H338,2)</f>
        <v>0</v>
      </c>
      <c r="BL338" s="17" t="s">
        <v>248</v>
      </c>
      <c r="BM338" s="201" t="s">
        <v>631</v>
      </c>
    </row>
    <row r="339" spans="1:65" s="14" customFormat="1" ht="11.25">
      <c r="B339" s="219"/>
      <c r="C339" s="220"/>
      <c r="D339" s="210" t="s">
        <v>194</v>
      </c>
      <c r="E339" s="220"/>
      <c r="F339" s="222" t="s">
        <v>632</v>
      </c>
      <c r="G339" s="220"/>
      <c r="H339" s="223">
        <v>25.2</v>
      </c>
      <c r="I339" s="224"/>
      <c r="J339" s="224"/>
      <c r="K339" s="220"/>
      <c r="L339" s="220"/>
      <c r="M339" s="225"/>
      <c r="N339" s="226"/>
      <c r="O339" s="227"/>
      <c r="P339" s="227"/>
      <c r="Q339" s="227"/>
      <c r="R339" s="227"/>
      <c r="S339" s="227"/>
      <c r="T339" s="227"/>
      <c r="U339" s="227"/>
      <c r="V339" s="227"/>
      <c r="W339" s="227"/>
      <c r="X339" s="228"/>
      <c r="AT339" s="229" t="s">
        <v>194</v>
      </c>
      <c r="AU339" s="229" t="s">
        <v>165</v>
      </c>
      <c r="AV339" s="14" t="s">
        <v>165</v>
      </c>
      <c r="AW339" s="14" t="s">
        <v>4</v>
      </c>
      <c r="AX339" s="14" t="s">
        <v>82</v>
      </c>
      <c r="AY339" s="229" t="s">
        <v>156</v>
      </c>
    </row>
    <row r="340" spans="1:65" s="2" customFormat="1" ht="24">
      <c r="A340" s="34"/>
      <c r="B340" s="35"/>
      <c r="C340" s="189" t="s">
        <v>633</v>
      </c>
      <c r="D340" s="189" t="s">
        <v>159</v>
      </c>
      <c r="E340" s="190" t="s">
        <v>634</v>
      </c>
      <c r="F340" s="191" t="s">
        <v>635</v>
      </c>
      <c r="G340" s="192" t="s">
        <v>191</v>
      </c>
      <c r="H340" s="193">
        <v>19</v>
      </c>
      <c r="I340" s="194"/>
      <c r="J340" s="194"/>
      <c r="K340" s="195">
        <f>ROUND(P340*H340,2)</f>
        <v>0</v>
      </c>
      <c r="L340" s="191" t="s">
        <v>163</v>
      </c>
      <c r="M340" s="39"/>
      <c r="N340" s="196" t="s">
        <v>1</v>
      </c>
      <c r="O340" s="197" t="s">
        <v>38</v>
      </c>
      <c r="P340" s="198">
        <f>I340+J340</f>
        <v>0</v>
      </c>
      <c r="Q340" s="198">
        <f>ROUND(I340*H340,2)</f>
        <v>0</v>
      </c>
      <c r="R340" s="198">
        <f>ROUND(J340*H340,2)</f>
        <v>0</v>
      </c>
      <c r="S340" s="71"/>
      <c r="T340" s="199">
        <f>S340*H340</f>
        <v>0</v>
      </c>
      <c r="U340" s="199">
        <v>0</v>
      </c>
      <c r="V340" s="199">
        <f>U340*H340</f>
        <v>0</v>
      </c>
      <c r="W340" s="199">
        <v>0</v>
      </c>
      <c r="X340" s="200">
        <f>W340*H340</f>
        <v>0</v>
      </c>
      <c r="Y340" s="34"/>
      <c r="Z340" s="34"/>
      <c r="AA340" s="34"/>
      <c r="AB340" s="34"/>
      <c r="AC340" s="34"/>
      <c r="AD340" s="34"/>
      <c r="AE340" s="34"/>
      <c r="AR340" s="201" t="s">
        <v>248</v>
      </c>
      <c r="AT340" s="201" t="s">
        <v>159</v>
      </c>
      <c r="AU340" s="201" t="s">
        <v>165</v>
      </c>
      <c r="AY340" s="17" t="s">
        <v>156</v>
      </c>
      <c r="BE340" s="202">
        <f>IF(O340="základní",K340,0)</f>
        <v>0</v>
      </c>
      <c r="BF340" s="202">
        <f>IF(O340="snížená",K340,0)</f>
        <v>0</v>
      </c>
      <c r="BG340" s="202">
        <f>IF(O340="zákl. přenesená",K340,0)</f>
        <v>0</v>
      </c>
      <c r="BH340" s="202">
        <f>IF(O340="sníž. přenesená",K340,0)</f>
        <v>0</v>
      </c>
      <c r="BI340" s="202">
        <f>IF(O340="nulová",K340,0)</f>
        <v>0</v>
      </c>
      <c r="BJ340" s="17" t="s">
        <v>165</v>
      </c>
      <c r="BK340" s="202">
        <f>ROUND(P340*H340,2)</f>
        <v>0</v>
      </c>
      <c r="BL340" s="17" t="s">
        <v>248</v>
      </c>
      <c r="BM340" s="201" t="s">
        <v>636</v>
      </c>
    </row>
    <row r="341" spans="1:65" s="2" customFormat="1" ht="11.25">
      <c r="A341" s="34"/>
      <c r="B341" s="35"/>
      <c r="C341" s="36"/>
      <c r="D341" s="203" t="s">
        <v>167</v>
      </c>
      <c r="E341" s="36"/>
      <c r="F341" s="204" t="s">
        <v>637</v>
      </c>
      <c r="G341" s="36"/>
      <c r="H341" s="36"/>
      <c r="I341" s="205"/>
      <c r="J341" s="205"/>
      <c r="K341" s="36"/>
      <c r="L341" s="36"/>
      <c r="M341" s="39"/>
      <c r="N341" s="206"/>
      <c r="O341" s="207"/>
      <c r="P341" s="71"/>
      <c r="Q341" s="71"/>
      <c r="R341" s="71"/>
      <c r="S341" s="71"/>
      <c r="T341" s="71"/>
      <c r="U341" s="71"/>
      <c r="V341" s="71"/>
      <c r="W341" s="71"/>
      <c r="X341" s="72"/>
      <c r="Y341" s="34"/>
      <c r="Z341" s="34"/>
      <c r="AA341" s="34"/>
      <c r="AB341" s="34"/>
      <c r="AC341" s="34"/>
      <c r="AD341" s="34"/>
      <c r="AE341" s="34"/>
      <c r="AT341" s="17" t="s">
        <v>167</v>
      </c>
      <c r="AU341" s="17" t="s">
        <v>165</v>
      </c>
    </row>
    <row r="342" spans="1:65" s="2" customFormat="1" ht="24.2" customHeight="1">
      <c r="A342" s="34"/>
      <c r="B342" s="35"/>
      <c r="C342" s="241" t="s">
        <v>638</v>
      </c>
      <c r="D342" s="241" t="s">
        <v>242</v>
      </c>
      <c r="E342" s="242" t="s">
        <v>639</v>
      </c>
      <c r="F342" s="243" t="s">
        <v>640</v>
      </c>
      <c r="G342" s="244" t="s">
        <v>180</v>
      </c>
      <c r="H342" s="245">
        <v>19.95</v>
      </c>
      <c r="I342" s="246"/>
      <c r="J342" s="247"/>
      <c r="K342" s="248">
        <f>ROUND(P342*H342,2)</f>
        <v>0</v>
      </c>
      <c r="L342" s="243" t="s">
        <v>163</v>
      </c>
      <c r="M342" s="249"/>
      <c r="N342" s="250" t="s">
        <v>1</v>
      </c>
      <c r="O342" s="197" t="s">
        <v>38</v>
      </c>
      <c r="P342" s="198">
        <f>I342+J342</f>
        <v>0</v>
      </c>
      <c r="Q342" s="198">
        <f>ROUND(I342*H342,2)</f>
        <v>0</v>
      </c>
      <c r="R342" s="198">
        <f>ROUND(J342*H342,2)</f>
        <v>0</v>
      </c>
      <c r="S342" s="71"/>
      <c r="T342" s="199">
        <f>S342*H342</f>
        <v>0</v>
      </c>
      <c r="U342" s="199">
        <v>1.0000000000000001E-5</v>
      </c>
      <c r="V342" s="199">
        <f>U342*H342</f>
        <v>1.995E-4</v>
      </c>
      <c r="W342" s="199">
        <v>0</v>
      </c>
      <c r="X342" s="200">
        <f>W342*H342</f>
        <v>0</v>
      </c>
      <c r="Y342" s="34"/>
      <c r="Z342" s="34"/>
      <c r="AA342" s="34"/>
      <c r="AB342" s="34"/>
      <c r="AC342" s="34"/>
      <c r="AD342" s="34"/>
      <c r="AE342" s="34"/>
      <c r="AR342" s="201" t="s">
        <v>346</v>
      </c>
      <c r="AT342" s="201" t="s">
        <v>242</v>
      </c>
      <c r="AU342" s="201" t="s">
        <v>165</v>
      </c>
      <c r="AY342" s="17" t="s">
        <v>156</v>
      </c>
      <c r="BE342" s="202">
        <f>IF(O342="základní",K342,0)</f>
        <v>0</v>
      </c>
      <c r="BF342" s="202">
        <f>IF(O342="snížená",K342,0)</f>
        <v>0</v>
      </c>
      <c r="BG342" s="202">
        <f>IF(O342="zákl. přenesená",K342,0)</f>
        <v>0</v>
      </c>
      <c r="BH342" s="202">
        <f>IF(O342="sníž. přenesená",K342,0)</f>
        <v>0</v>
      </c>
      <c r="BI342" s="202">
        <f>IF(O342="nulová",K342,0)</f>
        <v>0</v>
      </c>
      <c r="BJ342" s="17" t="s">
        <v>165</v>
      </c>
      <c r="BK342" s="202">
        <f>ROUND(P342*H342,2)</f>
        <v>0</v>
      </c>
      <c r="BL342" s="17" t="s">
        <v>248</v>
      </c>
      <c r="BM342" s="201" t="s">
        <v>641</v>
      </c>
    </row>
    <row r="343" spans="1:65" s="14" customFormat="1" ht="11.25">
      <c r="B343" s="219"/>
      <c r="C343" s="220"/>
      <c r="D343" s="210" t="s">
        <v>194</v>
      </c>
      <c r="E343" s="220"/>
      <c r="F343" s="222" t="s">
        <v>642</v>
      </c>
      <c r="G343" s="220"/>
      <c r="H343" s="223">
        <v>19.95</v>
      </c>
      <c r="I343" s="224"/>
      <c r="J343" s="224"/>
      <c r="K343" s="220"/>
      <c r="L343" s="220"/>
      <c r="M343" s="225"/>
      <c r="N343" s="226"/>
      <c r="O343" s="227"/>
      <c r="P343" s="227"/>
      <c r="Q343" s="227"/>
      <c r="R343" s="227"/>
      <c r="S343" s="227"/>
      <c r="T343" s="227"/>
      <c r="U343" s="227"/>
      <c r="V343" s="227"/>
      <c r="W343" s="227"/>
      <c r="X343" s="228"/>
      <c r="AT343" s="229" t="s">
        <v>194</v>
      </c>
      <c r="AU343" s="229" t="s">
        <v>165</v>
      </c>
      <c r="AV343" s="14" t="s">
        <v>165</v>
      </c>
      <c r="AW343" s="14" t="s">
        <v>4</v>
      </c>
      <c r="AX343" s="14" t="s">
        <v>82</v>
      </c>
      <c r="AY343" s="229" t="s">
        <v>156</v>
      </c>
    </row>
    <row r="344" spans="1:65" s="2" customFormat="1" ht="24.2" customHeight="1">
      <c r="A344" s="34"/>
      <c r="B344" s="35"/>
      <c r="C344" s="189" t="s">
        <v>643</v>
      </c>
      <c r="D344" s="189" t="s">
        <v>159</v>
      </c>
      <c r="E344" s="190" t="s">
        <v>644</v>
      </c>
      <c r="F344" s="191" t="s">
        <v>645</v>
      </c>
      <c r="G344" s="192" t="s">
        <v>191</v>
      </c>
      <c r="H344" s="193">
        <v>22</v>
      </c>
      <c r="I344" s="194"/>
      <c r="J344" s="194"/>
      <c r="K344" s="195">
        <f>ROUND(P344*H344,2)</f>
        <v>0</v>
      </c>
      <c r="L344" s="191" t="s">
        <v>163</v>
      </c>
      <c r="M344" s="39"/>
      <c r="N344" s="196" t="s">
        <v>1</v>
      </c>
      <c r="O344" s="197" t="s">
        <v>38</v>
      </c>
      <c r="P344" s="198">
        <f>I344+J344</f>
        <v>0</v>
      </c>
      <c r="Q344" s="198">
        <f>ROUND(I344*H344,2)</f>
        <v>0</v>
      </c>
      <c r="R344" s="198">
        <f>ROUND(J344*H344,2)</f>
        <v>0</v>
      </c>
      <c r="S344" s="71"/>
      <c r="T344" s="199">
        <f>S344*H344</f>
        <v>0</v>
      </c>
      <c r="U344" s="199">
        <v>2.0000000000000001E-4</v>
      </c>
      <c r="V344" s="199">
        <f>U344*H344</f>
        <v>4.4000000000000003E-3</v>
      </c>
      <c r="W344" s="199">
        <v>0</v>
      </c>
      <c r="X344" s="200">
        <f>W344*H344</f>
        <v>0</v>
      </c>
      <c r="Y344" s="34"/>
      <c r="Z344" s="34"/>
      <c r="AA344" s="34"/>
      <c r="AB344" s="34"/>
      <c r="AC344" s="34"/>
      <c r="AD344" s="34"/>
      <c r="AE344" s="34"/>
      <c r="AR344" s="201" t="s">
        <v>248</v>
      </c>
      <c r="AT344" s="201" t="s">
        <v>159</v>
      </c>
      <c r="AU344" s="201" t="s">
        <v>165</v>
      </c>
      <c r="AY344" s="17" t="s">
        <v>156</v>
      </c>
      <c r="BE344" s="202">
        <f>IF(O344="základní",K344,0)</f>
        <v>0</v>
      </c>
      <c r="BF344" s="202">
        <f>IF(O344="snížená",K344,0)</f>
        <v>0</v>
      </c>
      <c r="BG344" s="202">
        <f>IF(O344="zákl. přenesená",K344,0)</f>
        <v>0</v>
      </c>
      <c r="BH344" s="202">
        <f>IF(O344="sníž. přenesená",K344,0)</f>
        <v>0</v>
      </c>
      <c r="BI344" s="202">
        <f>IF(O344="nulová",K344,0)</f>
        <v>0</v>
      </c>
      <c r="BJ344" s="17" t="s">
        <v>165</v>
      </c>
      <c r="BK344" s="202">
        <f>ROUND(P344*H344,2)</f>
        <v>0</v>
      </c>
      <c r="BL344" s="17" t="s">
        <v>248</v>
      </c>
      <c r="BM344" s="201" t="s">
        <v>646</v>
      </c>
    </row>
    <row r="345" spans="1:65" s="2" customFormat="1" ht="11.25">
      <c r="A345" s="34"/>
      <c r="B345" s="35"/>
      <c r="C345" s="36"/>
      <c r="D345" s="203" t="s">
        <v>167</v>
      </c>
      <c r="E345" s="36"/>
      <c r="F345" s="204" t="s">
        <v>647</v>
      </c>
      <c r="G345" s="36"/>
      <c r="H345" s="36"/>
      <c r="I345" s="205"/>
      <c r="J345" s="205"/>
      <c r="K345" s="36"/>
      <c r="L345" s="36"/>
      <c r="M345" s="39"/>
      <c r="N345" s="206"/>
      <c r="O345" s="207"/>
      <c r="P345" s="71"/>
      <c r="Q345" s="71"/>
      <c r="R345" s="71"/>
      <c r="S345" s="71"/>
      <c r="T345" s="71"/>
      <c r="U345" s="71"/>
      <c r="V345" s="71"/>
      <c r="W345" s="71"/>
      <c r="X345" s="72"/>
      <c r="Y345" s="34"/>
      <c r="Z345" s="34"/>
      <c r="AA345" s="34"/>
      <c r="AB345" s="34"/>
      <c r="AC345" s="34"/>
      <c r="AD345" s="34"/>
      <c r="AE345" s="34"/>
      <c r="AT345" s="17" t="s">
        <v>167</v>
      </c>
      <c r="AU345" s="17" t="s">
        <v>165</v>
      </c>
    </row>
    <row r="346" spans="1:65" s="2" customFormat="1" ht="33" customHeight="1">
      <c r="A346" s="34"/>
      <c r="B346" s="35"/>
      <c r="C346" s="189" t="s">
        <v>648</v>
      </c>
      <c r="D346" s="189" t="s">
        <v>159</v>
      </c>
      <c r="E346" s="190" t="s">
        <v>649</v>
      </c>
      <c r="F346" s="191" t="s">
        <v>650</v>
      </c>
      <c r="G346" s="192" t="s">
        <v>191</v>
      </c>
      <c r="H346" s="193">
        <v>22</v>
      </c>
      <c r="I346" s="194"/>
      <c r="J346" s="194"/>
      <c r="K346" s="195">
        <f>ROUND(P346*H346,2)</f>
        <v>0</v>
      </c>
      <c r="L346" s="191" t="s">
        <v>163</v>
      </c>
      <c r="M346" s="39"/>
      <c r="N346" s="196" t="s">
        <v>1</v>
      </c>
      <c r="O346" s="197" t="s">
        <v>38</v>
      </c>
      <c r="P346" s="198">
        <f>I346+J346</f>
        <v>0</v>
      </c>
      <c r="Q346" s="198">
        <f>ROUND(I346*H346,2)</f>
        <v>0</v>
      </c>
      <c r="R346" s="198">
        <f>ROUND(J346*H346,2)</f>
        <v>0</v>
      </c>
      <c r="S346" s="71"/>
      <c r="T346" s="199">
        <f>S346*H346</f>
        <v>0</v>
      </c>
      <c r="U346" s="199">
        <v>2.5999999999999998E-4</v>
      </c>
      <c r="V346" s="199">
        <f>U346*H346</f>
        <v>5.7199999999999994E-3</v>
      </c>
      <c r="W346" s="199">
        <v>0</v>
      </c>
      <c r="X346" s="200">
        <f>W346*H346</f>
        <v>0</v>
      </c>
      <c r="Y346" s="34"/>
      <c r="Z346" s="34"/>
      <c r="AA346" s="34"/>
      <c r="AB346" s="34"/>
      <c r="AC346" s="34"/>
      <c r="AD346" s="34"/>
      <c r="AE346" s="34"/>
      <c r="AR346" s="201" t="s">
        <v>248</v>
      </c>
      <c r="AT346" s="201" t="s">
        <v>159</v>
      </c>
      <c r="AU346" s="201" t="s">
        <v>165</v>
      </c>
      <c r="AY346" s="17" t="s">
        <v>156</v>
      </c>
      <c r="BE346" s="202">
        <f>IF(O346="základní",K346,0)</f>
        <v>0</v>
      </c>
      <c r="BF346" s="202">
        <f>IF(O346="snížená",K346,0)</f>
        <v>0</v>
      </c>
      <c r="BG346" s="202">
        <f>IF(O346="zákl. přenesená",K346,0)</f>
        <v>0</v>
      </c>
      <c r="BH346" s="202">
        <f>IF(O346="sníž. přenesená",K346,0)</f>
        <v>0</v>
      </c>
      <c r="BI346" s="202">
        <f>IF(O346="nulová",K346,0)</f>
        <v>0</v>
      </c>
      <c r="BJ346" s="17" t="s">
        <v>165</v>
      </c>
      <c r="BK346" s="202">
        <f>ROUND(P346*H346,2)</f>
        <v>0</v>
      </c>
      <c r="BL346" s="17" t="s">
        <v>248</v>
      </c>
      <c r="BM346" s="201" t="s">
        <v>651</v>
      </c>
    </row>
    <row r="347" spans="1:65" s="2" customFormat="1" ht="11.25">
      <c r="A347" s="34"/>
      <c r="B347" s="35"/>
      <c r="C347" s="36"/>
      <c r="D347" s="203" t="s">
        <v>167</v>
      </c>
      <c r="E347" s="36"/>
      <c r="F347" s="204" t="s">
        <v>652</v>
      </c>
      <c r="G347" s="36"/>
      <c r="H347" s="36"/>
      <c r="I347" s="205"/>
      <c r="J347" s="205"/>
      <c r="K347" s="36"/>
      <c r="L347" s="36"/>
      <c r="M347" s="39"/>
      <c r="N347" s="206"/>
      <c r="O347" s="207"/>
      <c r="P347" s="71"/>
      <c r="Q347" s="71"/>
      <c r="R347" s="71"/>
      <c r="S347" s="71"/>
      <c r="T347" s="71"/>
      <c r="U347" s="71"/>
      <c r="V347" s="71"/>
      <c r="W347" s="71"/>
      <c r="X347" s="72"/>
      <c r="Y347" s="34"/>
      <c r="Z347" s="34"/>
      <c r="AA347" s="34"/>
      <c r="AB347" s="34"/>
      <c r="AC347" s="34"/>
      <c r="AD347" s="34"/>
      <c r="AE347" s="34"/>
      <c r="AT347" s="17" t="s">
        <v>167</v>
      </c>
      <c r="AU347" s="17" t="s">
        <v>165</v>
      </c>
    </row>
    <row r="348" spans="1:65" s="12" customFormat="1" ht="22.9" customHeight="1">
      <c r="B348" s="172"/>
      <c r="C348" s="173"/>
      <c r="D348" s="174" t="s">
        <v>73</v>
      </c>
      <c r="E348" s="187" t="s">
        <v>653</v>
      </c>
      <c r="F348" s="187" t="s">
        <v>654</v>
      </c>
      <c r="G348" s="173"/>
      <c r="H348" s="173"/>
      <c r="I348" s="176"/>
      <c r="J348" s="176"/>
      <c r="K348" s="188">
        <f>BK348</f>
        <v>0</v>
      </c>
      <c r="L348" s="173"/>
      <c r="M348" s="178"/>
      <c r="N348" s="179"/>
      <c r="O348" s="180"/>
      <c r="P348" s="180"/>
      <c r="Q348" s="181">
        <f>SUM(Q349:Q357)</f>
        <v>0</v>
      </c>
      <c r="R348" s="181">
        <f>SUM(R349:R357)</f>
        <v>0</v>
      </c>
      <c r="S348" s="180"/>
      <c r="T348" s="182">
        <f>SUM(T349:T357)</f>
        <v>0</v>
      </c>
      <c r="U348" s="180"/>
      <c r="V348" s="182">
        <f>SUM(V349:V357)</f>
        <v>2.3560000000000001E-2</v>
      </c>
      <c r="W348" s="180"/>
      <c r="X348" s="183">
        <f>SUM(X349:X357)</f>
        <v>0</v>
      </c>
      <c r="AR348" s="184" t="s">
        <v>165</v>
      </c>
      <c r="AT348" s="185" t="s">
        <v>73</v>
      </c>
      <c r="AU348" s="185" t="s">
        <v>82</v>
      </c>
      <c r="AY348" s="184" t="s">
        <v>156</v>
      </c>
      <c r="BK348" s="186">
        <f>SUM(BK349:BK357)</f>
        <v>0</v>
      </c>
    </row>
    <row r="349" spans="1:65" s="2" customFormat="1" ht="33" customHeight="1">
      <c r="A349" s="34"/>
      <c r="B349" s="35"/>
      <c r="C349" s="189" t="s">
        <v>655</v>
      </c>
      <c r="D349" s="189" t="s">
        <v>159</v>
      </c>
      <c r="E349" s="190" t="s">
        <v>656</v>
      </c>
      <c r="F349" s="191" t="s">
        <v>657</v>
      </c>
      <c r="G349" s="192" t="s">
        <v>180</v>
      </c>
      <c r="H349" s="193">
        <v>1</v>
      </c>
      <c r="I349" s="194"/>
      <c r="J349" s="194"/>
      <c r="K349" s="195">
        <f>ROUND(P349*H349,2)</f>
        <v>0</v>
      </c>
      <c r="L349" s="191" t="s">
        <v>163</v>
      </c>
      <c r="M349" s="39"/>
      <c r="N349" s="196" t="s">
        <v>1</v>
      </c>
      <c r="O349" s="197" t="s">
        <v>38</v>
      </c>
      <c r="P349" s="198">
        <f>I349+J349</f>
        <v>0</v>
      </c>
      <c r="Q349" s="198">
        <f>ROUND(I349*H349,2)</f>
        <v>0</v>
      </c>
      <c r="R349" s="198">
        <f>ROUND(J349*H349,2)</f>
        <v>0</v>
      </c>
      <c r="S349" s="71"/>
      <c r="T349" s="199">
        <f>S349*H349</f>
        <v>0</v>
      </c>
      <c r="U349" s="199">
        <v>0</v>
      </c>
      <c r="V349" s="199">
        <f>U349*H349</f>
        <v>0</v>
      </c>
      <c r="W349" s="199">
        <v>0</v>
      </c>
      <c r="X349" s="200">
        <f>W349*H349</f>
        <v>0</v>
      </c>
      <c r="Y349" s="34"/>
      <c r="Z349" s="34"/>
      <c r="AA349" s="34"/>
      <c r="AB349" s="34"/>
      <c r="AC349" s="34"/>
      <c r="AD349" s="34"/>
      <c r="AE349" s="34"/>
      <c r="AR349" s="201" t="s">
        <v>248</v>
      </c>
      <c r="AT349" s="201" t="s">
        <v>159</v>
      </c>
      <c r="AU349" s="201" t="s">
        <v>165</v>
      </c>
      <c r="AY349" s="17" t="s">
        <v>156</v>
      </c>
      <c r="BE349" s="202">
        <f>IF(O349="základní",K349,0)</f>
        <v>0</v>
      </c>
      <c r="BF349" s="202">
        <f>IF(O349="snížená",K349,0)</f>
        <v>0</v>
      </c>
      <c r="BG349" s="202">
        <f>IF(O349="zákl. přenesená",K349,0)</f>
        <v>0</v>
      </c>
      <c r="BH349" s="202">
        <f>IF(O349="sníž. přenesená",K349,0)</f>
        <v>0</v>
      </c>
      <c r="BI349" s="202">
        <f>IF(O349="nulová",K349,0)</f>
        <v>0</v>
      </c>
      <c r="BJ349" s="17" t="s">
        <v>165</v>
      </c>
      <c r="BK349" s="202">
        <f>ROUND(P349*H349,2)</f>
        <v>0</v>
      </c>
      <c r="BL349" s="17" t="s">
        <v>248</v>
      </c>
      <c r="BM349" s="201" t="s">
        <v>658</v>
      </c>
    </row>
    <row r="350" spans="1:65" s="2" customFormat="1" ht="11.25">
      <c r="A350" s="34"/>
      <c r="B350" s="35"/>
      <c r="C350" s="36"/>
      <c r="D350" s="203" t="s">
        <v>167</v>
      </c>
      <c r="E350" s="36"/>
      <c r="F350" s="204" t="s">
        <v>659</v>
      </c>
      <c r="G350" s="36"/>
      <c r="H350" s="36"/>
      <c r="I350" s="205"/>
      <c r="J350" s="205"/>
      <c r="K350" s="36"/>
      <c r="L350" s="36"/>
      <c r="M350" s="39"/>
      <c r="N350" s="206"/>
      <c r="O350" s="207"/>
      <c r="P350" s="71"/>
      <c r="Q350" s="71"/>
      <c r="R350" s="71"/>
      <c r="S350" s="71"/>
      <c r="T350" s="71"/>
      <c r="U350" s="71"/>
      <c r="V350" s="71"/>
      <c r="W350" s="71"/>
      <c r="X350" s="72"/>
      <c r="Y350" s="34"/>
      <c r="Z350" s="34"/>
      <c r="AA350" s="34"/>
      <c r="AB350" s="34"/>
      <c r="AC350" s="34"/>
      <c r="AD350" s="34"/>
      <c r="AE350" s="34"/>
      <c r="AT350" s="17" t="s">
        <v>167</v>
      </c>
      <c r="AU350" s="17" t="s">
        <v>165</v>
      </c>
    </row>
    <row r="351" spans="1:65" s="2" customFormat="1" ht="24.2" customHeight="1">
      <c r="A351" s="34"/>
      <c r="B351" s="35"/>
      <c r="C351" s="241" t="s">
        <v>660</v>
      </c>
      <c r="D351" s="241" t="s">
        <v>242</v>
      </c>
      <c r="E351" s="242" t="s">
        <v>661</v>
      </c>
      <c r="F351" s="243" t="s">
        <v>662</v>
      </c>
      <c r="G351" s="244" t="s">
        <v>162</v>
      </c>
      <c r="H351" s="245">
        <v>1</v>
      </c>
      <c r="I351" s="246"/>
      <c r="J351" s="247"/>
      <c r="K351" s="248">
        <f t="shared" ref="K351:K356" si="1">ROUND(P351*H351,2)</f>
        <v>0</v>
      </c>
      <c r="L351" s="243" t="s">
        <v>163</v>
      </c>
      <c r="M351" s="249"/>
      <c r="N351" s="250" t="s">
        <v>1</v>
      </c>
      <c r="O351" s="197" t="s">
        <v>38</v>
      </c>
      <c r="P351" s="198">
        <f t="shared" ref="P351:P356" si="2">I351+J351</f>
        <v>0</v>
      </c>
      <c r="Q351" s="198">
        <f t="shared" ref="Q351:Q356" si="3">ROUND(I351*H351,2)</f>
        <v>0</v>
      </c>
      <c r="R351" s="198">
        <f t="shared" ref="R351:R356" si="4">ROUND(J351*H351,2)</f>
        <v>0</v>
      </c>
      <c r="S351" s="71"/>
      <c r="T351" s="199">
        <f t="shared" ref="T351:T356" si="5">S351*H351</f>
        <v>0</v>
      </c>
      <c r="U351" s="199">
        <v>4.4000000000000003E-3</v>
      </c>
      <c r="V351" s="199">
        <f t="shared" ref="V351:V356" si="6">U351*H351</f>
        <v>4.4000000000000003E-3</v>
      </c>
      <c r="W351" s="199">
        <v>0</v>
      </c>
      <c r="X351" s="200">
        <f t="shared" ref="X351:X356" si="7">W351*H351</f>
        <v>0</v>
      </c>
      <c r="Y351" s="34"/>
      <c r="Z351" s="34"/>
      <c r="AA351" s="34"/>
      <c r="AB351" s="34"/>
      <c r="AC351" s="34"/>
      <c r="AD351" s="34"/>
      <c r="AE351" s="34"/>
      <c r="AR351" s="201" t="s">
        <v>346</v>
      </c>
      <c r="AT351" s="201" t="s">
        <v>242</v>
      </c>
      <c r="AU351" s="201" t="s">
        <v>165</v>
      </c>
      <c r="AY351" s="17" t="s">
        <v>156</v>
      </c>
      <c r="BE351" s="202">
        <f t="shared" ref="BE351:BE356" si="8">IF(O351="základní",K351,0)</f>
        <v>0</v>
      </c>
      <c r="BF351" s="202">
        <f t="shared" ref="BF351:BF356" si="9">IF(O351="snížená",K351,0)</f>
        <v>0</v>
      </c>
      <c r="BG351" s="202">
        <f t="shared" ref="BG351:BG356" si="10">IF(O351="zákl. přenesená",K351,0)</f>
        <v>0</v>
      </c>
      <c r="BH351" s="202">
        <f t="shared" ref="BH351:BH356" si="11">IF(O351="sníž. přenesená",K351,0)</f>
        <v>0</v>
      </c>
      <c r="BI351" s="202">
        <f t="shared" ref="BI351:BI356" si="12">IF(O351="nulová",K351,0)</f>
        <v>0</v>
      </c>
      <c r="BJ351" s="17" t="s">
        <v>165</v>
      </c>
      <c r="BK351" s="202">
        <f t="shared" ref="BK351:BK356" si="13">ROUND(P351*H351,2)</f>
        <v>0</v>
      </c>
      <c r="BL351" s="17" t="s">
        <v>248</v>
      </c>
      <c r="BM351" s="201" t="s">
        <v>663</v>
      </c>
    </row>
    <row r="352" spans="1:65" s="2" customFormat="1" ht="24.2" customHeight="1">
      <c r="A352" s="34"/>
      <c r="B352" s="35"/>
      <c r="C352" s="241" t="s">
        <v>664</v>
      </c>
      <c r="D352" s="241" t="s">
        <v>242</v>
      </c>
      <c r="E352" s="242" t="s">
        <v>665</v>
      </c>
      <c r="F352" s="243" t="s">
        <v>666</v>
      </c>
      <c r="G352" s="244" t="s">
        <v>180</v>
      </c>
      <c r="H352" s="245">
        <v>1</v>
      </c>
      <c r="I352" s="246"/>
      <c r="J352" s="247"/>
      <c r="K352" s="248">
        <f t="shared" si="1"/>
        <v>0</v>
      </c>
      <c r="L352" s="243" t="s">
        <v>163</v>
      </c>
      <c r="M352" s="249"/>
      <c r="N352" s="250" t="s">
        <v>1</v>
      </c>
      <c r="O352" s="197" t="s">
        <v>38</v>
      </c>
      <c r="P352" s="198">
        <f t="shared" si="2"/>
        <v>0</v>
      </c>
      <c r="Q352" s="198">
        <f t="shared" si="3"/>
        <v>0</v>
      </c>
      <c r="R352" s="198">
        <f t="shared" si="4"/>
        <v>0</v>
      </c>
      <c r="S352" s="71"/>
      <c r="T352" s="199">
        <f t="shared" si="5"/>
        <v>0</v>
      </c>
      <c r="U352" s="199">
        <v>1.77E-2</v>
      </c>
      <c r="V352" s="199">
        <f t="shared" si="6"/>
        <v>1.77E-2</v>
      </c>
      <c r="W352" s="199">
        <v>0</v>
      </c>
      <c r="X352" s="200">
        <f t="shared" si="7"/>
        <v>0</v>
      </c>
      <c r="Y352" s="34"/>
      <c r="Z352" s="34"/>
      <c r="AA352" s="34"/>
      <c r="AB352" s="34"/>
      <c r="AC352" s="34"/>
      <c r="AD352" s="34"/>
      <c r="AE352" s="34"/>
      <c r="AR352" s="201" t="s">
        <v>346</v>
      </c>
      <c r="AT352" s="201" t="s">
        <v>242</v>
      </c>
      <c r="AU352" s="201" t="s">
        <v>165</v>
      </c>
      <c r="AY352" s="17" t="s">
        <v>156</v>
      </c>
      <c r="BE352" s="202">
        <f t="shared" si="8"/>
        <v>0</v>
      </c>
      <c r="BF352" s="202">
        <f t="shared" si="9"/>
        <v>0</v>
      </c>
      <c r="BG352" s="202">
        <f t="shared" si="10"/>
        <v>0</v>
      </c>
      <c r="BH352" s="202">
        <f t="shared" si="11"/>
        <v>0</v>
      </c>
      <c r="BI352" s="202">
        <f t="shared" si="12"/>
        <v>0</v>
      </c>
      <c r="BJ352" s="17" t="s">
        <v>165</v>
      </c>
      <c r="BK352" s="202">
        <f t="shared" si="13"/>
        <v>0</v>
      </c>
      <c r="BL352" s="17" t="s">
        <v>248</v>
      </c>
      <c r="BM352" s="201" t="s">
        <v>667</v>
      </c>
    </row>
    <row r="353" spans="1:65" s="2" customFormat="1" ht="24.2" customHeight="1">
      <c r="A353" s="34"/>
      <c r="B353" s="35"/>
      <c r="C353" s="241" t="s">
        <v>668</v>
      </c>
      <c r="D353" s="241" t="s">
        <v>242</v>
      </c>
      <c r="E353" s="242" t="s">
        <v>669</v>
      </c>
      <c r="F353" s="243" t="s">
        <v>670</v>
      </c>
      <c r="G353" s="244" t="s">
        <v>162</v>
      </c>
      <c r="H353" s="245">
        <v>1</v>
      </c>
      <c r="I353" s="246"/>
      <c r="J353" s="247"/>
      <c r="K353" s="248">
        <f t="shared" si="1"/>
        <v>0</v>
      </c>
      <c r="L353" s="243" t="s">
        <v>163</v>
      </c>
      <c r="M353" s="249"/>
      <c r="N353" s="250" t="s">
        <v>1</v>
      </c>
      <c r="O353" s="197" t="s">
        <v>38</v>
      </c>
      <c r="P353" s="198">
        <f t="shared" si="2"/>
        <v>0</v>
      </c>
      <c r="Q353" s="198">
        <f t="shared" si="3"/>
        <v>0</v>
      </c>
      <c r="R353" s="198">
        <f t="shared" si="4"/>
        <v>0</v>
      </c>
      <c r="S353" s="71"/>
      <c r="T353" s="199">
        <f t="shared" si="5"/>
        <v>0</v>
      </c>
      <c r="U353" s="199">
        <v>1.1999999999999999E-3</v>
      </c>
      <c r="V353" s="199">
        <f t="shared" si="6"/>
        <v>1.1999999999999999E-3</v>
      </c>
      <c r="W353" s="199">
        <v>0</v>
      </c>
      <c r="X353" s="200">
        <f t="shared" si="7"/>
        <v>0</v>
      </c>
      <c r="Y353" s="34"/>
      <c r="Z353" s="34"/>
      <c r="AA353" s="34"/>
      <c r="AB353" s="34"/>
      <c r="AC353" s="34"/>
      <c r="AD353" s="34"/>
      <c r="AE353" s="34"/>
      <c r="AR353" s="201" t="s">
        <v>346</v>
      </c>
      <c r="AT353" s="201" t="s">
        <v>242</v>
      </c>
      <c r="AU353" s="201" t="s">
        <v>165</v>
      </c>
      <c r="AY353" s="17" t="s">
        <v>156</v>
      </c>
      <c r="BE353" s="202">
        <f t="shared" si="8"/>
        <v>0</v>
      </c>
      <c r="BF353" s="202">
        <f t="shared" si="9"/>
        <v>0</v>
      </c>
      <c r="BG353" s="202">
        <f t="shared" si="10"/>
        <v>0</v>
      </c>
      <c r="BH353" s="202">
        <f t="shared" si="11"/>
        <v>0</v>
      </c>
      <c r="BI353" s="202">
        <f t="shared" si="12"/>
        <v>0</v>
      </c>
      <c r="BJ353" s="17" t="s">
        <v>165</v>
      </c>
      <c r="BK353" s="202">
        <f t="shared" si="13"/>
        <v>0</v>
      </c>
      <c r="BL353" s="17" t="s">
        <v>248</v>
      </c>
      <c r="BM353" s="201" t="s">
        <v>671</v>
      </c>
    </row>
    <row r="354" spans="1:65" s="2" customFormat="1" ht="24.2" customHeight="1">
      <c r="A354" s="34"/>
      <c r="B354" s="35"/>
      <c r="C354" s="241" t="s">
        <v>672</v>
      </c>
      <c r="D354" s="241" t="s">
        <v>242</v>
      </c>
      <c r="E354" s="242" t="s">
        <v>673</v>
      </c>
      <c r="F354" s="243" t="s">
        <v>674</v>
      </c>
      <c r="G354" s="244" t="s">
        <v>162</v>
      </c>
      <c r="H354" s="245">
        <v>1</v>
      </c>
      <c r="I354" s="246"/>
      <c r="J354" s="247"/>
      <c r="K354" s="248">
        <f t="shared" si="1"/>
        <v>0</v>
      </c>
      <c r="L354" s="243" t="s">
        <v>163</v>
      </c>
      <c r="M354" s="249"/>
      <c r="N354" s="250" t="s">
        <v>1</v>
      </c>
      <c r="O354" s="197" t="s">
        <v>38</v>
      </c>
      <c r="P354" s="198">
        <f t="shared" si="2"/>
        <v>0</v>
      </c>
      <c r="Q354" s="198">
        <f t="shared" si="3"/>
        <v>0</v>
      </c>
      <c r="R354" s="198">
        <f t="shared" si="4"/>
        <v>0</v>
      </c>
      <c r="S354" s="71"/>
      <c r="T354" s="199">
        <f t="shared" si="5"/>
        <v>0</v>
      </c>
      <c r="U354" s="199">
        <v>5.0000000000000002E-5</v>
      </c>
      <c r="V354" s="199">
        <f t="shared" si="6"/>
        <v>5.0000000000000002E-5</v>
      </c>
      <c r="W354" s="199">
        <v>0</v>
      </c>
      <c r="X354" s="200">
        <f t="shared" si="7"/>
        <v>0</v>
      </c>
      <c r="Y354" s="34"/>
      <c r="Z354" s="34"/>
      <c r="AA354" s="34"/>
      <c r="AB354" s="34"/>
      <c r="AC354" s="34"/>
      <c r="AD354" s="34"/>
      <c r="AE354" s="34"/>
      <c r="AR354" s="201" t="s">
        <v>346</v>
      </c>
      <c r="AT354" s="201" t="s">
        <v>242</v>
      </c>
      <c r="AU354" s="201" t="s">
        <v>165</v>
      </c>
      <c r="AY354" s="17" t="s">
        <v>156</v>
      </c>
      <c r="BE354" s="202">
        <f t="shared" si="8"/>
        <v>0</v>
      </c>
      <c r="BF354" s="202">
        <f t="shared" si="9"/>
        <v>0</v>
      </c>
      <c r="BG354" s="202">
        <f t="shared" si="10"/>
        <v>0</v>
      </c>
      <c r="BH354" s="202">
        <f t="shared" si="11"/>
        <v>0</v>
      </c>
      <c r="BI354" s="202">
        <f t="shared" si="12"/>
        <v>0</v>
      </c>
      <c r="BJ354" s="17" t="s">
        <v>165</v>
      </c>
      <c r="BK354" s="202">
        <f t="shared" si="13"/>
        <v>0</v>
      </c>
      <c r="BL354" s="17" t="s">
        <v>248</v>
      </c>
      <c r="BM354" s="201" t="s">
        <v>675</v>
      </c>
    </row>
    <row r="355" spans="1:65" s="2" customFormat="1" ht="24.2" customHeight="1">
      <c r="A355" s="34"/>
      <c r="B355" s="35"/>
      <c r="C355" s="241" t="s">
        <v>676</v>
      </c>
      <c r="D355" s="241" t="s">
        <v>242</v>
      </c>
      <c r="E355" s="242" t="s">
        <v>677</v>
      </c>
      <c r="F355" s="243" t="s">
        <v>678</v>
      </c>
      <c r="G355" s="244" t="s">
        <v>162</v>
      </c>
      <c r="H355" s="245">
        <v>1</v>
      </c>
      <c r="I355" s="246"/>
      <c r="J355" s="247"/>
      <c r="K355" s="248">
        <f t="shared" si="1"/>
        <v>0</v>
      </c>
      <c r="L355" s="243" t="s">
        <v>163</v>
      </c>
      <c r="M355" s="249"/>
      <c r="N355" s="250" t="s">
        <v>1</v>
      </c>
      <c r="O355" s="197" t="s">
        <v>38</v>
      </c>
      <c r="P355" s="198">
        <f t="shared" si="2"/>
        <v>0</v>
      </c>
      <c r="Q355" s="198">
        <f t="shared" si="3"/>
        <v>0</v>
      </c>
      <c r="R355" s="198">
        <f t="shared" si="4"/>
        <v>0</v>
      </c>
      <c r="S355" s="71"/>
      <c r="T355" s="199">
        <f t="shared" si="5"/>
        <v>0</v>
      </c>
      <c r="U355" s="199">
        <v>2.1000000000000001E-4</v>
      </c>
      <c r="V355" s="199">
        <f t="shared" si="6"/>
        <v>2.1000000000000001E-4</v>
      </c>
      <c r="W355" s="199">
        <v>0</v>
      </c>
      <c r="X355" s="200">
        <f t="shared" si="7"/>
        <v>0</v>
      </c>
      <c r="Y355" s="34"/>
      <c r="Z355" s="34"/>
      <c r="AA355" s="34"/>
      <c r="AB355" s="34"/>
      <c r="AC355" s="34"/>
      <c r="AD355" s="34"/>
      <c r="AE355" s="34"/>
      <c r="AR355" s="201" t="s">
        <v>346</v>
      </c>
      <c r="AT355" s="201" t="s">
        <v>242</v>
      </c>
      <c r="AU355" s="201" t="s">
        <v>165</v>
      </c>
      <c r="AY355" s="17" t="s">
        <v>156</v>
      </c>
      <c r="BE355" s="202">
        <f t="shared" si="8"/>
        <v>0</v>
      </c>
      <c r="BF355" s="202">
        <f t="shared" si="9"/>
        <v>0</v>
      </c>
      <c r="BG355" s="202">
        <f t="shared" si="10"/>
        <v>0</v>
      </c>
      <c r="BH355" s="202">
        <f t="shared" si="11"/>
        <v>0</v>
      </c>
      <c r="BI355" s="202">
        <f t="shared" si="12"/>
        <v>0</v>
      </c>
      <c r="BJ355" s="17" t="s">
        <v>165</v>
      </c>
      <c r="BK355" s="202">
        <f t="shared" si="13"/>
        <v>0</v>
      </c>
      <c r="BL355" s="17" t="s">
        <v>248</v>
      </c>
      <c r="BM355" s="201" t="s">
        <v>679</v>
      </c>
    </row>
    <row r="356" spans="1:65" s="2" customFormat="1" ht="24.2" customHeight="1">
      <c r="A356" s="34"/>
      <c r="B356" s="35"/>
      <c r="C356" s="189" t="s">
        <v>680</v>
      </c>
      <c r="D356" s="189" t="s">
        <v>159</v>
      </c>
      <c r="E356" s="190" t="s">
        <v>681</v>
      </c>
      <c r="F356" s="191" t="s">
        <v>682</v>
      </c>
      <c r="G356" s="192" t="s">
        <v>415</v>
      </c>
      <c r="H356" s="251"/>
      <c r="I356" s="194"/>
      <c r="J356" s="194"/>
      <c r="K356" s="195">
        <f t="shared" si="1"/>
        <v>0</v>
      </c>
      <c r="L356" s="191" t="s">
        <v>163</v>
      </c>
      <c r="M356" s="39"/>
      <c r="N356" s="196" t="s">
        <v>1</v>
      </c>
      <c r="O356" s="197" t="s">
        <v>38</v>
      </c>
      <c r="P356" s="198">
        <f t="shared" si="2"/>
        <v>0</v>
      </c>
      <c r="Q356" s="198">
        <f t="shared" si="3"/>
        <v>0</v>
      </c>
      <c r="R356" s="198">
        <f t="shared" si="4"/>
        <v>0</v>
      </c>
      <c r="S356" s="71"/>
      <c r="T356" s="199">
        <f t="shared" si="5"/>
        <v>0</v>
      </c>
      <c r="U356" s="199">
        <v>0</v>
      </c>
      <c r="V356" s="199">
        <f t="shared" si="6"/>
        <v>0</v>
      </c>
      <c r="W356" s="199">
        <v>0</v>
      </c>
      <c r="X356" s="200">
        <f t="shared" si="7"/>
        <v>0</v>
      </c>
      <c r="Y356" s="34"/>
      <c r="Z356" s="34"/>
      <c r="AA356" s="34"/>
      <c r="AB356" s="34"/>
      <c r="AC356" s="34"/>
      <c r="AD356" s="34"/>
      <c r="AE356" s="34"/>
      <c r="AR356" s="201" t="s">
        <v>248</v>
      </c>
      <c r="AT356" s="201" t="s">
        <v>159</v>
      </c>
      <c r="AU356" s="201" t="s">
        <v>165</v>
      </c>
      <c r="AY356" s="17" t="s">
        <v>156</v>
      </c>
      <c r="BE356" s="202">
        <f t="shared" si="8"/>
        <v>0</v>
      </c>
      <c r="BF356" s="202">
        <f t="shared" si="9"/>
        <v>0</v>
      </c>
      <c r="BG356" s="202">
        <f t="shared" si="10"/>
        <v>0</v>
      </c>
      <c r="BH356" s="202">
        <f t="shared" si="11"/>
        <v>0</v>
      </c>
      <c r="BI356" s="202">
        <f t="shared" si="12"/>
        <v>0</v>
      </c>
      <c r="BJ356" s="17" t="s">
        <v>165</v>
      </c>
      <c r="BK356" s="202">
        <f t="shared" si="13"/>
        <v>0</v>
      </c>
      <c r="BL356" s="17" t="s">
        <v>248</v>
      </c>
      <c r="BM356" s="201" t="s">
        <v>683</v>
      </c>
    </row>
    <row r="357" spans="1:65" s="2" customFormat="1" ht="11.25">
      <c r="A357" s="34"/>
      <c r="B357" s="35"/>
      <c r="C357" s="36"/>
      <c r="D357" s="203" t="s">
        <v>167</v>
      </c>
      <c r="E357" s="36"/>
      <c r="F357" s="204" t="s">
        <v>684</v>
      </c>
      <c r="G357" s="36"/>
      <c r="H357" s="36"/>
      <c r="I357" s="205"/>
      <c r="J357" s="205"/>
      <c r="K357" s="36"/>
      <c r="L357" s="36"/>
      <c r="M357" s="39"/>
      <c r="N357" s="206"/>
      <c r="O357" s="207"/>
      <c r="P357" s="71"/>
      <c r="Q357" s="71"/>
      <c r="R357" s="71"/>
      <c r="S357" s="71"/>
      <c r="T357" s="71"/>
      <c r="U357" s="71"/>
      <c r="V357" s="71"/>
      <c r="W357" s="71"/>
      <c r="X357" s="72"/>
      <c r="Y357" s="34"/>
      <c r="Z357" s="34"/>
      <c r="AA357" s="34"/>
      <c r="AB357" s="34"/>
      <c r="AC357" s="34"/>
      <c r="AD357" s="34"/>
      <c r="AE357" s="34"/>
      <c r="AT357" s="17" t="s">
        <v>167</v>
      </c>
      <c r="AU357" s="17" t="s">
        <v>165</v>
      </c>
    </row>
    <row r="358" spans="1:65" s="12" customFormat="1" ht="25.9" customHeight="1">
      <c r="B358" s="172"/>
      <c r="C358" s="173"/>
      <c r="D358" s="174" t="s">
        <v>73</v>
      </c>
      <c r="E358" s="175" t="s">
        <v>242</v>
      </c>
      <c r="F358" s="175" t="s">
        <v>685</v>
      </c>
      <c r="G358" s="173"/>
      <c r="H358" s="173"/>
      <c r="I358" s="176"/>
      <c r="J358" s="176"/>
      <c r="K358" s="177">
        <f>BK358</f>
        <v>0</v>
      </c>
      <c r="L358" s="173"/>
      <c r="M358" s="178"/>
      <c r="N358" s="179"/>
      <c r="O358" s="180"/>
      <c r="P358" s="180"/>
      <c r="Q358" s="181">
        <f>Q359</f>
        <v>0</v>
      </c>
      <c r="R358" s="181">
        <f>R359</f>
        <v>0</v>
      </c>
      <c r="S358" s="180"/>
      <c r="T358" s="182">
        <f>T359</f>
        <v>0</v>
      </c>
      <c r="U358" s="180"/>
      <c r="V358" s="182">
        <f>V359</f>
        <v>0</v>
      </c>
      <c r="W358" s="180"/>
      <c r="X358" s="183">
        <f>X359</f>
        <v>0</v>
      </c>
      <c r="AR358" s="184" t="s">
        <v>157</v>
      </c>
      <c r="AT358" s="185" t="s">
        <v>73</v>
      </c>
      <c r="AU358" s="185" t="s">
        <v>74</v>
      </c>
      <c r="AY358" s="184" t="s">
        <v>156</v>
      </c>
      <c r="BK358" s="186">
        <f>BK359</f>
        <v>0</v>
      </c>
    </row>
    <row r="359" spans="1:65" s="12" customFormat="1" ht="22.9" customHeight="1">
      <c r="B359" s="172"/>
      <c r="C359" s="173"/>
      <c r="D359" s="174" t="s">
        <v>73</v>
      </c>
      <c r="E359" s="187" t="s">
        <v>686</v>
      </c>
      <c r="F359" s="187" t="s">
        <v>687</v>
      </c>
      <c r="G359" s="173"/>
      <c r="H359" s="173"/>
      <c r="I359" s="176"/>
      <c r="J359" s="176"/>
      <c r="K359" s="188">
        <f>BK359</f>
        <v>0</v>
      </c>
      <c r="L359" s="173"/>
      <c r="M359" s="178"/>
      <c r="N359" s="179"/>
      <c r="O359" s="180"/>
      <c r="P359" s="180"/>
      <c r="Q359" s="181">
        <f>SUM(Q360:Q361)</f>
        <v>0</v>
      </c>
      <c r="R359" s="181">
        <f>SUM(R360:R361)</f>
        <v>0</v>
      </c>
      <c r="S359" s="180"/>
      <c r="T359" s="182">
        <f>SUM(T360:T361)</f>
        <v>0</v>
      </c>
      <c r="U359" s="180"/>
      <c r="V359" s="182">
        <f>SUM(V360:V361)</f>
        <v>0</v>
      </c>
      <c r="W359" s="180"/>
      <c r="X359" s="183">
        <f>SUM(X360:X361)</f>
        <v>0</v>
      </c>
      <c r="AR359" s="184" t="s">
        <v>157</v>
      </c>
      <c r="AT359" s="185" t="s">
        <v>73</v>
      </c>
      <c r="AU359" s="185" t="s">
        <v>82</v>
      </c>
      <c r="AY359" s="184" t="s">
        <v>156</v>
      </c>
      <c r="BK359" s="186">
        <f>SUM(BK360:BK361)</f>
        <v>0</v>
      </c>
    </row>
    <row r="360" spans="1:65" s="2" customFormat="1" ht="24">
      <c r="A360" s="34"/>
      <c r="B360" s="35"/>
      <c r="C360" s="189" t="s">
        <v>688</v>
      </c>
      <c r="D360" s="189" t="s">
        <v>159</v>
      </c>
      <c r="E360" s="190" t="s">
        <v>689</v>
      </c>
      <c r="F360" s="191" t="s">
        <v>690</v>
      </c>
      <c r="G360" s="192" t="s">
        <v>162</v>
      </c>
      <c r="H360" s="193">
        <v>1</v>
      </c>
      <c r="I360" s="194"/>
      <c r="J360" s="194"/>
      <c r="K360" s="195">
        <f>ROUND(P360*H360,2)</f>
        <v>0</v>
      </c>
      <c r="L360" s="191" t="s">
        <v>163</v>
      </c>
      <c r="M360" s="39"/>
      <c r="N360" s="196" t="s">
        <v>1</v>
      </c>
      <c r="O360" s="197" t="s">
        <v>38</v>
      </c>
      <c r="P360" s="198">
        <f>I360+J360</f>
        <v>0</v>
      </c>
      <c r="Q360" s="198">
        <f>ROUND(I360*H360,2)</f>
        <v>0</v>
      </c>
      <c r="R360" s="198">
        <f>ROUND(J360*H360,2)</f>
        <v>0</v>
      </c>
      <c r="S360" s="71"/>
      <c r="T360" s="199">
        <f>S360*H360</f>
        <v>0</v>
      </c>
      <c r="U360" s="199">
        <v>0</v>
      </c>
      <c r="V360" s="199">
        <f>U360*H360</f>
        <v>0</v>
      </c>
      <c r="W360" s="199">
        <v>0</v>
      </c>
      <c r="X360" s="200">
        <f>W360*H360</f>
        <v>0</v>
      </c>
      <c r="Y360" s="34"/>
      <c r="Z360" s="34"/>
      <c r="AA360" s="34"/>
      <c r="AB360" s="34"/>
      <c r="AC360" s="34"/>
      <c r="AD360" s="34"/>
      <c r="AE360" s="34"/>
      <c r="AR360" s="201" t="s">
        <v>688</v>
      </c>
      <c r="AT360" s="201" t="s">
        <v>159</v>
      </c>
      <c r="AU360" s="201" t="s">
        <v>165</v>
      </c>
      <c r="AY360" s="17" t="s">
        <v>156</v>
      </c>
      <c r="BE360" s="202">
        <f>IF(O360="základní",K360,0)</f>
        <v>0</v>
      </c>
      <c r="BF360" s="202">
        <f>IF(O360="snížená",K360,0)</f>
        <v>0</v>
      </c>
      <c r="BG360" s="202">
        <f>IF(O360="zákl. přenesená",K360,0)</f>
        <v>0</v>
      </c>
      <c r="BH360" s="202">
        <f>IF(O360="sníž. přenesená",K360,0)</f>
        <v>0</v>
      </c>
      <c r="BI360" s="202">
        <f>IF(O360="nulová",K360,0)</f>
        <v>0</v>
      </c>
      <c r="BJ360" s="17" t="s">
        <v>165</v>
      </c>
      <c r="BK360" s="202">
        <f>ROUND(P360*H360,2)</f>
        <v>0</v>
      </c>
      <c r="BL360" s="17" t="s">
        <v>688</v>
      </c>
      <c r="BM360" s="201" t="s">
        <v>691</v>
      </c>
    </row>
    <row r="361" spans="1:65" s="2" customFormat="1" ht="11.25">
      <c r="A361" s="34"/>
      <c r="B361" s="35"/>
      <c r="C361" s="36"/>
      <c r="D361" s="203" t="s">
        <v>167</v>
      </c>
      <c r="E361" s="36"/>
      <c r="F361" s="204" t="s">
        <v>692</v>
      </c>
      <c r="G361" s="36"/>
      <c r="H361" s="36"/>
      <c r="I361" s="205"/>
      <c r="J361" s="205"/>
      <c r="K361" s="36"/>
      <c r="L361" s="36"/>
      <c r="M361" s="39"/>
      <c r="N361" s="252"/>
      <c r="O361" s="253"/>
      <c r="P361" s="254"/>
      <c r="Q361" s="254"/>
      <c r="R361" s="254"/>
      <c r="S361" s="254"/>
      <c r="T361" s="254"/>
      <c r="U361" s="254"/>
      <c r="V361" s="254"/>
      <c r="W361" s="254"/>
      <c r="X361" s="255"/>
      <c r="Y361" s="34"/>
      <c r="Z361" s="34"/>
      <c r="AA361" s="34"/>
      <c r="AB361" s="34"/>
      <c r="AC361" s="34"/>
      <c r="AD361" s="34"/>
      <c r="AE361" s="34"/>
      <c r="AT361" s="17" t="s">
        <v>167</v>
      </c>
      <c r="AU361" s="17" t="s">
        <v>165</v>
      </c>
    </row>
    <row r="362" spans="1:65" s="2" customFormat="1" ht="6.95" customHeight="1">
      <c r="A362" s="34"/>
      <c r="B362" s="54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39"/>
      <c r="N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</row>
  </sheetData>
  <sheetProtection algorithmName="SHA-512" hashValue="0BDho+b3ulQH8jjLkpbhbpTdXmRYKHYEhAPeLJ8TMoAhDDfqyL1P0jEtFWeAV7CBE5NQipa04oSrM1qg8XK2ng==" saltValue="ejVtbFoyYPUgc1Lit29gOPVhs3WUzte5/ZvGeZQJSSK0eYIV1gg+9mHnkZas2v8sUA65IrofGY+4JIOeHhCZwQ==" spinCount="100000" sheet="1" objects="1" scenarios="1" formatColumns="0" formatRows="0" autoFilter="0"/>
  <autoFilter ref="C135:L361"/>
  <mergeCells count="9">
    <mergeCell ref="E87:H87"/>
    <mergeCell ref="E126:H126"/>
    <mergeCell ref="E128:H128"/>
    <mergeCell ref="M2:Z2"/>
    <mergeCell ref="E7:H7"/>
    <mergeCell ref="E9:H9"/>
    <mergeCell ref="E18:H18"/>
    <mergeCell ref="E27:H27"/>
    <mergeCell ref="E85:H85"/>
  </mergeCells>
  <hyperlinks>
    <hyperlink ref="F140" r:id="rId1"/>
    <hyperlink ref="F142" r:id="rId2"/>
    <hyperlink ref="F144" r:id="rId3"/>
    <hyperlink ref="F146" r:id="rId4"/>
    <hyperlink ref="F148" r:id="rId5"/>
    <hyperlink ref="F150" r:id="rId6"/>
    <hyperlink ref="F156" r:id="rId7"/>
    <hyperlink ref="F158" r:id="rId8"/>
    <hyperlink ref="F163" r:id="rId9"/>
    <hyperlink ref="F165" r:id="rId10"/>
    <hyperlink ref="F167" r:id="rId11"/>
    <hyperlink ref="F169" r:id="rId12"/>
    <hyperlink ref="F171" r:id="rId13"/>
    <hyperlink ref="F173" r:id="rId14"/>
    <hyperlink ref="F180" r:id="rId15"/>
    <hyperlink ref="F182" r:id="rId16"/>
    <hyperlink ref="F187" r:id="rId17"/>
    <hyperlink ref="F191" r:id="rId18"/>
    <hyperlink ref="F193" r:id="rId19"/>
    <hyperlink ref="F197" r:id="rId20"/>
    <hyperlink ref="F199" r:id="rId21"/>
    <hyperlink ref="F204" r:id="rId22"/>
    <hyperlink ref="F209" r:id="rId23"/>
    <hyperlink ref="F213" r:id="rId24"/>
    <hyperlink ref="F216" r:id="rId25"/>
    <hyperlink ref="F218" r:id="rId26"/>
    <hyperlink ref="F221" r:id="rId27"/>
    <hyperlink ref="F223" r:id="rId28"/>
    <hyperlink ref="F226" r:id="rId29"/>
    <hyperlink ref="F228" r:id="rId30"/>
    <hyperlink ref="F231" r:id="rId31"/>
    <hyperlink ref="F233" r:id="rId32"/>
    <hyperlink ref="F237" r:id="rId33"/>
    <hyperlink ref="F239" r:id="rId34"/>
    <hyperlink ref="F242" r:id="rId35"/>
    <hyperlink ref="F247" r:id="rId36"/>
    <hyperlink ref="F249" r:id="rId37"/>
    <hyperlink ref="F253" r:id="rId38"/>
    <hyperlink ref="F255" r:id="rId39"/>
    <hyperlink ref="F257" r:id="rId40"/>
    <hyperlink ref="F259" r:id="rId41"/>
    <hyperlink ref="F262" r:id="rId42"/>
    <hyperlink ref="F265" r:id="rId43"/>
    <hyperlink ref="F267" r:id="rId44"/>
    <hyperlink ref="F269" r:id="rId45"/>
    <hyperlink ref="F272" r:id="rId46"/>
    <hyperlink ref="F275" r:id="rId47"/>
    <hyperlink ref="F277" r:id="rId48"/>
    <hyperlink ref="F279" r:id="rId49"/>
    <hyperlink ref="F281" r:id="rId50"/>
    <hyperlink ref="F284" r:id="rId51"/>
    <hyperlink ref="F286" r:id="rId52"/>
    <hyperlink ref="F288" r:id="rId53"/>
    <hyperlink ref="F290" r:id="rId54"/>
    <hyperlink ref="F293" r:id="rId55"/>
    <hyperlink ref="F295" r:id="rId56"/>
    <hyperlink ref="F297" r:id="rId57"/>
    <hyperlink ref="F299" r:id="rId58"/>
    <hyperlink ref="F306" r:id="rId59"/>
    <hyperlink ref="F308" r:id="rId60"/>
    <hyperlink ref="F310" r:id="rId61"/>
    <hyperlink ref="F312" r:id="rId62"/>
    <hyperlink ref="F314" r:id="rId63"/>
    <hyperlink ref="F316" r:id="rId64"/>
    <hyperlink ref="F319" r:id="rId65"/>
    <hyperlink ref="F321" r:id="rId66"/>
    <hyperlink ref="F325" r:id="rId67"/>
    <hyperlink ref="F328" r:id="rId68"/>
    <hyperlink ref="F330" r:id="rId69"/>
    <hyperlink ref="F332" r:id="rId70"/>
    <hyperlink ref="F335" r:id="rId71"/>
    <hyperlink ref="F337" r:id="rId72"/>
    <hyperlink ref="F341" r:id="rId73"/>
    <hyperlink ref="F345" r:id="rId74"/>
    <hyperlink ref="F347" r:id="rId75"/>
    <hyperlink ref="F350" r:id="rId76"/>
    <hyperlink ref="F357" r:id="rId77"/>
    <hyperlink ref="F361" r:id="rId7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T2" s="17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82</v>
      </c>
    </row>
    <row r="4" spans="1:46" s="1" customFormat="1" ht="24.95" customHeight="1">
      <c r="B4" s="20"/>
      <c r="D4" s="111" t="s">
        <v>105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97" t="str">
        <f>'Rekapitulace stavby'!K6</f>
        <v>Výměna topných zdrojů b.j. v obvodu OŘ Olomouc</v>
      </c>
      <c r="F7" s="298"/>
      <c r="G7" s="298"/>
      <c r="H7" s="298"/>
      <c r="M7" s="20"/>
    </row>
    <row r="8" spans="1:4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693</v>
      </c>
      <c r="F9" s="300"/>
      <c r="G9" s="300"/>
      <c r="H9" s="300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03" t="s">
        <v>1</v>
      </c>
      <c r="F27" s="303"/>
      <c r="G27" s="303"/>
      <c r="H27" s="303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108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109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ROUND(K132,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ROUND((SUM(BE132:BE322)),  2)</f>
        <v>0</v>
      </c>
      <c r="G35" s="34"/>
      <c r="H35" s="34"/>
      <c r="I35" s="125">
        <v>0.21</v>
      </c>
      <c r="J35" s="34"/>
      <c r="K35" s="120">
        <f>ROUND(((SUM(BE132:BE322))*I35),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ROUND((SUM(BF132:BF322)),  2)</f>
        <v>0</v>
      </c>
      <c r="G36" s="34"/>
      <c r="H36" s="34"/>
      <c r="I36" s="125">
        <v>0.15</v>
      </c>
      <c r="J36" s="34"/>
      <c r="K36" s="120">
        <f>ROUND(((SUM(BF132:BF322))*I36),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ROUND((SUM(BG132:BG322)),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ROUND((SUM(BH132:BH322)),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ROUND((SUM(BI132:BI322)),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110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Výměna topných zdrojů b.j. v obvodu OŘ Olomouc</v>
      </c>
      <c r="F85" s="305"/>
      <c r="G85" s="305"/>
      <c r="H85" s="305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SO 02 - SD č.49, Ruda nad Moravou byt Pihík</v>
      </c>
      <c r="F87" s="306"/>
      <c r="G87" s="306"/>
      <c r="H87" s="306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111</v>
      </c>
      <c r="D94" s="145"/>
      <c r="E94" s="145"/>
      <c r="F94" s="145"/>
      <c r="G94" s="145"/>
      <c r="H94" s="145"/>
      <c r="I94" s="146" t="s">
        <v>112</v>
      </c>
      <c r="J94" s="146" t="s">
        <v>113</v>
      </c>
      <c r="K94" s="146" t="s">
        <v>114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115</v>
      </c>
      <c r="D96" s="36"/>
      <c r="E96" s="36"/>
      <c r="F96" s="36"/>
      <c r="G96" s="36"/>
      <c r="H96" s="36"/>
      <c r="I96" s="84">
        <f t="shared" ref="I96:J98" si="0">Q132</f>
        <v>0</v>
      </c>
      <c r="J96" s="84">
        <f t="shared" si="0"/>
        <v>0</v>
      </c>
      <c r="K96" s="84">
        <f>K132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116</v>
      </c>
    </row>
    <row r="97" spans="2:13" s="9" customFormat="1" ht="24.95" customHeight="1">
      <c r="B97" s="148"/>
      <c r="C97" s="149"/>
      <c r="D97" s="150" t="s">
        <v>117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K133</f>
        <v>0</v>
      </c>
      <c r="L97" s="149"/>
      <c r="M97" s="153"/>
    </row>
    <row r="98" spans="2:13" s="10" customFormat="1" ht="19.899999999999999" customHeight="1">
      <c r="B98" s="154"/>
      <c r="C98" s="155"/>
      <c r="D98" s="156" t="s">
        <v>118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K134</f>
        <v>0</v>
      </c>
      <c r="L98" s="155"/>
      <c r="M98" s="159"/>
    </row>
    <row r="99" spans="2:13" s="10" customFormat="1" ht="19.899999999999999" customHeight="1">
      <c r="B99" s="154"/>
      <c r="C99" s="155"/>
      <c r="D99" s="156" t="s">
        <v>119</v>
      </c>
      <c r="E99" s="157"/>
      <c r="F99" s="157"/>
      <c r="G99" s="157"/>
      <c r="H99" s="157"/>
      <c r="I99" s="158">
        <f>Q150</f>
        <v>0</v>
      </c>
      <c r="J99" s="158">
        <f>R150</f>
        <v>0</v>
      </c>
      <c r="K99" s="158">
        <f>K150</f>
        <v>0</v>
      </c>
      <c r="L99" s="155"/>
      <c r="M99" s="159"/>
    </row>
    <row r="100" spans="2:13" s="10" customFormat="1" ht="19.899999999999999" customHeight="1">
      <c r="B100" s="154"/>
      <c r="C100" s="155"/>
      <c r="D100" s="156" t="s">
        <v>120</v>
      </c>
      <c r="E100" s="157"/>
      <c r="F100" s="157"/>
      <c r="G100" s="157"/>
      <c r="H100" s="157"/>
      <c r="I100" s="158">
        <f>Q174</f>
        <v>0</v>
      </c>
      <c r="J100" s="158">
        <f>R174</f>
        <v>0</v>
      </c>
      <c r="K100" s="158">
        <f>K174</f>
        <v>0</v>
      </c>
      <c r="L100" s="155"/>
      <c r="M100" s="159"/>
    </row>
    <row r="101" spans="2:13" s="10" customFormat="1" ht="19.899999999999999" customHeight="1">
      <c r="B101" s="154"/>
      <c r="C101" s="155"/>
      <c r="D101" s="156" t="s">
        <v>121</v>
      </c>
      <c r="E101" s="157"/>
      <c r="F101" s="157"/>
      <c r="G101" s="157"/>
      <c r="H101" s="157"/>
      <c r="I101" s="158">
        <f>Q210</f>
        <v>0</v>
      </c>
      <c r="J101" s="158">
        <f>R210</f>
        <v>0</v>
      </c>
      <c r="K101" s="158">
        <f>K210</f>
        <v>0</v>
      </c>
      <c r="L101" s="155"/>
      <c r="M101" s="159"/>
    </row>
    <row r="102" spans="2:13" s="10" customFormat="1" ht="19.899999999999999" customHeight="1">
      <c r="B102" s="154"/>
      <c r="C102" s="155"/>
      <c r="D102" s="156" t="s">
        <v>122</v>
      </c>
      <c r="E102" s="157"/>
      <c r="F102" s="157"/>
      <c r="G102" s="157"/>
      <c r="H102" s="157"/>
      <c r="I102" s="158">
        <f>Q225</f>
        <v>0</v>
      </c>
      <c r="J102" s="158">
        <f>R225</f>
        <v>0</v>
      </c>
      <c r="K102" s="158">
        <f>K225</f>
        <v>0</v>
      </c>
      <c r="L102" s="155"/>
      <c r="M102" s="159"/>
    </row>
    <row r="103" spans="2:13" s="9" customFormat="1" ht="24.95" customHeight="1">
      <c r="B103" s="148"/>
      <c r="C103" s="149"/>
      <c r="D103" s="150" t="s">
        <v>123</v>
      </c>
      <c r="E103" s="151"/>
      <c r="F103" s="151"/>
      <c r="G103" s="151"/>
      <c r="H103" s="151"/>
      <c r="I103" s="152">
        <f>Q230</f>
        <v>0</v>
      </c>
      <c r="J103" s="152">
        <f>R230</f>
        <v>0</v>
      </c>
      <c r="K103" s="152">
        <f>K230</f>
        <v>0</v>
      </c>
      <c r="L103" s="149"/>
      <c r="M103" s="153"/>
    </row>
    <row r="104" spans="2:13" s="10" customFormat="1" ht="19.899999999999999" customHeight="1">
      <c r="B104" s="154"/>
      <c r="C104" s="155"/>
      <c r="D104" s="156" t="s">
        <v>124</v>
      </c>
      <c r="E104" s="157"/>
      <c r="F104" s="157"/>
      <c r="G104" s="157"/>
      <c r="H104" s="157"/>
      <c r="I104" s="158">
        <f>Q231</f>
        <v>0</v>
      </c>
      <c r="J104" s="158">
        <f>R231</f>
        <v>0</v>
      </c>
      <c r="K104" s="158">
        <f>K231</f>
        <v>0</v>
      </c>
      <c r="L104" s="155"/>
      <c r="M104" s="159"/>
    </row>
    <row r="105" spans="2:13" s="10" customFormat="1" ht="19.899999999999999" customHeight="1">
      <c r="B105" s="154"/>
      <c r="C105" s="155"/>
      <c r="D105" s="156" t="s">
        <v>125</v>
      </c>
      <c r="E105" s="157"/>
      <c r="F105" s="157"/>
      <c r="G105" s="157"/>
      <c r="H105" s="157"/>
      <c r="I105" s="158">
        <f>Q236</f>
        <v>0</v>
      </c>
      <c r="J105" s="158">
        <f>R236</f>
        <v>0</v>
      </c>
      <c r="K105" s="158">
        <f>K236</f>
        <v>0</v>
      </c>
      <c r="L105" s="155"/>
      <c r="M105" s="159"/>
    </row>
    <row r="106" spans="2:13" s="10" customFormat="1" ht="19.899999999999999" customHeight="1">
      <c r="B106" s="154"/>
      <c r="C106" s="155"/>
      <c r="D106" s="156" t="s">
        <v>128</v>
      </c>
      <c r="E106" s="157"/>
      <c r="F106" s="157"/>
      <c r="G106" s="157"/>
      <c r="H106" s="157"/>
      <c r="I106" s="158">
        <f>Q246</f>
        <v>0</v>
      </c>
      <c r="J106" s="158">
        <f>R246</f>
        <v>0</v>
      </c>
      <c r="K106" s="158">
        <f>K246</f>
        <v>0</v>
      </c>
      <c r="L106" s="155"/>
      <c r="M106" s="159"/>
    </row>
    <row r="107" spans="2:13" s="10" customFormat="1" ht="19.899999999999999" customHeight="1">
      <c r="B107" s="154"/>
      <c r="C107" s="155"/>
      <c r="D107" s="156" t="s">
        <v>130</v>
      </c>
      <c r="E107" s="157"/>
      <c r="F107" s="157"/>
      <c r="G107" s="157"/>
      <c r="H107" s="157"/>
      <c r="I107" s="158">
        <f>Q249</f>
        <v>0</v>
      </c>
      <c r="J107" s="158">
        <f>R249</f>
        <v>0</v>
      </c>
      <c r="K107" s="158">
        <f>K249</f>
        <v>0</v>
      </c>
      <c r="L107" s="155"/>
      <c r="M107" s="159"/>
    </row>
    <row r="108" spans="2:13" s="10" customFormat="1" ht="19.899999999999999" customHeight="1">
      <c r="B108" s="154"/>
      <c r="C108" s="155"/>
      <c r="D108" s="156" t="s">
        <v>694</v>
      </c>
      <c r="E108" s="157"/>
      <c r="F108" s="157"/>
      <c r="G108" s="157"/>
      <c r="H108" s="157"/>
      <c r="I108" s="158">
        <f>Q262</f>
        <v>0</v>
      </c>
      <c r="J108" s="158">
        <f>R262</f>
        <v>0</v>
      </c>
      <c r="K108" s="158">
        <f>K262</f>
        <v>0</v>
      </c>
      <c r="L108" s="155"/>
      <c r="M108" s="159"/>
    </row>
    <row r="109" spans="2:13" s="10" customFormat="1" ht="19.899999999999999" customHeight="1">
      <c r="B109" s="154"/>
      <c r="C109" s="155"/>
      <c r="D109" s="156" t="s">
        <v>131</v>
      </c>
      <c r="E109" s="157"/>
      <c r="F109" s="157"/>
      <c r="G109" s="157"/>
      <c r="H109" s="157"/>
      <c r="I109" s="158">
        <f>Q276</f>
        <v>0</v>
      </c>
      <c r="J109" s="158">
        <f>R276</f>
        <v>0</v>
      </c>
      <c r="K109" s="158">
        <f>K276</f>
        <v>0</v>
      </c>
      <c r="L109" s="155"/>
      <c r="M109" s="159"/>
    </row>
    <row r="110" spans="2:13" s="10" customFormat="1" ht="19.899999999999999" customHeight="1">
      <c r="B110" s="154"/>
      <c r="C110" s="155"/>
      <c r="D110" s="156" t="s">
        <v>132</v>
      </c>
      <c r="E110" s="157"/>
      <c r="F110" s="157"/>
      <c r="G110" s="157"/>
      <c r="H110" s="157"/>
      <c r="I110" s="158">
        <f>Q282</f>
        <v>0</v>
      </c>
      <c r="J110" s="158">
        <f>R282</f>
        <v>0</v>
      </c>
      <c r="K110" s="158">
        <f>K282</f>
        <v>0</v>
      </c>
      <c r="L110" s="155"/>
      <c r="M110" s="159"/>
    </row>
    <row r="111" spans="2:13" s="10" customFormat="1" ht="19.899999999999999" customHeight="1">
      <c r="B111" s="154"/>
      <c r="C111" s="155"/>
      <c r="D111" s="156" t="s">
        <v>133</v>
      </c>
      <c r="E111" s="157"/>
      <c r="F111" s="157"/>
      <c r="G111" s="157"/>
      <c r="H111" s="157"/>
      <c r="I111" s="158">
        <f>Q292</f>
        <v>0</v>
      </c>
      <c r="J111" s="158">
        <f>R292</f>
        <v>0</v>
      </c>
      <c r="K111" s="158">
        <f>K292</f>
        <v>0</v>
      </c>
      <c r="L111" s="155"/>
      <c r="M111" s="159"/>
    </row>
    <row r="112" spans="2:13" s="10" customFormat="1" ht="19.899999999999999" customHeight="1">
      <c r="B112" s="154"/>
      <c r="C112" s="155"/>
      <c r="D112" s="156" t="s">
        <v>134</v>
      </c>
      <c r="E112" s="157"/>
      <c r="F112" s="157"/>
      <c r="G112" s="157"/>
      <c r="H112" s="157"/>
      <c r="I112" s="158">
        <f>Q307</f>
        <v>0</v>
      </c>
      <c r="J112" s="158">
        <f>R307</f>
        <v>0</v>
      </c>
      <c r="K112" s="158">
        <f>K307</f>
        <v>0</v>
      </c>
      <c r="L112" s="155"/>
      <c r="M112" s="159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137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17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04" t="str">
        <f>E7</f>
        <v>Výměna topných zdrojů b.j. v obvodu OŘ Olomouc</v>
      </c>
      <c r="F122" s="305"/>
      <c r="G122" s="305"/>
      <c r="H122" s="305"/>
      <c r="I122" s="36"/>
      <c r="J122" s="36"/>
      <c r="K122" s="36"/>
      <c r="L122" s="36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106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56" t="str">
        <f>E9</f>
        <v>SO 02 - SD č.49, Ruda nad Moravou byt Pihík</v>
      </c>
      <c r="F124" s="306"/>
      <c r="G124" s="306"/>
      <c r="H124" s="306"/>
      <c r="I124" s="36"/>
      <c r="J124" s="36"/>
      <c r="K124" s="36"/>
      <c r="L124" s="36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21</v>
      </c>
      <c r="D126" s="36"/>
      <c r="E126" s="36"/>
      <c r="F126" s="27" t="str">
        <f>F12</f>
        <v xml:space="preserve"> </v>
      </c>
      <c r="G126" s="36"/>
      <c r="H126" s="36"/>
      <c r="I126" s="29" t="s">
        <v>23</v>
      </c>
      <c r="J126" s="66">
        <f>IF(J12="","",J12)</f>
        <v>0</v>
      </c>
      <c r="K126" s="36"/>
      <c r="L126" s="36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E15</f>
        <v xml:space="preserve"> </v>
      </c>
      <c r="G128" s="36"/>
      <c r="H128" s="36"/>
      <c r="I128" s="29" t="s">
        <v>29</v>
      </c>
      <c r="J128" s="32" t="str">
        <f>E21</f>
        <v xml:space="preserve"> </v>
      </c>
      <c r="K128" s="36"/>
      <c r="L128" s="36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27</v>
      </c>
      <c r="D129" s="36"/>
      <c r="E129" s="36"/>
      <c r="F129" s="27" t="str">
        <f>IF(E18="","",E18)</f>
        <v>Vyplň údaj</v>
      </c>
      <c r="G129" s="36"/>
      <c r="H129" s="36"/>
      <c r="I129" s="29" t="s">
        <v>30</v>
      </c>
      <c r="J129" s="32" t="str">
        <f>E24</f>
        <v xml:space="preserve"> </v>
      </c>
      <c r="K129" s="36"/>
      <c r="L129" s="36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60"/>
      <c r="B131" s="161"/>
      <c r="C131" s="162" t="s">
        <v>138</v>
      </c>
      <c r="D131" s="163" t="s">
        <v>57</v>
      </c>
      <c r="E131" s="163" t="s">
        <v>53</v>
      </c>
      <c r="F131" s="163" t="s">
        <v>54</v>
      </c>
      <c r="G131" s="163" t="s">
        <v>139</v>
      </c>
      <c r="H131" s="163" t="s">
        <v>140</v>
      </c>
      <c r="I131" s="163" t="s">
        <v>141</v>
      </c>
      <c r="J131" s="163" t="s">
        <v>142</v>
      </c>
      <c r="K131" s="163" t="s">
        <v>114</v>
      </c>
      <c r="L131" s="164" t="s">
        <v>143</v>
      </c>
      <c r="M131" s="165"/>
      <c r="N131" s="75" t="s">
        <v>1</v>
      </c>
      <c r="O131" s="76" t="s">
        <v>36</v>
      </c>
      <c r="P131" s="76" t="s">
        <v>144</v>
      </c>
      <c r="Q131" s="76" t="s">
        <v>145</v>
      </c>
      <c r="R131" s="76" t="s">
        <v>146</v>
      </c>
      <c r="S131" s="76" t="s">
        <v>147</v>
      </c>
      <c r="T131" s="76" t="s">
        <v>148</v>
      </c>
      <c r="U131" s="76" t="s">
        <v>149</v>
      </c>
      <c r="V131" s="76" t="s">
        <v>150</v>
      </c>
      <c r="W131" s="76" t="s">
        <v>151</v>
      </c>
      <c r="X131" s="77" t="s">
        <v>152</v>
      </c>
      <c r="Y131" s="160"/>
      <c r="Z131" s="160"/>
      <c r="AA131" s="160"/>
      <c r="AB131" s="160"/>
      <c r="AC131" s="160"/>
      <c r="AD131" s="160"/>
      <c r="AE131" s="160"/>
    </row>
    <row r="132" spans="1:65" s="2" customFormat="1" ht="22.9" customHeight="1">
      <c r="A132" s="34"/>
      <c r="B132" s="35"/>
      <c r="C132" s="82" t="s">
        <v>153</v>
      </c>
      <c r="D132" s="36"/>
      <c r="E132" s="36"/>
      <c r="F132" s="36"/>
      <c r="G132" s="36"/>
      <c r="H132" s="36"/>
      <c r="I132" s="36"/>
      <c r="J132" s="36"/>
      <c r="K132" s="166">
        <f>BK132</f>
        <v>0</v>
      </c>
      <c r="L132" s="36"/>
      <c r="M132" s="39"/>
      <c r="N132" s="78"/>
      <c r="O132" s="167"/>
      <c r="P132" s="79"/>
      <c r="Q132" s="168">
        <f>Q133+Q230</f>
        <v>0</v>
      </c>
      <c r="R132" s="168">
        <f>R133+R230</f>
        <v>0</v>
      </c>
      <c r="S132" s="79"/>
      <c r="T132" s="169">
        <f>T133+T230</f>
        <v>0</v>
      </c>
      <c r="U132" s="79"/>
      <c r="V132" s="169">
        <f>V133+V230</f>
        <v>5.5141600000000004</v>
      </c>
      <c r="W132" s="79"/>
      <c r="X132" s="170">
        <f>X133+X230</f>
        <v>7.151268</v>
      </c>
      <c r="Y132" s="34"/>
      <c r="Z132" s="34"/>
      <c r="AA132" s="34"/>
      <c r="AB132" s="34"/>
      <c r="AC132" s="34"/>
      <c r="AD132" s="34"/>
      <c r="AE132" s="34"/>
      <c r="AT132" s="17" t="s">
        <v>73</v>
      </c>
      <c r="AU132" s="17" t="s">
        <v>116</v>
      </c>
      <c r="BK132" s="171">
        <f>BK133+BK230</f>
        <v>0</v>
      </c>
    </row>
    <row r="133" spans="1:65" s="12" customFormat="1" ht="25.9" customHeight="1">
      <c r="B133" s="172"/>
      <c r="C133" s="173"/>
      <c r="D133" s="174" t="s">
        <v>73</v>
      </c>
      <c r="E133" s="175" t="s">
        <v>154</v>
      </c>
      <c r="F133" s="175" t="s">
        <v>155</v>
      </c>
      <c r="G133" s="173"/>
      <c r="H133" s="173"/>
      <c r="I133" s="176"/>
      <c r="J133" s="176"/>
      <c r="K133" s="177">
        <f>BK133</f>
        <v>0</v>
      </c>
      <c r="L133" s="173"/>
      <c r="M133" s="178"/>
      <c r="N133" s="179"/>
      <c r="O133" s="180"/>
      <c r="P133" s="180"/>
      <c r="Q133" s="181">
        <f>Q134+Q150+Q174+Q210+Q225</f>
        <v>0</v>
      </c>
      <c r="R133" s="181">
        <f>R134+R150+R174+R210+R225</f>
        <v>0</v>
      </c>
      <c r="S133" s="180"/>
      <c r="T133" s="182">
        <f>T134+T150+T174+T210+T225</f>
        <v>0</v>
      </c>
      <c r="U133" s="180"/>
      <c r="V133" s="182">
        <f>V134+V150+V174+V210+V225</f>
        <v>4.9686110000000001</v>
      </c>
      <c r="W133" s="180"/>
      <c r="X133" s="183">
        <f>X134+X150+X174+X210+X225</f>
        <v>6.687856</v>
      </c>
      <c r="AR133" s="184" t="s">
        <v>82</v>
      </c>
      <c r="AT133" s="185" t="s">
        <v>73</v>
      </c>
      <c r="AU133" s="185" t="s">
        <v>74</v>
      </c>
      <c r="AY133" s="184" t="s">
        <v>156</v>
      </c>
      <c r="BK133" s="186">
        <f>BK134+BK150+BK174+BK210+BK225</f>
        <v>0</v>
      </c>
    </row>
    <row r="134" spans="1:65" s="12" customFormat="1" ht="22.9" customHeight="1">
      <c r="B134" s="172"/>
      <c r="C134" s="173"/>
      <c r="D134" s="174" t="s">
        <v>73</v>
      </c>
      <c r="E134" s="187" t="s">
        <v>157</v>
      </c>
      <c r="F134" s="187" t="s">
        <v>158</v>
      </c>
      <c r="G134" s="173"/>
      <c r="H134" s="173"/>
      <c r="I134" s="176"/>
      <c r="J134" s="176"/>
      <c r="K134" s="188">
        <f>BK134</f>
        <v>0</v>
      </c>
      <c r="L134" s="173"/>
      <c r="M134" s="178"/>
      <c r="N134" s="179"/>
      <c r="O134" s="180"/>
      <c r="P134" s="180"/>
      <c r="Q134" s="181">
        <f>SUM(Q135:Q149)</f>
        <v>0</v>
      </c>
      <c r="R134" s="181">
        <f>SUM(R135:R149)</f>
        <v>0</v>
      </c>
      <c r="S134" s="180"/>
      <c r="T134" s="182">
        <f>SUM(T135:T149)</f>
        <v>0</v>
      </c>
      <c r="U134" s="180"/>
      <c r="V134" s="182">
        <f>SUM(V135:V149)</f>
        <v>3.5087959999999998</v>
      </c>
      <c r="W134" s="180"/>
      <c r="X134" s="183">
        <f>SUM(X135:X149)</f>
        <v>0</v>
      </c>
      <c r="AR134" s="184" t="s">
        <v>82</v>
      </c>
      <c r="AT134" s="185" t="s">
        <v>73</v>
      </c>
      <c r="AU134" s="185" t="s">
        <v>82</v>
      </c>
      <c r="AY134" s="184" t="s">
        <v>156</v>
      </c>
      <c r="BK134" s="186">
        <f>SUM(BK135:BK149)</f>
        <v>0</v>
      </c>
    </row>
    <row r="135" spans="1:65" s="2" customFormat="1" ht="24.2" customHeight="1">
      <c r="A135" s="34"/>
      <c r="B135" s="35"/>
      <c r="C135" s="189" t="s">
        <v>82</v>
      </c>
      <c r="D135" s="189" t="s">
        <v>159</v>
      </c>
      <c r="E135" s="190" t="s">
        <v>160</v>
      </c>
      <c r="F135" s="191" t="s">
        <v>161</v>
      </c>
      <c r="G135" s="192" t="s">
        <v>162</v>
      </c>
      <c r="H135" s="193">
        <v>1</v>
      </c>
      <c r="I135" s="194"/>
      <c r="J135" s="194"/>
      <c r="K135" s="195">
        <f>ROUND(P135*H135,2)</f>
        <v>0</v>
      </c>
      <c r="L135" s="191" t="s">
        <v>163</v>
      </c>
      <c r="M135" s="39"/>
      <c r="N135" s="196" t="s">
        <v>1</v>
      </c>
      <c r="O135" s="197" t="s">
        <v>38</v>
      </c>
      <c r="P135" s="198">
        <f>I135+J135</f>
        <v>0</v>
      </c>
      <c r="Q135" s="198">
        <f>ROUND(I135*H135,2)</f>
        <v>0</v>
      </c>
      <c r="R135" s="198">
        <f>ROUND(J135*H135,2)</f>
        <v>0</v>
      </c>
      <c r="S135" s="71"/>
      <c r="T135" s="199">
        <f>S135*H135</f>
        <v>0</v>
      </c>
      <c r="U135" s="199">
        <v>1.4999999999999999E-2</v>
      </c>
      <c r="V135" s="199">
        <f>U135*H135</f>
        <v>1.4999999999999999E-2</v>
      </c>
      <c r="W135" s="199">
        <v>0</v>
      </c>
      <c r="X135" s="200">
        <f>W135*H135</f>
        <v>0</v>
      </c>
      <c r="Y135" s="34"/>
      <c r="Z135" s="34"/>
      <c r="AA135" s="34"/>
      <c r="AB135" s="34"/>
      <c r="AC135" s="34"/>
      <c r="AD135" s="34"/>
      <c r="AE135" s="34"/>
      <c r="AR135" s="201" t="s">
        <v>164</v>
      </c>
      <c r="AT135" s="201" t="s">
        <v>159</v>
      </c>
      <c r="AU135" s="201" t="s">
        <v>165</v>
      </c>
      <c r="AY135" s="17" t="s">
        <v>156</v>
      </c>
      <c r="BE135" s="202">
        <f>IF(O135="základní",K135,0)</f>
        <v>0</v>
      </c>
      <c r="BF135" s="202">
        <f>IF(O135="snížená",K135,0)</f>
        <v>0</v>
      </c>
      <c r="BG135" s="202">
        <f>IF(O135="zákl. přenesená",K135,0)</f>
        <v>0</v>
      </c>
      <c r="BH135" s="202">
        <f>IF(O135="sníž. přenesená",K135,0)</f>
        <v>0</v>
      </c>
      <c r="BI135" s="202">
        <f>IF(O135="nulová",K135,0)</f>
        <v>0</v>
      </c>
      <c r="BJ135" s="17" t="s">
        <v>165</v>
      </c>
      <c r="BK135" s="202">
        <f>ROUND(P135*H135,2)</f>
        <v>0</v>
      </c>
      <c r="BL135" s="17" t="s">
        <v>164</v>
      </c>
      <c r="BM135" s="201" t="s">
        <v>695</v>
      </c>
    </row>
    <row r="136" spans="1:65" s="2" customFormat="1" ht="11.25">
      <c r="A136" s="34"/>
      <c r="B136" s="35"/>
      <c r="C136" s="36"/>
      <c r="D136" s="203" t="s">
        <v>167</v>
      </c>
      <c r="E136" s="36"/>
      <c r="F136" s="204" t="s">
        <v>168</v>
      </c>
      <c r="G136" s="36"/>
      <c r="H136" s="36"/>
      <c r="I136" s="205"/>
      <c r="J136" s="205"/>
      <c r="K136" s="36"/>
      <c r="L136" s="36"/>
      <c r="M136" s="39"/>
      <c r="N136" s="206"/>
      <c r="O136" s="207"/>
      <c r="P136" s="71"/>
      <c r="Q136" s="71"/>
      <c r="R136" s="71"/>
      <c r="S136" s="71"/>
      <c r="T136" s="71"/>
      <c r="U136" s="71"/>
      <c r="V136" s="71"/>
      <c r="W136" s="71"/>
      <c r="X136" s="72"/>
      <c r="Y136" s="34"/>
      <c r="Z136" s="34"/>
      <c r="AA136" s="34"/>
      <c r="AB136" s="34"/>
      <c r="AC136" s="34"/>
      <c r="AD136" s="34"/>
      <c r="AE136" s="34"/>
      <c r="AT136" s="17" t="s">
        <v>167</v>
      </c>
      <c r="AU136" s="17" t="s">
        <v>165</v>
      </c>
    </row>
    <row r="137" spans="1:65" s="2" customFormat="1" ht="24.2" customHeight="1">
      <c r="A137" s="34"/>
      <c r="B137" s="35"/>
      <c r="C137" s="189" t="s">
        <v>165</v>
      </c>
      <c r="D137" s="189" t="s">
        <v>159</v>
      </c>
      <c r="E137" s="190" t="s">
        <v>169</v>
      </c>
      <c r="F137" s="191" t="s">
        <v>170</v>
      </c>
      <c r="G137" s="192" t="s">
        <v>162</v>
      </c>
      <c r="H137" s="193">
        <v>1</v>
      </c>
      <c r="I137" s="194"/>
      <c r="J137" s="194"/>
      <c r="K137" s="195">
        <f>ROUND(P137*H137,2)</f>
        <v>0</v>
      </c>
      <c r="L137" s="191" t="s">
        <v>163</v>
      </c>
      <c r="M137" s="39"/>
      <c r="N137" s="196" t="s">
        <v>1</v>
      </c>
      <c r="O137" s="197" t="s">
        <v>38</v>
      </c>
      <c r="P137" s="198">
        <f>I137+J137</f>
        <v>0</v>
      </c>
      <c r="Q137" s="198">
        <f>ROUND(I137*H137,2)</f>
        <v>0</v>
      </c>
      <c r="R137" s="198">
        <f>ROUND(J137*H137,2)</f>
        <v>0</v>
      </c>
      <c r="S137" s="71"/>
      <c r="T137" s="199">
        <f>S137*H137</f>
        <v>0</v>
      </c>
      <c r="U137" s="199">
        <v>0.08</v>
      </c>
      <c r="V137" s="199">
        <f>U137*H137</f>
        <v>0.08</v>
      </c>
      <c r="W137" s="199">
        <v>0</v>
      </c>
      <c r="X137" s="200">
        <f>W137*H137</f>
        <v>0</v>
      </c>
      <c r="Y137" s="34"/>
      <c r="Z137" s="34"/>
      <c r="AA137" s="34"/>
      <c r="AB137" s="34"/>
      <c r="AC137" s="34"/>
      <c r="AD137" s="34"/>
      <c r="AE137" s="34"/>
      <c r="AR137" s="201" t="s">
        <v>164</v>
      </c>
      <c r="AT137" s="201" t="s">
        <v>159</v>
      </c>
      <c r="AU137" s="201" t="s">
        <v>165</v>
      </c>
      <c r="AY137" s="17" t="s">
        <v>156</v>
      </c>
      <c r="BE137" s="202">
        <f>IF(O137="základní",K137,0)</f>
        <v>0</v>
      </c>
      <c r="BF137" s="202">
        <f>IF(O137="snížená",K137,0)</f>
        <v>0</v>
      </c>
      <c r="BG137" s="202">
        <f>IF(O137="zákl. přenesená",K137,0)</f>
        <v>0</v>
      </c>
      <c r="BH137" s="202">
        <f>IF(O137="sníž. přenesená",K137,0)</f>
        <v>0</v>
      </c>
      <c r="BI137" s="202">
        <f>IF(O137="nulová",K137,0)</f>
        <v>0</v>
      </c>
      <c r="BJ137" s="17" t="s">
        <v>165</v>
      </c>
      <c r="BK137" s="202">
        <f>ROUND(P137*H137,2)</f>
        <v>0</v>
      </c>
      <c r="BL137" s="17" t="s">
        <v>164</v>
      </c>
      <c r="BM137" s="201" t="s">
        <v>696</v>
      </c>
    </row>
    <row r="138" spans="1:65" s="2" customFormat="1" ht="11.25">
      <c r="A138" s="34"/>
      <c r="B138" s="35"/>
      <c r="C138" s="36"/>
      <c r="D138" s="203" t="s">
        <v>167</v>
      </c>
      <c r="E138" s="36"/>
      <c r="F138" s="204" t="s">
        <v>172</v>
      </c>
      <c r="G138" s="36"/>
      <c r="H138" s="36"/>
      <c r="I138" s="205"/>
      <c r="J138" s="205"/>
      <c r="K138" s="36"/>
      <c r="L138" s="36"/>
      <c r="M138" s="39"/>
      <c r="N138" s="206"/>
      <c r="O138" s="207"/>
      <c r="P138" s="71"/>
      <c r="Q138" s="71"/>
      <c r="R138" s="71"/>
      <c r="S138" s="71"/>
      <c r="T138" s="71"/>
      <c r="U138" s="71"/>
      <c r="V138" s="71"/>
      <c r="W138" s="71"/>
      <c r="X138" s="72"/>
      <c r="Y138" s="34"/>
      <c r="Z138" s="34"/>
      <c r="AA138" s="34"/>
      <c r="AB138" s="34"/>
      <c r="AC138" s="34"/>
      <c r="AD138" s="34"/>
      <c r="AE138" s="34"/>
      <c r="AT138" s="17" t="s">
        <v>167</v>
      </c>
      <c r="AU138" s="17" t="s">
        <v>165</v>
      </c>
    </row>
    <row r="139" spans="1:65" s="2" customFormat="1" ht="24.2" customHeight="1">
      <c r="A139" s="34"/>
      <c r="B139" s="35"/>
      <c r="C139" s="189" t="s">
        <v>157</v>
      </c>
      <c r="D139" s="189" t="s">
        <v>159</v>
      </c>
      <c r="E139" s="190" t="s">
        <v>173</v>
      </c>
      <c r="F139" s="191" t="s">
        <v>174</v>
      </c>
      <c r="G139" s="192" t="s">
        <v>175</v>
      </c>
      <c r="H139" s="193">
        <v>1</v>
      </c>
      <c r="I139" s="194"/>
      <c r="J139" s="194"/>
      <c r="K139" s="195">
        <f>ROUND(P139*H139,2)</f>
        <v>0</v>
      </c>
      <c r="L139" s="191" t="s">
        <v>163</v>
      </c>
      <c r="M139" s="39"/>
      <c r="N139" s="196" t="s">
        <v>1</v>
      </c>
      <c r="O139" s="197" t="s">
        <v>38</v>
      </c>
      <c r="P139" s="198">
        <f>I139+J139</f>
        <v>0</v>
      </c>
      <c r="Q139" s="198">
        <f>ROUND(I139*H139,2)</f>
        <v>0</v>
      </c>
      <c r="R139" s="198">
        <f>ROUND(J139*H139,2)</f>
        <v>0</v>
      </c>
      <c r="S139" s="71"/>
      <c r="T139" s="199">
        <f>S139*H139</f>
        <v>0</v>
      </c>
      <c r="U139" s="199">
        <v>0.34425</v>
      </c>
      <c r="V139" s="199">
        <f>U139*H139</f>
        <v>0.34425</v>
      </c>
      <c r="W139" s="199">
        <v>0</v>
      </c>
      <c r="X139" s="200">
        <f>W139*H139</f>
        <v>0</v>
      </c>
      <c r="Y139" s="34"/>
      <c r="Z139" s="34"/>
      <c r="AA139" s="34"/>
      <c r="AB139" s="34"/>
      <c r="AC139" s="34"/>
      <c r="AD139" s="34"/>
      <c r="AE139" s="34"/>
      <c r="AR139" s="201" t="s">
        <v>164</v>
      </c>
      <c r="AT139" s="201" t="s">
        <v>159</v>
      </c>
      <c r="AU139" s="201" t="s">
        <v>165</v>
      </c>
      <c r="AY139" s="17" t="s">
        <v>156</v>
      </c>
      <c r="BE139" s="202">
        <f>IF(O139="základní",K139,0)</f>
        <v>0</v>
      </c>
      <c r="BF139" s="202">
        <f>IF(O139="snížená",K139,0)</f>
        <v>0</v>
      </c>
      <c r="BG139" s="202">
        <f>IF(O139="zákl. přenesená",K139,0)</f>
        <v>0</v>
      </c>
      <c r="BH139" s="202">
        <f>IF(O139="sníž. přenesená",K139,0)</f>
        <v>0</v>
      </c>
      <c r="BI139" s="202">
        <f>IF(O139="nulová",K139,0)</f>
        <v>0</v>
      </c>
      <c r="BJ139" s="17" t="s">
        <v>165</v>
      </c>
      <c r="BK139" s="202">
        <f>ROUND(P139*H139,2)</f>
        <v>0</v>
      </c>
      <c r="BL139" s="17" t="s">
        <v>164</v>
      </c>
      <c r="BM139" s="201" t="s">
        <v>697</v>
      </c>
    </row>
    <row r="140" spans="1:65" s="2" customFormat="1" ht="11.25">
      <c r="A140" s="34"/>
      <c r="B140" s="35"/>
      <c r="C140" s="36"/>
      <c r="D140" s="203" t="s">
        <v>167</v>
      </c>
      <c r="E140" s="36"/>
      <c r="F140" s="204" t="s">
        <v>177</v>
      </c>
      <c r="G140" s="36"/>
      <c r="H140" s="36"/>
      <c r="I140" s="205"/>
      <c r="J140" s="205"/>
      <c r="K140" s="36"/>
      <c r="L140" s="36"/>
      <c r="M140" s="39"/>
      <c r="N140" s="206"/>
      <c r="O140" s="207"/>
      <c r="P140" s="71"/>
      <c r="Q140" s="71"/>
      <c r="R140" s="71"/>
      <c r="S140" s="71"/>
      <c r="T140" s="71"/>
      <c r="U140" s="71"/>
      <c r="V140" s="71"/>
      <c r="W140" s="71"/>
      <c r="X140" s="72"/>
      <c r="Y140" s="34"/>
      <c r="Z140" s="34"/>
      <c r="AA140" s="34"/>
      <c r="AB140" s="34"/>
      <c r="AC140" s="34"/>
      <c r="AD140" s="34"/>
      <c r="AE140" s="34"/>
      <c r="AT140" s="17" t="s">
        <v>167</v>
      </c>
      <c r="AU140" s="17" t="s">
        <v>165</v>
      </c>
    </row>
    <row r="141" spans="1:65" s="2" customFormat="1" ht="37.9" customHeight="1">
      <c r="A141" s="34"/>
      <c r="B141" s="35"/>
      <c r="C141" s="189" t="s">
        <v>164</v>
      </c>
      <c r="D141" s="189" t="s">
        <v>159</v>
      </c>
      <c r="E141" s="190" t="s">
        <v>178</v>
      </c>
      <c r="F141" s="191" t="s">
        <v>179</v>
      </c>
      <c r="G141" s="192" t="s">
        <v>180</v>
      </c>
      <c r="H141" s="193">
        <v>5</v>
      </c>
      <c r="I141" s="194"/>
      <c r="J141" s="194"/>
      <c r="K141" s="195">
        <f>ROUND(P141*H141,2)</f>
        <v>0</v>
      </c>
      <c r="L141" s="191" t="s">
        <v>163</v>
      </c>
      <c r="M141" s="39"/>
      <c r="N141" s="196" t="s">
        <v>1</v>
      </c>
      <c r="O141" s="197" t="s">
        <v>38</v>
      </c>
      <c r="P141" s="198">
        <f>I141+J141</f>
        <v>0</v>
      </c>
      <c r="Q141" s="198">
        <f>ROUND(I141*H141,2)</f>
        <v>0</v>
      </c>
      <c r="R141" s="198">
        <f>ROUND(J141*H141,2)</f>
        <v>0</v>
      </c>
      <c r="S141" s="71"/>
      <c r="T141" s="199">
        <f>S141*H141</f>
        <v>0</v>
      </c>
      <c r="U141" s="199">
        <v>0.10532999999999999</v>
      </c>
      <c r="V141" s="199">
        <f>U141*H141</f>
        <v>0.52664999999999995</v>
      </c>
      <c r="W141" s="199">
        <v>0</v>
      </c>
      <c r="X141" s="200">
        <f>W141*H141</f>
        <v>0</v>
      </c>
      <c r="Y141" s="34"/>
      <c r="Z141" s="34"/>
      <c r="AA141" s="34"/>
      <c r="AB141" s="34"/>
      <c r="AC141" s="34"/>
      <c r="AD141" s="34"/>
      <c r="AE141" s="34"/>
      <c r="AR141" s="201" t="s">
        <v>164</v>
      </c>
      <c r="AT141" s="201" t="s">
        <v>159</v>
      </c>
      <c r="AU141" s="201" t="s">
        <v>165</v>
      </c>
      <c r="AY141" s="17" t="s">
        <v>156</v>
      </c>
      <c r="BE141" s="202">
        <f>IF(O141="základní",K141,0)</f>
        <v>0</v>
      </c>
      <c r="BF141" s="202">
        <f>IF(O141="snížená",K141,0)</f>
        <v>0</v>
      </c>
      <c r="BG141" s="202">
        <f>IF(O141="zákl. přenesená",K141,0)</f>
        <v>0</v>
      </c>
      <c r="BH141" s="202">
        <f>IF(O141="sníž. přenesená",K141,0)</f>
        <v>0</v>
      </c>
      <c r="BI141" s="202">
        <f>IF(O141="nulová",K141,0)</f>
        <v>0</v>
      </c>
      <c r="BJ141" s="17" t="s">
        <v>165</v>
      </c>
      <c r="BK141" s="202">
        <f>ROUND(P141*H141,2)</f>
        <v>0</v>
      </c>
      <c r="BL141" s="17" t="s">
        <v>164</v>
      </c>
      <c r="BM141" s="201" t="s">
        <v>698</v>
      </c>
    </row>
    <row r="142" spans="1:65" s="2" customFormat="1" ht="11.25">
      <c r="A142" s="34"/>
      <c r="B142" s="35"/>
      <c r="C142" s="36"/>
      <c r="D142" s="203" t="s">
        <v>167</v>
      </c>
      <c r="E142" s="36"/>
      <c r="F142" s="204" t="s">
        <v>182</v>
      </c>
      <c r="G142" s="36"/>
      <c r="H142" s="36"/>
      <c r="I142" s="205"/>
      <c r="J142" s="205"/>
      <c r="K142" s="36"/>
      <c r="L142" s="36"/>
      <c r="M142" s="39"/>
      <c r="N142" s="206"/>
      <c r="O142" s="207"/>
      <c r="P142" s="71"/>
      <c r="Q142" s="71"/>
      <c r="R142" s="71"/>
      <c r="S142" s="71"/>
      <c r="T142" s="71"/>
      <c r="U142" s="71"/>
      <c r="V142" s="71"/>
      <c r="W142" s="71"/>
      <c r="X142" s="72"/>
      <c r="Y142" s="34"/>
      <c r="Z142" s="34"/>
      <c r="AA142" s="34"/>
      <c r="AB142" s="34"/>
      <c r="AC142" s="34"/>
      <c r="AD142" s="34"/>
      <c r="AE142" s="34"/>
      <c r="AT142" s="17" t="s">
        <v>167</v>
      </c>
      <c r="AU142" s="17" t="s">
        <v>165</v>
      </c>
    </row>
    <row r="143" spans="1:65" s="2" customFormat="1" ht="37.9" customHeight="1">
      <c r="A143" s="34"/>
      <c r="B143" s="35"/>
      <c r="C143" s="189" t="s">
        <v>183</v>
      </c>
      <c r="D143" s="189" t="s">
        <v>159</v>
      </c>
      <c r="E143" s="190" t="s">
        <v>184</v>
      </c>
      <c r="F143" s="191" t="s">
        <v>185</v>
      </c>
      <c r="G143" s="192" t="s">
        <v>180</v>
      </c>
      <c r="H143" s="193">
        <v>1.7</v>
      </c>
      <c r="I143" s="194"/>
      <c r="J143" s="194"/>
      <c r="K143" s="195">
        <f>ROUND(P143*H143,2)</f>
        <v>0</v>
      </c>
      <c r="L143" s="191" t="s">
        <v>163</v>
      </c>
      <c r="M143" s="39"/>
      <c r="N143" s="196" t="s">
        <v>1</v>
      </c>
      <c r="O143" s="197" t="s">
        <v>38</v>
      </c>
      <c r="P143" s="198">
        <f>I143+J143</f>
        <v>0</v>
      </c>
      <c r="Q143" s="198">
        <f>ROUND(I143*H143,2)</f>
        <v>0</v>
      </c>
      <c r="R143" s="198">
        <f>ROUND(J143*H143,2)</f>
        <v>0</v>
      </c>
      <c r="S143" s="71"/>
      <c r="T143" s="199">
        <f>S143*H143</f>
        <v>0</v>
      </c>
      <c r="U143" s="199">
        <v>0.19772999999999999</v>
      </c>
      <c r="V143" s="199">
        <f>U143*H143</f>
        <v>0.33614099999999997</v>
      </c>
      <c r="W143" s="199">
        <v>0</v>
      </c>
      <c r="X143" s="200">
        <f>W143*H143</f>
        <v>0</v>
      </c>
      <c r="Y143" s="34"/>
      <c r="Z143" s="34"/>
      <c r="AA143" s="34"/>
      <c r="AB143" s="34"/>
      <c r="AC143" s="34"/>
      <c r="AD143" s="34"/>
      <c r="AE143" s="34"/>
      <c r="AR143" s="201" t="s">
        <v>164</v>
      </c>
      <c r="AT143" s="201" t="s">
        <v>159</v>
      </c>
      <c r="AU143" s="201" t="s">
        <v>165</v>
      </c>
      <c r="AY143" s="17" t="s">
        <v>156</v>
      </c>
      <c r="BE143" s="202">
        <f>IF(O143="základní",K143,0)</f>
        <v>0</v>
      </c>
      <c r="BF143" s="202">
        <f>IF(O143="snížená",K143,0)</f>
        <v>0</v>
      </c>
      <c r="BG143" s="202">
        <f>IF(O143="zákl. přenesená",K143,0)</f>
        <v>0</v>
      </c>
      <c r="BH143" s="202">
        <f>IF(O143="sníž. přenesená",K143,0)</f>
        <v>0</v>
      </c>
      <c r="BI143" s="202">
        <f>IF(O143="nulová",K143,0)</f>
        <v>0</v>
      </c>
      <c r="BJ143" s="17" t="s">
        <v>165</v>
      </c>
      <c r="BK143" s="202">
        <f>ROUND(P143*H143,2)</f>
        <v>0</v>
      </c>
      <c r="BL143" s="17" t="s">
        <v>164</v>
      </c>
      <c r="BM143" s="201" t="s">
        <v>699</v>
      </c>
    </row>
    <row r="144" spans="1:65" s="2" customFormat="1" ht="11.25">
      <c r="A144" s="34"/>
      <c r="B144" s="35"/>
      <c r="C144" s="36"/>
      <c r="D144" s="203" t="s">
        <v>167</v>
      </c>
      <c r="E144" s="36"/>
      <c r="F144" s="204" t="s">
        <v>187</v>
      </c>
      <c r="G144" s="36"/>
      <c r="H144" s="36"/>
      <c r="I144" s="205"/>
      <c r="J144" s="205"/>
      <c r="K144" s="36"/>
      <c r="L144" s="36"/>
      <c r="M144" s="39"/>
      <c r="N144" s="206"/>
      <c r="O144" s="207"/>
      <c r="P144" s="71"/>
      <c r="Q144" s="71"/>
      <c r="R144" s="71"/>
      <c r="S144" s="71"/>
      <c r="T144" s="71"/>
      <c r="U144" s="71"/>
      <c r="V144" s="71"/>
      <c r="W144" s="71"/>
      <c r="X144" s="72"/>
      <c r="Y144" s="34"/>
      <c r="Z144" s="34"/>
      <c r="AA144" s="34"/>
      <c r="AB144" s="34"/>
      <c r="AC144" s="34"/>
      <c r="AD144" s="34"/>
      <c r="AE144" s="34"/>
      <c r="AT144" s="17" t="s">
        <v>167</v>
      </c>
      <c r="AU144" s="17" t="s">
        <v>165</v>
      </c>
    </row>
    <row r="145" spans="1:65" s="2" customFormat="1" ht="24.2" customHeight="1">
      <c r="A145" s="34"/>
      <c r="B145" s="35"/>
      <c r="C145" s="189" t="s">
        <v>188</v>
      </c>
      <c r="D145" s="189" t="s">
        <v>159</v>
      </c>
      <c r="E145" s="190" t="s">
        <v>189</v>
      </c>
      <c r="F145" s="191" t="s">
        <v>190</v>
      </c>
      <c r="G145" s="192" t="s">
        <v>191</v>
      </c>
      <c r="H145" s="193">
        <v>8.6999999999999993</v>
      </c>
      <c r="I145" s="194"/>
      <c r="J145" s="194"/>
      <c r="K145" s="195">
        <f>ROUND(P145*H145,2)</f>
        <v>0</v>
      </c>
      <c r="L145" s="191" t="s">
        <v>163</v>
      </c>
      <c r="M145" s="39"/>
      <c r="N145" s="196" t="s">
        <v>1</v>
      </c>
      <c r="O145" s="197" t="s">
        <v>38</v>
      </c>
      <c r="P145" s="198">
        <f>I145+J145</f>
        <v>0</v>
      </c>
      <c r="Q145" s="198">
        <f>ROUND(I145*H145,2)</f>
        <v>0</v>
      </c>
      <c r="R145" s="198">
        <f>ROUND(J145*H145,2)</f>
        <v>0</v>
      </c>
      <c r="S145" s="71"/>
      <c r="T145" s="199">
        <f>S145*H145</f>
        <v>0</v>
      </c>
      <c r="U145" s="199">
        <v>0.25364999999999999</v>
      </c>
      <c r="V145" s="199">
        <f>U145*H145</f>
        <v>2.2067549999999998</v>
      </c>
      <c r="W145" s="199">
        <v>0</v>
      </c>
      <c r="X145" s="200">
        <f>W145*H145</f>
        <v>0</v>
      </c>
      <c r="Y145" s="34"/>
      <c r="Z145" s="34"/>
      <c r="AA145" s="34"/>
      <c r="AB145" s="34"/>
      <c r="AC145" s="34"/>
      <c r="AD145" s="34"/>
      <c r="AE145" s="34"/>
      <c r="AR145" s="201" t="s">
        <v>164</v>
      </c>
      <c r="AT145" s="201" t="s">
        <v>159</v>
      </c>
      <c r="AU145" s="201" t="s">
        <v>165</v>
      </c>
      <c r="AY145" s="17" t="s">
        <v>156</v>
      </c>
      <c r="BE145" s="202">
        <f>IF(O145="základní",K145,0)</f>
        <v>0</v>
      </c>
      <c r="BF145" s="202">
        <f>IF(O145="snížená",K145,0)</f>
        <v>0</v>
      </c>
      <c r="BG145" s="202">
        <f>IF(O145="zákl. přenesená",K145,0)</f>
        <v>0</v>
      </c>
      <c r="BH145" s="202">
        <f>IF(O145="sníž. přenesená",K145,0)</f>
        <v>0</v>
      </c>
      <c r="BI145" s="202">
        <f>IF(O145="nulová",K145,0)</f>
        <v>0</v>
      </c>
      <c r="BJ145" s="17" t="s">
        <v>165</v>
      </c>
      <c r="BK145" s="202">
        <f>ROUND(P145*H145,2)</f>
        <v>0</v>
      </c>
      <c r="BL145" s="17" t="s">
        <v>164</v>
      </c>
      <c r="BM145" s="201" t="s">
        <v>700</v>
      </c>
    </row>
    <row r="146" spans="1:65" s="2" customFormat="1" ht="11.25">
      <c r="A146" s="34"/>
      <c r="B146" s="35"/>
      <c r="C146" s="36"/>
      <c r="D146" s="203" t="s">
        <v>167</v>
      </c>
      <c r="E146" s="36"/>
      <c r="F146" s="204" t="s">
        <v>193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167</v>
      </c>
      <c r="AU146" s="17" t="s">
        <v>165</v>
      </c>
    </row>
    <row r="147" spans="1:65" s="13" customFormat="1" ht="11.25">
      <c r="B147" s="208"/>
      <c r="C147" s="209"/>
      <c r="D147" s="210" t="s">
        <v>194</v>
      </c>
      <c r="E147" s="211" t="s">
        <v>1</v>
      </c>
      <c r="F147" s="212" t="s">
        <v>195</v>
      </c>
      <c r="G147" s="209"/>
      <c r="H147" s="211" t="s">
        <v>1</v>
      </c>
      <c r="I147" s="213"/>
      <c r="J147" s="213"/>
      <c r="K147" s="209"/>
      <c r="L147" s="209"/>
      <c r="M147" s="214"/>
      <c r="N147" s="215"/>
      <c r="O147" s="216"/>
      <c r="P147" s="216"/>
      <c r="Q147" s="216"/>
      <c r="R147" s="216"/>
      <c r="S147" s="216"/>
      <c r="T147" s="216"/>
      <c r="U147" s="216"/>
      <c r="V147" s="216"/>
      <c r="W147" s="216"/>
      <c r="X147" s="217"/>
      <c r="AT147" s="218" t="s">
        <v>194</v>
      </c>
      <c r="AU147" s="218" t="s">
        <v>165</v>
      </c>
      <c r="AV147" s="13" t="s">
        <v>82</v>
      </c>
      <c r="AW147" s="13" t="s">
        <v>5</v>
      </c>
      <c r="AX147" s="13" t="s">
        <v>74</v>
      </c>
      <c r="AY147" s="218" t="s">
        <v>156</v>
      </c>
    </row>
    <row r="148" spans="1:65" s="14" customFormat="1" ht="11.25">
      <c r="B148" s="219"/>
      <c r="C148" s="220"/>
      <c r="D148" s="210" t="s">
        <v>194</v>
      </c>
      <c r="E148" s="221" t="s">
        <v>1</v>
      </c>
      <c r="F148" s="222" t="s">
        <v>701</v>
      </c>
      <c r="G148" s="220"/>
      <c r="H148" s="223">
        <v>8.6999999999999993</v>
      </c>
      <c r="I148" s="224"/>
      <c r="J148" s="224"/>
      <c r="K148" s="220"/>
      <c r="L148" s="220"/>
      <c r="M148" s="225"/>
      <c r="N148" s="226"/>
      <c r="O148" s="227"/>
      <c r="P148" s="227"/>
      <c r="Q148" s="227"/>
      <c r="R148" s="227"/>
      <c r="S148" s="227"/>
      <c r="T148" s="227"/>
      <c r="U148" s="227"/>
      <c r="V148" s="227"/>
      <c r="W148" s="227"/>
      <c r="X148" s="228"/>
      <c r="AT148" s="229" t="s">
        <v>194</v>
      </c>
      <c r="AU148" s="229" t="s">
        <v>165</v>
      </c>
      <c r="AV148" s="14" t="s">
        <v>165</v>
      </c>
      <c r="AW148" s="14" t="s">
        <v>5</v>
      </c>
      <c r="AX148" s="14" t="s">
        <v>74</v>
      </c>
      <c r="AY148" s="229" t="s">
        <v>156</v>
      </c>
    </row>
    <row r="149" spans="1:65" s="15" customFormat="1" ht="11.25">
      <c r="B149" s="230"/>
      <c r="C149" s="231"/>
      <c r="D149" s="210" t="s">
        <v>194</v>
      </c>
      <c r="E149" s="232" t="s">
        <v>1</v>
      </c>
      <c r="F149" s="233" t="s">
        <v>197</v>
      </c>
      <c r="G149" s="231"/>
      <c r="H149" s="234">
        <v>8.6999999999999993</v>
      </c>
      <c r="I149" s="235"/>
      <c r="J149" s="235"/>
      <c r="K149" s="231"/>
      <c r="L149" s="231"/>
      <c r="M149" s="236"/>
      <c r="N149" s="237"/>
      <c r="O149" s="238"/>
      <c r="P149" s="238"/>
      <c r="Q149" s="238"/>
      <c r="R149" s="238"/>
      <c r="S149" s="238"/>
      <c r="T149" s="238"/>
      <c r="U149" s="238"/>
      <c r="V149" s="238"/>
      <c r="W149" s="238"/>
      <c r="X149" s="239"/>
      <c r="AT149" s="240" t="s">
        <v>194</v>
      </c>
      <c r="AU149" s="240" t="s">
        <v>165</v>
      </c>
      <c r="AV149" s="15" t="s">
        <v>164</v>
      </c>
      <c r="AW149" s="15" t="s">
        <v>5</v>
      </c>
      <c r="AX149" s="15" t="s">
        <v>82</v>
      </c>
      <c r="AY149" s="240" t="s">
        <v>156</v>
      </c>
    </row>
    <row r="150" spans="1:65" s="12" customFormat="1" ht="22.9" customHeight="1">
      <c r="B150" s="172"/>
      <c r="C150" s="173"/>
      <c r="D150" s="174" t="s">
        <v>73</v>
      </c>
      <c r="E150" s="187" t="s">
        <v>188</v>
      </c>
      <c r="F150" s="187" t="s">
        <v>198</v>
      </c>
      <c r="G150" s="173"/>
      <c r="H150" s="173"/>
      <c r="I150" s="176"/>
      <c r="J150" s="176"/>
      <c r="K150" s="188">
        <f>BK150</f>
        <v>0</v>
      </c>
      <c r="L150" s="173"/>
      <c r="M150" s="178"/>
      <c r="N150" s="179"/>
      <c r="O150" s="180"/>
      <c r="P150" s="180"/>
      <c r="Q150" s="181">
        <f>SUM(Q151:Q173)</f>
        <v>0</v>
      </c>
      <c r="R150" s="181">
        <f>SUM(R151:R173)</f>
        <v>0</v>
      </c>
      <c r="S150" s="180"/>
      <c r="T150" s="182">
        <f>SUM(T151:T173)</f>
        <v>0</v>
      </c>
      <c r="U150" s="180"/>
      <c r="V150" s="182">
        <f>SUM(V151:V173)</f>
        <v>1.4569350000000003</v>
      </c>
      <c r="W150" s="180"/>
      <c r="X150" s="183">
        <f>SUM(X151:X173)</f>
        <v>0</v>
      </c>
      <c r="AR150" s="184" t="s">
        <v>82</v>
      </c>
      <c r="AT150" s="185" t="s">
        <v>73</v>
      </c>
      <c r="AU150" s="185" t="s">
        <v>82</v>
      </c>
      <c r="AY150" s="184" t="s">
        <v>156</v>
      </c>
      <c r="BK150" s="186">
        <f>SUM(BK151:BK173)</f>
        <v>0</v>
      </c>
    </row>
    <row r="151" spans="1:65" s="2" customFormat="1" ht="24.2" customHeight="1">
      <c r="A151" s="34"/>
      <c r="B151" s="35"/>
      <c r="C151" s="189" t="s">
        <v>199</v>
      </c>
      <c r="D151" s="189" t="s">
        <v>159</v>
      </c>
      <c r="E151" s="190" t="s">
        <v>200</v>
      </c>
      <c r="F151" s="191" t="s">
        <v>201</v>
      </c>
      <c r="G151" s="192" t="s">
        <v>191</v>
      </c>
      <c r="H151" s="193">
        <v>45</v>
      </c>
      <c r="I151" s="194"/>
      <c r="J151" s="194"/>
      <c r="K151" s="195">
        <f>ROUND(P151*H151,2)</f>
        <v>0</v>
      </c>
      <c r="L151" s="191" t="s">
        <v>163</v>
      </c>
      <c r="M151" s="39"/>
      <c r="N151" s="196" t="s">
        <v>1</v>
      </c>
      <c r="O151" s="197" t="s">
        <v>38</v>
      </c>
      <c r="P151" s="198">
        <f>I151+J151</f>
        <v>0</v>
      </c>
      <c r="Q151" s="198">
        <f>ROUND(I151*H151,2)</f>
        <v>0</v>
      </c>
      <c r="R151" s="198">
        <f>ROUND(J151*H151,2)</f>
        <v>0</v>
      </c>
      <c r="S151" s="71"/>
      <c r="T151" s="199">
        <f>S151*H151</f>
        <v>0</v>
      </c>
      <c r="U151" s="199">
        <v>2.9100000000000001E-2</v>
      </c>
      <c r="V151" s="199">
        <f>U151*H151</f>
        <v>1.3095000000000001</v>
      </c>
      <c r="W151" s="199">
        <v>0</v>
      </c>
      <c r="X151" s="200">
        <f>W151*H151</f>
        <v>0</v>
      </c>
      <c r="Y151" s="34"/>
      <c r="Z151" s="34"/>
      <c r="AA151" s="34"/>
      <c r="AB151" s="34"/>
      <c r="AC151" s="34"/>
      <c r="AD151" s="34"/>
      <c r="AE151" s="34"/>
      <c r="AR151" s="201" t="s">
        <v>164</v>
      </c>
      <c r="AT151" s="201" t="s">
        <v>159</v>
      </c>
      <c r="AU151" s="201" t="s">
        <v>165</v>
      </c>
      <c r="AY151" s="17" t="s">
        <v>156</v>
      </c>
      <c r="BE151" s="202">
        <f>IF(O151="základní",K151,0)</f>
        <v>0</v>
      </c>
      <c r="BF151" s="202">
        <f>IF(O151="snížená",K151,0)</f>
        <v>0</v>
      </c>
      <c r="BG151" s="202">
        <f>IF(O151="zákl. přenesená",K151,0)</f>
        <v>0</v>
      </c>
      <c r="BH151" s="202">
        <f>IF(O151="sníž. přenesená",K151,0)</f>
        <v>0</v>
      </c>
      <c r="BI151" s="202">
        <f>IF(O151="nulová",K151,0)</f>
        <v>0</v>
      </c>
      <c r="BJ151" s="17" t="s">
        <v>165</v>
      </c>
      <c r="BK151" s="202">
        <f>ROUND(P151*H151,2)</f>
        <v>0</v>
      </c>
      <c r="BL151" s="17" t="s">
        <v>164</v>
      </c>
      <c r="BM151" s="201" t="s">
        <v>702</v>
      </c>
    </row>
    <row r="152" spans="1:65" s="2" customFormat="1" ht="11.25">
      <c r="A152" s="34"/>
      <c r="B152" s="35"/>
      <c r="C152" s="36"/>
      <c r="D152" s="203" t="s">
        <v>167</v>
      </c>
      <c r="E152" s="36"/>
      <c r="F152" s="204" t="s">
        <v>203</v>
      </c>
      <c r="G152" s="36"/>
      <c r="H152" s="36"/>
      <c r="I152" s="205"/>
      <c r="J152" s="205"/>
      <c r="K152" s="36"/>
      <c r="L152" s="36"/>
      <c r="M152" s="39"/>
      <c r="N152" s="206"/>
      <c r="O152" s="207"/>
      <c r="P152" s="71"/>
      <c r="Q152" s="71"/>
      <c r="R152" s="71"/>
      <c r="S152" s="71"/>
      <c r="T152" s="71"/>
      <c r="U152" s="71"/>
      <c r="V152" s="71"/>
      <c r="W152" s="71"/>
      <c r="X152" s="72"/>
      <c r="Y152" s="34"/>
      <c r="Z152" s="34"/>
      <c r="AA152" s="34"/>
      <c r="AB152" s="34"/>
      <c r="AC152" s="34"/>
      <c r="AD152" s="34"/>
      <c r="AE152" s="34"/>
      <c r="AT152" s="17" t="s">
        <v>167</v>
      </c>
      <c r="AU152" s="17" t="s">
        <v>165</v>
      </c>
    </row>
    <row r="153" spans="1:65" s="2" customFormat="1" ht="24.2" customHeight="1">
      <c r="A153" s="34"/>
      <c r="B153" s="35"/>
      <c r="C153" s="189" t="s">
        <v>204</v>
      </c>
      <c r="D153" s="189" t="s">
        <v>159</v>
      </c>
      <c r="E153" s="190" t="s">
        <v>205</v>
      </c>
      <c r="F153" s="191" t="s">
        <v>206</v>
      </c>
      <c r="G153" s="192" t="s">
        <v>191</v>
      </c>
      <c r="H153" s="193">
        <v>5.25</v>
      </c>
      <c r="I153" s="194"/>
      <c r="J153" s="194"/>
      <c r="K153" s="195">
        <f>ROUND(P153*H153,2)</f>
        <v>0</v>
      </c>
      <c r="L153" s="191" t="s">
        <v>163</v>
      </c>
      <c r="M153" s="39"/>
      <c r="N153" s="196" t="s">
        <v>1</v>
      </c>
      <c r="O153" s="197" t="s">
        <v>38</v>
      </c>
      <c r="P153" s="198">
        <f>I153+J153</f>
        <v>0</v>
      </c>
      <c r="Q153" s="198">
        <f>ROUND(I153*H153,2)</f>
        <v>0</v>
      </c>
      <c r="R153" s="198">
        <f>ROUND(J153*H153,2)</f>
        <v>0</v>
      </c>
      <c r="S153" s="71"/>
      <c r="T153" s="199">
        <f>S153*H153</f>
        <v>0</v>
      </c>
      <c r="U153" s="199">
        <v>2.5999999999999998E-4</v>
      </c>
      <c r="V153" s="199">
        <f>U153*H153</f>
        <v>1.3649999999999999E-3</v>
      </c>
      <c r="W153" s="199">
        <v>0</v>
      </c>
      <c r="X153" s="200">
        <f>W153*H153</f>
        <v>0</v>
      </c>
      <c r="Y153" s="34"/>
      <c r="Z153" s="34"/>
      <c r="AA153" s="34"/>
      <c r="AB153" s="34"/>
      <c r="AC153" s="34"/>
      <c r="AD153" s="34"/>
      <c r="AE153" s="34"/>
      <c r="AR153" s="201" t="s">
        <v>164</v>
      </c>
      <c r="AT153" s="201" t="s">
        <v>159</v>
      </c>
      <c r="AU153" s="201" t="s">
        <v>165</v>
      </c>
      <c r="AY153" s="17" t="s">
        <v>156</v>
      </c>
      <c r="BE153" s="202">
        <f>IF(O153="základní",K153,0)</f>
        <v>0</v>
      </c>
      <c r="BF153" s="202">
        <f>IF(O153="snížená",K153,0)</f>
        <v>0</v>
      </c>
      <c r="BG153" s="202">
        <f>IF(O153="zákl. přenesená",K153,0)</f>
        <v>0</v>
      </c>
      <c r="BH153" s="202">
        <f>IF(O153="sníž. přenesená",K153,0)</f>
        <v>0</v>
      </c>
      <c r="BI153" s="202">
        <f>IF(O153="nulová",K153,0)</f>
        <v>0</v>
      </c>
      <c r="BJ153" s="17" t="s">
        <v>165</v>
      </c>
      <c r="BK153" s="202">
        <f>ROUND(P153*H153,2)</f>
        <v>0</v>
      </c>
      <c r="BL153" s="17" t="s">
        <v>164</v>
      </c>
      <c r="BM153" s="201" t="s">
        <v>703</v>
      </c>
    </row>
    <row r="154" spans="1:65" s="2" customFormat="1" ht="11.25">
      <c r="A154" s="34"/>
      <c r="B154" s="35"/>
      <c r="C154" s="36"/>
      <c r="D154" s="203" t="s">
        <v>167</v>
      </c>
      <c r="E154" s="36"/>
      <c r="F154" s="204" t="s">
        <v>208</v>
      </c>
      <c r="G154" s="36"/>
      <c r="H154" s="36"/>
      <c r="I154" s="205"/>
      <c r="J154" s="205"/>
      <c r="K154" s="36"/>
      <c r="L154" s="36"/>
      <c r="M154" s="39"/>
      <c r="N154" s="206"/>
      <c r="O154" s="207"/>
      <c r="P154" s="71"/>
      <c r="Q154" s="71"/>
      <c r="R154" s="71"/>
      <c r="S154" s="71"/>
      <c r="T154" s="71"/>
      <c r="U154" s="71"/>
      <c r="V154" s="71"/>
      <c r="W154" s="71"/>
      <c r="X154" s="72"/>
      <c r="Y154" s="34"/>
      <c r="Z154" s="34"/>
      <c r="AA154" s="34"/>
      <c r="AB154" s="34"/>
      <c r="AC154" s="34"/>
      <c r="AD154" s="34"/>
      <c r="AE154" s="34"/>
      <c r="AT154" s="17" t="s">
        <v>167</v>
      </c>
      <c r="AU154" s="17" t="s">
        <v>165</v>
      </c>
    </row>
    <row r="155" spans="1:65" s="13" customFormat="1" ht="11.25">
      <c r="B155" s="208"/>
      <c r="C155" s="209"/>
      <c r="D155" s="210" t="s">
        <v>194</v>
      </c>
      <c r="E155" s="211" t="s">
        <v>1</v>
      </c>
      <c r="F155" s="212" t="s">
        <v>209</v>
      </c>
      <c r="G155" s="209"/>
      <c r="H155" s="211" t="s">
        <v>1</v>
      </c>
      <c r="I155" s="213"/>
      <c r="J155" s="213"/>
      <c r="K155" s="209"/>
      <c r="L155" s="209"/>
      <c r="M155" s="214"/>
      <c r="N155" s="215"/>
      <c r="O155" s="216"/>
      <c r="P155" s="216"/>
      <c r="Q155" s="216"/>
      <c r="R155" s="216"/>
      <c r="S155" s="216"/>
      <c r="T155" s="216"/>
      <c r="U155" s="216"/>
      <c r="V155" s="216"/>
      <c r="W155" s="216"/>
      <c r="X155" s="217"/>
      <c r="AT155" s="218" t="s">
        <v>194</v>
      </c>
      <c r="AU155" s="218" t="s">
        <v>165</v>
      </c>
      <c r="AV155" s="13" t="s">
        <v>82</v>
      </c>
      <c r="AW155" s="13" t="s">
        <v>5</v>
      </c>
      <c r="AX155" s="13" t="s">
        <v>74</v>
      </c>
      <c r="AY155" s="218" t="s">
        <v>156</v>
      </c>
    </row>
    <row r="156" spans="1:65" s="14" customFormat="1" ht="11.25">
      <c r="B156" s="219"/>
      <c r="C156" s="220"/>
      <c r="D156" s="210" t="s">
        <v>194</v>
      </c>
      <c r="E156" s="221" t="s">
        <v>1</v>
      </c>
      <c r="F156" s="222" t="s">
        <v>704</v>
      </c>
      <c r="G156" s="220"/>
      <c r="H156" s="223">
        <v>5.25</v>
      </c>
      <c r="I156" s="224"/>
      <c r="J156" s="224"/>
      <c r="K156" s="220"/>
      <c r="L156" s="220"/>
      <c r="M156" s="225"/>
      <c r="N156" s="226"/>
      <c r="O156" s="227"/>
      <c r="P156" s="227"/>
      <c r="Q156" s="227"/>
      <c r="R156" s="227"/>
      <c r="S156" s="227"/>
      <c r="T156" s="227"/>
      <c r="U156" s="227"/>
      <c r="V156" s="227"/>
      <c r="W156" s="227"/>
      <c r="X156" s="228"/>
      <c r="AT156" s="229" t="s">
        <v>194</v>
      </c>
      <c r="AU156" s="229" t="s">
        <v>165</v>
      </c>
      <c r="AV156" s="14" t="s">
        <v>165</v>
      </c>
      <c r="AW156" s="14" t="s">
        <v>5</v>
      </c>
      <c r="AX156" s="14" t="s">
        <v>74</v>
      </c>
      <c r="AY156" s="229" t="s">
        <v>156</v>
      </c>
    </row>
    <row r="157" spans="1:65" s="15" customFormat="1" ht="11.25">
      <c r="B157" s="230"/>
      <c r="C157" s="231"/>
      <c r="D157" s="210" t="s">
        <v>194</v>
      </c>
      <c r="E157" s="232" t="s">
        <v>1</v>
      </c>
      <c r="F157" s="233" t="s">
        <v>197</v>
      </c>
      <c r="G157" s="231"/>
      <c r="H157" s="234">
        <v>5.25</v>
      </c>
      <c r="I157" s="235"/>
      <c r="J157" s="235"/>
      <c r="K157" s="231"/>
      <c r="L157" s="231"/>
      <c r="M157" s="236"/>
      <c r="N157" s="237"/>
      <c r="O157" s="238"/>
      <c r="P157" s="238"/>
      <c r="Q157" s="238"/>
      <c r="R157" s="238"/>
      <c r="S157" s="238"/>
      <c r="T157" s="238"/>
      <c r="U157" s="238"/>
      <c r="V157" s="238"/>
      <c r="W157" s="238"/>
      <c r="X157" s="239"/>
      <c r="AT157" s="240" t="s">
        <v>194</v>
      </c>
      <c r="AU157" s="240" t="s">
        <v>165</v>
      </c>
      <c r="AV157" s="15" t="s">
        <v>164</v>
      </c>
      <c r="AW157" s="15" t="s">
        <v>5</v>
      </c>
      <c r="AX157" s="15" t="s">
        <v>82</v>
      </c>
      <c r="AY157" s="240" t="s">
        <v>156</v>
      </c>
    </row>
    <row r="158" spans="1:65" s="2" customFormat="1" ht="24.2" customHeight="1">
      <c r="A158" s="34"/>
      <c r="B158" s="35"/>
      <c r="C158" s="189" t="s">
        <v>211</v>
      </c>
      <c r="D158" s="189" t="s">
        <v>159</v>
      </c>
      <c r="E158" s="190" t="s">
        <v>212</v>
      </c>
      <c r="F158" s="191" t="s">
        <v>213</v>
      </c>
      <c r="G158" s="192" t="s">
        <v>191</v>
      </c>
      <c r="H158" s="193">
        <v>5.25</v>
      </c>
      <c r="I158" s="194"/>
      <c r="J158" s="194"/>
      <c r="K158" s="195">
        <f>ROUND(P158*H158,2)</f>
        <v>0</v>
      </c>
      <c r="L158" s="191" t="s">
        <v>163</v>
      </c>
      <c r="M158" s="39"/>
      <c r="N158" s="196" t="s">
        <v>1</v>
      </c>
      <c r="O158" s="197" t="s">
        <v>38</v>
      </c>
      <c r="P158" s="198">
        <f>I158+J158</f>
        <v>0</v>
      </c>
      <c r="Q158" s="198">
        <f>ROUND(I158*H158,2)</f>
        <v>0</v>
      </c>
      <c r="R158" s="198">
        <f>ROUND(J158*H158,2)</f>
        <v>0</v>
      </c>
      <c r="S158" s="71"/>
      <c r="T158" s="199">
        <f>S158*H158</f>
        <v>0</v>
      </c>
      <c r="U158" s="199">
        <v>1.8380000000000001E-2</v>
      </c>
      <c r="V158" s="199">
        <f>U158*H158</f>
        <v>9.6494999999999997E-2</v>
      </c>
      <c r="W158" s="199">
        <v>0</v>
      </c>
      <c r="X158" s="200">
        <f>W158*H158</f>
        <v>0</v>
      </c>
      <c r="Y158" s="34"/>
      <c r="Z158" s="34"/>
      <c r="AA158" s="34"/>
      <c r="AB158" s="34"/>
      <c r="AC158" s="34"/>
      <c r="AD158" s="34"/>
      <c r="AE158" s="34"/>
      <c r="AR158" s="201" t="s">
        <v>164</v>
      </c>
      <c r="AT158" s="201" t="s">
        <v>159</v>
      </c>
      <c r="AU158" s="201" t="s">
        <v>165</v>
      </c>
      <c r="AY158" s="17" t="s">
        <v>156</v>
      </c>
      <c r="BE158" s="202">
        <f>IF(O158="základní",K158,0)</f>
        <v>0</v>
      </c>
      <c r="BF158" s="202">
        <f>IF(O158="snížená",K158,0)</f>
        <v>0</v>
      </c>
      <c r="BG158" s="202">
        <f>IF(O158="zákl. přenesená",K158,0)</f>
        <v>0</v>
      </c>
      <c r="BH158" s="202">
        <f>IF(O158="sníž. přenesená",K158,0)</f>
        <v>0</v>
      </c>
      <c r="BI158" s="202">
        <f>IF(O158="nulová",K158,0)</f>
        <v>0</v>
      </c>
      <c r="BJ158" s="17" t="s">
        <v>165</v>
      </c>
      <c r="BK158" s="202">
        <f>ROUND(P158*H158,2)</f>
        <v>0</v>
      </c>
      <c r="BL158" s="17" t="s">
        <v>164</v>
      </c>
      <c r="BM158" s="201" t="s">
        <v>705</v>
      </c>
    </row>
    <row r="159" spans="1:65" s="2" customFormat="1" ht="11.25">
      <c r="A159" s="34"/>
      <c r="B159" s="35"/>
      <c r="C159" s="36"/>
      <c r="D159" s="203" t="s">
        <v>167</v>
      </c>
      <c r="E159" s="36"/>
      <c r="F159" s="204" t="s">
        <v>215</v>
      </c>
      <c r="G159" s="36"/>
      <c r="H159" s="36"/>
      <c r="I159" s="205"/>
      <c r="J159" s="205"/>
      <c r="K159" s="36"/>
      <c r="L159" s="36"/>
      <c r="M159" s="39"/>
      <c r="N159" s="206"/>
      <c r="O159" s="207"/>
      <c r="P159" s="71"/>
      <c r="Q159" s="71"/>
      <c r="R159" s="71"/>
      <c r="S159" s="71"/>
      <c r="T159" s="71"/>
      <c r="U159" s="71"/>
      <c r="V159" s="71"/>
      <c r="W159" s="71"/>
      <c r="X159" s="72"/>
      <c r="Y159" s="34"/>
      <c r="Z159" s="34"/>
      <c r="AA159" s="34"/>
      <c r="AB159" s="34"/>
      <c r="AC159" s="34"/>
      <c r="AD159" s="34"/>
      <c r="AE159" s="34"/>
      <c r="AT159" s="17" t="s">
        <v>167</v>
      </c>
      <c r="AU159" s="17" t="s">
        <v>165</v>
      </c>
    </row>
    <row r="160" spans="1:65" s="2" customFormat="1" ht="24.2" customHeight="1">
      <c r="A160" s="34"/>
      <c r="B160" s="35"/>
      <c r="C160" s="189" t="s">
        <v>216</v>
      </c>
      <c r="D160" s="189" t="s">
        <v>159</v>
      </c>
      <c r="E160" s="190" t="s">
        <v>217</v>
      </c>
      <c r="F160" s="191" t="s">
        <v>218</v>
      </c>
      <c r="G160" s="192" t="s">
        <v>191</v>
      </c>
      <c r="H160" s="193">
        <v>24</v>
      </c>
      <c r="I160" s="194"/>
      <c r="J160" s="194"/>
      <c r="K160" s="195">
        <f>ROUND(P160*H160,2)</f>
        <v>0</v>
      </c>
      <c r="L160" s="191" t="s">
        <v>163</v>
      </c>
      <c r="M160" s="39"/>
      <c r="N160" s="196" t="s">
        <v>1</v>
      </c>
      <c r="O160" s="197" t="s">
        <v>38</v>
      </c>
      <c r="P160" s="198">
        <f>I160+J160</f>
        <v>0</v>
      </c>
      <c r="Q160" s="198">
        <f>ROUND(I160*H160,2)</f>
        <v>0</v>
      </c>
      <c r="R160" s="198">
        <f>ROUND(J160*H160,2)</f>
        <v>0</v>
      </c>
      <c r="S160" s="71"/>
      <c r="T160" s="199">
        <f>S160*H160</f>
        <v>0</v>
      </c>
      <c r="U160" s="199">
        <v>0</v>
      </c>
      <c r="V160" s="199">
        <f>U160*H160</f>
        <v>0</v>
      </c>
      <c r="W160" s="199">
        <v>0</v>
      </c>
      <c r="X160" s="200">
        <f>W160*H160</f>
        <v>0</v>
      </c>
      <c r="Y160" s="34"/>
      <c r="Z160" s="34"/>
      <c r="AA160" s="34"/>
      <c r="AB160" s="34"/>
      <c r="AC160" s="34"/>
      <c r="AD160" s="34"/>
      <c r="AE160" s="34"/>
      <c r="AR160" s="201" t="s">
        <v>164</v>
      </c>
      <c r="AT160" s="201" t="s">
        <v>159</v>
      </c>
      <c r="AU160" s="201" t="s">
        <v>165</v>
      </c>
      <c r="AY160" s="17" t="s">
        <v>156</v>
      </c>
      <c r="BE160" s="202">
        <f>IF(O160="základní",K160,0)</f>
        <v>0</v>
      </c>
      <c r="BF160" s="202">
        <f>IF(O160="snížená",K160,0)</f>
        <v>0</v>
      </c>
      <c r="BG160" s="202">
        <f>IF(O160="zákl. přenesená",K160,0)</f>
        <v>0</v>
      </c>
      <c r="BH160" s="202">
        <f>IF(O160="sníž. přenesená",K160,0)</f>
        <v>0</v>
      </c>
      <c r="BI160" s="202">
        <f>IF(O160="nulová",K160,0)</f>
        <v>0</v>
      </c>
      <c r="BJ160" s="17" t="s">
        <v>165</v>
      </c>
      <c r="BK160" s="202">
        <f>ROUND(P160*H160,2)</f>
        <v>0</v>
      </c>
      <c r="BL160" s="17" t="s">
        <v>164</v>
      </c>
      <c r="BM160" s="201" t="s">
        <v>706</v>
      </c>
    </row>
    <row r="161" spans="1:65" s="2" customFormat="1" ht="11.25">
      <c r="A161" s="34"/>
      <c r="B161" s="35"/>
      <c r="C161" s="36"/>
      <c r="D161" s="203" t="s">
        <v>167</v>
      </c>
      <c r="E161" s="36"/>
      <c r="F161" s="204" t="s">
        <v>220</v>
      </c>
      <c r="G161" s="36"/>
      <c r="H161" s="36"/>
      <c r="I161" s="205"/>
      <c r="J161" s="205"/>
      <c r="K161" s="36"/>
      <c r="L161" s="36"/>
      <c r="M161" s="39"/>
      <c r="N161" s="206"/>
      <c r="O161" s="207"/>
      <c r="P161" s="71"/>
      <c r="Q161" s="71"/>
      <c r="R161" s="71"/>
      <c r="S161" s="71"/>
      <c r="T161" s="71"/>
      <c r="U161" s="71"/>
      <c r="V161" s="71"/>
      <c r="W161" s="71"/>
      <c r="X161" s="72"/>
      <c r="Y161" s="34"/>
      <c r="Z161" s="34"/>
      <c r="AA161" s="34"/>
      <c r="AB161" s="34"/>
      <c r="AC161" s="34"/>
      <c r="AD161" s="34"/>
      <c r="AE161" s="34"/>
      <c r="AT161" s="17" t="s">
        <v>167</v>
      </c>
      <c r="AU161" s="17" t="s">
        <v>165</v>
      </c>
    </row>
    <row r="162" spans="1:65" s="2" customFormat="1" ht="24.2" customHeight="1">
      <c r="A162" s="34"/>
      <c r="B162" s="35"/>
      <c r="C162" s="189" t="s">
        <v>221</v>
      </c>
      <c r="D162" s="189" t="s">
        <v>159</v>
      </c>
      <c r="E162" s="190" t="s">
        <v>222</v>
      </c>
      <c r="F162" s="191" t="s">
        <v>223</v>
      </c>
      <c r="G162" s="192" t="s">
        <v>191</v>
      </c>
      <c r="H162" s="193">
        <v>34</v>
      </c>
      <c r="I162" s="194"/>
      <c r="J162" s="194"/>
      <c r="K162" s="195">
        <f>ROUND(P162*H162,2)</f>
        <v>0</v>
      </c>
      <c r="L162" s="191" t="s">
        <v>163</v>
      </c>
      <c r="M162" s="39"/>
      <c r="N162" s="196" t="s">
        <v>1</v>
      </c>
      <c r="O162" s="197" t="s">
        <v>38</v>
      </c>
      <c r="P162" s="198">
        <f>I162+J162</f>
        <v>0</v>
      </c>
      <c r="Q162" s="198">
        <f>ROUND(I162*H162,2)</f>
        <v>0</v>
      </c>
      <c r="R162" s="198">
        <f>ROUND(J162*H162,2)</f>
        <v>0</v>
      </c>
      <c r="S162" s="71"/>
      <c r="T162" s="199">
        <f>S162*H162</f>
        <v>0</v>
      </c>
      <c r="U162" s="199">
        <v>0</v>
      </c>
      <c r="V162" s="199">
        <f>U162*H162</f>
        <v>0</v>
      </c>
      <c r="W162" s="199">
        <v>0</v>
      </c>
      <c r="X162" s="200">
        <f>W162*H162</f>
        <v>0</v>
      </c>
      <c r="Y162" s="34"/>
      <c r="Z162" s="34"/>
      <c r="AA162" s="34"/>
      <c r="AB162" s="34"/>
      <c r="AC162" s="34"/>
      <c r="AD162" s="34"/>
      <c r="AE162" s="34"/>
      <c r="AR162" s="201" t="s">
        <v>164</v>
      </c>
      <c r="AT162" s="201" t="s">
        <v>159</v>
      </c>
      <c r="AU162" s="201" t="s">
        <v>165</v>
      </c>
      <c r="AY162" s="17" t="s">
        <v>156</v>
      </c>
      <c r="BE162" s="202">
        <f>IF(O162="základní",K162,0)</f>
        <v>0</v>
      </c>
      <c r="BF162" s="202">
        <f>IF(O162="snížená",K162,0)</f>
        <v>0</v>
      </c>
      <c r="BG162" s="202">
        <f>IF(O162="zákl. přenesená",K162,0)</f>
        <v>0</v>
      </c>
      <c r="BH162" s="202">
        <f>IF(O162="sníž. přenesená",K162,0)</f>
        <v>0</v>
      </c>
      <c r="BI162" s="202">
        <f>IF(O162="nulová",K162,0)</f>
        <v>0</v>
      </c>
      <c r="BJ162" s="17" t="s">
        <v>165</v>
      </c>
      <c r="BK162" s="202">
        <f>ROUND(P162*H162,2)</f>
        <v>0</v>
      </c>
      <c r="BL162" s="17" t="s">
        <v>164</v>
      </c>
      <c r="BM162" s="201" t="s">
        <v>707</v>
      </c>
    </row>
    <row r="163" spans="1:65" s="2" customFormat="1" ht="11.25">
      <c r="A163" s="34"/>
      <c r="B163" s="35"/>
      <c r="C163" s="36"/>
      <c r="D163" s="203" t="s">
        <v>167</v>
      </c>
      <c r="E163" s="36"/>
      <c r="F163" s="204" t="s">
        <v>225</v>
      </c>
      <c r="G163" s="36"/>
      <c r="H163" s="36"/>
      <c r="I163" s="205"/>
      <c r="J163" s="205"/>
      <c r="K163" s="36"/>
      <c r="L163" s="36"/>
      <c r="M163" s="39"/>
      <c r="N163" s="206"/>
      <c r="O163" s="207"/>
      <c r="P163" s="71"/>
      <c r="Q163" s="71"/>
      <c r="R163" s="71"/>
      <c r="S163" s="71"/>
      <c r="T163" s="71"/>
      <c r="U163" s="71"/>
      <c r="V163" s="71"/>
      <c r="W163" s="71"/>
      <c r="X163" s="72"/>
      <c r="Y163" s="34"/>
      <c r="Z163" s="34"/>
      <c r="AA163" s="34"/>
      <c r="AB163" s="34"/>
      <c r="AC163" s="34"/>
      <c r="AD163" s="34"/>
      <c r="AE163" s="34"/>
      <c r="AT163" s="17" t="s">
        <v>167</v>
      </c>
      <c r="AU163" s="17" t="s">
        <v>165</v>
      </c>
    </row>
    <row r="164" spans="1:65" s="2" customFormat="1" ht="24.2" customHeight="1">
      <c r="A164" s="34"/>
      <c r="B164" s="35"/>
      <c r="C164" s="189" t="s">
        <v>226</v>
      </c>
      <c r="D164" s="189" t="s">
        <v>159</v>
      </c>
      <c r="E164" s="190" t="s">
        <v>227</v>
      </c>
      <c r="F164" s="191" t="s">
        <v>228</v>
      </c>
      <c r="G164" s="192" t="s">
        <v>180</v>
      </c>
      <c r="H164" s="193">
        <v>32</v>
      </c>
      <c r="I164" s="194"/>
      <c r="J164" s="194"/>
      <c r="K164" s="195">
        <f>ROUND(P164*H164,2)</f>
        <v>0</v>
      </c>
      <c r="L164" s="191" t="s">
        <v>163</v>
      </c>
      <c r="M164" s="39"/>
      <c r="N164" s="196" t="s">
        <v>1</v>
      </c>
      <c r="O164" s="197" t="s">
        <v>38</v>
      </c>
      <c r="P164" s="198">
        <f>I164+J164</f>
        <v>0</v>
      </c>
      <c r="Q164" s="198">
        <f>ROUND(I164*H164,2)</f>
        <v>0</v>
      </c>
      <c r="R164" s="198">
        <f>ROUND(J164*H164,2)</f>
        <v>0</v>
      </c>
      <c r="S164" s="71"/>
      <c r="T164" s="199">
        <f>S164*H164</f>
        <v>0</v>
      </c>
      <c r="U164" s="199">
        <v>1.5E-3</v>
      </c>
      <c r="V164" s="199">
        <f>U164*H164</f>
        <v>4.8000000000000001E-2</v>
      </c>
      <c r="W164" s="199">
        <v>0</v>
      </c>
      <c r="X164" s="200">
        <f>W164*H164</f>
        <v>0</v>
      </c>
      <c r="Y164" s="34"/>
      <c r="Z164" s="34"/>
      <c r="AA164" s="34"/>
      <c r="AB164" s="34"/>
      <c r="AC164" s="34"/>
      <c r="AD164" s="34"/>
      <c r="AE164" s="34"/>
      <c r="AR164" s="201" t="s">
        <v>164</v>
      </c>
      <c r="AT164" s="201" t="s">
        <v>159</v>
      </c>
      <c r="AU164" s="201" t="s">
        <v>165</v>
      </c>
      <c r="AY164" s="17" t="s">
        <v>156</v>
      </c>
      <c r="BE164" s="202">
        <f>IF(O164="základní",K164,0)</f>
        <v>0</v>
      </c>
      <c r="BF164" s="202">
        <f>IF(O164="snížená",K164,0)</f>
        <v>0</v>
      </c>
      <c r="BG164" s="202">
        <f>IF(O164="zákl. přenesená",K164,0)</f>
        <v>0</v>
      </c>
      <c r="BH164" s="202">
        <f>IF(O164="sníž. přenesená",K164,0)</f>
        <v>0</v>
      </c>
      <c r="BI164" s="202">
        <f>IF(O164="nulová",K164,0)</f>
        <v>0</v>
      </c>
      <c r="BJ164" s="17" t="s">
        <v>165</v>
      </c>
      <c r="BK164" s="202">
        <f>ROUND(P164*H164,2)</f>
        <v>0</v>
      </c>
      <c r="BL164" s="17" t="s">
        <v>164</v>
      </c>
      <c r="BM164" s="201" t="s">
        <v>708</v>
      </c>
    </row>
    <row r="165" spans="1:65" s="2" customFormat="1" ht="11.25">
      <c r="A165" s="34"/>
      <c r="B165" s="35"/>
      <c r="C165" s="36"/>
      <c r="D165" s="203" t="s">
        <v>167</v>
      </c>
      <c r="E165" s="36"/>
      <c r="F165" s="204" t="s">
        <v>230</v>
      </c>
      <c r="G165" s="36"/>
      <c r="H165" s="36"/>
      <c r="I165" s="205"/>
      <c r="J165" s="205"/>
      <c r="K165" s="36"/>
      <c r="L165" s="36"/>
      <c r="M165" s="39"/>
      <c r="N165" s="206"/>
      <c r="O165" s="207"/>
      <c r="P165" s="71"/>
      <c r="Q165" s="71"/>
      <c r="R165" s="71"/>
      <c r="S165" s="71"/>
      <c r="T165" s="71"/>
      <c r="U165" s="71"/>
      <c r="V165" s="71"/>
      <c r="W165" s="71"/>
      <c r="X165" s="72"/>
      <c r="Y165" s="34"/>
      <c r="Z165" s="34"/>
      <c r="AA165" s="34"/>
      <c r="AB165" s="34"/>
      <c r="AC165" s="34"/>
      <c r="AD165" s="34"/>
      <c r="AE165" s="34"/>
      <c r="AT165" s="17" t="s">
        <v>167</v>
      </c>
      <c r="AU165" s="17" t="s">
        <v>165</v>
      </c>
    </row>
    <row r="166" spans="1:65" s="2" customFormat="1" ht="24.2" customHeight="1">
      <c r="A166" s="34"/>
      <c r="B166" s="35"/>
      <c r="C166" s="189" t="s">
        <v>231</v>
      </c>
      <c r="D166" s="189" t="s">
        <v>159</v>
      </c>
      <c r="E166" s="190" t="s">
        <v>232</v>
      </c>
      <c r="F166" s="191" t="s">
        <v>233</v>
      </c>
      <c r="G166" s="192" t="s">
        <v>191</v>
      </c>
      <c r="H166" s="193">
        <v>5.25</v>
      </c>
      <c r="I166" s="194"/>
      <c r="J166" s="194"/>
      <c r="K166" s="195">
        <f>ROUND(P166*H166,2)</f>
        <v>0</v>
      </c>
      <c r="L166" s="191" t="s">
        <v>163</v>
      </c>
      <c r="M166" s="39"/>
      <c r="N166" s="196" t="s">
        <v>1</v>
      </c>
      <c r="O166" s="197" t="s">
        <v>38</v>
      </c>
      <c r="P166" s="198">
        <f>I166+J166</f>
        <v>0</v>
      </c>
      <c r="Q166" s="198">
        <f>ROUND(I166*H166,2)</f>
        <v>0</v>
      </c>
      <c r="R166" s="198">
        <f>ROUND(J166*H166,2)</f>
        <v>0</v>
      </c>
      <c r="S166" s="71"/>
      <c r="T166" s="199">
        <f>S166*H166</f>
        <v>0</v>
      </c>
      <c r="U166" s="199">
        <v>0</v>
      </c>
      <c r="V166" s="199">
        <f>U166*H166</f>
        <v>0</v>
      </c>
      <c r="W166" s="199">
        <v>0</v>
      </c>
      <c r="X166" s="200">
        <f>W166*H166</f>
        <v>0</v>
      </c>
      <c r="Y166" s="34"/>
      <c r="Z166" s="34"/>
      <c r="AA166" s="34"/>
      <c r="AB166" s="34"/>
      <c r="AC166" s="34"/>
      <c r="AD166" s="34"/>
      <c r="AE166" s="34"/>
      <c r="AR166" s="201" t="s">
        <v>164</v>
      </c>
      <c r="AT166" s="201" t="s">
        <v>159</v>
      </c>
      <c r="AU166" s="201" t="s">
        <v>165</v>
      </c>
      <c r="AY166" s="17" t="s">
        <v>156</v>
      </c>
      <c r="BE166" s="202">
        <f>IF(O166="základní",K166,0)</f>
        <v>0</v>
      </c>
      <c r="BF166" s="202">
        <f>IF(O166="snížená",K166,0)</f>
        <v>0</v>
      </c>
      <c r="BG166" s="202">
        <f>IF(O166="zákl. přenesená",K166,0)</f>
        <v>0</v>
      </c>
      <c r="BH166" s="202">
        <f>IF(O166="sníž. přenesená",K166,0)</f>
        <v>0</v>
      </c>
      <c r="BI166" s="202">
        <f>IF(O166="nulová",K166,0)</f>
        <v>0</v>
      </c>
      <c r="BJ166" s="17" t="s">
        <v>165</v>
      </c>
      <c r="BK166" s="202">
        <f>ROUND(P166*H166,2)</f>
        <v>0</v>
      </c>
      <c r="BL166" s="17" t="s">
        <v>164</v>
      </c>
      <c r="BM166" s="201" t="s">
        <v>709</v>
      </c>
    </row>
    <row r="167" spans="1:65" s="2" customFormat="1" ht="11.25">
      <c r="A167" s="34"/>
      <c r="B167" s="35"/>
      <c r="C167" s="36"/>
      <c r="D167" s="203" t="s">
        <v>167</v>
      </c>
      <c r="E167" s="36"/>
      <c r="F167" s="204" t="s">
        <v>235</v>
      </c>
      <c r="G167" s="36"/>
      <c r="H167" s="36"/>
      <c r="I167" s="205"/>
      <c r="J167" s="205"/>
      <c r="K167" s="36"/>
      <c r="L167" s="36"/>
      <c r="M167" s="39"/>
      <c r="N167" s="206"/>
      <c r="O167" s="207"/>
      <c r="P167" s="71"/>
      <c r="Q167" s="71"/>
      <c r="R167" s="71"/>
      <c r="S167" s="71"/>
      <c r="T167" s="71"/>
      <c r="U167" s="71"/>
      <c r="V167" s="71"/>
      <c r="W167" s="71"/>
      <c r="X167" s="72"/>
      <c r="Y167" s="34"/>
      <c r="Z167" s="34"/>
      <c r="AA167" s="34"/>
      <c r="AB167" s="34"/>
      <c r="AC167" s="34"/>
      <c r="AD167" s="34"/>
      <c r="AE167" s="34"/>
      <c r="AT167" s="17" t="s">
        <v>167</v>
      </c>
      <c r="AU167" s="17" t="s">
        <v>165</v>
      </c>
    </row>
    <row r="168" spans="1:65" s="2" customFormat="1" ht="24.2" customHeight="1">
      <c r="A168" s="34"/>
      <c r="B168" s="35"/>
      <c r="C168" s="189" t="s">
        <v>236</v>
      </c>
      <c r="D168" s="189" t="s">
        <v>159</v>
      </c>
      <c r="E168" s="190" t="s">
        <v>237</v>
      </c>
      <c r="F168" s="191" t="s">
        <v>238</v>
      </c>
      <c r="G168" s="192" t="s">
        <v>180</v>
      </c>
      <c r="H168" s="193">
        <v>15</v>
      </c>
      <c r="I168" s="194"/>
      <c r="J168" s="194"/>
      <c r="K168" s="195">
        <f>ROUND(P168*H168,2)</f>
        <v>0</v>
      </c>
      <c r="L168" s="191" t="s">
        <v>163</v>
      </c>
      <c r="M168" s="39"/>
      <c r="N168" s="196" t="s">
        <v>1</v>
      </c>
      <c r="O168" s="197" t="s">
        <v>38</v>
      </c>
      <c r="P168" s="198">
        <f>I168+J168</f>
        <v>0</v>
      </c>
      <c r="Q168" s="198">
        <f>ROUND(I168*H168,2)</f>
        <v>0</v>
      </c>
      <c r="R168" s="198">
        <f>ROUND(J168*H168,2)</f>
        <v>0</v>
      </c>
      <c r="S168" s="71"/>
      <c r="T168" s="199">
        <f>S168*H168</f>
        <v>0</v>
      </c>
      <c r="U168" s="199">
        <v>0</v>
      </c>
      <c r="V168" s="199">
        <f>U168*H168</f>
        <v>0</v>
      </c>
      <c r="W168" s="199">
        <v>0</v>
      </c>
      <c r="X168" s="200">
        <f>W168*H168</f>
        <v>0</v>
      </c>
      <c r="Y168" s="34"/>
      <c r="Z168" s="34"/>
      <c r="AA168" s="34"/>
      <c r="AB168" s="34"/>
      <c r="AC168" s="34"/>
      <c r="AD168" s="34"/>
      <c r="AE168" s="34"/>
      <c r="AR168" s="201" t="s">
        <v>164</v>
      </c>
      <c r="AT168" s="201" t="s">
        <v>159</v>
      </c>
      <c r="AU168" s="201" t="s">
        <v>165</v>
      </c>
      <c r="AY168" s="17" t="s">
        <v>156</v>
      </c>
      <c r="BE168" s="202">
        <f>IF(O168="základní",K168,0)</f>
        <v>0</v>
      </c>
      <c r="BF168" s="202">
        <f>IF(O168="snížená",K168,0)</f>
        <v>0</v>
      </c>
      <c r="BG168" s="202">
        <f>IF(O168="zákl. přenesená",K168,0)</f>
        <v>0</v>
      </c>
      <c r="BH168" s="202">
        <f>IF(O168="sníž. přenesená",K168,0)</f>
        <v>0</v>
      </c>
      <c r="BI168" s="202">
        <f>IF(O168="nulová",K168,0)</f>
        <v>0</v>
      </c>
      <c r="BJ168" s="17" t="s">
        <v>165</v>
      </c>
      <c r="BK168" s="202">
        <f>ROUND(P168*H168,2)</f>
        <v>0</v>
      </c>
      <c r="BL168" s="17" t="s">
        <v>164</v>
      </c>
      <c r="BM168" s="201" t="s">
        <v>710</v>
      </c>
    </row>
    <row r="169" spans="1:65" s="2" customFormat="1" ht="11.25">
      <c r="A169" s="34"/>
      <c r="B169" s="35"/>
      <c r="C169" s="36"/>
      <c r="D169" s="203" t="s">
        <v>167</v>
      </c>
      <c r="E169" s="36"/>
      <c r="F169" s="204" t="s">
        <v>240</v>
      </c>
      <c r="G169" s="36"/>
      <c r="H169" s="36"/>
      <c r="I169" s="205"/>
      <c r="J169" s="205"/>
      <c r="K169" s="36"/>
      <c r="L169" s="36"/>
      <c r="M169" s="39"/>
      <c r="N169" s="206"/>
      <c r="O169" s="207"/>
      <c r="P169" s="71"/>
      <c r="Q169" s="71"/>
      <c r="R169" s="71"/>
      <c r="S169" s="71"/>
      <c r="T169" s="71"/>
      <c r="U169" s="71"/>
      <c r="V169" s="71"/>
      <c r="W169" s="71"/>
      <c r="X169" s="72"/>
      <c r="Y169" s="34"/>
      <c r="Z169" s="34"/>
      <c r="AA169" s="34"/>
      <c r="AB169" s="34"/>
      <c r="AC169" s="34"/>
      <c r="AD169" s="34"/>
      <c r="AE169" s="34"/>
      <c r="AT169" s="17" t="s">
        <v>167</v>
      </c>
      <c r="AU169" s="17" t="s">
        <v>165</v>
      </c>
    </row>
    <row r="170" spans="1:65" s="14" customFormat="1" ht="11.25">
      <c r="B170" s="219"/>
      <c r="C170" s="220"/>
      <c r="D170" s="210" t="s">
        <v>194</v>
      </c>
      <c r="E170" s="221" t="s">
        <v>1</v>
      </c>
      <c r="F170" s="222" t="s">
        <v>711</v>
      </c>
      <c r="G170" s="220"/>
      <c r="H170" s="223">
        <v>15</v>
      </c>
      <c r="I170" s="224"/>
      <c r="J170" s="224"/>
      <c r="K170" s="220"/>
      <c r="L170" s="220"/>
      <c r="M170" s="225"/>
      <c r="N170" s="226"/>
      <c r="O170" s="227"/>
      <c r="P170" s="227"/>
      <c r="Q170" s="227"/>
      <c r="R170" s="227"/>
      <c r="S170" s="227"/>
      <c r="T170" s="227"/>
      <c r="U170" s="227"/>
      <c r="V170" s="227"/>
      <c r="W170" s="227"/>
      <c r="X170" s="228"/>
      <c r="AT170" s="229" t="s">
        <v>194</v>
      </c>
      <c r="AU170" s="229" t="s">
        <v>165</v>
      </c>
      <c r="AV170" s="14" t="s">
        <v>165</v>
      </c>
      <c r="AW170" s="14" t="s">
        <v>5</v>
      </c>
      <c r="AX170" s="14" t="s">
        <v>74</v>
      </c>
      <c r="AY170" s="229" t="s">
        <v>156</v>
      </c>
    </row>
    <row r="171" spans="1:65" s="15" customFormat="1" ht="11.25">
      <c r="B171" s="230"/>
      <c r="C171" s="231"/>
      <c r="D171" s="210" t="s">
        <v>194</v>
      </c>
      <c r="E171" s="232" t="s">
        <v>1</v>
      </c>
      <c r="F171" s="233" t="s">
        <v>197</v>
      </c>
      <c r="G171" s="231"/>
      <c r="H171" s="234">
        <v>15</v>
      </c>
      <c r="I171" s="235"/>
      <c r="J171" s="235"/>
      <c r="K171" s="231"/>
      <c r="L171" s="231"/>
      <c r="M171" s="236"/>
      <c r="N171" s="237"/>
      <c r="O171" s="238"/>
      <c r="P171" s="238"/>
      <c r="Q171" s="238"/>
      <c r="R171" s="238"/>
      <c r="S171" s="238"/>
      <c r="T171" s="238"/>
      <c r="U171" s="238"/>
      <c r="V171" s="238"/>
      <c r="W171" s="238"/>
      <c r="X171" s="239"/>
      <c r="AT171" s="240" t="s">
        <v>194</v>
      </c>
      <c r="AU171" s="240" t="s">
        <v>165</v>
      </c>
      <c r="AV171" s="15" t="s">
        <v>164</v>
      </c>
      <c r="AW171" s="15" t="s">
        <v>5</v>
      </c>
      <c r="AX171" s="15" t="s">
        <v>82</v>
      </c>
      <c r="AY171" s="240" t="s">
        <v>156</v>
      </c>
    </row>
    <row r="172" spans="1:65" s="2" customFormat="1" ht="24.2" customHeight="1">
      <c r="A172" s="34"/>
      <c r="B172" s="35"/>
      <c r="C172" s="241" t="s">
        <v>9</v>
      </c>
      <c r="D172" s="241" t="s">
        <v>242</v>
      </c>
      <c r="E172" s="242" t="s">
        <v>243</v>
      </c>
      <c r="F172" s="243" t="s">
        <v>244</v>
      </c>
      <c r="G172" s="244" t="s">
        <v>180</v>
      </c>
      <c r="H172" s="245">
        <v>15.75</v>
      </c>
      <c r="I172" s="246"/>
      <c r="J172" s="247"/>
      <c r="K172" s="248">
        <f>ROUND(P172*H172,2)</f>
        <v>0</v>
      </c>
      <c r="L172" s="243" t="s">
        <v>163</v>
      </c>
      <c r="M172" s="249"/>
      <c r="N172" s="250" t="s">
        <v>1</v>
      </c>
      <c r="O172" s="197" t="s">
        <v>38</v>
      </c>
      <c r="P172" s="198">
        <f>I172+J172</f>
        <v>0</v>
      </c>
      <c r="Q172" s="198">
        <f>ROUND(I172*H172,2)</f>
        <v>0</v>
      </c>
      <c r="R172" s="198">
        <f>ROUND(J172*H172,2)</f>
        <v>0</v>
      </c>
      <c r="S172" s="71"/>
      <c r="T172" s="199">
        <f>S172*H172</f>
        <v>0</v>
      </c>
      <c r="U172" s="199">
        <v>1E-4</v>
      </c>
      <c r="V172" s="199">
        <f>U172*H172</f>
        <v>1.575E-3</v>
      </c>
      <c r="W172" s="199">
        <v>0</v>
      </c>
      <c r="X172" s="200">
        <f>W172*H172</f>
        <v>0</v>
      </c>
      <c r="Y172" s="34"/>
      <c r="Z172" s="34"/>
      <c r="AA172" s="34"/>
      <c r="AB172" s="34"/>
      <c r="AC172" s="34"/>
      <c r="AD172" s="34"/>
      <c r="AE172" s="34"/>
      <c r="AR172" s="201" t="s">
        <v>204</v>
      </c>
      <c r="AT172" s="201" t="s">
        <v>242</v>
      </c>
      <c r="AU172" s="201" t="s">
        <v>165</v>
      </c>
      <c r="AY172" s="17" t="s">
        <v>156</v>
      </c>
      <c r="BE172" s="202">
        <f>IF(O172="základní",K172,0)</f>
        <v>0</v>
      </c>
      <c r="BF172" s="202">
        <f>IF(O172="snížená",K172,0)</f>
        <v>0</v>
      </c>
      <c r="BG172" s="202">
        <f>IF(O172="zákl. přenesená",K172,0)</f>
        <v>0</v>
      </c>
      <c r="BH172" s="202">
        <f>IF(O172="sníž. přenesená",K172,0)</f>
        <v>0</v>
      </c>
      <c r="BI172" s="202">
        <f>IF(O172="nulová",K172,0)</f>
        <v>0</v>
      </c>
      <c r="BJ172" s="17" t="s">
        <v>165</v>
      </c>
      <c r="BK172" s="202">
        <f>ROUND(P172*H172,2)</f>
        <v>0</v>
      </c>
      <c r="BL172" s="17" t="s">
        <v>164</v>
      </c>
      <c r="BM172" s="201" t="s">
        <v>712</v>
      </c>
    </row>
    <row r="173" spans="1:65" s="14" customFormat="1" ht="11.25">
      <c r="B173" s="219"/>
      <c r="C173" s="220"/>
      <c r="D173" s="210" t="s">
        <v>194</v>
      </c>
      <c r="E173" s="220"/>
      <c r="F173" s="222" t="s">
        <v>713</v>
      </c>
      <c r="G173" s="220"/>
      <c r="H173" s="223">
        <v>15.75</v>
      </c>
      <c r="I173" s="224"/>
      <c r="J173" s="224"/>
      <c r="K173" s="220"/>
      <c r="L173" s="220"/>
      <c r="M173" s="225"/>
      <c r="N173" s="226"/>
      <c r="O173" s="227"/>
      <c r="P173" s="227"/>
      <c r="Q173" s="227"/>
      <c r="R173" s="227"/>
      <c r="S173" s="227"/>
      <c r="T173" s="227"/>
      <c r="U173" s="227"/>
      <c r="V173" s="227"/>
      <c r="W173" s="227"/>
      <c r="X173" s="228"/>
      <c r="AT173" s="229" t="s">
        <v>194</v>
      </c>
      <c r="AU173" s="229" t="s">
        <v>165</v>
      </c>
      <c r="AV173" s="14" t="s">
        <v>165</v>
      </c>
      <c r="AW173" s="14" t="s">
        <v>4</v>
      </c>
      <c r="AX173" s="14" t="s">
        <v>82</v>
      </c>
      <c r="AY173" s="229" t="s">
        <v>156</v>
      </c>
    </row>
    <row r="174" spans="1:65" s="12" customFormat="1" ht="22.9" customHeight="1">
      <c r="B174" s="172"/>
      <c r="C174" s="173"/>
      <c r="D174" s="174" t="s">
        <v>73</v>
      </c>
      <c r="E174" s="187" t="s">
        <v>211</v>
      </c>
      <c r="F174" s="187" t="s">
        <v>247</v>
      </c>
      <c r="G174" s="173"/>
      <c r="H174" s="173"/>
      <c r="I174" s="176"/>
      <c r="J174" s="176"/>
      <c r="K174" s="188">
        <f>BK174</f>
        <v>0</v>
      </c>
      <c r="L174" s="173"/>
      <c r="M174" s="178"/>
      <c r="N174" s="179"/>
      <c r="O174" s="180"/>
      <c r="P174" s="180"/>
      <c r="Q174" s="181">
        <f>SUM(Q175:Q209)</f>
        <v>0</v>
      </c>
      <c r="R174" s="181">
        <f>SUM(R175:R209)</f>
        <v>0</v>
      </c>
      <c r="S174" s="180"/>
      <c r="T174" s="182">
        <f>SUM(T175:T209)</f>
        <v>0</v>
      </c>
      <c r="U174" s="180"/>
      <c r="V174" s="182">
        <f>SUM(V175:V209)</f>
        <v>2.8800000000000006E-3</v>
      </c>
      <c r="W174" s="180"/>
      <c r="X174" s="183">
        <f>SUM(X175:X209)</f>
        <v>6.687856</v>
      </c>
      <c r="AR174" s="184" t="s">
        <v>82</v>
      </c>
      <c r="AT174" s="185" t="s">
        <v>73</v>
      </c>
      <c r="AU174" s="185" t="s">
        <v>82</v>
      </c>
      <c r="AY174" s="184" t="s">
        <v>156</v>
      </c>
      <c r="BK174" s="186">
        <f>SUM(BK175:BK209)</f>
        <v>0</v>
      </c>
    </row>
    <row r="175" spans="1:65" s="2" customFormat="1" ht="24.2" customHeight="1">
      <c r="A175" s="34"/>
      <c r="B175" s="35"/>
      <c r="C175" s="189" t="s">
        <v>248</v>
      </c>
      <c r="D175" s="189" t="s">
        <v>159</v>
      </c>
      <c r="E175" s="190" t="s">
        <v>249</v>
      </c>
      <c r="F175" s="191" t="s">
        <v>250</v>
      </c>
      <c r="G175" s="192" t="s">
        <v>251</v>
      </c>
      <c r="H175" s="193">
        <v>24</v>
      </c>
      <c r="I175" s="194"/>
      <c r="J175" s="194"/>
      <c r="K175" s="195">
        <f>ROUND(P175*H175,2)</f>
        <v>0</v>
      </c>
      <c r="L175" s="191" t="s">
        <v>163</v>
      </c>
      <c r="M175" s="39"/>
      <c r="N175" s="196" t="s">
        <v>1</v>
      </c>
      <c r="O175" s="197" t="s">
        <v>38</v>
      </c>
      <c r="P175" s="198">
        <f>I175+J175</f>
        <v>0</v>
      </c>
      <c r="Q175" s="198">
        <f>ROUND(I175*H175,2)</f>
        <v>0</v>
      </c>
      <c r="R175" s="198">
        <f>ROUND(J175*H175,2)</f>
        <v>0</v>
      </c>
      <c r="S175" s="71"/>
      <c r="T175" s="199">
        <f>S175*H175</f>
        <v>0</v>
      </c>
      <c r="U175" s="199">
        <v>0</v>
      </c>
      <c r="V175" s="199">
        <f>U175*H175</f>
        <v>0</v>
      </c>
      <c r="W175" s="199">
        <v>0</v>
      </c>
      <c r="X175" s="200">
        <f>W175*H175</f>
        <v>0</v>
      </c>
      <c r="Y175" s="34"/>
      <c r="Z175" s="34"/>
      <c r="AA175" s="34"/>
      <c r="AB175" s="34"/>
      <c r="AC175" s="34"/>
      <c r="AD175" s="34"/>
      <c r="AE175" s="34"/>
      <c r="AR175" s="201" t="s">
        <v>164</v>
      </c>
      <c r="AT175" s="201" t="s">
        <v>159</v>
      </c>
      <c r="AU175" s="201" t="s">
        <v>165</v>
      </c>
      <c r="AY175" s="17" t="s">
        <v>156</v>
      </c>
      <c r="BE175" s="202">
        <f>IF(O175="základní",K175,0)</f>
        <v>0</v>
      </c>
      <c r="BF175" s="202">
        <f>IF(O175="snížená",K175,0)</f>
        <v>0</v>
      </c>
      <c r="BG175" s="202">
        <f>IF(O175="zákl. přenesená",K175,0)</f>
        <v>0</v>
      </c>
      <c r="BH175" s="202">
        <f>IF(O175="sníž. přenesená",K175,0)</f>
        <v>0</v>
      </c>
      <c r="BI175" s="202">
        <f>IF(O175="nulová",K175,0)</f>
        <v>0</v>
      </c>
      <c r="BJ175" s="17" t="s">
        <v>165</v>
      </c>
      <c r="BK175" s="202">
        <f>ROUND(P175*H175,2)</f>
        <v>0</v>
      </c>
      <c r="BL175" s="17" t="s">
        <v>164</v>
      </c>
      <c r="BM175" s="201" t="s">
        <v>714</v>
      </c>
    </row>
    <row r="176" spans="1:65" s="2" customFormat="1" ht="11.25">
      <c r="A176" s="34"/>
      <c r="B176" s="35"/>
      <c r="C176" s="36"/>
      <c r="D176" s="203" t="s">
        <v>167</v>
      </c>
      <c r="E176" s="36"/>
      <c r="F176" s="204" t="s">
        <v>253</v>
      </c>
      <c r="G176" s="36"/>
      <c r="H176" s="36"/>
      <c r="I176" s="205"/>
      <c r="J176" s="205"/>
      <c r="K176" s="36"/>
      <c r="L176" s="36"/>
      <c r="M176" s="39"/>
      <c r="N176" s="206"/>
      <c r="O176" s="207"/>
      <c r="P176" s="71"/>
      <c r="Q176" s="71"/>
      <c r="R176" s="71"/>
      <c r="S176" s="71"/>
      <c r="T176" s="71"/>
      <c r="U176" s="71"/>
      <c r="V176" s="71"/>
      <c r="W176" s="71"/>
      <c r="X176" s="72"/>
      <c r="Y176" s="34"/>
      <c r="Z176" s="34"/>
      <c r="AA176" s="34"/>
      <c r="AB176" s="34"/>
      <c r="AC176" s="34"/>
      <c r="AD176" s="34"/>
      <c r="AE176" s="34"/>
      <c r="AT176" s="17" t="s">
        <v>167</v>
      </c>
      <c r="AU176" s="17" t="s">
        <v>165</v>
      </c>
    </row>
    <row r="177" spans="1:65" s="2" customFormat="1" ht="24.2" customHeight="1">
      <c r="A177" s="34"/>
      <c r="B177" s="35"/>
      <c r="C177" s="189" t="s">
        <v>254</v>
      </c>
      <c r="D177" s="189" t="s">
        <v>159</v>
      </c>
      <c r="E177" s="190" t="s">
        <v>255</v>
      </c>
      <c r="F177" s="191" t="s">
        <v>256</v>
      </c>
      <c r="G177" s="192" t="s">
        <v>257</v>
      </c>
      <c r="H177" s="193">
        <v>12</v>
      </c>
      <c r="I177" s="194"/>
      <c r="J177" s="194"/>
      <c r="K177" s="195">
        <f>ROUND(P177*H177,2)</f>
        <v>0</v>
      </c>
      <c r="L177" s="191" t="s">
        <v>163</v>
      </c>
      <c r="M177" s="39"/>
      <c r="N177" s="196" t="s">
        <v>1</v>
      </c>
      <c r="O177" s="197" t="s">
        <v>38</v>
      </c>
      <c r="P177" s="198">
        <f>I177+J177</f>
        <v>0</v>
      </c>
      <c r="Q177" s="198">
        <f>ROUND(I177*H177,2)</f>
        <v>0</v>
      </c>
      <c r="R177" s="198">
        <f>ROUND(J177*H177,2)</f>
        <v>0</v>
      </c>
      <c r="S177" s="71"/>
      <c r="T177" s="199">
        <f>S177*H177</f>
        <v>0</v>
      </c>
      <c r="U177" s="199">
        <v>0</v>
      </c>
      <c r="V177" s="199">
        <f>U177*H177</f>
        <v>0</v>
      </c>
      <c r="W177" s="199">
        <v>0</v>
      </c>
      <c r="X177" s="200">
        <f>W177*H177</f>
        <v>0</v>
      </c>
      <c r="Y177" s="34"/>
      <c r="Z177" s="34"/>
      <c r="AA177" s="34"/>
      <c r="AB177" s="34"/>
      <c r="AC177" s="34"/>
      <c r="AD177" s="34"/>
      <c r="AE177" s="34"/>
      <c r="AR177" s="201" t="s">
        <v>164</v>
      </c>
      <c r="AT177" s="201" t="s">
        <v>159</v>
      </c>
      <c r="AU177" s="201" t="s">
        <v>165</v>
      </c>
      <c r="AY177" s="17" t="s">
        <v>156</v>
      </c>
      <c r="BE177" s="202">
        <f>IF(O177="základní",K177,0)</f>
        <v>0</v>
      </c>
      <c r="BF177" s="202">
        <f>IF(O177="snížená",K177,0)</f>
        <v>0</v>
      </c>
      <c r="BG177" s="202">
        <f>IF(O177="zákl. přenesená",K177,0)</f>
        <v>0</v>
      </c>
      <c r="BH177" s="202">
        <f>IF(O177="sníž. přenesená",K177,0)</f>
        <v>0</v>
      </c>
      <c r="BI177" s="202">
        <f>IF(O177="nulová",K177,0)</f>
        <v>0</v>
      </c>
      <c r="BJ177" s="17" t="s">
        <v>165</v>
      </c>
      <c r="BK177" s="202">
        <f>ROUND(P177*H177,2)</f>
        <v>0</v>
      </c>
      <c r="BL177" s="17" t="s">
        <v>164</v>
      </c>
      <c r="BM177" s="201" t="s">
        <v>715</v>
      </c>
    </row>
    <row r="178" spans="1:65" s="2" customFormat="1" ht="11.25">
      <c r="A178" s="34"/>
      <c r="B178" s="35"/>
      <c r="C178" s="36"/>
      <c r="D178" s="203" t="s">
        <v>167</v>
      </c>
      <c r="E178" s="36"/>
      <c r="F178" s="204" t="s">
        <v>259</v>
      </c>
      <c r="G178" s="36"/>
      <c r="H178" s="36"/>
      <c r="I178" s="205"/>
      <c r="J178" s="205"/>
      <c r="K178" s="36"/>
      <c r="L178" s="36"/>
      <c r="M178" s="39"/>
      <c r="N178" s="206"/>
      <c r="O178" s="207"/>
      <c r="P178" s="71"/>
      <c r="Q178" s="71"/>
      <c r="R178" s="71"/>
      <c r="S178" s="71"/>
      <c r="T178" s="71"/>
      <c r="U178" s="71"/>
      <c r="V178" s="71"/>
      <c r="W178" s="71"/>
      <c r="X178" s="72"/>
      <c r="Y178" s="34"/>
      <c r="Z178" s="34"/>
      <c r="AA178" s="34"/>
      <c r="AB178" s="34"/>
      <c r="AC178" s="34"/>
      <c r="AD178" s="34"/>
      <c r="AE178" s="34"/>
      <c r="AT178" s="17" t="s">
        <v>167</v>
      </c>
      <c r="AU178" s="17" t="s">
        <v>165</v>
      </c>
    </row>
    <row r="179" spans="1:65" s="13" customFormat="1" ht="11.25">
      <c r="B179" s="208"/>
      <c r="C179" s="209"/>
      <c r="D179" s="210" t="s">
        <v>194</v>
      </c>
      <c r="E179" s="211" t="s">
        <v>1</v>
      </c>
      <c r="F179" s="212" t="s">
        <v>260</v>
      </c>
      <c r="G179" s="209"/>
      <c r="H179" s="211" t="s">
        <v>1</v>
      </c>
      <c r="I179" s="213"/>
      <c r="J179" s="213"/>
      <c r="K179" s="209"/>
      <c r="L179" s="209"/>
      <c r="M179" s="214"/>
      <c r="N179" s="215"/>
      <c r="O179" s="216"/>
      <c r="P179" s="216"/>
      <c r="Q179" s="216"/>
      <c r="R179" s="216"/>
      <c r="S179" s="216"/>
      <c r="T179" s="216"/>
      <c r="U179" s="216"/>
      <c r="V179" s="216"/>
      <c r="W179" s="216"/>
      <c r="X179" s="217"/>
      <c r="AT179" s="218" t="s">
        <v>194</v>
      </c>
      <c r="AU179" s="218" t="s">
        <v>165</v>
      </c>
      <c r="AV179" s="13" t="s">
        <v>82</v>
      </c>
      <c r="AW179" s="13" t="s">
        <v>5</v>
      </c>
      <c r="AX179" s="13" t="s">
        <v>74</v>
      </c>
      <c r="AY179" s="218" t="s">
        <v>156</v>
      </c>
    </row>
    <row r="180" spans="1:65" s="14" customFormat="1" ht="11.25">
      <c r="B180" s="219"/>
      <c r="C180" s="220"/>
      <c r="D180" s="210" t="s">
        <v>194</v>
      </c>
      <c r="E180" s="221" t="s">
        <v>1</v>
      </c>
      <c r="F180" s="222" t="s">
        <v>261</v>
      </c>
      <c r="G180" s="220"/>
      <c r="H180" s="223">
        <v>12</v>
      </c>
      <c r="I180" s="224"/>
      <c r="J180" s="224"/>
      <c r="K180" s="220"/>
      <c r="L180" s="220"/>
      <c r="M180" s="225"/>
      <c r="N180" s="226"/>
      <c r="O180" s="227"/>
      <c r="P180" s="227"/>
      <c r="Q180" s="227"/>
      <c r="R180" s="227"/>
      <c r="S180" s="227"/>
      <c r="T180" s="227"/>
      <c r="U180" s="227"/>
      <c r="V180" s="227"/>
      <c r="W180" s="227"/>
      <c r="X180" s="228"/>
      <c r="AT180" s="229" t="s">
        <v>194</v>
      </c>
      <c r="AU180" s="229" t="s">
        <v>165</v>
      </c>
      <c r="AV180" s="14" t="s">
        <v>165</v>
      </c>
      <c r="AW180" s="14" t="s">
        <v>5</v>
      </c>
      <c r="AX180" s="14" t="s">
        <v>74</v>
      </c>
      <c r="AY180" s="229" t="s">
        <v>156</v>
      </c>
    </row>
    <row r="181" spans="1:65" s="15" customFormat="1" ht="11.25">
      <c r="B181" s="230"/>
      <c r="C181" s="231"/>
      <c r="D181" s="210" t="s">
        <v>194</v>
      </c>
      <c r="E181" s="232" t="s">
        <v>1</v>
      </c>
      <c r="F181" s="233" t="s">
        <v>197</v>
      </c>
      <c r="G181" s="231"/>
      <c r="H181" s="234">
        <v>12</v>
      </c>
      <c r="I181" s="235"/>
      <c r="J181" s="235"/>
      <c r="K181" s="231"/>
      <c r="L181" s="231"/>
      <c r="M181" s="236"/>
      <c r="N181" s="237"/>
      <c r="O181" s="238"/>
      <c r="P181" s="238"/>
      <c r="Q181" s="238"/>
      <c r="R181" s="238"/>
      <c r="S181" s="238"/>
      <c r="T181" s="238"/>
      <c r="U181" s="238"/>
      <c r="V181" s="238"/>
      <c r="W181" s="238"/>
      <c r="X181" s="239"/>
      <c r="AT181" s="240" t="s">
        <v>194</v>
      </c>
      <c r="AU181" s="240" t="s">
        <v>165</v>
      </c>
      <c r="AV181" s="15" t="s">
        <v>164</v>
      </c>
      <c r="AW181" s="15" t="s">
        <v>5</v>
      </c>
      <c r="AX181" s="15" t="s">
        <v>82</v>
      </c>
      <c r="AY181" s="240" t="s">
        <v>156</v>
      </c>
    </row>
    <row r="182" spans="1:65" s="2" customFormat="1" ht="24.2" customHeight="1">
      <c r="A182" s="34"/>
      <c r="B182" s="35"/>
      <c r="C182" s="189" t="s">
        <v>262</v>
      </c>
      <c r="D182" s="189" t="s">
        <v>159</v>
      </c>
      <c r="E182" s="190" t="s">
        <v>263</v>
      </c>
      <c r="F182" s="191" t="s">
        <v>264</v>
      </c>
      <c r="G182" s="192" t="s">
        <v>257</v>
      </c>
      <c r="H182" s="193">
        <v>28</v>
      </c>
      <c r="I182" s="194"/>
      <c r="J182" s="194"/>
      <c r="K182" s="195">
        <f>ROUND(P182*H182,2)</f>
        <v>0</v>
      </c>
      <c r="L182" s="191" t="s">
        <v>163</v>
      </c>
      <c r="M182" s="39"/>
      <c r="N182" s="196" t="s">
        <v>1</v>
      </c>
      <c r="O182" s="197" t="s">
        <v>38</v>
      </c>
      <c r="P182" s="198">
        <f>I182+J182</f>
        <v>0</v>
      </c>
      <c r="Q182" s="198">
        <f>ROUND(I182*H182,2)</f>
        <v>0</v>
      </c>
      <c r="R182" s="198">
        <f>ROUND(J182*H182,2)</f>
        <v>0</v>
      </c>
      <c r="S182" s="71"/>
      <c r="T182" s="199">
        <f>S182*H182</f>
        <v>0</v>
      </c>
      <c r="U182" s="199">
        <v>0</v>
      </c>
      <c r="V182" s="199">
        <f>U182*H182</f>
        <v>0</v>
      </c>
      <c r="W182" s="199">
        <v>0</v>
      </c>
      <c r="X182" s="200">
        <f>W182*H182</f>
        <v>0</v>
      </c>
      <c r="Y182" s="34"/>
      <c r="Z182" s="34"/>
      <c r="AA182" s="34"/>
      <c r="AB182" s="34"/>
      <c r="AC182" s="34"/>
      <c r="AD182" s="34"/>
      <c r="AE182" s="34"/>
      <c r="AR182" s="201" t="s">
        <v>164</v>
      </c>
      <c r="AT182" s="201" t="s">
        <v>159</v>
      </c>
      <c r="AU182" s="201" t="s">
        <v>165</v>
      </c>
      <c r="AY182" s="17" t="s">
        <v>156</v>
      </c>
      <c r="BE182" s="202">
        <f>IF(O182="základní",K182,0)</f>
        <v>0</v>
      </c>
      <c r="BF182" s="202">
        <f>IF(O182="snížená",K182,0)</f>
        <v>0</v>
      </c>
      <c r="BG182" s="202">
        <f>IF(O182="zákl. přenesená",K182,0)</f>
        <v>0</v>
      </c>
      <c r="BH182" s="202">
        <f>IF(O182="sníž. přenesená",K182,0)</f>
        <v>0</v>
      </c>
      <c r="BI182" s="202">
        <f>IF(O182="nulová",K182,0)</f>
        <v>0</v>
      </c>
      <c r="BJ182" s="17" t="s">
        <v>165</v>
      </c>
      <c r="BK182" s="202">
        <f>ROUND(P182*H182,2)</f>
        <v>0</v>
      </c>
      <c r="BL182" s="17" t="s">
        <v>164</v>
      </c>
      <c r="BM182" s="201" t="s">
        <v>716</v>
      </c>
    </row>
    <row r="183" spans="1:65" s="2" customFormat="1" ht="11.25">
      <c r="A183" s="34"/>
      <c r="B183" s="35"/>
      <c r="C183" s="36"/>
      <c r="D183" s="203" t="s">
        <v>167</v>
      </c>
      <c r="E183" s="36"/>
      <c r="F183" s="204" t="s">
        <v>266</v>
      </c>
      <c r="G183" s="36"/>
      <c r="H183" s="36"/>
      <c r="I183" s="205"/>
      <c r="J183" s="205"/>
      <c r="K183" s="36"/>
      <c r="L183" s="36"/>
      <c r="M183" s="39"/>
      <c r="N183" s="206"/>
      <c r="O183" s="207"/>
      <c r="P183" s="71"/>
      <c r="Q183" s="71"/>
      <c r="R183" s="71"/>
      <c r="S183" s="71"/>
      <c r="T183" s="71"/>
      <c r="U183" s="71"/>
      <c r="V183" s="71"/>
      <c r="W183" s="71"/>
      <c r="X183" s="72"/>
      <c r="Y183" s="34"/>
      <c r="Z183" s="34"/>
      <c r="AA183" s="34"/>
      <c r="AB183" s="34"/>
      <c r="AC183" s="34"/>
      <c r="AD183" s="34"/>
      <c r="AE183" s="34"/>
      <c r="AT183" s="17" t="s">
        <v>167</v>
      </c>
      <c r="AU183" s="17" t="s">
        <v>165</v>
      </c>
    </row>
    <row r="184" spans="1:65" s="14" customFormat="1" ht="11.25">
      <c r="B184" s="219"/>
      <c r="C184" s="220"/>
      <c r="D184" s="210" t="s">
        <v>194</v>
      </c>
      <c r="E184" s="221" t="s">
        <v>1</v>
      </c>
      <c r="F184" s="222" t="s">
        <v>164</v>
      </c>
      <c r="G184" s="220"/>
      <c r="H184" s="223">
        <v>4</v>
      </c>
      <c r="I184" s="224"/>
      <c r="J184" s="224"/>
      <c r="K184" s="220"/>
      <c r="L184" s="220"/>
      <c r="M184" s="225"/>
      <c r="N184" s="226"/>
      <c r="O184" s="227"/>
      <c r="P184" s="227"/>
      <c r="Q184" s="227"/>
      <c r="R184" s="227"/>
      <c r="S184" s="227"/>
      <c r="T184" s="227"/>
      <c r="U184" s="227"/>
      <c r="V184" s="227"/>
      <c r="W184" s="227"/>
      <c r="X184" s="228"/>
      <c r="AT184" s="229" t="s">
        <v>194</v>
      </c>
      <c r="AU184" s="229" t="s">
        <v>165</v>
      </c>
      <c r="AV184" s="14" t="s">
        <v>165</v>
      </c>
      <c r="AW184" s="14" t="s">
        <v>5</v>
      </c>
      <c r="AX184" s="14" t="s">
        <v>82</v>
      </c>
      <c r="AY184" s="229" t="s">
        <v>156</v>
      </c>
    </row>
    <row r="185" spans="1:65" s="14" customFormat="1" ht="11.25">
      <c r="B185" s="219"/>
      <c r="C185" s="220"/>
      <c r="D185" s="210" t="s">
        <v>194</v>
      </c>
      <c r="E185" s="220"/>
      <c r="F185" s="222" t="s">
        <v>267</v>
      </c>
      <c r="G185" s="220"/>
      <c r="H185" s="223">
        <v>28</v>
      </c>
      <c r="I185" s="224"/>
      <c r="J185" s="224"/>
      <c r="K185" s="220"/>
      <c r="L185" s="220"/>
      <c r="M185" s="225"/>
      <c r="N185" s="226"/>
      <c r="O185" s="227"/>
      <c r="P185" s="227"/>
      <c r="Q185" s="227"/>
      <c r="R185" s="227"/>
      <c r="S185" s="227"/>
      <c r="T185" s="227"/>
      <c r="U185" s="227"/>
      <c r="V185" s="227"/>
      <c r="W185" s="227"/>
      <c r="X185" s="228"/>
      <c r="AT185" s="229" t="s">
        <v>194</v>
      </c>
      <c r="AU185" s="229" t="s">
        <v>165</v>
      </c>
      <c r="AV185" s="14" t="s">
        <v>165</v>
      </c>
      <c r="AW185" s="14" t="s">
        <v>4</v>
      </c>
      <c r="AX185" s="14" t="s">
        <v>82</v>
      </c>
      <c r="AY185" s="229" t="s">
        <v>156</v>
      </c>
    </row>
    <row r="186" spans="1:65" s="2" customFormat="1" ht="24.2" customHeight="1">
      <c r="A186" s="34"/>
      <c r="B186" s="35"/>
      <c r="C186" s="189" t="s">
        <v>268</v>
      </c>
      <c r="D186" s="189" t="s">
        <v>159</v>
      </c>
      <c r="E186" s="190" t="s">
        <v>269</v>
      </c>
      <c r="F186" s="191" t="s">
        <v>270</v>
      </c>
      <c r="G186" s="192" t="s">
        <v>257</v>
      </c>
      <c r="H186" s="193">
        <v>12</v>
      </c>
      <c r="I186" s="194"/>
      <c r="J186" s="194"/>
      <c r="K186" s="195">
        <f>ROUND(P186*H186,2)</f>
        <v>0</v>
      </c>
      <c r="L186" s="191" t="s">
        <v>163</v>
      </c>
      <c r="M186" s="39"/>
      <c r="N186" s="196" t="s">
        <v>1</v>
      </c>
      <c r="O186" s="197" t="s">
        <v>38</v>
      </c>
      <c r="P186" s="198">
        <f>I186+J186</f>
        <v>0</v>
      </c>
      <c r="Q186" s="198">
        <f>ROUND(I186*H186,2)</f>
        <v>0</v>
      </c>
      <c r="R186" s="198">
        <f>ROUND(J186*H186,2)</f>
        <v>0</v>
      </c>
      <c r="S186" s="71"/>
      <c r="T186" s="199">
        <f>S186*H186</f>
        <v>0</v>
      </c>
      <c r="U186" s="199">
        <v>0</v>
      </c>
      <c r="V186" s="199">
        <f>U186*H186</f>
        <v>0</v>
      </c>
      <c r="W186" s="199">
        <v>0</v>
      </c>
      <c r="X186" s="200">
        <f>W186*H186</f>
        <v>0</v>
      </c>
      <c r="Y186" s="34"/>
      <c r="Z186" s="34"/>
      <c r="AA186" s="34"/>
      <c r="AB186" s="34"/>
      <c r="AC186" s="34"/>
      <c r="AD186" s="34"/>
      <c r="AE186" s="34"/>
      <c r="AR186" s="201" t="s">
        <v>164</v>
      </c>
      <c r="AT186" s="201" t="s">
        <v>159</v>
      </c>
      <c r="AU186" s="201" t="s">
        <v>165</v>
      </c>
      <c r="AY186" s="17" t="s">
        <v>156</v>
      </c>
      <c r="BE186" s="202">
        <f>IF(O186="základní",K186,0)</f>
        <v>0</v>
      </c>
      <c r="BF186" s="202">
        <f>IF(O186="snížená",K186,0)</f>
        <v>0</v>
      </c>
      <c r="BG186" s="202">
        <f>IF(O186="zákl. přenesená",K186,0)</f>
        <v>0</v>
      </c>
      <c r="BH186" s="202">
        <f>IF(O186="sníž. přenesená",K186,0)</f>
        <v>0</v>
      </c>
      <c r="BI186" s="202">
        <f>IF(O186="nulová",K186,0)</f>
        <v>0</v>
      </c>
      <c r="BJ186" s="17" t="s">
        <v>165</v>
      </c>
      <c r="BK186" s="202">
        <f>ROUND(P186*H186,2)</f>
        <v>0</v>
      </c>
      <c r="BL186" s="17" t="s">
        <v>164</v>
      </c>
      <c r="BM186" s="201" t="s">
        <v>717</v>
      </c>
    </row>
    <row r="187" spans="1:65" s="2" customFormat="1" ht="11.25">
      <c r="A187" s="34"/>
      <c r="B187" s="35"/>
      <c r="C187" s="36"/>
      <c r="D187" s="203" t="s">
        <v>167</v>
      </c>
      <c r="E187" s="36"/>
      <c r="F187" s="204" t="s">
        <v>272</v>
      </c>
      <c r="G187" s="36"/>
      <c r="H187" s="36"/>
      <c r="I187" s="205"/>
      <c r="J187" s="205"/>
      <c r="K187" s="36"/>
      <c r="L187" s="36"/>
      <c r="M187" s="39"/>
      <c r="N187" s="206"/>
      <c r="O187" s="207"/>
      <c r="P187" s="71"/>
      <c r="Q187" s="71"/>
      <c r="R187" s="71"/>
      <c r="S187" s="71"/>
      <c r="T187" s="71"/>
      <c r="U187" s="71"/>
      <c r="V187" s="71"/>
      <c r="W187" s="71"/>
      <c r="X187" s="72"/>
      <c r="Y187" s="34"/>
      <c r="Z187" s="34"/>
      <c r="AA187" s="34"/>
      <c r="AB187" s="34"/>
      <c r="AC187" s="34"/>
      <c r="AD187" s="34"/>
      <c r="AE187" s="34"/>
      <c r="AT187" s="17" t="s">
        <v>167</v>
      </c>
      <c r="AU187" s="17" t="s">
        <v>165</v>
      </c>
    </row>
    <row r="188" spans="1:65" s="2" customFormat="1" ht="24.2" customHeight="1">
      <c r="A188" s="34"/>
      <c r="B188" s="35"/>
      <c r="C188" s="189" t="s">
        <v>273</v>
      </c>
      <c r="D188" s="189" t="s">
        <v>159</v>
      </c>
      <c r="E188" s="190" t="s">
        <v>274</v>
      </c>
      <c r="F188" s="191" t="s">
        <v>275</v>
      </c>
      <c r="G188" s="192" t="s">
        <v>191</v>
      </c>
      <c r="H188" s="193">
        <v>48</v>
      </c>
      <c r="I188" s="194"/>
      <c r="J188" s="194"/>
      <c r="K188" s="195">
        <f>ROUND(P188*H188,2)</f>
        <v>0</v>
      </c>
      <c r="L188" s="191" t="s">
        <v>163</v>
      </c>
      <c r="M188" s="39"/>
      <c r="N188" s="196" t="s">
        <v>1</v>
      </c>
      <c r="O188" s="197" t="s">
        <v>38</v>
      </c>
      <c r="P188" s="198">
        <f>I188+J188</f>
        <v>0</v>
      </c>
      <c r="Q188" s="198">
        <f>ROUND(I188*H188,2)</f>
        <v>0</v>
      </c>
      <c r="R188" s="198">
        <f>ROUND(J188*H188,2)</f>
        <v>0</v>
      </c>
      <c r="S188" s="71"/>
      <c r="T188" s="199">
        <f>S188*H188</f>
        <v>0</v>
      </c>
      <c r="U188" s="199">
        <v>4.0000000000000003E-5</v>
      </c>
      <c r="V188" s="199">
        <f>U188*H188</f>
        <v>1.9200000000000003E-3</v>
      </c>
      <c r="W188" s="199">
        <v>0</v>
      </c>
      <c r="X188" s="200">
        <f>W188*H188</f>
        <v>0</v>
      </c>
      <c r="Y188" s="34"/>
      <c r="Z188" s="34"/>
      <c r="AA188" s="34"/>
      <c r="AB188" s="34"/>
      <c r="AC188" s="34"/>
      <c r="AD188" s="34"/>
      <c r="AE188" s="34"/>
      <c r="AR188" s="201" t="s">
        <v>164</v>
      </c>
      <c r="AT188" s="201" t="s">
        <v>159</v>
      </c>
      <c r="AU188" s="201" t="s">
        <v>165</v>
      </c>
      <c r="AY188" s="17" t="s">
        <v>156</v>
      </c>
      <c r="BE188" s="202">
        <f>IF(O188="základní",K188,0)</f>
        <v>0</v>
      </c>
      <c r="BF188" s="202">
        <f>IF(O188="snížená",K188,0)</f>
        <v>0</v>
      </c>
      <c r="BG188" s="202">
        <f>IF(O188="zákl. přenesená",K188,0)</f>
        <v>0</v>
      </c>
      <c r="BH188" s="202">
        <f>IF(O188="sníž. přenesená",K188,0)</f>
        <v>0</v>
      </c>
      <c r="BI188" s="202">
        <f>IF(O188="nulová",K188,0)</f>
        <v>0</v>
      </c>
      <c r="BJ188" s="17" t="s">
        <v>165</v>
      </c>
      <c r="BK188" s="202">
        <f>ROUND(P188*H188,2)</f>
        <v>0</v>
      </c>
      <c r="BL188" s="17" t="s">
        <v>164</v>
      </c>
      <c r="BM188" s="201" t="s">
        <v>718</v>
      </c>
    </row>
    <row r="189" spans="1:65" s="2" customFormat="1" ht="11.25">
      <c r="A189" s="34"/>
      <c r="B189" s="35"/>
      <c r="C189" s="36"/>
      <c r="D189" s="203" t="s">
        <v>167</v>
      </c>
      <c r="E189" s="36"/>
      <c r="F189" s="204" t="s">
        <v>277</v>
      </c>
      <c r="G189" s="36"/>
      <c r="H189" s="36"/>
      <c r="I189" s="205"/>
      <c r="J189" s="205"/>
      <c r="K189" s="36"/>
      <c r="L189" s="36"/>
      <c r="M189" s="39"/>
      <c r="N189" s="206"/>
      <c r="O189" s="207"/>
      <c r="P189" s="71"/>
      <c r="Q189" s="71"/>
      <c r="R189" s="71"/>
      <c r="S189" s="71"/>
      <c r="T189" s="71"/>
      <c r="U189" s="71"/>
      <c r="V189" s="71"/>
      <c r="W189" s="71"/>
      <c r="X189" s="72"/>
      <c r="Y189" s="34"/>
      <c r="Z189" s="34"/>
      <c r="AA189" s="34"/>
      <c r="AB189" s="34"/>
      <c r="AC189" s="34"/>
      <c r="AD189" s="34"/>
      <c r="AE189" s="34"/>
      <c r="AT189" s="17" t="s">
        <v>167</v>
      </c>
      <c r="AU189" s="17" t="s">
        <v>165</v>
      </c>
    </row>
    <row r="190" spans="1:65" s="14" customFormat="1" ht="11.25">
      <c r="B190" s="219"/>
      <c r="C190" s="220"/>
      <c r="D190" s="210" t="s">
        <v>194</v>
      </c>
      <c r="E190" s="221" t="s">
        <v>1</v>
      </c>
      <c r="F190" s="222" t="s">
        <v>278</v>
      </c>
      <c r="G190" s="220"/>
      <c r="H190" s="223">
        <v>24</v>
      </c>
      <c r="I190" s="224"/>
      <c r="J190" s="224"/>
      <c r="K190" s="220"/>
      <c r="L190" s="220"/>
      <c r="M190" s="225"/>
      <c r="N190" s="226"/>
      <c r="O190" s="227"/>
      <c r="P190" s="227"/>
      <c r="Q190" s="227"/>
      <c r="R190" s="227"/>
      <c r="S190" s="227"/>
      <c r="T190" s="227"/>
      <c r="U190" s="227"/>
      <c r="V190" s="227"/>
      <c r="W190" s="227"/>
      <c r="X190" s="228"/>
      <c r="AT190" s="229" t="s">
        <v>194</v>
      </c>
      <c r="AU190" s="229" t="s">
        <v>165</v>
      </c>
      <c r="AV190" s="14" t="s">
        <v>165</v>
      </c>
      <c r="AW190" s="14" t="s">
        <v>5</v>
      </c>
      <c r="AX190" s="14" t="s">
        <v>82</v>
      </c>
      <c r="AY190" s="229" t="s">
        <v>156</v>
      </c>
    </row>
    <row r="191" spans="1:65" s="14" customFormat="1" ht="11.25">
      <c r="B191" s="219"/>
      <c r="C191" s="220"/>
      <c r="D191" s="210" t="s">
        <v>194</v>
      </c>
      <c r="E191" s="220"/>
      <c r="F191" s="222" t="s">
        <v>279</v>
      </c>
      <c r="G191" s="220"/>
      <c r="H191" s="223">
        <v>48</v>
      </c>
      <c r="I191" s="224"/>
      <c r="J191" s="224"/>
      <c r="K191" s="220"/>
      <c r="L191" s="220"/>
      <c r="M191" s="225"/>
      <c r="N191" s="226"/>
      <c r="O191" s="227"/>
      <c r="P191" s="227"/>
      <c r="Q191" s="227"/>
      <c r="R191" s="227"/>
      <c r="S191" s="227"/>
      <c r="T191" s="227"/>
      <c r="U191" s="227"/>
      <c r="V191" s="227"/>
      <c r="W191" s="227"/>
      <c r="X191" s="228"/>
      <c r="AT191" s="229" t="s">
        <v>194</v>
      </c>
      <c r="AU191" s="229" t="s">
        <v>165</v>
      </c>
      <c r="AV191" s="14" t="s">
        <v>165</v>
      </c>
      <c r="AW191" s="14" t="s">
        <v>4</v>
      </c>
      <c r="AX191" s="14" t="s">
        <v>82</v>
      </c>
      <c r="AY191" s="229" t="s">
        <v>156</v>
      </c>
    </row>
    <row r="192" spans="1:65" s="2" customFormat="1" ht="24.2" customHeight="1">
      <c r="A192" s="34"/>
      <c r="B192" s="35"/>
      <c r="C192" s="189" t="s">
        <v>8</v>
      </c>
      <c r="D192" s="189" t="s">
        <v>159</v>
      </c>
      <c r="E192" s="190" t="s">
        <v>280</v>
      </c>
      <c r="F192" s="191" t="s">
        <v>281</v>
      </c>
      <c r="G192" s="192" t="s">
        <v>191</v>
      </c>
      <c r="H192" s="193">
        <v>24</v>
      </c>
      <c r="I192" s="194"/>
      <c r="J192" s="194"/>
      <c r="K192" s="195">
        <f>ROUND(P192*H192,2)</f>
        <v>0</v>
      </c>
      <c r="L192" s="191" t="s">
        <v>163</v>
      </c>
      <c r="M192" s="39"/>
      <c r="N192" s="196" t="s">
        <v>1</v>
      </c>
      <c r="O192" s="197" t="s">
        <v>38</v>
      </c>
      <c r="P192" s="198">
        <f>I192+J192</f>
        <v>0</v>
      </c>
      <c r="Q192" s="198">
        <f>ROUND(I192*H192,2)</f>
        <v>0</v>
      </c>
      <c r="R192" s="198">
        <f>ROUND(J192*H192,2)</f>
        <v>0</v>
      </c>
      <c r="S192" s="71"/>
      <c r="T192" s="199">
        <f>S192*H192</f>
        <v>0</v>
      </c>
      <c r="U192" s="199">
        <v>4.0000000000000003E-5</v>
      </c>
      <c r="V192" s="199">
        <f>U192*H192</f>
        <v>9.6000000000000013E-4</v>
      </c>
      <c r="W192" s="199">
        <v>0</v>
      </c>
      <c r="X192" s="200">
        <f>W192*H192</f>
        <v>0</v>
      </c>
      <c r="Y192" s="34"/>
      <c r="Z192" s="34"/>
      <c r="AA192" s="34"/>
      <c r="AB192" s="34"/>
      <c r="AC192" s="34"/>
      <c r="AD192" s="34"/>
      <c r="AE192" s="34"/>
      <c r="AR192" s="201" t="s">
        <v>164</v>
      </c>
      <c r="AT192" s="201" t="s">
        <v>159</v>
      </c>
      <c r="AU192" s="201" t="s">
        <v>165</v>
      </c>
      <c r="AY192" s="17" t="s">
        <v>156</v>
      </c>
      <c r="BE192" s="202">
        <f>IF(O192="základní",K192,0)</f>
        <v>0</v>
      </c>
      <c r="BF192" s="202">
        <f>IF(O192="snížená",K192,0)</f>
        <v>0</v>
      </c>
      <c r="BG192" s="202">
        <f>IF(O192="zákl. přenesená",K192,0)</f>
        <v>0</v>
      </c>
      <c r="BH192" s="202">
        <f>IF(O192="sníž. přenesená",K192,0)</f>
        <v>0</v>
      </c>
      <c r="BI192" s="202">
        <f>IF(O192="nulová",K192,0)</f>
        <v>0</v>
      </c>
      <c r="BJ192" s="17" t="s">
        <v>165</v>
      </c>
      <c r="BK192" s="202">
        <f>ROUND(P192*H192,2)</f>
        <v>0</v>
      </c>
      <c r="BL192" s="17" t="s">
        <v>164</v>
      </c>
      <c r="BM192" s="201" t="s">
        <v>719</v>
      </c>
    </row>
    <row r="193" spans="1:65" s="2" customFormat="1" ht="11.25">
      <c r="A193" s="34"/>
      <c r="B193" s="35"/>
      <c r="C193" s="36"/>
      <c r="D193" s="203" t="s">
        <v>167</v>
      </c>
      <c r="E193" s="36"/>
      <c r="F193" s="204" t="s">
        <v>283</v>
      </c>
      <c r="G193" s="36"/>
      <c r="H193" s="36"/>
      <c r="I193" s="205"/>
      <c r="J193" s="205"/>
      <c r="K193" s="36"/>
      <c r="L193" s="36"/>
      <c r="M193" s="39"/>
      <c r="N193" s="206"/>
      <c r="O193" s="207"/>
      <c r="P193" s="71"/>
      <c r="Q193" s="71"/>
      <c r="R193" s="71"/>
      <c r="S193" s="71"/>
      <c r="T193" s="71"/>
      <c r="U193" s="71"/>
      <c r="V193" s="71"/>
      <c r="W193" s="71"/>
      <c r="X193" s="72"/>
      <c r="Y193" s="34"/>
      <c r="Z193" s="34"/>
      <c r="AA193" s="34"/>
      <c r="AB193" s="34"/>
      <c r="AC193" s="34"/>
      <c r="AD193" s="34"/>
      <c r="AE193" s="34"/>
      <c r="AT193" s="17" t="s">
        <v>167</v>
      </c>
      <c r="AU193" s="17" t="s">
        <v>165</v>
      </c>
    </row>
    <row r="194" spans="1:65" s="2" customFormat="1" ht="24.2" customHeight="1">
      <c r="A194" s="34"/>
      <c r="B194" s="35"/>
      <c r="C194" s="189" t="s">
        <v>284</v>
      </c>
      <c r="D194" s="189" t="s">
        <v>159</v>
      </c>
      <c r="E194" s="190" t="s">
        <v>285</v>
      </c>
      <c r="F194" s="191" t="s">
        <v>286</v>
      </c>
      <c r="G194" s="192" t="s">
        <v>287</v>
      </c>
      <c r="H194" s="193">
        <v>2.5230000000000001</v>
      </c>
      <c r="I194" s="194"/>
      <c r="J194" s="194"/>
      <c r="K194" s="195">
        <f>ROUND(P194*H194,2)</f>
        <v>0</v>
      </c>
      <c r="L194" s="191" t="s">
        <v>163</v>
      </c>
      <c r="M194" s="39"/>
      <c r="N194" s="196" t="s">
        <v>1</v>
      </c>
      <c r="O194" s="197" t="s">
        <v>38</v>
      </c>
      <c r="P194" s="198">
        <f>I194+J194</f>
        <v>0</v>
      </c>
      <c r="Q194" s="198">
        <f>ROUND(I194*H194,2)</f>
        <v>0</v>
      </c>
      <c r="R194" s="198">
        <f>ROUND(J194*H194,2)</f>
        <v>0</v>
      </c>
      <c r="S194" s="71"/>
      <c r="T194" s="199">
        <f>S194*H194</f>
        <v>0</v>
      </c>
      <c r="U194" s="199">
        <v>0</v>
      </c>
      <c r="V194" s="199">
        <f>U194*H194</f>
        <v>0</v>
      </c>
      <c r="W194" s="199">
        <v>1.8</v>
      </c>
      <c r="X194" s="200">
        <f>W194*H194</f>
        <v>4.5414000000000003</v>
      </c>
      <c r="Y194" s="34"/>
      <c r="Z194" s="34"/>
      <c r="AA194" s="34"/>
      <c r="AB194" s="34"/>
      <c r="AC194" s="34"/>
      <c r="AD194" s="34"/>
      <c r="AE194" s="34"/>
      <c r="AR194" s="201" t="s">
        <v>164</v>
      </c>
      <c r="AT194" s="201" t="s">
        <v>159</v>
      </c>
      <c r="AU194" s="201" t="s">
        <v>165</v>
      </c>
      <c r="AY194" s="17" t="s">
        <v>156</v>
      </c>
      <c r="BE194" s="202">
        <f>IF(O194="základní",K194,0)</f>
        <v>0</v>
      </c>
      <c r="BF194" s="202">
        <f>IF(O194="snížená",K194,0)</f>
        <v>0</v>
      </c>
      <c r="BG194" s="202">
        <f>IF(O194="zákl. přenesená",K194,0)</f>
        <v>0</v>
      </c>
      <c r="BH194" s="202">
        <f>IF(O194="sníž. přenesená",K194,0)</f>
        <v>0</v>
      </c>
      <c r="BI194" s="202">
        <f>IF(O194="nulová",K194,0)</f>
        <v>0</v>
      </c>
      <c r="BJ194" s="17" t="s">
        <v>165</v>
      </c>
      <c r="BK194" s="202">
        <f>ROUND(P194*H194,2)</f>
        <v>0</v>
      </c>
      <c r="BL194" s="17" t="s">
        <v>164</v>
      </c>
      <c r="BM194" s="201" t="s">
        <v>720</v>
      </c>
    </row>
    <row r="195" spans="1:65" s="2" customFormat="1" ht="11.25">
      <c r="A195" s="34"/>
      <c r="B195" s="35"/>
      <c r="C195" s="36"/>
      <c r="D195" s="203" t="s">
        <v>167</v>
      </c>
      <c r="E195" s="36"/>
      <c r="F195" s="204" t="s">
        <v>289</v>
      </c>
      <c r="G195" s="36"/>
      <c r="H195" s="36"/>
      <c r="I195" s="205"/>
      <c r="J195" s="205"/>
      <c r="K195" s="36"/>
      <c r="L195" s="36"/>
      <c r="M195" s="39"/>
      <c r="N195" s="206"/>
      <c r="O195" s="207"/>
      <c r="P195" s="71"/>
      <c r="Q195" s="71"/>
      <c r="R195" s="71"/>
      <c r="S195" s="71"/>
      <c r="T195" s="71"/>
      <c r="U195" s="71"/>
      <c r="V195" s="71"/>
      <c r="W195" s="71"/>
      <c r="X195" s="72"/>
      <c r="Y195" s="34"/>
      <c r="Z195" s="34"/>
      <c r="AA195" s="34"/>
      <c r="AB195" s="34"/>
      <c r="AC195" s="34"/>
      <c r="AD195" s="34"/>
      <c r="AE195" s="34"/>
      <c r="AT195" s="17" t="s">
        <v>167</v>
      </c>
      <c r="AU195" s="17" t="s">
        <v>165</v>
      </c>
    </row>
    <row r="196" spans="1:65" s="13" customFormat="1" ht="11.25">
      <c r="B196" s="208"/>
      <c r="C196" s="209"/>
      <c r="D196" s="210" t="s">
        <v>194</v>
      </c>
      <c r="E196" s="211" t="s">
        <v>1</v>
      </c>
      <c r="F196" s="212" t="s">
        <v>290</v>
      </c>
      <c r="G196" s="209"/>
      <c r="H196" s="211" t="s">
        <v>1</v>
      </c>
      <c r="I196" s="213"/>
      <c r="J196" s="213"/>
      <c r="K196" s="209"/>
      <c r="L196" s="209"/>
      <c r="M196" s="214"/>
      <c r="N196" s="215"/>
      <c r="O196" s="216"/>
      <c r="P196" s="216"/>
      <c r="Q196" s="216"/>
      <c r="R196" s="216"/>
      <c r="S196" s="216"/>
      <c r="T196" s="216"/>
      <c r="U196" s="216"/>
      <c r="V196" s="216"/>
      <c r="W196" s="216"/>
      <c r="X196" s="217"/>
      <c r="AT196" s="218" t="s">
        <v>194</v>
      </c>
      <c r="AU196" s="218" t="s">
        <v>165</v>
      </c>
      <c r="AV196" s="13" t="s">
        <v>82</v>
      </c>
      <c r="AW196" s="13" t="s">
        <v>5</v>
      </c>
      <c r="AX196" s="13" t="s">
        <v>74</v>
      </c>
      <c r="AY196" s="218" t="s">
        <v>156</v>
      </c>
    </row>
    <row r="197" spans="1:65" s="14" customFormat="1" ht="11.25">
      <c r="B197" s="219"/>
      <c r="C197" s="220"/>
      <c r="D197" s="210" t="s">
        <v>194</v>
      </c>
      <c r="E197" s="221" t="s">
        <v>1</v>
      </c>
      <c r="F197" s="222" t="s">
        <v>721</v>
      </c>
      <c r="G197" s="220"/>
      <c r="H197" s="223">
        <v>2.5230000000000001</v>
      </c>
      <c r="I197" s="224"/>
      <c r="J197" s="224"/>
      <c r="K197" s="220"/>
      <c r="L197" s="220"/>
      <c r="M197" s="225"/>
      <c r="N197" s="226"/>
      <c r="O197" s="227"/>
      <c r="P197" s="227"/>
      <c r="Q197" s="227"/>
      <c r="R197" s="227"/>
      <c r="S197" s="227"/>
      <c r="T197" s="227"/>
      <c r="U197" s="227"/>
      <c r="V197" s="227"/>
      <c r="W197" s="227"/>
      <c r="X197" s="228"/>
      <c r="AT197" s="229" t="s">
        <v>194</v>
      </c>
      <c r="AU197" s="229" t="s">
        <v>165</v>
      </c>
      <c r="AV197" s="14" t="s">
        <v>165</v>
      </c>
      <c r="AW197" s="14" t="s">
        <v>5</v>
      </c>
      <c r="AX197" s="14" t="s">
        <v>74</v>
      </c>
      <c r="AY197" s="229" t="s">
        <v>156</v>
      </c>
    </row>
    <row r="198" spans="1:65" s="15" customFormat="1" ht="11.25">
      <c r="B198" s="230"/>
      <c r="C198" s="231"/>
      <c r="D198" s="210" t="s">
        <v>194</v>
      </c>
      <c r="E198" s="232" t="s">
        <v>1</v>
      </c>
      <c r="F198" s="233" t="s">
        <v>197</v>
      </c>
      <c r="G198" s="231"/>
      <c r="H198" s="234">
        <v>2.5230000000000001</v>
      </c>
      <c r="I198" s="235"/>
      <c r="J198" s="235"/>
      <c r="K198" s="231"/>
      <c r="L198" s="231"/>
      <c r="M198" s="236"/>
      <c r="N198" s="237"/>
      <c r="O198" s="238"/>
      <c r="P198" s="238"/>
      <c r="Q198" s="238"/>
      <c r="R198" s="238"/>
      <c r="S198" s="238"/>
      <c r="T198" s="238"/>
      <c r="U198" s="238"/>
      <c r="V198" s="238"/>
      <c r="W198" s="238"/>
      <c r="X198" s="239"/>
      <c r="AT198" s="240" t="s">
        <v>194</v>
      </c>
      <c r="AU198" s="240" t="s">
        <v>165</v>
      </c>
      <c r="AV198" s="15" t="s">
        <v>164</v>
      </c>
      <c r="AW198" s="15" t="s">
        <v>5</v>
      </c>
      <c r="AX198" s="15" t="s">
        <v>82</v>
      </c>
      <c r="AY198" s="240" t="s">
        <v>156</v>
      </c>
    </row>
    <row r="199" spans="1:65" s="2" customFormat="1" ht="24">
      <c r="A199" s="34"/>
      <c r="B199" s="35"/>
      <c r="C199" s="189" t="s">
        <v>292</v>
      </c>
      <c r="D199" s="189" t="s">
        <v>159</v>
      </c>
      <c r="E199" s="190" t="s">
        <v>293</v>
      </c>
      <c r="F199" s="191" t="s">
        <v>294</v>
      </c>
      <c r="G199" s="192" t="s">
        <v>287</v>
      </c>
      <c r="H199" s="193">
        <v>0.33600000000000002</v>
      </c>
      <c r="I199" s="194"/>
      <c r="J199" s="194"/>
      <c r="K199" s="195">
        <f>ROUND(P199*H199,2)</f>
        <v>0</v>
      </c>
      <c r="L199" s="191" t="s">
        <v>163</v>
      </c>
      <c r="M199" s="39"/>
      <c r="N199" s="196" t="s">
        <v>1</v>
      </c>
      <c r="O199" s="197" t="s">
        <v>38</v>
      </c>
      <c r="P199" s="198">
        <f>I199+J199</f>
        <v>0</v>
      </c>
      <c r="Q199" s="198">
        <f>ROUND(I199*H199,2)</f>
        <v>0</v>
      </c>
      <c r="R199" s="198">
        <f>ROUND(J199*H199,2)</f>
        <v>0</v>
      </c>
      <c r="S199" s="71"/>
      <c r="T199" s="199">
        <f>S199*H199</f>
        <v>0</v>
      </c>
      <c r="U199" s="199">
        <v>0</v>
      </c>
      <c r="V199" s="199">
        <f>U199*H199</f>
        <v>0</v>
      </c>
      <c r="W199" s="199">
        <v>1.671</v>
      </c>
      <c r="X199" s="200">
        <f>W199*H199</f>
        <v>0.56145600000000007</v>
      </c>
      <c r="Y199" s="34"/>
      <c r="Z199" s="34"/>
      <c r="AA199" s="34"/>
      <c r="AB199" s="34"/>
      <c r="AC199" s="34"/>
      <c r="AD199" s="34"/>
      <c r="AE199" s="34"/>
      <c r="AR199" s="201" t="s">
        <v>164</v>
      </c>
      <c r="AT199" s="201" t="s">
        <v>159</v>
      </c>
      <c r="AU199" s="201" t="s">
        <v>165</v>
      </c>
      <c r="AY199" s="17" t="s">
        <v>156</v>
      </c>
      <c r="BE199" s="202">
        <f>IF(O199="základní",K199,0)</f>
        <v>0</v>
      </c>
      <c r="BF199" s="202">
        <f>IF(O199="snížená",K199,0)</f>
        <v>0</v>
      </c>
      <c r="BG199" s="202">
        <f>IF(O199="zákl. přenesená",K199,0)</f>
        <v>0</v>
      </c>
      <c r="BH199" s="202">
        <f>IF(O199="sníž. přenesená",K199,0)</f>
        <v>0</v>
      </c>
      <c r="BI199" s="202">
        <f>IF(O199="nulová",K199,0)</f>
        <v>0</v>
      </c>
      <c r="BJ199" s="17" t="s">
        <v>165</v>
      </c>
      <c r="BK199" s="202">
        <f>ROUND(P199*H199,2)</f>
        <v>0</v>
      </c>
      <c r="BL199" s="17" t="s">
        <v>164</v>
      </c>
      <c r="BM199" s="201" t="s">
        <v>722</v>
      </c>
    </row>
    <row r="200" spans="1:65" s="2" customFormat="1" ht="11.25">
      <c r="A200" s="34"/>
      <c r="B200" s="35"/>
      <c r="C200" s="36"/>
      <c r="D200" s="203" t="s">
        <v>167</v>
      </c>
      <c r="E200" s="36"/>
      <c r="F200" s="204" t="s">
        <v>296</v>
      </c>
      <c r="G200" s="36"/>
      <c r="H200" s="36"/>
      <c r="I200" s="205"/>
      <c r="J200" s="205"/>
      <c r="K200" s="36"/>
      <c r="L200" s="36"/>
      <c r="M200" s="39"/>
      <c r="N200" s="206"/>
      <c r="O200" s="207"/>
      <c r="P200" s="71"/>
      <c r="Q200" s="71"/>
      <c r="R200" s="71"/>
      <c r="S200" s="71"/>
      <c r="T200" s="71"/>
      <c r="U200" s="71"/>
      <c r="V200" s="71"/>
      <c r="W200" s="71"/>
      <c r="X200" s="72"/>
      <c r="Y200" s="34"/>
      <c r="Z200" s="34"/>
      <c r="AA200" s="34"/>
      <c r="AB200" s="34"/>
      <c r="AC200" s="34"/>
      <c r="AD200" s="34"/>
      <c r="AE200" s="34"/>
      <c r="AT200" s="17" t="s">
        <v>167</v>
      </c>
      <c r="AU200" s="17" t="s">
        <v>165</v>
      </c>
    </row>
    <row r="201" spans="1:65" s="13" customFormat="1" ht="11.25">
      <c r="B201" s="208"/>
      <c r="C201" s="209"/>
      <c r="D201" s="210" t="s">
        <v>194</v>
      </c>
      <c r="E201" s="211" t="s">
        <v>1</v>
      </c>
      <c r="F201" s="212" t="s">
        <v>297</v>
      </c>
      <c r="G201" s="209"/>
      <c r="H201" s="211" t="s">
        <v>1</v>
      </c>
      <c r="I201" s="213"/>
      <c r="J201" s="213"/>
      <c r="K201" s="209"/>
      <c r="L201" s="209"/>
      <c r="M201" s="214"/>
      <c r="N201" s="215"/>
      <c r="O201" s="216"/>
      <c r="P201" s="216"/>
      <c r="Q201" s="216"/>
      <c r="R201" s="216"/>
      <c r="S201" s="216"/>
      <c r="T201" s="216"/>
      <c r="U201" s="216"/>
      <c r="V201" s="216"/>
      <c r="W201" s="216"/>
      <c r="X201" s="217"/>
      <c r="AT201" s="218" t="s">
        <v>194</v>
      </c>
      <c r="AU201" s="218" t="s">
        <v>165</v>
      </c>
      <c r="AV201" s="13" t="s">
        <v>82</v>
      </c>
      <c r="AW201" s="13" t="s">
        <v>5</v>
      </c>
      <c r="AX201" s="13" t="s">
        <v>74</v>
      </c>
      <c r="AY201" s="218" t="s">
        <v>156</v>
      </c>
    </row>
    <row r="202" spans="1:65" s="14" customFormat="1" ht="11.25">
      <c r="B202" s="219"/>
      <c r="C202" s="220"/>
      <c r="D202" s="210" t="s">
        <v>194</v>
      </c>
      <c r="E202" s="221" t="s">
        <v>1</v>
      </c>
      <c r="F202" s="222" t="s">
        <v>723</v>
      </c>
      <c r="G202" s="220"/>
      <c r="H202" s="223">
        <v>0.33600000000000002</v>
      </c>
      <c r="I202" s="224"/>
      <c r="J202" s="224"/>
      <c r="K202" s="220"/>
      <c r="L202" s="220"/>
      <c r="M202" s="225"/>
      <c r="N202" s="226"/>
      <c r="O202" s="227"/>
      <c r="P202" s="227"/>
      <c r="Q202" s="227"/>
      <c r="R202" s="227"/>
      <c r="S202" s="227"/>
      <c r="T202" s="227"/>
      <c r="U202" s="227"/>
      <c r="V202" s="227"/>
      <c r="W202" s="227"/>
      <c r="X202" s="228"/>
      <c r="AT202" s="229" t="s">
        <v>194</v>
      </c>
      <c r="AU202" s="229" t="s">
        <v>165</v>
      </c>
      <c r="AV202" s="14" t="s">
        <v>165</v>
      </c>
      <c r="AW202" s="14" t="s">
        <v>5</v>
      </c>
      <c r="AX202" s="14" t="s">
        <v>74</v>
      </c>
      <c r="AY202" s="229" t="s">
        <v>156</v>
      </c>
    </row>
    <row r="203" spans="1:65" s="15" customFormat="1" ht="11.25">
      <c r="B203" s="230"/>
      <c r="C203" s="231"/>
      <c r="D203" s="210" t="s">
        <v>194</v>
      </c>
      <c r="E203" s="232" t="s">
        <v>1</v>
      </c>
      <c r="F203" s="233" t="s">
        <v>197</v>
      </c>
      <c r="G203" s="231"/>
      <c r="H203" s="234">
        <v>0.33600000000000002</v>
      </c>
      <c r="I203" s="235"/>
      <c r="J203" s="235"/>
      <c r="K203" s="231"/>
      <c r="L203" s="231"/>
      <c r="M203" s="236"/>
      <c r="N203" s="237"/>
      <c r="O203" s="238"/>
      <c r="P203" s="238"/>
      <c r="Q203" s="238"/>
      <c r="R203" s="238"/>
      <c r="S203" s="238"/>
      <c r="T203" s="238"/>
      <c r="U203" s="238"/>
      <c r="V203" s="238"/>
      <c r="W203" s="238"/>
      <c r="X203" s="239"/>
      <c r="AT203" s="240" t="s">
        <v>194</v>
      </c>
      <c r="AU203" s="240" t="s">
        <v>165</v>
      </c>
      <c r="AV203" s="15" t="s">
        <v>164</v>
      </c>
      <c r="AW203" s="15" t="s">
        <v>5</v>
      </c>
      <c r="AX203" s="15" t="s">
        <v>82</v>
      </c>
      <c r="AY203" s="240" t="s">
        <v>156</v>
      </c>
    </row>
    <row r="204" spans="1:65" s="2" customFormat="1" ht="24.2" customHeight="1">
      <c r="A204" s="34"/>
      <c r="B204" s="35"/>
      <c r="C204" s="189" t="s">
        <v>278</v>
      </c>
      <c r="D204" s="189" t="s">
        <v>159</v>
      </c>
      <c r="E204" s="190" t="s">
        <v>299</v>
      </c>
      <c r="F204" s="191" t="s">
        <v>300</v>
      </c>
      <c r="G204" s="192" t="s">
        <v>162</v>
      </c>
      <c r="H204" s="193">
        <v>1</v>
      </c>
      <c r="I204" s="194"/>
      <c r="J204" s="194"/>
      <c r="K204" s="195">
        <f>ROUND(P204*H204,2)</f>
        <v>0</v>
      </c>
      <c r="L204" s="191" t="s">
        <v>163</v>
      </c>
      <c r="M204" s="39"/>
      <c r="N204" s="196" t="s">
        <v>1</v>
      </c>
      <c r="O204" s="197" t="s">
        <v>38</v>
      </c>
      <c r="P204" s="198">
        <f>I204+J204</f>
        <v>0</v>
      </c>
      <c r="Q204" s="198">
        <f>ROUND(I204*H204,2)</f>
        <v>0</v>
      </c>
      <c r="R204" s="198">
        <f>ROUND(J204*H204,2)</f>
        <v>0</v>
      </c>
      <c r="S204" s="71"/>
      <c r="T204" s="199">
        <f>S204*H204</f>
        <v>0</v>
      </c>
      <c r="U204" s="199">
        <v>0</v>
      </c>
      <c r="V204" s="199">
        <f>U204*H204</f>
        <v>0</v>
      </c>
      <c r="W204" s="199">
        <v>0.68500000000000005</v>
      </c>
      <c r="X204" s="200">
        <f>W204*H204</f>
        <v>0.68500000000000005</v>
      </c>
      <c r="Y204" s="34"/>
      <c r="Z204" s="34"/>
      <c r="AA204" s="34"/>
      <c r="AB204" s="34"/>
      <c r="AC204" s="34"/>
      <c r="AD204" s="34"/>
      <c r="AE204" s="34"/>
      <c r="AR204" s="201" t="s">
        <v>164</v>
      </c>
      <c r="AT204" s="201" t="s">
        <v>159</v>
      </c>
      <c r="AU204" s="201" t="s">
        <v>165</v>
      </c>
      <c r="AY204" s="17" t="s">
        <v>156</v>
      </c>
      <c r="BE204" s="202">
        <f>IF(O204="základní",K204,0)</f>
        <v>0</v>
      </c>
      <c r="BF204" s="202">
        <f>IF(O204="snížená",K204,0)</f>
        <v>0</v>
      </c>
      <c r="BG204" s="202">
        <f>IF(O204="zákl. přenesená",K204,0)</f>
        <v>0</v>
      </c>
      <c r="BH204" s="202">
        <f>IF(O204="sníž. přenesená",K204,0)</f>
        <v>0</v>
      </c>
      <c r="BI204" s="202">
        <f>IF(O204="nulová",K204,0)</f>
        <v>0</v>
      </c>
      <c r="BJ204" s="17" t="s">
        <v>165</v>
      </c>
      <c r="BK204" s="202">
        <f>ROUND(P204*H204,2)</f>
        <v>0</v>
      </c>
      <c r="BL204" s="17" t="s">
        <v>164</v>
      </c>
      <c r="BM204" s="201" t="s">
        <v>724</v>
      </c>
    </row>
    <row r="205" spans="1:65" s="2" customFormat="1" ht="11.25">
      <c r="A205" s="34"/>
      <c r="B205" s="35"/>
      <c r="C205" s="36"/>
      <c r="D205" s="203" t="s">
        <v>167</v>
      </c>
      <c r="E205" s="36"/>
      <c r="F205" s="204" t="s">
        <v>302</v>
      </c>
      <c r="G205" s="36"/>
      <c r="H205" s="36"/>
      <c r="I205" s="205"/>
      <c r="J205" s="205"/>
      <c r="K205" s="36"/>
      <c r="L205" s="36"/>
      <c r="M205" s="39"/>
      <c r="N205" s="206"/>
      <c r="O205" s="207"/>
      <c r="P205" s="71"/>
      <c r="Q205" s="71"/>
      <c r="R205" s="71"/>
      <c r="S205" s="71"/>
      <c r="T205" s="71"/>
      <c r="U205" s="71"/>
      <c r="V205" s="71"/>
      <c r="W205" s="71"/>
      <c r="X205" s="72"/>
      <c r="Y205" s="34"/>
      <c r="Z205" s="34"/>
      <c r="AA205" s="34"/>
      <c r="AB205" s="34"/>
      <c r="AC205" s="34"/>
      <c r="AD205" s="34"/>
      <c r="AE205" s="34"/>
      <c r="AT205" s="17" t="s">
        <v>167</v>
      </c>
      <c r="AU205" s="17" t="s">
        <v>165</v>
      </c>
    </row>
    <row r="206" spans="1:65" s="13" customFormat="1" ht="11.25">
      <c r="B206" s="208"/>
      <c r="C206" s="209"/>
      <c r="D206" s="210" t="s">
        <v>194</v>
      </c>
      <c r="E206" s="211" t="s">
        <v>1</v>
      </c>
      <c r="F206" s="212" t="s">
        <v>303</v>
      </c>
      <c r="G206" s="209"/>
      <c r="H206" s="211" t="s">
        <v>1</v>
      </c>
      <c r="I206" s="213"/>
      <c r="J206" s="213"/>
      <c r="K206" s="209"/>
      <c r="L206" s="209"/>
      <c r="M206" s="214"/>
      <c r="N206" s="215"/>
      <c r="O206" s="216"/>
      <c r="P206" s="216"/>
      <c r="Q206" s="216"/>
      <c r="R206" s="216"/>
      <c r="S206" s="216"/>
      <c r="T206" s="216"/>
      <c r="U206" s="216"/>
      <c r="V206" s="216"/>
      <c r="W206" s="216"/>
      <c r="X206" s="217"/>
      <c r="AT206" s="218" t="s">
        <v>194</v>
      </c>
      <c r="AU206" s="218" t="s">
        <v>165</v>
      </c>
      <c r="AV206" s="13" t="s">
        <v>82</v>
      </c>
      <c r="AW206" s="13" t="s">
        <v>5</v>
      </c>
      <c r="AX206" s="13" t="s">
        <v>74</v>
      </c>
      <c r="AY206" s="218" t="s">
        <v>156</v>
      </c>
    </row>
    <row r="207" spans="1:65" s="14" customFormat="1" ht="11.25">
      <c r="B207" s="219"/>
      <c r="C207" s="220"/>
      <c r="D207" s="210" t="s">
        <v>194</v>
      </c>
      <c r="E207" s="221" t="s">
        <v>1</v>
      </c>
      <c r="F207" s="222" t="s">
        <v>82</v>
      </c>
      <c r="G207" s="220"/>
      <c r="H207" s="223">
        <v>1</v>
      </c>
      <c r="I207" s="224"/>
      <c r="J207" s="224"/>
      <c r="K207" s="220"/>
      <c r="L207" s="220"/>
      <c r="M207" s="225"/>
      <c r="N207" s="226"/>
      <c r="O207" s="227"/>
      <c r="P207" s="227"/>
      <c r="Q207" s="227"/>
      <c r="R207" s="227"/>
      <c r="S207" s="227"/>
      <c r="T207" s="227"/>
      <c r="U207" s="227"/>
      <c r="V207" s="227"/>
      <c r="W207" s="227"/>
      <c r="X207" s="228"/>
      <c r="AT207" s="229" t="s">
        <v>194</v>
      </c>
      <c r="AU207" s="229" t="s">
        <v>165</v>
      </c>
      <c r="AV207" s="14" t="s">
        <v>165</v>
      </c>
      <c r="AW207" s="14" t="s">
        <v>5</v>
      </c>
      <c r="AX207" s="14" t="s">
        <v>82</v>
      </c>
      <c r="AY207" s="229" t="s">
        <v>156</v>
      </c>
    </row>
    <row r="208" spans="1:65" s="2" customFormat="1" ht="37.9" customHeight="1">
      <c r="A208" s="34"/>
      <c r="B208" s="35"/>
      <c r="C208" s="189" t="s">
        <v>304</v>
      </c>
      <c r="D208" s="189" t="s">
        <v>159</v>
      </c>
      <c r="E208" s="190" t="s">
        <v>305</v>
      </c>
      <c r="F208" s="191" t="s">
        <v>306</v>
      </c>
      <c r="G208" s="192" t="s">
        <v>191</v>
      </c>
      <c r="H208" s="193">
        <v>45</v>
      </c>
      <c r="I208" s="194"/>
      <c r="J208" s="194"/>
      <c r="K208" s="195">
        <f>ROUND(P208*H208,2)</f>
        <v>0</v>
      </c>
      <c r="L208" s="191" t="s">
        <v>163</v>
      </c>
      <c r="M208" s="39"/>
      <c r="N208" s="196" t="s">
        <v>1</v>
      </c>
      <c r="O208" s="197" t="s">
        <v>38</v>
      </c>
      <c r="P208" s="198">
        <f>I208+J208</f>
        <v>0</v>
      </c>
      <c r="Q208" s="198">
        <f>ROUND(I208*H208,2)</f>
        <v>0</v>
      </c>
      <c r="R208" s="198">
        <f>ROUND(J208*H208,2)</f>
        <v>0</v>
      </c>
      <c r="S208" s="71"/>
      <c r="T208" s="199">
        <f>S208*H208</f>
        <v>0</v>
      </c>
      <c r="U208" s="199">
        <v>0</v>
      </c>
      <c r="V208" s="199">
        <f>U208*H208</f>
        <v>0</v>
      </c>
      <c r="W208" s="199">
        <v>0.02</v>
      </c>
      <c r="X208" s="200">
        <f>W208*H208</f>
        <v>0.9</v>
      </c>
      <c r="Y208" s="34"/>
      <c r="Z208" s="34"/>
      <c r="AA208" s="34"/>
      <c r="AB208" s="34"/>
      <c r="AC208" s="34"/>
      <c r="AD208" s="34"/>
      <c r="AE208" s="34"/>
      <c r="AR208" s="201" t="s">
        <v>164</v>
      </c>
      <c r="AT208" s="201" t="s">
        <v>159</v>
      </c>
      <c r="AU208" s="201" t="s">
        <v>165</v>
      </c>
      <c r="AY208" s="17" t="s">
        <v>156</v>
      </c>
      <c r="BE208" s="202">
        <f>IF(O208="základní",K208,0)</f>
        <v>0</v>
      </c>
      <c r="BF208" s="202">
        <f>IF(O208="snížená",K208,0)</f>
        <v>0</v>
      </c>
      <c r="BG208" s="202">
        <f>IF(O208="zákl. přenesená",K208,0)</f>
        <v>0</v>
      </c>
      <c r="BH208" s="202">
        <f>IF(O208="sníž. přenesená",K208,0)</f>
        <v>0</v>
      </c>
      <c r="BI208" s="202">
        <f>IF(O208="nulová",K208,0)</f>
        <v>0</v>
      </c>
      <c r="BJ208" s="17" t="s">
        <v>165</v>
      </c>
      <c r="BK208" s="202">
        <f>ROUND(P208*H208,2)</f>
        <v>0</v>
      </c>
      <c r="BL208" s="17" t="s">
        <v>164</v>
      </c>
      <c r="BM208" s="201" t="s">
        <v>725</v>
      </c>
    </row>
    <row r="209" spans="1:65" s="2" customFormat="1" ht="11.25">
      <c r="A209" s="34"/>
      <c r="B209" s="35"/>
      <c r="C209" s="36"/>
      <c r="D209" s="203" t="s">
        <v>167</v>
      </c>
      <c r="E209" s="36"/>
      <c r="F209" s="204" t="s">
        <v>308</v>
      </c>
      <c r="G209" s="36"/>
      <c r="H209" s="36"/>
      <c r="I209" s="205"/>
      <c r="J209" s="205"/>
      <c r="K209" s="36"/>
      <c r="L209" s="36"/>
      <c r="M209" s="39"/>
      <c r="N209" s="206"/>
      <c r="O209" s="207"/>
      <c r="P209" s="71"/>
      <c r="Q209" s="71"/>
      <c r="R209" s="71"/>
      <c r="S209" s="71"/>
      <c r="T209" s="71"/>
      <c r="U209" s="71"/>
      <c r="V209" s="71"/>
      <c r="W209" s="71"/>
      <c r="X209" s="72"/>
      <c r="Y209" s="34"/>
      <c r="Z209" s="34"/>
      <c r="AA209" s="34"/>
      <c r="AB209" s="34"/>
      <c r="AC209" s="34"/>
      <c r="AD209" s="34"/>
      <c r="AE209" s="34"/>
      <c r="AT209" s="17" t="s">
        <v>167</v>
      </c>
      <c r="AU209" s="17" t="s">
        <v>165</v>
      </c>
    </row>
    <row r="210" spans="1:65" s="12" customFormat="1" ht="22.9" customHeight="1">
      <c r="B210" s="172"/>
      <c r="C210" s="173"/>
      <c r="D210" s="174" t="s">
        <v>73</v>
      </c>
      <c r="E210" s="187" t="s">
        <v>309</v>
      </c>
      <c r="F210" s="187" t="s">
        <v>310</v>
      </c>
      <c r="G210" s="173"/>
      <c r="H210" s="173"/>
      <c r="I210" s="176"/>
      <c r="J210" s="176"/>
      <c r="K210" s="188">
        <f>BK210</f>
        <v>0</v>
      </c>
      <c r="L210" s="173"/>
      <c r="M210" s="178"/>
      <c r="N210" s="179"/>
      <c r="O210" s="180"/>
      <c r="P210" s="180"/>
      <c r="Q210" s="181">
        <f>SUM(Q211:Q224)</f>
        <v>0</v>
      </c>
      <c r="R210" s="181">
        <f>SUM(R211:R224)</f>
        <v>0</v>
      </c>
      <c r="S210" s="180"/>
      <c r="T210" s="182">
        <f>SUM(T211:T224)</f>
        <v>0</v>
      </c>
      <c r="U210" s="180"/>
      <c r="V210" s="182">
        <f>SUM(V211:V224)</f>
        <v>0</v>
      </c>
      <c r="W210" s="180"/>
      <c r="X210" s="183">
        <f>SUM(X211:X224)</f>
        <v>0</v>
      </c>
      <c r="AR210" s="184" t="s">
        <v>82</v>
      </c>
      <c r="AT210" s="185" t="s">
        <v>73</v>
      </c>
      <c r="AU210" s="185" t="s">
        <v>82</v>
      </c>
      <c r="AY210" s="184" t="s">
        <v>156</v>
      </c>
      <c r="BK210" s="186">
        <f>SUM(BK211:BK224)</f>
        <v>0</v>
      </c>
    </row>
    <row r="211" spans="1:65" s="2" customFormat="1" ht="24.2" customHeight="1">
      <c r="A211" s="34"/>
      <c r="B211" s="35"/>
      <c r="C211" s="189" t="s">
        <v>311</v>
      </c>
      <c r="D211" s="189" t="s">
        <v>159</v>
      </c>
      <c r="E211" s="190" t="s">
        <v>312</v>
      </c>
      <c r="F211" s="191" t="s">
        <v>313</v>
      </c>
      <c r="G211" s="192" t="s">
        <v>314</v>
      </c>
      <c r="H211" s="193">
        <v>7.1509999999999998</v>
      </c>
      <c r="I211" s="194"/>
      <c r="J211" s="194"/>
      <c r="K211" s="195">
        <f>ROUND(P211*H211,2)</f>
        <v>0</v>
      </c>
      <c r="L211" s="191" t="s">
        <v>163</v>
      </c>
      <c r="M211" s="39"/>
      <c r="N211" s="196" t="s">
        <v>1</v>
      </c>
      <c r="O211" s="197" t="s">
        <v>38</v>
      </c>
      <c r="P211" s="198">
        <f>I211+J211</f>
        <v>0</v>
      </c>
      <c r="Q211" s="198">
        <f>ROUND(I211*H211,2)</f>
        <v>0</v>
      </c>
      <c r="R211" s="198">
        <f>ROUND(J211*H211,2)</f>
        <v>0</v>
      </c>
      <c r="S211" s="71"/>
      <c r="T211" s="199">
        <f>S211*H211</f>
        <v>0</v>
      </c>
      <c r="U211" s="199">
        <v>0</v>
      </c>
      <c r="V211" s="199">
        <f>U211*H211</f>
        <v>0</v>
      </c>
      <c r="W211" s="199">
        <v>0</v>
      </c>
      <c r="X211" s="200">
        <f>W211*H211</f>
        <v>0</v>
      </c>
      <c r="Y211" s="34"/>
      <c r="Z211" s="34"/>
      <c r="AA211" s="34"/>
      <c r="AB211" s="34"/>
      <c r="AC211" s="34"/>
      <c r="AD211" s="34"/>
      <c r="AE211" s="34"/>
      <c r="AR211" s="201" t="s">
        <v>164</v>
      </c>
      <c r="AT211" s="201" t="s">
        <v>159</v>
      </c>
      <c r="AU211" s="201" t="s">
        <v>165</v>
      </c>
      <c r="AY211" s="17" t="s">
        <v>156</v>
      </c>
      <c r="BE211" s="202">
        <f>IF(O211="základní",K211,0)</f>
        <v>0</v>
      </c>
      <c r="BF211" s="202">
        <f>IF(O211="snížená",K211,0)</f>
        <v>0</v>
      </c>
      <c r="BG211" s="202">
        <f>IF(O211="zákl. přenesená",K211,0)</f>
        <v>0</v>
      </c>
      <c r="BH211" s="202">
        <f>IF(O211="sníž. přenesená",K211,0)</f>
        <v>0</v>
      </c>
      <c r="BI211" s="202">
        <f>IF(O211="nulová",K211,0)</f>
        <v>0</v>
      </c>
      <c r="BJ211" s="17" t="s">
        <v>165</v>
      </c>
      <c r="BK211" s="202">
        <f>ROUND(P211*H211,2)</f>
        <v>0</v>
      </c>
      <c r="BL211" s="17" t="s">
        <v>164</v>
      </c>
      <c r="BM211" s="201" t="s">
        <v>726</v>
      </c>
    </row>
    <row r="212" spans="1:65" s="2" customFormat="1" ht="11.25">
      <c r="A212" s="34"/>
      <c r="B212" s="35"/>
      <c r="C212" s="36"/>
      <c r="D212" s="203" t="s">
        <v>167</v>
      </c>
      <c r="E212" s="36"/>
      <c r="F212" s="204" t="s">
        <v>316</v>
      </c>
      <c r="G212" s="36"/>
      <c r="H212" s="36"/>
      <c r="I212" s="205"/>
      <c r="J212" s="205"/>
      <c r="K212" s="36"/>
      <c r="L212" s="36"/>
      <c r="M212" s="39"/>
      <c r="N212" s="206"/>
      <c r="O212" s="207"/>
      <c r="P212" s="71"/>
      <c r="Q212" s="71"/>
      <c r="R212" s="71"/>
      <c r="S212" s="71"/>
      <c r="T212" s="71"/>
      <c r="U212" s="71"/>
      <c r="V212" s="71"/>
      <c r="W212" s="71"/>
      <c r="X212" s="72"/>
      <c r="Y212" s="34"/>
      <c r="Z212" s="34"/>
      <c r="AA212" s="34"/>
      <c r="AB212" s="34"/>
      <c r="AC212" s="34"/>
      <c r="AD212" s="34"/>
      <c r="AE212" s="34"/>
      <c r="AT212" s="17" t="s">
        <v>167</v>
      </c>
      <c r="AU212" s="17" t="s">
        <v>165</v>
      </c>
    </row>
    <row r="213" spans="1:65" s="2" customFormat="1" ht="33" customHeight="1">
      <c r="A213" s="34"/>
      <c r="B213" s="35"/>
      <c r="C213" s="189" t="s">
        <v>317</v>
      </c>
      <c r="D213" s="189" t="s">
        <v>159</v>
      </c>
      <c r="E213" s="190" t="s">
        <v>318</v>
      </c>
      <c r="F213" s="191" t="s">
        <v>319</v>
      </c>
      <c r="G213" s="192" t="s">
        <v>314</v>
      </c>
      <c r="H213" s="193">
        <v>14.302</v>
      </c>
      <c r="I213" s="194"/>
      <c r="J213" s="194"/>
      <c r="K213" s="195">
        <f>ROUND(P213*H213,2)</f>
        <v>0</v>
      </c>
      <c r="L213" s="191" t="s">
        <v>163</v>
      </c>
      <c r="M213" s="39"/>
      <c r="N213" s="196" t="s">
        <v>1</v>
      </c>
      <c r="O213" s="197" t="s">
        <v>38</v>
      </c>
      <c r="P213" s="198">
        <f>I213+J213</f>
        <v>0</v>
      </c>
      <c r="Q213" s="198">
        <f>ROUND(I213*H213,2)</f>
        <v>0</v>
      </c>
      <c r="R213" s="198">
        <f>ROUND(J213*H213,2)</f>
        <v>0</v>
      </c>
      <c r="S213" s="71"/>
      <c r="T213" s="199">
        <f>S213*H213</f>
        <v>0</v>
      </c>
      <c r="U213" s="199">
        <v>0</v>
      </c>
      <c r="V213" s="199">
        <f>U213*H213</f>
        <v>0</v>
      </c>
      <c r="W213" s="199">
        <v>0</v>
      </c>
      <c r="X213" s="200">
        <f>W213*H213</f>
        <v>0</v>
      </c>
      <c r="Y213" s="34"/>
      <c r="Z213" s="34"/>
      <c r="AA213" s="34"/>
      <c r="AB213" s="34"/>
      <c r="AC213" s="34"/>
      <c r="AD213" s="34"/>
      <c r="AE213" s="34"/>
      <c r="AR213" s="201" t="s">
        <v>164</v>
      </c>
      <c r="AT213" s="201" t="s">
        <v>159</v>
      </c>
      <c r="AU213" s="201" t="s">
        <v>165</v>
      </c>
      <c r="AY213" s="17" t="s">
        <v>156</v>
      </c>
      <c r="BE213" s="202">
        <f>IF(O213="základní",K213,0)</f>
        <v>0</v>
      </c>
      <c r="BF213" s="202">
        <f>IF(O213="snížená",K213,0)</f>
        <v>0</v>
      </c>
      <c r="BG213" s="202">
        <f>IF(O213="zákl. přenesená",K213,0)</f>
        <v>0</v>
      </c>
      <c r="BH213" s="202">
        <f>IF(O213="sníž. přenesená",K213,0)</f>
        <v>0</v>
      </c>
      <c r="BI213" s="202">
        <f>IF(O213="nulová",K213,0)</f>
        <v>0</v>
      </c>
      <c r="BJ213" s="17" t="s">
        <v>165</v>
      </c>
      <c r="BK213" s="202">
        <f>ROUND(P213*H213,2)</f>
        <v>0</v>
      </c>
      <c r="BL213" s="17" t="s">
        <v>164</v>
      </c>
      <c r="BM213" s="201" t="s">
        <v>727</v>
      </c>
    </row>
    <row r="214" spans="1:65" s="2" customFormat="1" ht="11.25">
      <c r="A214" s="34"/>
      <c r="B214" s="35"/>
      <c r="C214" s="36"/>
      <c r="D214" s="203" t="s">
        <v>167</v>
      </c>
      <c r="E214" s="36"/>
      <c r="F214" s="204" t="s">
        <v>321</v>
      </c>
      <c r="G214" s="36"/>
      <c r="H214" s="36"/>
      <c r="I214" s="205"/>
      <c r="J214" s="205"/>
      <c r="K214" s="36"/>
      <c r="L214" s="36"/>
      <c r="M214" s="39"/>
      <c r="N214" s="206"/>
      <c r="O214" s="207"/>
      <c r="P214" s="71"/>
      <c r="Q214" s="71"/>
      <c r="R214" s="71"/>
      <c r="S214" s="71"/>
      <c r="T214" s="71"/>
      <c r="U214" s="71"/>
      <c r="V214" s="71"/>
      <c r="W214" s="71"/>
      <c r="X214" s="72"/>
      <c r="Y214" s="34"/>
      <c r="Z214" s="34"/>
      <c r="AA214" s="34"/>
      <c r="AB214" s="34"/>
      <c r="AC214" s="34"/>
      <c r="AD214" s="34"/>
      <c r="AE214" s="34"/>
      <c r="AT214" s="17" t="s">
        <v>167</v>
      </c>
      <c r="AU214" s="17" t="s">
        <v>165</v>
      </c>
    </row>
    <row r="215" spans="1:65" s="14" customFormat="1" ht="11.25">
      <c r="B215" s="219"/>
      <c r="C215" s="220"/>
      <c r="D215" s="210" t="s">
        <v>194</v>
      </c>
      <c r="E215" s="220"/>
      <c r="F215" s="222" t="s">
        <v>728</v>
      </c>
      <c r="G215" s="220"/>
      <c r="H215" s="223">
        <v>14.302</v>
      </c>
      <c r="I215" s="224"/>
      <c r="J215" s="224"/>
      <c r="K215" s="220"/>
      <c r="L215" s="220"/>
      <c r="M215" s="225"/>
      <c r="N215" s="226"/>
      <c r="O215" s="227"/>
      <c r="P215" s="227"/>
      <c r="Q215" s="227"/>
      <c r="R215" s="227"/>
      <c r="S215" s="227"/>
      <c r="T215" s="227"/>
      <c r="U215" s="227"/>
      <c r="V215" s="227"/>
      <c r="W215" s="227"/>
      <c r="X215" s="228"/>
      <c r="AT215" s="229" t="s">
        <v>194</v>
      </c>
      <c r="AU215" s="229" t="s">
        <v>165</v>
      </c>
      <c r="AV215" s="14" t="s">
        <v>165</v>
      </c>
      <c r="AW215" s="14" t="s">
        <v>4</v>
      </c>
      <c r="AX215" s="14" t="s">
        <v>82</v>
      </c>
      <c r="AY215" s="229" t="s">
        <v>156</v>
      </c>
    </row>
    <row r="216" spans="1:65" s="2" customFormat="1" ht="24.2" customHeight="1">
      <c r="A216" s="34"/>
      <c r="B216" s="35"/>
      <c r="C216" s="189" t="s">
        <v>323</v>
      </c>
      <c r="D216" s="189" t="s">
        <v>159</v>
      </c>
      <c r="E216" s="190" t="s">
        <v>324</v>
      </c>
      <c r="F216" s="191" t="s">
        <v>325</v>
      </c>
      <c r="G216" s="192" t="s">
        <v>314</v>
      </c>
      <c r="H216" s="193">
        <v>7.1509999999999998</v>
      </c>
      <c r="I216" s="194"/>
      <c r="J216" s="194"/>
      <c r="K216" s="195">
        <f>ROUND(P216*H216,2)</f>
        <v>0</v>
      </c>
      <c r="L216" s="191" t="s">
        <v>163</v>
      </c>
      <c r="M216" s="39"/>
      <c r="N216" s="196" t="s">
        <v>1</v>
      </c>
      <c r="O216" s="197" t="s">
        <v>38</v>
      </c>
      <c r="P216" s="198">
        <f>I216+J216</f>
        <v>0</v>
      </c>
      <c r="Q216" s="198">
        <f>ROUND(I216*H216,2)</f>
        <v>0</v>
      </c>
      <c r="R216" s="198">
        <f>ROUND(J216*H216,2)</f>
        <v>0</v>
      </c>
      <c r="S216" s="71"/>
      <c r="T216" s="199">
        <f>S216*H216</f>
        <v>0</v>
      </c>
      <c r="U216" s="199">
        <v>0</v>
      </c>
      <c r="V216" s="199">
        <f>U216*H216</f>
        <v>0</v>
      </c>
      <c r="W216" s="199">
        <v>0</v>
      </c>
      <c r="X216" s="200">
        <f>W216*H216</f>
        <v>0</v>
      </c>
      <c r="Y216" s="34"/>
      <c r="Z216" s="34"/>
      <c r="AA216" s="34"/>
      <c r="AB216" s="34"/>
      <c r="AC216" s="34"/>
      <c r="AD216" s="34"/>
      <c r="AE216" s="34"/>
      <c r="AR216" s="201" t="s">
        <v>164</v>
      </c>
      <c r="AT216" s="201" t="s">
        <v>159</v>
      </c>
      <c r="AU216" s="201" t="s">
        <v>165</v>
      </c>
      <c r="AY216" s="17" t="s">
        <v>156</v>
      </c>
      <c r="BE216" s="202">
        <f>IF(O216="základní",K216,0)</f>
        <v>0</v>
      </c>
      <c r="BF216" s="202">
        <f>IF(O216="snížená",K216,0)</f>
        <v>0</v>
      </c>
      <c r="BG216" s="202">
        <f>IF(O216="zákl. přenesená",K216,0)</f>
        <v>0</v>
      </c>
      <c r="BH216" s="202">
        <f>IF(O216="sníž. přenesená",K216,0)</f>
        <v>0</v>
      </c>
      <c r="BI216" s="202">
        <f>IF(O216="nulová",K216,0)</f>
        <v>0</v>
      </c>
      <c r="BJ216" s="17" t="s">
        <v>165</v>
      </c>
      <c r="BK216" s="202">
        <f>ROUND(P216*H216,2)</f>
        <v>0</v>
      </c>
      <c r="BL216" s="17" t="s">
        <v>164</v>
      </c>
      <c r="BM216" s="201" t="s">
        <v>729</v>
      </c>
    </row>
    <row r="217" spans="1:65" s="2" customFormat="1" ht="11.25">
      <c r="A217" s="34"/>
      <c r="B217" s="35"/>
      <c r="C217" s="36"/>
      <c r="D217" s="203" t="s">
        <v>167</v>
      </c>
      <c r="E217" s="36"/>
      <c r="F217" s="204" t="s">
        <v>327</v>
      </c>
      <c r="G217" s="36"/>
      <c r="H217" s="36"/>
      <c r="I217" s="205"/>
      <c r="J217" s="205"/>
      <c r="K217" s="36"/>
      <c r="L217" s="36"/>
      <c r="M217" s="39"/>
      <c r="N217" s="206"/>
      <c r="O217" s="207"/>
      <c r="P217" s="71"/>
      <c r="Q217" s="71"/>
      <c r="R217" s="71"/>
      <c r="S217" s="71"/>
      <c r="T217" s="71"/>
      <c r="U217" s="71"/>
      <c r="V217" s="71"/>
      <c r="W217" s="71"/>
      <c r="X217" s="72"/>
      <c r="Y217" s="34"/>
      <c r="Z217" s="34"/>
      <c r="AA217" s="34"/>
      <c r="AB217" s="34"/>
      <c r="AC217" s="34"/>
      <c r="AD217" s="34"/>
      <c r="AE217" s="34"/>
      <c r="AT217" s="17" t="s">
        <v>167</v>
      </c>
      <c r="AU217" s="17" t="s">
        <v>165</v>
      </c>
    </row>
    <row r="218" spans="1:65" s="2" customFormat="1" ht="24.2" customHeight="1">
      <c r="A218" s="34"/>
      <c r="B218" s="35"/>
      <c r="C218" s="189" t="s">
        <v>328</v>
      </c>
      <c r="D218" s="189" t="s">
        <v>159</v>
      </c>
      <c r="E218" s="190" t="s">
        <v>329</v>
      </c>
      <c r="F218" s="191" t="s">
        <v>330</v>
      </c>
      <c r="G218" s="192" t="s">
        <v>314</v>
      </c>
      <c r="H218" s="193">
        <v>178.77500000000001</v>
      </c>
      <c r="I218" s="194"/>
      <c r="J218" s="194"/>
      <c r="K218" s="195">
        <f>ROUND(P218*H218,2)</f>
        <v>0</v>
      </c>
      <c r="L218" s="191" t="s">
        <v>163</v>
      </c>
      <c r="M218" s="39"/>
      <c r="N218" s="196" t="s">
        <v>1</v>
      </c>
      <c r="O218" s="197" t="s">
        <v>38</v>
      </c>
      <c r="P218" s="198">
        <f>I218+J218</f>
        <v>0</v>
      </c>
      <c r="Q218" s="198">
        <f>ROUND(I218*H218,2)</f>
        <v>0</v>
      </c>
      <c r="R218" s="198">
        <f>ROUND(J218*H218,2)</f>
        <v>0</v>
      </c>
      <c r="S218" s="71"/>
      <c r="T218" s="199">
        <f>S218*H218</f>
        <v>0</v>
      </c>
      <c r="U218" s="199">
        <v>0</v>
      </c>
      <c r="V218" s="199">
        <f>U218*H218</f>
        <v>0</v>
      </c>
      <c r="W218" s="199">
        <v>0</v>
      </c>
      <c r="X218" s="200">
        <f>W218*H218</f>
        <v>0</v>
      </c>
      <c r="Y218" s="34"/>
      <c r="Z218" s="34"/>
      <c r="AA218" s="34"/>
      <c r="AB218" s="34"/>
      <c r="AC218" s="34"/>
      <c r="AD218" s="34"/>
      <c r="AE218" s="34"/>
      <c r="AR218" s="201" t="s">
        <v>164</v>
      </c>
      <c r="AT218" s="201" t="s">
        <v>159</v>
      </c>
      <c r="AU218" s="201" t="s">
        <v>165</v>
      </c>
      <c r="AY218" s="17" t="s">
        <v>156</v>
      </c>
      <c r="BE218" s="202">
        <f>IF(O218="základní",K218,0)</f>
        <v>0</v>
      </c>
      <c r="BF218" s="202">
        <f>IF(O218="snížená",K218,0)</f>
        <v>0</v>
      </c>
      <c r="BG218" s="202">
        <f>IF(O218="zákl. přenesená",K218,0)</f>
        <v>0</v>
      </c>
      <c r="BH218" s="202">
        <f>IF(O218="sníž. přenesená",K218,0)</f>
        <v>0</v>
      </c>
      <c r="BI218" s="202">
        <f>IF(O218="nulová",K218,0)</f>
        <v>0</v>
      </c>
      <c r="BJ218" s="17" t="s">
        <v>165</v>
      </c>
      <c r="BK218" s="202">
        <f>ROUND(P218*H218,2)</f>
        <v>0</v>
      </c>
      <c r="BL218" s="17" t="s">
        <v>164</v>
      </c>
      <c r="BM218" s="201" t="s">
        <v>730</v>
      </c>
    </row>
    <row r="219" spans="1:65" s="2" customFormat="1" ht="11.25">
      <c r="A219" s="34"/>
      <c r="B219" s="35"/>
      <c r="C219" s="36"/>
      <c r="D219" s="203" t="s">
        <v>167</v>
      </c>
      <c r="E219" s="36"/>
      <c r="F219" s="204" t="s">
        <v>332</v>
      </c>
      <c r="G219" s="36"/>
      <c r="H219" s="36"/>
      <c r="I219" s="205"/>
      <c r="J219" s="205"/>
      <c r="K219" s="36"/>
      <c r="L219" s="36"/>
      <c r="M219" s="39"/>
      <c r="N219" s="206"/>
      <c r="O219" s="207"/>
      <c r="P219" s="71"/>
      <c r="Q219" s="71"/>
      <c r="R219" s="71"/>
      <c r="S219" s="71"/>
      <c r="T219" s="71"/>
      <c r="U219" s="71"/>
      <c r="V219" s="71"/>
      <c r="W219" s="71"/>
      <c r="X219" s="72"/>
      <c r="Y219" s="34"/>
      <c r="Z219" s="34"/>
      <c r="AA219" s="34"/>
      <c r="AB219" s="34"/>
      <c r="AC219" s="34"/>
      <c r="AD219" s="34"/>
      <c r="AE219" s="34"/>
      <c r="AT219" s="17" t="s">
        <v>167</v>
      </c>
      <c r="AU219" s="17" t="s">
        <v>165</v>
      </c>
    </row>
    <row r="220" spans="1:65" s="14" customFormat="1" ht="11.25">
      <c r="B220" s="219"/>
      <c r="C220" s="220"/>
      <c r="D220" s="210" t="s">
        <v>194</v>
      </c>
      <c r="E220" s="220"/>
      <c r="F220" s="222" t="s">
        <v>731</v>
      </c>
      <c r="G220" s="220"/>
      <c r="H220" s="223">
        <v>178.77500000000001</v>
      </c>
      <c r="I220" s="224"/>
      <c r="J220" s="224"/>
      <c r="K220" s="220"/>
      <c r="L220" s="220"/>
      <c r="M220" s="225"/>
      <c r="N220" s="226"/>
      <c r="O220" s="227"/>
      <c r="P220" s="227"/>
      <c r="Q220" s="227"/>
      <c r="R220" s="227"/>
      <c r="S220" s="227"/>
      <c r="T220" s="227"/>
      <c r="U220" s="227"/>
      <c r="V220" s="227"/>
      <c r="W220" s="227"/>
      <c r="X220" s="228"/>
      <c r="AT220" s="229" t="s">
        <v>194</v>
      </c>
      <c r="AU220" s="229" t="s">
        <v>165</v>
      </c>
      <c r="AV220" s="14" t="s">
        <v>165</v>
      </c>
      <c r="AW220" s="14" t="s">
        <v>4</v>
      </c>
      <c r="AX220" s="14" t="s">
        <v>82</v>
      </c>
      <c r="AY220" s="229" t="s">
        <v>156</v>
      </c>
    </row>
    <row r="221" spans="1:65" s="2" customFormat="1" ht="37.9" customHeight="1">
      <c r="A221" s="34"/>
      <c r="B221" s="35"/>
      <c r="C221" s="189" t="s">
        <v>339</v>
      </c>
      <c r="D221" s="189" t="s">
        <v>159</v>
      </c>
      <c r="E221" s="190" t="s">
        <v>335</v>
      </c>
      <c r="F221" s="191" t="s">
        <v>336</v>
      </c>
      <c r="G221" s="192" t="s">
        <v>314</v>
      </c>
      <c r="H221" s="193">
        <v>6.38</v>
      </c>
      <c r="I221" s="194"/>
      <c r="J221" s="194"/>
      <c r="K221" s="195">
        <f>ROUND(P221*H221,2)</f>
        <v>0</v>
      </c>
      <c r="L221" s="191" t="s">
        <v>163</v>
      </c>
      <c r="M221" s="39"/>
      <c r="N221" s="196" t="s">
        <v>1</v>
      </c>
      <c r="O221" s="197" t="s">
        <v>38</v>
      </c>
      <c r="P221" s="198">
        <f>I221+J221</f>
        <v>0</v>
      </c>
      <c r="Q221" s="198">
        <f>ROUND(I221*H221,2)</f>
        <v>0</v>
      </c>
      <c r="R221" s="198">
        <f>ROUND(J221*H221,2)</f>
        <v>0</v>
      </c>
      <c r="S221" s="71"/>
      <c r="T221" s="199">
        <f>S221*H221</f>
        <v>0</v>
      </c>
      <c r="U221" s="199">
        <v>0</v>
      </c>
      <c r="V221" s="199">
        <f>U221*H221</f>
        <v>0</v>
      </c>
      <c r="W221" s="199">
        <v>0</v>
      </c>
      <c r="X221" s="200">
        <f>W221*H221</f>
        <v>0</v>
      </c>
      <c r="Y221" s="34"/>
      <c r="Z221" s="34"/>
      <c r="AA221" s="34"/>
      <c r="AB221" s="34"/>
      <c r="AC221" s="34"/>
      <c r="AD221" s="34"/>
      <c r="AE221" s="34"/>
      <c r="AR221" s="201" t="s">
        <v>164</v>
      </c>
      <c r="AT221" s="201" t="s">
        <v>159</v>
      </c>
      <c r="AU221" s="201" t="s">
        <v>165</v>
      </c>
      <c r="AY221" s="17" t="s">
        <v>156</v>
      </c>
      <c r="BE221" s="202">
        <f>IF(O221="základní",K221,0)</f>
        <v>0</v>
      </c>
      <c r="BF221" s="202">
        <f>IF(O221="snížená",K221,0)</f>
        <v>0</v>
      </c>
      <c r="BG221" s="202">
        <f>IF(O221="zákl. přenesená",K221,0)</f>
        <v>0</v>
      </c>
      <c r="BH221" s="202">
        <f>IF(O221="sníž. přenesená",K221,0)</f>
        <v>0</v>
      </c>
      <c r="BI221" s="202">
        <f>IF(O221="nulová",K221,0)</f>
        <v>0</v>
      </c>
      <c r="BJ221" s="17" t="s">
        <v>165</v>
      </c>
      <c r="BK221" s="202">
        <f>ROUND(P221*H221,2)</f>
        <v>0</v>
      </c>
      <c r="BL221" s="17" t="s">
        <v>164</v>
      </c>
      <c r="BM221" s="201" t="s">
        <v>732</v>
      </c>
    </row>
    <row r="222" spans="1:65" s="2" customFormat="1" ht="11.25">
      <c r="A222" s="34"/>
      <c r="B222" s="35"/>
      <c r="C222" s="36"/>
      <c r="D222" s="203" t="s">
        <v>167</v>
      </c>
      <c r="E222" s="36"/>
      <c r="F222" s="204" t="s">
        <v>338</v>
      </c>
      <c r="G222" s="36"/>
      <c r="H222" s="36"/>
      <c r="I222" s="205"/>
      <c r="J222" s="205"/>
      <c r="K222" s="36"/>
      <c r="L222" s="36"/>
      <c r="M222" s="39"/>
      <c r="N222" s="206"/>
      <c r="O222" s="207"/>
      <c r="P222" s="71"/>
      <c r="Q222" s="71"/>
      <c r="R222" s="71"/>
      <c r="S222" s="71"/>
      <c r="T222" s="71"/>
      <c r="U222" s="71"/>
      <c r="V222" s="71"/>
      <c r="W222" s="71"/>
      <c r="X222" s="72"/>
      <c r="Y222" s="34"/>
      <c r="Z222" s="34"/>
      <c r="AA222" s="34"/>
      <c r="AB222" s="34"/>
      <c r="AC222" s="34"/>
      <c r="AD222" s="34"/>
      <c r="AE222" s="34"/>
      <c r="AT222" s="17" t="s">
        <v>167</v>
      </c>
      <c r="AU222" s="17" t="s">
        <v>165</v>
      </c>
    </row>
    <row r="223" spans="1:65" s="2" customFormat="1" ht="24.2" customHeight="1">
      <c r="A223" s="34"/>
      <c r="B223" s="35"/>
      <c r="C223" s="189" t="s">
        <v>334</v>
      </c>
      <c r="D223" s="189" t="s">
        <v>159</v>
      </c>
      <c r="E223" s="190" t="s">
        <v>340</v>
      </c>
      <c r="F223" s="191" t="s">
        <v>341</v>
      </c>
      <c r="G223" s="192" t="s">
        <v>314</v>
      </c>
      <c r="H223" s="193">
        <v>7.1509999999999998</v>
      </c>
      <c r="I223" s="194"/>
      <c r="J223" s="194"/>
      <c r="K223" s="195">
        <f>ROUND(P223*H223,2)</f>
        <v>0</v>
      </c>
      <c r="L223" s="191" t="s">
        <v>163</v>
      </c>
      <c r="M223" s="39"/>
      <c r="N223" s="196" t="s">
        <v>1</v>
      </c>
      <c r="O223" s="197" t="s">
        <v>38</v>
      </c>
      <c r="P223" s="198">
        <f>I223+J223</f>
        <v>0</v>
      </c>
      <c r="Q223" s="198">
        <f>ROUND(I223*H223,2)</f>
        <v>0</v>
      </c>
      <c r="R223" s="198">
        <f>ROUND(J223*H223,2)</f>
        <v>0</v>
      </c>
      <c r="S223" s="71"/>
      <c r="T223" s="199">
        <f>S223*H223</f>
        <v>0</v>
      </c>
      <c r="U223" s="199">
        <v>0</v>
      </c>
      <c r="V223" s="199">
        <f>U223*H223</f>
        <v>0</v>
      </c>
      <c r="W223" s="199">
        <v>0</v>
      </c>
      <c r="X223" s="200">
        <f>W223*H223</f>
        <v>0</v>
      </c>
      <c r="Y223" s="34"/>
      <c r="Z223" s="34"/>
      <c r="AA223" s="34"/>
      <c r="AB223" s="34"/>
      <c r="AC223" s="34"/>
      <c r="AD223" s="34"/>
      <c r="AE223" s="34"/>
      <c r="AR223" s="201" t="s">
        <v>164</v>
      </c>
      <c r="AT223" s="201" t="s">
        <v>159</v>
      </c>
      <c r="AU223" s="201" t="s">
        <v>165</v>
      </c>
      <c r="AY223" s="17" t="s">
        <v>156</v>
      </c>
      <c r="BE223" s="202">
        <f>IF(O223="základní",K223,0)</f>
        <v>0</v>
      </c>
      <c r="BF223" s="202">
        <f>IF(O223="snížená",K223,0)</f>
        <v>0</v>
      </c>
      <c r="BG223" s="202">
        <f>IF(O223="zákl. přenesená",K223,0)</f>
        <v>0</v>
      </c>
      <c r="BH223" s="202">
        <f>IF(O223="sníž. přenesená",K223,0)</f>
        <v>0</v>
      </c>
      <c r="BI223" s="202">
        <f>IF(O223="nulová",K223,0)</f>
        <v>0</v>
      </c>
      <c r="BJ223" s="17" t="s">
        <v>165</v>
      </c>
      <c r="BK223" s="202">
        <f>ROUND(P223*H223,2)</f>
        <v>0</v>
      </c>
      <c r="BL223" s="17" t="s">
        <v>164</v>
      </c>
      <c r="BM223" s="201" t="s">
        <v>733</v>
      </c>
    </row>
    <row r="224" spans="1:65" s="2" customFormat="1" ht="11.25">
      <c r="A224" s="34"/>
      <c r="B224" s="35"/>
      <c r="C224" s="36"/>
      <c r="D224" s="203" t="s">
        <v>167</v>
      </c>
      <c r="E224" s="36"/>
      <c r="F224" s="204" t="s">
        <v>343</v>
      </c>
      <c r="G224" s="36"/>
      <c r="H224" s="36"/>
      <c r="I224" s="205"/>
      <c r="J224" s="205"/>
      <c r="K224" s="36"/>
      <c r="L224" s="36"/>
      <c r="M224" s="39"/>
      <c r="N224" s="206"/>
      <c r="O224" s="207"/>
      <c r="P224" s="71"/>
      <c r="Q224" s="71"/>
      <c r="R224" s="71"/>
      <c r="S224" s="71"/>
      <c r="T224" s="71"/>
      <c r="U224" s="71"/>
      <c r="V224" s="71"/>
      <c r="W224" s="71"/>
      <c r="X224" s="72"/>
      <c r="Y224" s="34"/>
      <c r="Z224" s="34"/>
      <c r="AA224" s="34"/>
      <c r="AB224" s="34"/>
      <c r="AC224" s="34"/>
      <c r="AD224" s="34"/>
      <c r="AE224" s="34"/>
      <c r="AT224" s="17" t="s">
        <v>167</v>
      </c>
      <c r="AU224" s="17" t="s">
        <v>165</v>
      </c>
    </row>
    <row r="225" spans="1:65" s="12" customFormat="1" ht="22.9" customHeight="1">
      <c r="B225" s="172"/>
      <c r="C225" s="173"/>
      <c r="D225" s="174" t="s">
        <v>73</v>
      </c>
      <c r="E225" s="187" t="s">
        <v>344</v>
      </c>
      <c r="F225" s="187" t="s">
        <v>345</v>
      </c>
      <c r="G225" s="173"/>
      <c r="H225" s="173"/>
      <c r="I225" s="176"/>
      <c r="J225" s="176"/>
      <c r="K225" s="188">
        <f>BK225</f>
        <v>0</v>
      </c>
      <c r="L225" s="173"/>
      <c r="M225" s="178"/>
      <c r="N225" s="179"/>
      <c r="O225" s="180"/>
      <c r="P225" s="180"/>
      <c r="Q225" s="181">
        <f>SUM(Q226:Q229)</f>
        <v>0</v>
      </c>
      <c r="R225" s="181">
        <f>SUM(R226:R229)</f>
        <v>0</v>
      </c>
      <c r="S225" s="180"/>
      <c r="T225" s="182">
        <f>SUM(T226:T229)</f>
        <v>0</v>
      </c>
      <c r="U225" s="180"/>
      <c r="V225" s="182">
        <f>SUM(V226:V229)</f>
        <v>0</v>
      </c>
      <c r="W225" s="180"/>
      <c r="X225" s="183">
        <f>SUM(X226:X229)</f>
        <v>0</v>
      </c>
      <c r="AR225" s="184" t="s">
        <v>82</v>
      </c>
      <c r="AT225" s="185" t="s">
        <v>73</v>
      </c>
      <c r="AU225" s="185" t="s">
        <v>82</v>
      </c>
      <c r="AY225" s="184" t="s">
        <v>156</v>
      </c>
      <c r="BK225" s="186">
        <f>SUM(BK226:BK229)</f>
        <v>0</v>
      </c>
    </row>
    <row r="226" spans="1:65" s="2" customFormat="1" ht="24">
      <c r="A226" s="34"/>
      <c r="B226" s="35"/>
      <c r="C226" s="189" t="s">
        <v>346</v>
      </c>
      <c r="D226" s="189" t="s">
        <v>159</v>
      </c>
      <c r="E226" s="190" t="s">
        <v>347</v>
      </c>
      <c r="F226" s="191" t="s">
        <v>348</v>
      </c>
      <c r="G226" s="192" t="s">
        <v>314</v>
      </c>
      <c r="H226" s="193">
        <v>4.9690000000000003</v>
      </c>
      <c r="I226" s="194"/>
      <c r="J226" s="194"/>
      <c r="K226" s="195">
        <f>ROUND(P226*H226,2)</f>
        <v>0</v>
      </c>
      <c r="L226" s="191" t="s">
        <v>163</v>
      </c>
      <c r="M226" s="39"/>
      <c r="N226" s="196" t="s">
        <v>1</v>
      </c>
      <c r="O226" s="197" t="s">
        <v>38</v>
      </c>
      <c r="P226" s="198">
        <f>I226+J226</f>
        <v>0</v>
      </c>
      <c r="Q226" s="198">
        <f>ROUND(I226*H226,2)</f>
        <v>0</v>
      </c>
      <c r="R226" s="198">
        <f>ROUND(J226*H226,2)</f>
        <v>0</v>
      </c>
      <c r="S226" s="71"/>
      <c r="T226" s="199">
        <f>S226*H226</f>
        <v>0</v>
      </c>
      <c r="U226" s="199">
        <v>0</v>
      </c>
      <c r="V226" s="199">
        <f>U226*H226</f>
        <v>0</v>
      </c>
      <c r="W226" s="199">
        <v>0</v>
      </c>
      <c r="X226" s="200">
        <f>W226*H226</f>
        <v>0</v>
      </c>
      <c r="Y226" s="34"/>
      <c r="Z226" s="34"/>
      <c r="AA226" s="34"/>
      <c r="AB226" s="34"/>
      <c r="AC226" s="34"/>
      <c r="AD226" s="34"/>
      <c r="AE226" s="34"/>
      <c r="AR226" s="201" t="s">
        <v>164</v>
      </c>
      <c r="AT226" s="201" t="s">
        <v>159</v>
      </c>
      <c r="AU226" s="201" t="s">
        <v>165</v>
      </c>
      <c r="AY226" s="17" t="s">
        <v>156</v>
      </c>
      <c r="BE226" s="202">
        <f>IF(O226="základní",K226,0)</f>
        <v>0</v>
      </c>
      <c r="BF226" s="202">
        <f>IF(O226="snížená",K226,0)</f>
        <v>0</v>
      </c>
      <c r="BG226" s="202">
        <f>IF(O226="zákl. přenesená",K226,0)</f>
        <v>0</v>
      </c>
      <c r="BH226" s="202">
        <f>IF(O226="sníž. přenesená",K226,0)</f>
        <v>0</v>
      </c>
      <c r="BI226" s="202">
        <f>IF(O226="nulová",K226,0)</f>
        <v>0</v>
      </c>
      <c r="BJ226" s="17" t="s">
        <v>165</v>
      </c>
      <c r="BK226" s="202">
        <f>ROUND(P226*H226,2)</f>
        <v>0</v>
      </c>
      <c r="BL226" s="17" t="s">
        <v>164</v>
      </c>
      <c r="BM226" s="201" t="s">
        <v>734</v>
      </c>
    </row>
    <row r="227" spans="1:65" s="2" customFormat="1" ht="11.25">
      <c r="A227" s="34"/>
      <c r="B227" s="35"/>
      <c r="C227" s="36"/>
      <c r="D227" s="203" t="s">
        <v>167</v>
      </c>
      <c r="E227" s="36"/>
      <c r="F227" s="204" t="s">
        <v>350</v>
      </c>
      <c r="G227" s="36"/>
      <c r="H227" s="36"/>
      <c r="I227" s="205"/>
      <c r="J227" s="205"/>
      <c r="K227" s="36"/>
      <c r="L227" s="36"/>
      <c r="M227" s="39"/>
      <c r="N227" s="206"/>
      <c r="O227" s="207"/>
      <c r="P227" s="71"/>
      <c r="Q227" s="71"/>
      <c r="R227" s="71"/>
      <c r="S227" s="71"/>
      <c r="T227" s="71"/>
      <c r="U227" s="71"/>
      <c r="V227" s="71"/>
      <c r="W227" s="71"/>
      <c r="X227" s="72"/>
      <c r="Y227" s="34"/>
      <c r="Z227" s="34"/>
      <c r="AA227" s="34"/>
      <c r="AB227" s="34"/>
      <c r="AC227" s="34"/>
      <c r="AD227" s="34"/>
      <c r="AE227" s="34"/>
      <c r="AT227" s="17" t="s">
        <v>167</v>
      </c>
      <c r="AU227" s="17" t="s">
        <v>165</v>
      </c>
    </row>
    <row r="228" spans="1:65" s="2" customFormat="1" ht="24.2" customHeight="1">
      <c r="A228" s="34"/>
      <c r="B228" s="35"/>
      <c r="C228" s="189" t="s">
        <v>351</v>
      </c>
      <c r="D228" s="189" t="s">
        <v>159</v>
      </c>
      <c r="E228" s="190" t="s">
        <v>352</v>
      </c>
      <c r="F228" s="191" t="s">
        <v>353</v>
      </c>
      <c r="G228" s="192" t="s">
        <v>314</v>
      </c>
      <c r="H228" s="193">
        <v>4.9690000000000003</v>
      </c>
      <c r="I228" s="194"/>
      <c r="J228" s="194"/>
      <c r="K228" s="195">
        <f>ROUND(P228*H228,2)</f>
        <v>0</v>
      </c>
      <c r="L228" s="191" t="s">
        <v>163</v>
      </c>
      <c r="M228" s="39"/>
      <c r="N228" s="196" t="s">
        <v>1</v>
      </c>
      <c r="O228" s="197" t="s">
        <v>38</v>
      </c>
      <c r="P228" s="198">
        <f>I228+J228</f>
        <v>0</v>
      </c>
      <c r="Q228" s="198">
        <f>ROUND(I228*H228,2)</f>
        <v>0</v>
      </c>
      <c r="R228" s="198">
        <f>ROUND(J228*H228,2)</f>
        <v>0</v>
      </c>
      <c r="S228" s="71"/>
      <c r="T228" s="199">
        <f>S228*H228</f>
        <v>0</v>
      </c>
      <c r="U228" s="199">
        <v>0</v>
      </c>
      <c r="V228" s="199">
        <f>U228*H228</f>
        <v>0</v>
      </c>
      <c r="W228" s="199">
        <v>0</v>
      </c>
      <c r="X228" s="200">
        <f>W228*H228</f>
        <v>0</v>
      </c>
      <c r="Y228" s="34"/>
      <c r="Z228" s="34"/>
      <c r="AA228" s="34"/>
      <c r="AB228" s="34"/>
      <c r="AC228" s="34"/>
      <c r="AD228" s="34"/>
      <c r="AE228" s="34"/>
      <c r="AR228" s="201" t="s">
        <v>164</v>
      </c>
      <c r="AT228" s="201" t="s">
        <v>159</v>
      </c>
      <c r="AU228" s="201" t="s">
        <v>165</v>
      </c>
      <c r="AY228" s="17" t="s">
        <v>156</v>
      </c>
      <c r="BE228" s="202">
        <f>IF(O228="základní",K228,0)</f>
        <v>0</v>
      </c>
      <c r="BF228" s="202">
        <f>IF(O228="snížená",K228,0)</f>
        <v>0</v>
      </c>
      <c r="BG228" s="202">
        <f>IF(O228="zákl. přenesená",K228,0)</f>
        <v>0</v>
      </c>
      <c r="BH228" s="202">
        <f>IF(O228="sníž. přenesená",K228,0)</f>
        <v>0</v>
      </c>
      <c r="BI228" s="202">
        <f>IF(O228="nulová",K228,0)</f>
        <v>0</v>
      </c>
      <c r="BJ228" s="17" t="s">
        <v>165</v>
      </c>
      <c r="BK228" s="202">
        <f>ROUND(P228*H228,2)</f>
        <v>0</v>
      </c>
      <c r="BL228" s="17" t="s">
        <v>164</v>
      </c>
      <c r="BM228" s="201" t="s">
        <v>735</v>
      </c>
    </row>
    <row r="229" spans="1:65" s="2" customFormat="1" ht="11.25">
      <c r="A229" s="34"/>
      <c r="B229" s="35"/>
      <c r="C229" s="36"/>
      <c r="D229" s="203" t="s">
        <v>167</v>
      </c>
      <c r="E229" s="36"/>
      <c r="F229" s="204" t="s">
        <v>355</v>
      </c>
      <c r="G229" s="36"/>
      <c r="H229" s="36"/>
      <c r="I229" s="205"/>
      <c r="J229" s="205"/>
      <c r="K229" s="36"/>
      <c r="L229" s="36"/>
      <c r="M229" s="39"/>
      <c r="N229" s="206"/>
      <c r="O229" s="207"/>
      <c r="P229" s="71"/>
      <c r="Q229" s="71"/>
      <c r="R229" s="71"/>
      <c r="S229" s="71"/>
      <c r="T229" s="71"/>
      <c r="U229" s="71"/>
      <c r="V229" s="71"/>
      <c r="W229" s="71"/>
      <c r="X229" s="72"/>
      <c r="Y229" s="34"/>
      <c r="Z229" s="34"/>
      <c r="AA229" s="34"/>
      <c r="AB229" s="34"/>
      <c r="AC229" s="34"/>
      <c r="AD229" s="34"/>
      <c r="AE229" s="34"/>
      <c r="AT229" s="17" t="s">
        <v>167</v>
      </c>
      <c r="AU229" s="17" t="s">
        <v>165</v>
      </c>
    </row>
    <row r="230" spans="1:65" s="12" customFormat="1" ht="25.9" customHeight="1">
      <c r="B230" s="172"/>
      <c r="C230" s="173"/>
      <c r="D230" s="174" t="s">
        <v>73</v>
      </c>
      <c r="E230" s="175" t="s">
        <v>356</v>
      </c>
      <c r="F230" s="175" t="s">
        <v>357</v>
      </c>
      <c r="G230" s="173"/>
      <c r="H230" s="173"/>
      <c r="I230" s="176"/>
      <c r="J230" s="176"/>
      <c r="K230" s="177">
        <f>BK230</f>
        <v>0</v>
      </c>
      <c r="L230" s="173"/>
      <c r="M230" s="178"/>
      <c r="N230" s="179"/>
      <c r="O230" s="180"/>
      <c r="P230" s="180"/>
      <c r="Q230" s="181">
        <f>Q231+Q236+Q246+Q249+Q262+Q276+Q282+Q292+Q307</f>
        <v>0</v>
      </c>
      <c r="R230" s="181">
        <f>R231+R236+R246+R249+R262+R276+R282+R292+R307</f>
        <v>0</v>
      </c>
      <c r="S230" s="180"/>
      <c r="T230" s="182">
        <f>T231+T236+T246+T249+T262+T276+T282+T292+T307</f>
        <v>0</v>
      </c>
      <c r="U230" s="180"/>
      <c r="V230" s="182">
        <f>V231+V236+V246+V249+V262+V276+V282+V292+V307</f>
        <v>0.54554899999999995</v>
      </c>
      <c r="W230" s="180"/>
      <c r="X230" s="183">
        <f>X231+X236+X246+X249+X262+X276+X282+X292+X307</f>
        <v>0.46341199999999999</v>
      </c>
      <c r="AR230" s="184" t="s">
        <v>165</v>
      </c>
      <c r="AT230" s="185" t="s">
        <v>73</v>
      </c>
      <c r="AU230" s="185" t="s">
        <v>74</v>
      </c>
      <c r="AY230" s="184" t="s">
        <v>156</v>
      </c>
      <c r="BK230" s="186">
        <f>BK231+BK236+BK246+BK249+BK262+BK276+BK282+BK292+BK307</f>
        <v>0</v>
      </c>
    </row>
    <row r="231" spans="1:65" s="12" customFormat="1" ht="22.9" customHeight="1">
      <c r="B231" s="172"/>
      <c r="C231" s="173"/>
      <c r="D231" s="174" t="s">
        <v>73</v>
      </c>
      <c r="E231" s="187" t="s">
        <v>358</v>
      </c>
      <c r="F231" s="187" t="s">
        <v>359</v>
      </c>
      <c r="G231" s="173"/>
      <c r="H231" s="173"/>
      <c r="I231" s="176"/>
      <c r="J231" s="176"/>
      <c r="K231" s="188">
        <f>BK231</f>
        <v>0</v>
      </c>
      <c r="L231" s="173"/>
      <c r="M231" s="178"/>
      <c r="N231" s="179"/>
      <c r="O231" s="180"/>
      <c r="P231" s="180"/>
      <c r="Q231" s="181">
        <f>SUM(Q232:Q235)</f>
        <v>0</v>
      </c>
      <c r="R231" s="181">
        <f>SUM(R232:R235)</f>
        <v>0</v>
      </c>
      <c r="S231" s="180"/>
      <c r="T231" s="182">
        <f>SUM(T232:T235)</f>
        <v>0</v>
      </c>
      <c r="U231" s="180"/>
      <c r="V231" s="182">
        <f>SUM(V232:V235)</f>
        <v>4.8999999999999998E-3</v>
      </c>
      <c r="W231" s="180"/>
      <c r="X231" s="183">
        <f>SUM(X232:X235)</f>
        <v>5.5999999999999999E-3</v>
      </c>
      <c r="AR231" s="184" t="s">
        <v>165</v>
      </c>
      <c r="AT231" s="185" t="s">
        <v>73</v>
      </c>
      <c r="AU231" s="185" t="s">
        <v>82</v>
      </c>
      <c r="AY231" s="184" t="s">
        <v>156</v>
      </c>
      <c r="BK231" s="186">
        <f>SUM(BK232:BK235)</f>
        <v>0</v>
      </c>
    </row>
    <row r="232" spans="1:65" s="2" customFormat="1" ht="24.2" customHeight="1">
      <c r="A232" s="34"/>
      <c r="B232" s="35"/>
      <c r="C232" s="189" t="s">
        <v>360</v>
      </c>
      <c r="D232" s="189" t="s">
        <v>159</v>
      </c>
      <c r="E232" s="190" t="s">
        <v>361</v>
      </c>
      <c r="F232" s="191" t="s">
        <v>362</v>
      </c>
      <c r="G232" s="192" t="s">
        <v>191</v>
      </c>
      <c r="H232" s="193">
        <v>14</v>
      </c>
      <c r="I232" s="194"/>
      <c r="J232" s="194"/>
      <c r="K232" s="195">
        <f>ROUND(P232*H232,2)</f>
        <v>0</v>
      </c>
      <c r="L232" s="191" t="s">
        <v>163</v>
      </c>
      <c r="M232" s="39"/>
      <c r="N232" s="196" t="s">
        <v>1</v>
      </c>
      <c r="O232" s="197" t="s">
        <v>38</v>
      </c>
      <c r="P232" s="198">
        <f>I232+J232</f>
        <v>0</v>
      </c>
      <c r="Q232" s="198">
        <f>ROUND(I232*H232,2)</f>
        <v>0</v>
      </c>
      <c r="R232" s="198">
        <f>ROUND(J232*H232,2)</f>
        <v>0</v>
      </c>
      <c r="S232" s="71"/>
      <c r="T232" s="199">
        <f>S232*H232</f>
        <v>0</v>
      </c>
      <c r="U232" s="199">
        <v>3.5E-4</v>
      </c>
      <c r="V232" s="199">
        <f>U232*H232</f>
        <v>4.8999999999999998E-3</v>
      </c>
      <c r="W232" s="199">
        <v>0</v>
      </c>
      <c r="X232" s="200">
        <f>W232*H232</f>
        <v>0</v>
      </c>
      <c r="Y232" s="34"/>
      <c r="Z232" s="34"/>
      <c r="AA232" s="34"/>
      <c r="AB232" s="34"/>
      <c r="AC232" s="34"/>
      <c r="AD232" s="34"/>
      <c r="AE232" s="34"/>
      <c r="AR232" s="201" t="s">
        <v>248</v>
      </c>
      <c r="AT232" s="201" t="s">
        <v>159</v>
      </c>
      <c r="AU232" s="201" t="s">
        <v>165</v>
      </c>
      <c r="AY232" s="17" t="s">
        <v>156</v>
      </c>
      <c r="BE232" s="202">
        <f>IF(O232="základní",K232,0)</f>
        <v>0</v>
      </c>
      <c r="BF232" s="202">
        <f>IF(O232="snížená",K232,0)</f>
        <v>0</v>
      </c>
      <c r="BG232" s="202">
        <f>IF(O232="zákl. přenesená",K232,0)</f>
        <v>0</v>
      </c>
      <c r="BH232" s="202">
        <f>IF(O232="sníž. přenesená",K232,0)</f>
        <v>0</v>
      </c>
      <c r="BI232" s="202">
        <f>IF(O232="nulová",K232,0)</f>
        <v>0</v>
      </c>
      <c r="BJ232" s="17" t="s">
        <v>165</v>
      </c>
      <c r="BK232" s="202">
        <f>ROUND(P232*H232,2)</f>
        <v>0</v>
      </c>
      <c r="BL232" s="17" t="s">
        <v>248</v>
      </c>
      <c r="BM232" s="201" t="s">
        <v>736</v>
      </c>
    </row>
    <row r="233" spans="1:65" s="2" customFormat="1" ht="11.25">
      <c r="A233" s="34"/>
      <c r="B233" s="35"/>
      <c r="C233" s="36"/>
      <c r="D233" s="203" t="s">
        <v>167</v>
      </c>
      <c r="E233" s="36"/>
      <c r="F233" s="204" t="s">
        <v>364</v>
      </c>
      <c r="G233" s="36"/>
      <c r="H233" s="36"/>
      <c r="I233" s="205"/>
      <c r="J233" s="205"/>
      <c r="K233" s="36"/>
      <c r="L233" s="36"/>
      <c r="M233" s="39"/>
      <c r="N233" s="206"/>
      <c r="O233" s="207"/>
      <c r="P233" s="71"/>
      <c r="Q233" s="71"/>
      <c r="R233" s="71"/>
      <c r="S233" s="71"/>
      <c r="T233" s="71"/>
      <c r="U233" s="71"/>
      <c r="V233" s="71"/>
      <c r="W233" s="71"/>
      <c r="X233" s="72"/>
      <c r="Y233" s="34"/>
      <c r="Z233" s="34"/>
      <c r="AA233" s="34"/>
      <c r="AB233" s="34"/>
      <c r="AC233" s="34"/>
      <c r="AD233" s="34"/>
      <c r="AE233" s="34"/>
      <c r="AT233" s="17" t="s">
        <v>167</v>
      </c>
      <c r="AU233" s="17" t="s">
        <v>165</v>
      </c>
    </row>
    <row r="234" spans="1:65" s="2" customFormat="1" ht="24.2" customHeight="1">
      <c r="A234" s="34"/>
      <c r="B234" s="35"/>
      <c r="C234" s="189" t="s">
        <v>365</v>
      </c>
      <c r="D234" s="189" t="s">
        <v>159</v>
      </c>
      <c r="E234" s="190" t="s">
        <v>366</v>
      </c>
      <c r="F234" s="191" t="s">
        <v>367</v>
      </c>
      <c r="G234" s="192" t="s">
        <v>191</v>
      </c>
      <c r="H234" s="193">
        <v>14</v>
      </c>
      <c r="I234" s="194"/>
      <c r="J234" s="194"/>
      <c r="K234" s="195">
        <f>ROUND(P234*H234,2)</f>
        <v>0</v>
      </c>
      <c r="L234" s="191" t="s">
        <v>163</v>
      </c>
      <c r="M234" s="39"/>
      <c r="N234" s="196" t="s">
        <v>1</v>
      </c>
      <c r="O234" s="197" t="s">
        <v>38</v>
      </c>
      <c r="P234" s="198">
        <f>I234+J234</f>
        <v>0</v>
      </c>
      <c r="Q234" s="198">
        <f>ROUND(I234*H234,2)</f>
        <v>0</v>
      </c>
      <c r="R234" s="198">
        <f>ROUND(J234*H234,2)</f>
        <v>0</v>
      </c>
      <c r="S234" s="71"/>
      <c r="T234" s="199">
        <f>S234*H234</f>
        <v>0</v>
      </c>
      <c r="U234" s="199">
        <v>0</v>
      </c>
      <c r="V234" s="199">
        <f>U234*H234</f>
        <v>0</v>
      </c>
      <c r="W234" s="199">
        <v>4.0000000000000002E-4</v>
      </c>
      <c r="X234" s="200">
        <f>W234*H234</f>
        <v>5.5999999999999999E-3</v>
      </c>
      <c r="Y234" s="34"/>
      <c r="Z234" s="34"/>
      <c r="AA234" s="34"/>
      <c r="AB234" s="34"/>
      <c r="AC234" s="34"/>
      <c r="AD234" s="34"/>
      <c r="AE234" s="34"/>
      <c r="AR234" s="201" t="s">
        <v>248</v>
      </c>
      <c r="AT234" s="201" t="s">
        <v>159</v>
      </c>
      <c r="AU234" s="201" t="s">
        <v>165</v>
      </c>
      <c r="AY234" s="17" t="s">
        <v>156</v>
      </c>
      <c r="BE234" s="202">
        <f>IF(O234="základní",K234,0)</f>
        <v>0</v>
      </c>
      <c r="BF234" s="202">
        <f>IF(O234="snížená",K234,0)</f>
        <v>0</v>
      </c>
      <c r="BG234" s="202">
        <f>IF(O234="zákl. přenesená",K234,0)</f>
        <v>0</v>
      </c>
      <c r="BH234" s="202">
        <f>IF(O234="sníž. přenesená",K234,0)</f>
        <v>0</v>
      </c>
      <c r="BI234" s="202">
        <f>IF(O234="nulová",K234,0)</f>
        <v>0</v>
      </c>
      <c r="BJ234" s="17" t="s">
        <v>165</v>
      </c>
      <c r="BK234" s="202">
        <f>ROUND(P234*H234,2)</f>
        <v>0</v>
      </c>
      <c r="BL234" s="17" t="s">
        <v>248</v>
      </c>
      <c r="BM234" s="201" t="s">
        <v>737</v>
      </c>
    </row>
    <row r="235" spans="1:65" s="2" customFormat="1" ht="11.25">
      <c r="A235" s="34"/>
      <c r="B235" s="35"/>
      <c r="C235" s="36"/>
      <c r="D235" s="203" t="s">
        <v>167</v>
      </c>
      <c r="E235" s="36"/>
      <c r="F235" s="204" t="s">
        <v>369</v>
      </c>
      <c r="G235" s="36"/>
      <c r="H235" s="36"/>
      <c r="I235" s="205"/>
      <c r="J235" s="205"/>
      <c r="K235" s="36"/>
      <c r="L235" s="36"/>
      <c r="M235" s="39"/>
      <c r="N235" s="206"/>
      <c r="O235" s="207"/>
      <c r="P235" s="71"/>
      <c r="Q235" s="71"/>
      <c r="R235" s="71"/>
      <c r="S235" s="71"/>
      <c r="T235" s="71"/>
      <c r="U235" s="71"/>
      <c r="V235" s="71"/>
      <c r="W235" s="71"/>
      <c r="X235" s="72"/>
      <c r="Y235" s="34"/>
      <c r="Z235" s="34"/>
      <c r="AA235" s="34"/>
      <c r="AB235" s="34"/>
      <c r="AC235" s="34"/>
      <c r="AD235" s="34"/>
      <c r="AE235" s="34"/>
      <c r="AT235" s="17" t="s">
        <v>167</v>
      </c>
      <c r="AU235" s="17" t="s">
        <v>165</v>
      </c>
    </row>
    <row r="236" spans="1:65" s="12" customFormat="1" ht="22.9" customHeight="1">
      <c r="B236" s="172"/>
      <c r="C236" s="173"/>
      <c r="D236" s="174" t="s">
        <v>73</v>
      </c>
      <c r="E236" s="187" t="s">
        <v>370</v>
      </c>
      <c r="F236" s="187" t="s">
        <v>371</v>
      </c>
      <c r="G236" s="173"/>
      <c r="H236" s="173"/>
      <c r="I236" s="176"/>
      <c r="J236" s="176"/>
      <c r="K236" s="188">
        <f>BK236</f>
        <v>0</v>
      </c>
      <c r="L236" s="173"/>
      <c r="M236" s="178"/>
      <c r="N236" s="179"/>
      <c r="O236" s="180"/>
      <c r="P236" s="180"/>
      <c r="Q236" s="181">
        <f>SUM(Q237:Q245)</f>
        <v>0</v>
      </c>
      <c r="R236" s="181">
        <f>SUM(R237:R245)</f>
        <v>0</v>
      </c>
      <c r="S236" s="180"/>
      <c r="T236" s="182">
        <f>SUM(T237:T245)</f>
        <v>0</v>
      </c>
      <c r="U236" s="180"/>
      <c r="V236" s="182">
        <f>SUM(V237:V245)</f>
        <v>1.5264E-2</v>
      </c>
      <c r="W236" s="180"/>
      <c r="X236" s="183">
        <f>SUM(X237:X245)</f>
        <v>0</v>
      </c>
      <c r="AR236" s="184" t="s">
        <v>165</v>
      </c>
      <c r="AT236" s="185" t="s">
        <v>73</v>
      </c>
      <c r="AU236" s="185" t="s">
        <v>82</v>
      </c>
      <c r="AY236" s="184" t="s">
        <v>156</v>
      </c>
      <c r="BK236" s="186">
        <f>SUM(BK237:BK245)</f>
        <v>0</v>
      </c>
    </row>
    <row r="237" spans="1:65" s="2" customFormat="1" ht="33" customHeight="1">
      <c r="A237" s="34"/>
      <c r="B237" s="35"/>
      <c r="C237" s="189" t="s">
        <v>554</v>
      </c>
      <c r="D237" s="189" t="s">
        <v>159</v>
      </c>
      <c r="E237" s="190" t="s">
        <v>373</v>
      </c>
      <c r="F237" s="191" t="s">
        <v>374</v>
      </c>
      <c r="G237" s="192" t="s">
        <v>180</v>
      </c>
      <c r="H237" s="193">
        <v>4</v>
      </c>
      <c r="I237" s="194"/>
      <c r="J237" s="194"/>
      <c r="K237" s="195">
        <f>ROUND(P237*H237,2)</f>
        <v>0</v>
      </c>
      <c r="L237" s="191" t="s">
        <v>163</v>
      </c>
      <c r="M237" s="39"/>
      <c r="N237" s="196" t="s">
        <v>1</v>
      </c>
      <c r="O237" s="197" t="s">
        <v>38</v>
      </c>
      <c r="P237" s="198">
        <f>I237+J237</f>
        <v>0</v>
      </c>
      <c r="Q237" s="198">
        <f>ROUND(I237*H237,2)</f>
        <v>0</v>
      </c>
      <c r="R237" s="198">
        <f>ROUND(J237*H237,2)</f>
        <v>0</v>
      </c>
      <c r="S237" s="71"/>
      <c r="T237" s="199">
        <f>S237*H237</f>
        <v>0</v>
      </c>
      <c r="U237" s="199">
        <v>4.4999999999999999E-4</v>
      </c>
      <c r="V237" s="199">
        <f>U237*H237</f>
        <v>1.8E-3</v>
      </c>
      <c r="W237" s="199">
        <v>0</v>
      </c>
      <c r="X237" s="200">
        <f>W237*H237</f>
        <v>0</v>
      </c>
      <c r="Y237" s="34"/>
      <c r="Z237" s="34"/>
      <c r="AA237" s="34"/>
      <c r="AB237" s="34"/>
      <c r="AC237" s="34"/>
      <c r="AD237" s="34"/>
      <c r="AE237" s="34"/>
      <c r="AR237" s="201" t="s">
        <v>248</v>
      </c>
      <c r="AT237" s="201" t="s">
        <v>159</v>
      </c>
      <c r="AU237" s="201" t="s">
        <v>165</v>
      </c>
      <c r="AY237" s="17" t="s">
        <v>156</v>
      </c>
      <c r="BE237" s="202">
        <f>IF(O237="základní",K237,0)</f>
        <v>0</v>
      </c>
      <c r="BF237" s="202">
        <f>IF(O237="snížená",K237,0)</f>
        <v>0</v>
      </c>
      <c r="BG237" s="202">
        <f>IF(O237="zákl. přenesená",K237,0)</f>
        <v>0</v>
      </c>
      <c r="BH237" s="202">
        <f>IF(O237="sníž. přenesená",K237,0)</f>
        <v>0</v>
      </c>
      <c r="BI237" s="202">
        <f>IF(O237="nulová",K237,0)</f>
        <v>0</v>
      </c>
      <c r="BJ237" s="17" t="s">
        <v>165</v>
      </c>
      <c r="BK237" s="202">
        <f>ROUND(P237*H237,2)</f>
        <v>0</v>
      </c>
      <c r="BL237" s="17" t="s">
        <v>248</v>
      </c>
      <c r="BM237" s="201" t="s">
        <v>738</v>
      </c>
    </row>
    <row r="238" spans="1:65" s="2" customFormat="1" ht="11.25">
      <c r="A238" s="34"/>
      <c r="B238" s="35"/>
      <c r="C238" s="36"/>
      <c r="D238" s="203" t="s">
        <v>167</v>
      </c>
      <c r="E238" s="36"/>
      <c r="F238" s="204" t="s">
        <v>376</v>
      </c>
      <c r="G238" s="36"/>
      <c r="H238" s="36"/>
      <c r="I238" s="205"/>
      <c r="J238" s="205"/>
      <c r="K238" s="36"/>
      <c r="L238" s="36"/>
      <c r="M238" s="39"/>
      <c r="N238" s="206"/>
      <c r="O238" s="207"/>
      <c r="P238" s="71"/>
      <c r="Q238" s="71"/>
      <c r="R238" s="71"/>
      <c r="S238" s="71"/>
      <c r="T238" s="71"/>
      <c r="U238" s="71"/>
      <c r="V238" s="71"/>
      <c r="W238" s="71"/>
      <c r="X238" s="72"/>
      <c r="Y238" s="34"/>
      <c r="Z238" s="34"/>
      <c r="AA238" s="34"/>
      <c r="AB238" s="34"/>
      <c r="AC238" s="34"/>
      <c r="AD238" s="34"/>
      <c r="AE238" s="34"/>
      <c r="AT238" s="17" t="s">
        <v>167</v>
      </c>
      <c r="AU238" s="17" t="s">
        <v>165</v>
      </c>
    </row>
    <row r="239" spans="1:65" s="13" customFormat="1" ht="11.25">
      <c r="B239" s="208"/>
      <c r="C239" s="209"/>
      <c r="D239" s="210" t="s">
        <v>194</v>
      </c>
      <c r="E239" s="211" t="s">
        <v>1</v>
      </c>
      <c r="F239" s="212" t="s">
        <v>739</v>
      </c>
      <c r="G239" s="209"/>
      <c r="H239" s="211" t="s">
        <v>1</v>
      </c>
      <c r="I239" s="213"/>
      <c r="J239" s="213"/>
      <c r="K239" s="209"/>
      <c r="L239" s="209"/>
      <c r="M239" s="214"/>
      <c r="N239" s="215"/>
      <c r="O239" s="216"/>
      <c r="P239" s="216"/>
      <c r="Q239" s="216"/>
      <c r="R239" s="216"/>
      <c r="S239" s="216"/>
      <c r="T239" s="216"/>
      <c r="U239" s="216"/>
      <c r="V239" s="216"/>
      <c r="W239" s="216"/>
      <c r="X239" s="217"/>
      <c r="AT239" s="218" t="s">
        <v>194</v>
      </c>
      <c r="AU239" s="218" t="s">
        <v>165</v>
      </c>
      <c r="AV239" s="13" t="s">
        <v>82</v>
      </c>
      <c r="AW239" s="13" t="s">
        <v>5</v>
      </c>
      <c r="AX239" s="13" t="s">
        <v>74</v>
      </c>
      <c r="AY239" s="218" t="s">
        <v>156</v>
      </c>
    </row>
    <row r="240" spans="1:65" s="14" customFormat="1" ht="11.25">
      <c r="B240" s="219"/>
      <c r="C240" s="220"/>
      <c r="D240" s="210" t="s">
        <v>194</v>
      </c>
      <c r="E240" s="221" t="s">
        <v>1</v>
      </c>
      <c r="F240" s="222" t="s">
        <v>164</v>
      </c>
      <c r="G240" s="220"/>
      <c r="H240" s="223">
        <v>4</v>
      </c>
      <c r="I240" s="224"/>
      <c r="J240" s="224"/>
      <c r="K240" s="220"/>
      <c r="L240" s="220"/>
      <c r="M240" s="225"/>
      <c r="N240" s="226"/>
      <c r="O240" s="227"/>
      <c r="P240" s="227"/>
      <c r="Q240" s="227"/>
      <c r="R240" s="227"/>
      <c r="S240" s="227"/>
      <c r="T240" s="227"/>
      <c r="U240" s="227"/>
      <c r="V240" s="227"/>
      <c r="W240" s="227"/>
      <c r="X240" s="228"/>
      <c r="AT240" s="229" t="s">
        <v>194</v>
      </c>
      <c r="AU240" s="229" t="s">
        <v>165</v>
      </c>
      <c r="AV240" s="14" t="s">
        <v>165</v>
      </c>
      <c r="AW240" s="14" t="s">
        <v>5</v>
      </c>
      <c r="AX240" s="14" t="s">
        <v>74</v>
      </c>
      <c r="AY240" s="229" t="s">
        <v>156</v>
      </c>
    </row>
    <row r="241" spans="1:65" s="15" customFormat="1" ht="11.25">
      <c r="B241" s="230"/>
      <c r="C241" s="231"/>
      <c r="D241" s="210" t="s">
        <v>194</v>
      </c>
      <c r="E241" s="232" t="s">
        <v>1</v>
      </c>
      <c r="F241" s="233" t="s">
        <v>197</v>
      </c>
      <c r="G241" s="231"/>
      <c r="H241" s="234">
        <v>4</v>
      </c>
      <c r="I241" s="235"/>
      <c r="J241" s="235"/>
      <c r="K241" s="231"/>
      <c r="L241" s="231"/>
      <c r="M241" s="236"/>
      <c r="N241" s="237"/>
      <c r="O241" s="238"/>
      <c r="P241" s="238"/>
      <c r="Q241" s="238"/>
      <c r="R241" s="238"/>
      <c r="S241" s="238"/>
      <c r="T241" s="238"/>
      <c r="U241" s="238"/>
      <c r="V241" s="238"/>
      <c r="W241" s="238"/>
      <c r="X241" s="239"/>
      <c r="AT241" s="240" t="s">
        <v>194</v>
      </c>
      <c r="AU241" s="240" t="s">
        <v>165</v>
      </c>
      <c r="AV241" s="15" t="s">
        <v>164</v>
      </c>
      <c r="AW241" s="15" t="s">
        <v>5</v>
      </c>
      <c r="AX241" s="15" t="s">
        <v>82</v>
      </c>
      <c r="AY241" s="240" t="s">
        <v>156</v>
      </c>
    </row>
    <row r="242" spans="1:65" s="2" customFormat="1" ht="24.2" customHeight="1">
      <c r="A242" s="34"/>
      <c r="B242" s="35"/>
      <c r="C242" s="241" t="s">
        <v>559</v>
      </c>
      <c r="D242" s="241" t="s">
        <v>242</v>
      </c>
      <c r="E242" s="242" t="s">
        <v>378</v>
      </c>
      <c r="F242" s="243" t="s">
        <v>379</v>
      </c>
      <c r="G242" s="244" t="s">
        <v>180</v>
      </c>
      <c r="H242" s="245">
        <v>4.08</v>
      </c>
      <c r="I242" s="246"/>
      <c r="J242" s="247"/>
      <c r="K242" s="248">
        <f>ROUND(P242*H242,2)</f>
        <v>0</v>
      </c>
      <c r="L242" s="243" t="s">
        <v>163</v>
      </c>
      <c r="M242" s="249"/>
      <c r="N242" s="250" t="s">
        <v>1</v>
      </c>
      <c r="O242" s="197" t="s">
        <v>38</v>
      </c>
      <c r="P242" s="198">
        <f>I242+J242</f>
        <v>0</v>
      </c>
      <c r="Q242" s="198">
        <f>ROUND(I242*H242,2)</f>
        <v>0</v>
      </c>
      <c r="R242" s="198">
        <f>ROUND(J242*H242,2)</f>
        <v>0</v>
      </c>
      <c r="S242" s="71"/>
      <c r="T242" s="199">
        <f>S242*H242</f>
        <v>0</v>
      </c>
      <c r="U242" s="199">
        <v>3.3E-3</v>
      </c>
      <c r="V242" s="199">
        <f>U242*H242</f>
        <v>1.3464E-2</v>
      </c>
      <c r="W242" s="199">
        <v>0</v>
      </c>
      <c r="X242" s="200">
        <f>W242*H242</f>
        <v>0</v>
      </c>
      <c r="Y242" s="34"/>
      <c r="Z242" s="34"/>
      <c r="AA242" s="34"/>
      <c r="AB242" s="34"/>
      <c r="AC242" s="34"/>
      <c r="AD242" s="34"/>
      <c r="AE242" s="34"/>
      <c r="AR242" s="201" t="s">
        <v>346</v>
      </c>
      <c r="AT242" s="201" t="s">
        <v>242</v>
      </c>
      <c r="AU242" s="201" t="s">
        <v>165</v>
      </c>
      <c r="AY242" s="17" t="s">
        <v>156</v>
      </c>
      <c r="BE242" s="202">
        <f>IF(O242="základní",K242,0)</f>
        <v>0</v>
      </c>
      <c r="BF242" s="202">
        <f>IF(O242="snížená",K242,0)</f>
        <v>0</v>
      </c>
      <c r="BG242" s="202">
        <f>IF(O242="zákl. přenesená",K242,0)</f>
        <v>0</v>
      </c>
      <c r="BH242" s="202">
        <f>IF(O242="sníž. přenesená",K242,0)</f>
        <v>0</v>
      </c>
      <c r="BI242" s="202">
        <f>IF(O242="nulová",K242,0)</f>
        <v>0</v>
      </c>
      <c r="BJ242" s="17" t="s">
        <v>165</v>
      </c>
      <c r="BK242" s="202">
        <f>ROUND(P242*H242,2)</f>
        <v>0</v>
      </c>
      <c r="BL242" s="17" t="s">
        <v>248</v>
      </c>
      <c r="BM242" s="201" t="s">
        <v>740</v>
      </c>
    </row>
    <row r="243" spans="1:65" s="14" customFormat="1" ht="11.25">
      <c r="B243" s="219"/>
      <c r="C243" s="220"/>
      <c r="D243" s="210" t="s">
        <v>194</v>
      </c>
      <c r="E243" s="220"/>
      <c r="F243" s="222" t="s">
        <v>741</v>
      </c>
      <c r="G243" s="220"/>
      <c r="H243" s="223">
        <v>4.08</v>
      </c>
      <c r="I243" s="224"/>
      <c r="J243" s="224"/>
      <c r="K243" s="220"/>
      <c r="L243" s="220"/>
      <c r="M243" s="225"/>
      <c r="N243" s="226"/>
      <c r="O243" s="227"/>
      <c r="P243" s="227"/>
      <c r="Q243" s="227"/>
      <c r="R243" s="227"/>
      <c r="S243" s="227"/>
      <c r="T243" s="227"/>
      <c r="U243" s="227"/>
      <c r="V243" s="227"/>
      <c r="W243" s="227"/>
      <c r="X243" s="228"/>
      <c r="AT243" s="229" t="s">
        <v>194</v>
      </c>
      <c r="AU243" s="229" t="s">
        <v>165</v>
      </c>
      <c r="AV243" s="14" t="s">
        <v>165</v>
      </c>
      <c r="AW243" s="14" t="s">
        <v>4</v>
      </c>
      <c r="AX243" s="14" t="s">
        <v>82</v>
      </c>
      <c r="AY243" s="229" t="s">
        <v>156</v>
      </c>
    </row>
    <row r="244" spans="1:65" s="2" customFormat="1" ht="24.2" customHeight="1">
      <c r="A244" s="34"/>
      <c r="B244" s="35"/>
      <c r="C244" s="189" t="s">
        <v>592</v>
      </c>
      <c r="D244" s="189" t="s">
        <v>159</v>
      </c>
      <c r="E244" s="190" t="s">
        <v>742</v>
      </c>
      <c r="F244" s="191" t="s">
        <v>743</v>
      </c>
      <c r="G244" s="192" t="s">
        <v>415</v>
      </c>
      <c r="H244" s="251"/>
      <c r="I244" s="194"/>
      <c r="J244" s="194"/>
      <c r="K244" s="195">
        <f>ROUND(P244*H244,2)</f>
        <v>0</v>
      </c>
      <c r="L244" s="191" t="s">
        <v>163</v>
      </c>
      <c r="M244" s="39"/>
      <c r="N244" s="196" t="s">
        <v>1</v>
      </c>
      <c r="O244" s="197" t="s">
        <v>38</v>
      </c>
      <c r="P244" s="198">
        <f>I244+J244</f>
        <v>0</v>
      </c>
      <c r="Q244" s="198">
        <f>ROUND(I244*H244,2)</f>
        <v>0</v>
      </c>
      <c r="R244" s="198">
        <f>ROUND(J244*H244,2)</f>
        <v>0</v>
      </c>
      <c r="S244" s="71"/>
      <c r="T244" s="199">
        <f>S244*H244</f>
        <v>0</v>
      </c>
      <c r="U244" s="199">
        <v>0</v>
      </c>
      <c r="V244" s="199">
        <f>U244*H244</f>
        <v>0</v>
      </c>
      <c r="W244" s="199">
        <v>0</v>
      </c>
      <c r="X244" s="200">
        <f>W244*H244</f>
        <v>0</v>
      </c>
      <c r="Y244" s="34"/>
      <c r="Z244" s="34"/>
      <c r="AA244" s="34"/>
      <c r="AB244" s="34"/>
      <c r="AC244" s="34"/>
      <c r="AD244" s="34"/>
      <c r="AE244" s="34"/>
      <c r="AR244" s="201" t="s">
        <v>248</v>
      </c>
      <c r="AT244" s="201" t="s">
        <v>159</v>
      </c>
      <c r="AU244" s="201" t="s">
        <v>165</v>
      </c>
      <c r="AY244" s="17" t="s">
        <v>156</v>
      </c>
      <c r="BE244" s="202">
        <f>IF(O244="základní",K244,0)</f>
        <v>0</v>
      </c>
      <c r="BF244" s="202">
        <f>IF(O244="snížená",K244,0)</f>
        <v>0</v>
      </c>
      <c r="BG244" s="202">
        <f>IF(O244="zákl. přenesená",K244,0)</f>
        <v>0</v>
      </c>
      <c r="BH244" s="202">
        <f>IF(O244="sníž. přenesená",K244,0)</f>
        <v>0</v>
      </c>
      <c r="BI244" s="202">
        <f>IF(O244="nulová",K244,0)</f>
        <v>0</v>
      </c>
      <c r="BJ244" s="17" t="s">
        <v>165</v>
      </c>
      <c r="BK244" s="202">
        <f>ROUND(P244*H244,2)</f>
        <v>0</v>
      </c>
      <c r="BL244" s="17" t="s">
        <v>248</v>
      </c>
      <c r="BM244" s="201" t="s">
        <v>744</v>
      </c>
    </row>
    <row r="245" spans="1:65" s="2" customFormat="1" ht="11.25">
      <c r="A245" s="34"/>
      <c r="B245" s="35"/>
      <c r="C245" s="36"/>
      <c r="D245" s="203" t="s">
        <v>167</v>
      </c>
      <c r="E245" s="36"/>
      <c r="F245" s="204" t="s">
        <v>745</v>
      </c>
      <c r="G245" s="36"/>
      <c r="H245" s="36"/>
      <c r="I245" s="205"/>
      <c r="J245" s="205"/>
      <c r="K245" s="36"/>
      <c r="L245" s="36"/>
      <c r="M245" s="39"/>
      <c r="N245" s="206"/>
      <c r="O245" s="207"/>
      <c r="P245" s="71"/>
      <c r="Q245" s="71"/>
      <c r="R245" s="71"/>
      <c r="S245" s="71"/>
      <c r="T245" s="71"/>
      <c r="U245" s="71"/>
      <c r="V245" s="71"/>
      <c r="W245" s="71"/>
      <c r="X245" s="72"/>
      <c r="Y245" s="34"/>
      <c r="Z245" s="34"/>
      <c r="AA245" s="34"/>
      <c r="AB245" s="34"/>
      <c r="AC245" s="34"/>
      <c r="AD245" s="34"/>
      <c r="AE245" s="34"/>
      <c r="AT245" s="17" t="s">
        <v>167</v>
      </c>
      <c r="AU245" s="17" t="s">
        <v>165</v>
      </c>
    </row>
    <row r="246" spans="1:65" s="12" customFormat="1" ht="22.9" customHeight="1">
      <c r="B246" s="172"/>
      <c r="C246" s="173"/>
      <c r="D246" s="174" t="s">
        <v>73</v>
      </c>
      <c r="E246" s="187" t="s">
        <v>458</v>
      </c>
      <c r="F246" s="187" t="s">
        <v>459</v>
      </c>
      <c r="G246" s="173"/>
      <c r="H246" s="173"/>
      <c r="I246" s="176"/>
      <c r="J246" s="176"/>
      <c r="K246" s="188">
        <f>BK246</f>
        <v>0</v>
      </c>
      <c r="L246" s="173"/>
      <c r="M246" s="178"/>
      <c r="N246" s="179"/>
      <c r="O246" s="180"/>
      <c r="P246" s="180"/>
      <c r="Q246" s="181">
        <f>SUM(Q247:Q248)</f>
        <v>0</v>
      </c>
      <c r="R246" s="181">
        <f>SUM(R247:R248)</f>
        <v>0</v>
      </c>
      <c r="S246" s="180"/>
      <c r="T246" s="182">
        <f>SUM(T247:T248)</f>
        <v>0</v>
      </c>
      <c r="U246" s="180"/>
      <c r="V246" s="182">
        <f>SUM(V247:V248)</f>
        <v>5.9999999999999995E-4</v>
      </c>
      <c r="W246" s="180"/>
      <c r="X246" s="183">
        <f>SUM(X247:X248)</f>
        <v>0.15823999999999999</v>
      </c>
      <c r="AR246" s="184" t="s">
        <v>165</v>
      </c>
      <c r="AT246" s="185" t="s">
        <v>73</v>
      </c>
      <c r="AU246" s="185" t="s">
        <v>82</v>
      </c>
      <c r="AY246" s="184" t="s">
        <v>156</v>
      </c>
      <c r="BK246" s="186">
        <f>SUM(BK247:BK248)</f>
        <v>0</v>
      </c>
    </row>
    <row r="247" spans="1:65" s="2" customFormat="1" ht="24.2" customHeight="1">
      <c r="A247" s="34"/>
      <c r="B247" s="35"/>
      <c r="C247" s="189" t="s">
        <v>688</v>
      </c>
      <c r="D247" s="189" t="s">
        <v>159</v>
      </c>
      <c r="E247" s="190" t="s">
        <v>746</v>
      </c>
      <c r="F247" s="191" t="s">
        <v>747</v>
      </c>
      <c r="G247" s="192" t="s">
        <v>180</v>
      </c>
      <c r="H247" s="193">
        <v>4</v>
      </c>
      <c r="I247" s="194"/>
      <c r="J247" s="194"/>
      <c r="K247" s="195">
        <f>ROUND(P247*H247,2)</f>
        <v>0</v>
      </c>
      <c r="L247" s="191" t="s">
        <v>163</v>
      </c>
      <c r="M247" s="39"/>
      <c r="N247" s="196" t="s">
        <v>1</v>
      </c>
      <c r="O247" s="197" t="s">
        <v>38</v>
      </c>
      <c r="P247" s="198">
        <f>I247+J247</f>
        <v>0</v>
      </c>
      <c r="Q247" s="198">
        <f>ROUND(I247*H247,2)</f>
        <v>0</v>
      </c>
      <c r="R247" s="198">
        <f>ROUND(J247*H247,2)</f>
        <v>0</v>
      </c>
      <c r="S247" s="71"/>
      <c r="T247" s="199">
        <f>S247*H247</f>
        <v>0</v>
      </c>
      <c r="U247" s="199">
        <v>1.4999999999999999E-4</v>
      </c>
      <c r="V247" s="199">
        <f>U247*H247</f>
        <v>5.9999999999999995E-4</v>
      </c>
      <c r="W247" s="199">
        <v>3.9559999999999998E-2</v>
      </c>
      <c r="X247" s="200">
        <f>W247*H247</f>
        <v>0.15823999999999999</v>
      </c>
      <c r="Y247" s="34"/>
      <c r="Z247" s="34"/>
      <c r="AA247" s="34"/>
      <c r="AB247" s="34"/>
      <c r="AC247" s="34"/>
      <c r="AD247" s="34"/>
      <c r="AE247" s="34"/>
      <c r="AR247" s="201" t="s">
        <v>248</v>
      </c>
      <c r="AT247" s="201" t="s">
        <v>159</v>
      </c>
      <c r="AU247" s="201" t="s">
        <v>165</v>
      </c>
      <c r="AY247" s="17" t="s">
        <v>156</v>
      </c>
      <c r="BE247" s="202">
        <f>IF(O247="základní",K247,0)</f>
        <v>0</v>
      </c>
      <c r="BF247" s="202">
        <f>IF(O247="snížená",K247,0)</f>
        <v>0</v>
      </c>
      <c r="BG247" s="202">
        <f>IF(O247="zákl. přenesená",K247,0)</f>
        <v>0</v>
      </c>
      <c r="BH247" s="202">
        <f>IF(O247="sníž. přenesená",K247,0)</f>
        <v>0</v>
      </c>
      <c r="BI247" s="202">
        <f>IF(O247="nulová",K247,0)</f>
        <v>0</v>
      </c>
      <c r="BJ247" s="17" t="s">
        <v>165</v>
      </c>
      <c r="BK247" s="202">
        <f>ROUND(P247*H247,2)</f>
        <v>0</v>
      </c>
      <c r="BL247" s="17" t="s">
        <v>248</v>
      </c>
      <c r="BM247" s="201" t="s">
        <v>748</v>
      </c>
    </row>
    <row r="248" spans="1:65" s="2" customFormat="1" ht="11.25">
      <c r="A248" s="34"/>
      <c r="B248" s="35"/>
      <c r="C248" s="36"/>
      <c r="D248" s="203" t="s">
        <v>167</v>
      </c>
      <c r="E248" s="36"/>
      <c r="F248" s="204" t="s">
        <v>749</v>
      </c>
      <c r="G248" s="36"/>
      <c r="H248" s="36"/>
      <c r="I248" s="205"/>
      <c r="J248" s="205"/>
      <c r="K248" s="36"/>
      <c r="L248" s="36"/>
      <c r="M248" s="39"/>
      <c r="N248" s="206"/>
      <c r="O248" s="207"/>
      <c r="P248" s="71"/>
      <c r="Q248" s="71"/>
      <c r="R248" s="71"/>
      <c r="S248" s="71"/>
      <c r="T248" s="71"/>
      <c r="U248" s="71"/>
      <c r="V248" s="71"/>
      <c r="W248" s="71"/>
      <c r="X248" s="72"/>
      <c r="Y248" s="34"/>
      <c r="Z248" s="34"/>
      <c r="AA248" s="34"/>
      <c r="AB248" s="34"/>
      <c r="AC248" s="34"/>
      <c r="AD248" s="34"/>
      <c r="AE248" s="34"/>
      <c r="AT248" s="17" t="s">
        <v>167</v>
      </c>
      <c r="AU248" s="17" t="s">
        <v>165</v>
      </c>
    </row>
    <row r="249" spans="1:65" s="12" customFormat="1" ht="22.9" customHeight="1">
      <c r="B249" s="172"/>
      <c r="C249" s="173"/>
      <c r="D249" s="174" t="s">
        <v>73</v>
      </c>
      <c r="E249" s="187" t="s">
        <v>542</v>
      </c>
      <c r="F249" s="187" t="s">
        <v>543</v>
      </c>
      <c r="G249" s="173"/>
      <c r="H249" s="173"/>
      <c r="I249" s="176"/>
      <c r="J249" s="176"/>
      <c r="K249" s="188">
        <f>BK249</f>
        <v>0</v>
      </c>
      <c r="L249" s="173"/>
      <c r="M249" s="178"/>
      <c r="N249" s="179"/>
      <c r="O249" s="180"/>
      <c r="P249" s="180"/>
      <c r="Q249" s="181">
        <f>SUM(Q250:Q261)</f>
        <v>0</v>
      </c>
      <c r="R249" s="181">
        <f>SUM(R250:R261)</f>
        <v>0</v>
      </c>
      <c r="S249" s="180"/>
      <c r="T249" s="182">
        <f>SUM(T250:T261)</f>
        <v>0</v>
      </c>
      <c r="U249" s="180"/>
      <c r="V249" s="182">
        <f>SUM(V250:V261)</f>
        <v>0.25033600000000006</v>
      </c>
      <c r="W249" s="180"/>
      <c r="X249" s="183">
        <f>SUM(X250:X261)</f>
        <v>0.23443200000000003</v>
      </c>
      <c r="AR249" s="184" t="s">
        <v>165</v>
      </c>
      <c r="AT249" s="185" t="s">
        <v>73</v>
      </c>
      <c r="AU249" s="185" t="s">
        <v>82</v>
      </c>
      <c r="AY249" s="184" t="s">
        <v>156</v>
      </c>
      <c r="BK249" s="186">
        <f>SUM(BK250:BK261)</f>
        <v>0</v>
      </c>
    </row>
    <row r="250" spans="1:65" s="2" customFormat="1" ht="24.2" customHeight="1">
      <c r="A250" s="34"/>
      <c r="B250" s="35"/>
      <c r="C250" s="189" t="s">
        <v>384</v>
      </c>
      <c r="D250" s="189" t="s">
        <v>159</v>
      </c>
      <c r="E250" s="190" t="s">
        <v>545</v>
      </c>
      <c r="F250" s="191" t="s">
        <v>546</v>
      </c>
      <c r="G250" s="192" t="s">
        <v>180</v>
      </c>
      <c r="H250" s="193">
        <v>9.8000000000000007</v>
      </c>
      <c r="I250" s="194"/>
      <c r="J250" s="194"/>
      <c r="K250" s="195">
        <f>ROUND(P250*H250,2)</f>
        <v>0</v>
      </c>
      <c r="L250" s="191" t="s">
        <v>163</v>
      </c>
      <c r="M250" s="39"/>
      <c r="N250" s="196" t="s">
        <v>1</v>
      </c>
      <c r="O250" s="197" t="s">
        <v>38</v>
      </c>
      <c r="P250" s="198">
        <f>I250+J250</f>
        <v>0</v>
      </c>
      <c r="Q250" s="198">
        <f>ROUND(I250*H250,2)</f>
        <v>0</v>
      </c>
      <c r="R250" s="198">
        <f>ROUND(J250*H250,2)</f>
        <v>0</v>
      </c>
      <c r="S250" s="71"/>
      <c r="T250" s="199">
        <f>S250*H250</f>
        <v>0</v>
      </c>
      <c r="U250" s="199">
        <v>0</v>
      </c>
      <c r="V250" s="199">
        <f>U250*H250</f>
        <v>0</v>
      </c>
      <c r="W250" s="199">
        <v>1.584E-2</v>
      </c>
      <c r="X250" s="200">
        <f>W250*H250</f>
        <v>0.15523200000000001</v>
      </c>
      <c r="Y250" s="34"/>
      <c r="Z250" s="34"/>
      <c r="AA250" s="34"/>
      <c r="AB250" s="34"/>
      <c r="AC250" s="34"/>
      <c r="AD250" s="34"/>
      <c r="AE250" s="34"/>
      <c r="AR250" s="201" t="s">
        <v>248</v>
      </c>
      <c r="AT250" s="201" t="s">
        <v>159</v>
      </c>
      <c r="AU250" s="201" t="s">
        <v>165</v>
      </c>
      <c r="AY250" s="17" t="s">
        <v>156</v>
      </c>
      <c r="BE250" s="202">
        <f>IF(O250="základní",K250,0)</f>
        <v>0</v>
      </c>
      <c r="BF250" s="202">
        <f>IF(O250="snížená",K250,0)</f>
        <v>0</v>
      </c>
      <c r="BG250" s="202">
        <f>IF(O250="zákl. přenesená",K250,0)</f>
        <v>0</v>
      </c>
      <c r="BH250" s="202">
        <f>IF(O250="sníž. přenesená",K250,0)</f>
        <v>0</v>
      </c>
      <c r="BI250" s="202">
        <f>IF(O250="nulová",K250,0)</f>
        <v>0</v>
      </c>
      <c r="BJ250" s="17" t="s">
        <v>165</v>
      </c>
      <c r="BK250" s="202">
        <f>ROUND(P250*H250,2)</f>
        <v>0</v>
      </c>
      <c r="BL250" s="17" t="s">
        <v>248</v>
      </c>
      <c r="BM250" s="201" t="s">
        <v>750</v>
      </c>
    </row>
    <row r="251" spans="1:65" s="2" customFormat="1" ht="11.25">
      <c r="A251" s="34"/>
      <c r="B251" s="35"/>
      <c r="C251" s="36"/>
      <c r="D251" s="203" t="s">
        <v>167</v>
      </c>
      <c r="E251" s="36"/>
      <c r="F251" s="204" t="s">
        <v>548</v>
      </c>
      <c r="G251" s="36"/>
      <c r="H251" s="36"/>
      <c r="I251" s="205"/>
      <c r="J251" s="205"/>
      <c r="K251" s="36"/>
      <c r="L251" s="36"/>
      <c r="M251" s="39"/>
      <c r="N251" s="206"/>
      <c r="O251" s="207"/>
      <c r="P251" s="71"/>
      <c r="Q251" s="71"/>
      <c r="R251" s="71"/>
      <c r="S251" s="71"/>
      <c r="T251" s="71"/>
      <c r="U251" s="71"/>
      <c r="V251" s="71"/>
      <c r="W251" s="71"/>
      <c r="X251" s="72"/>
      <c r="Y251" s="34"/>
      <c r="Z251" s="34"/>
      <c r="AA251" s="34"/>
      <c r="AB251" s="34"/>
      <c r="AC251" s="34"/>
      <c r="AD251" s="34"/>
      <c r="AE251" s="34"/>
      <c r="AT251" s="17" t="s">
        <v>167</v>
      </c>
      <c r="AU251" s="17" t="s">
        <v>165</v>
      </c>
    </row>
    <row r="252" spans="1:65" s="2" customFormat="1" ht="24.2" customHeight="1">
      <c r="A252" s="34"/>
      <c r="B252" s="35"/>
      <c r="C252" s="189" t="s">
        <v>389</v>
      </c>
      <c r="D252" s="189" t="s">
        <v>159</v>
      </c>
      <c r="E252" s="190" t="s">
        <v>550</v>
      </c>
      <c r="F252" s="191" t="s">
        <v>551</v>
      </c>
      <c r="G252" s="192" t="s">
        <v>180</v>
      </c>
      <c r="H252" s="193">
        <v>9.8000000000000007</v>
      </c>
      <c r="I252" s="194"/>
      <c r="J252" s="194"/>
      <c r="K252" s="195">
        <f>ROUND(P252*H252,2)</f>
        <v>0</v>
      </c>
      <c r="L252" s="191" t="s">
        <v>163</v>
      </c>
      <c r="M252" s="39"/>
      <c r="N252" s="196" t="s">
        <v>1</v>
      </c>
      <c r="O252" s="197" t="s">
        <v>38</v>
      </c>
      <c r="P252" s="198">
        <f>I252+J252</f>
        <v>0</v>
      </c>
      <c r="Q252" s="198">
        <f>ROUND(I252*H252,2)</f>
        <v>0</v>
      </c>
      <c r="R252" s="198">
        <f>ROUND(J252*H252,2)</f>
        <v>0</v>
      </c>
      <c r="S252" s="71"/>
      <c r="T252" s="199">
        <f>S252*H252</f>
        <v>0</v>
      </c>
      <c r="U252" s="199">
        <v>1.7520000000000001E-2</v>
      </c>
      <c r="V252" s="199">
        <f>U252*H252</f>
        <v>0.17169600000000002</v>
      </c>
      <c r="W252" s="199">
        <v>0</v>
      </c>
      <c r="X252" s="200">
        <f>W252*H252</f>
        <v>0</v>
      </c>
      <c r="Y252" s="34"/>
      <c r="Z252" s="34"/>
      <c r="AA252" s="34"/>
      <c r="AB252" s="34"/>
      <c r="AC252" s="34"/>
      <c r="AD252" s="34"/>
      <c r="AE252" s="34"/>
      <c r="AR252" s="201" t="s">
        <v>248</v>
      </c>
      <c r="AT252" s="201" t="s">
        <v>159</v>
      </c>
      <c r="AU252" s="201" t="s">
        <v>165</v>
      </c>
      <c r="AY252" s="17" t="s">
        <v>156</v>
      </c>
      <c r="BE252" s="202">
        <f>IF(O252="základní",K252,0)</f>
        <v>0</v>
      </c>
      <c r="BF252" s="202">
        <f>IF(O252="snížená",K252,0)</f>
        <v>0</v>
      </c>
      <c r="BG252" s="202">
        <f>IF(O252="zákl. přenesená",K252,0)</f>
        <v>0</v>
      </c>
      <c r="BH252" s="202">
        <f>IF(O252="sníž. přenesená",K252,0)</f>
        <v>0</v>
      </c>
      <c r="BI252" s="202">
        <f>IF(O252="nulová",K252,0)</f>
        <v>0</v>
      </c>
      <c r="BJ252" s="17" t="s">
        <v>165</v>
      </c>
      <c r="BK252" s="202">
        <f>ROUND(P252*H252,2)</f>
        <v>0</v>
      </c>
      <c r="BL252" s="17" t="s">
        <v>248</v>
      </c>
      <c r="BM252" s="201" t="s">
        <v>751</v>
      </c>
    </row>
    <row r="253" spans="1:65" s="2" customFormat="1" ht="11.25">
      <c r="A253" s="34"/>
      <c r="B253" s="35"/>
      <c r="C253" s="36"/>
      <c r="D253" s="203" t="s">
        <v>167</v>
      </c>
      <c r="E253" s="36"/>
      <c r="F253" s="204" t="s">
        <v>553</v>
      </c>
      <c r="G253" s="36"/>
      <c r="H253" s="36"/>
      <c r="I253" s="205"/>
      <c r="J253" s="205"/>
      <c r="K253" s="36"/>
      <c r="L253" s="36"/>
      <c r="M253" s="39"/>
      <c r="N253" s="206"/>
      <c r="O253" s="207"/>
      <c r="P253" s="71"/>
      <c r="Q253" s="71"/>
      <c r="R253" s="71"/>
      <c r="S253" s="71"/>
      <c r="T253" s="71"/>
      <c r="U253" s="71"/>
      <c r="V253" s="71"/>
      <c r="W253" s="71"/>
      <c r="X253" s="72"/>
      <c r="Y253" s="34"/>
      <c r="Z253" s="34"/>
      <c r="AA253" s="34"/>
      <c r="AB253" s="34"/>
      <c r="AC253" s="34"/>
      <c r="AD253" s="34"/>
      <c r="AE253" s="34"/>
      <c r="AT253" s="17" t="s">
        <v>167</v>
      </c>
      <c r="AU253" s="17" t="s">
        <v>165</v>
      </c>
    </row>
    <row r="254" spans="1:65" s="2" customFormat="1" ht="24.2" customHeight="1">
      <c r="A254" s="34"/>
      <c r="B254" s="35"/>
      <c r="C254" s="189" t="s">
        <v>394</v>
      </c>
      <c r="D254" s="189" t="s">
        <v>159</v>
      </c>
      <c r="E254" s="190" t="s">
        <v>555</v>
      </c>
      <c r="F254" s="191" t="s">
        <v>556</v>
      </c>
      <c r="G254" s="192" t="s">
        <v>180</v>
      </c>
      <c r="H254" s="193">
        <v>9</v>
      </c>
      <c r="I254" s="194"/>
      <c r="J254" s="194"/>
      <c r="K254" s="195">
        <f>ROUND(P254*H254,2)</f>
        <v>0</v>
      </c>
      <c r="L254" s="191" t="s">
        <v>163</v>
      </c>
      <c r="M254" s="39"/>
      <c r="N254" s="196" t="s">
        <v>1</v>
      </c>
      <c r="O254" s="197" t="s">
        <v>38</v>
      </c>
      <c r="P254" s="198">
        <f>I254+J254</f>
        <v>0</v>
      </c>
      <c r="Q254" s="198">
        <f>ROUND(I254*H254,2)</f>
        <v>0</v>
      </c>
      <c r="R254" s="198">
        <f>ROUND(J254*H254,2)</f>
        <v>0</v>
      </c>
      <c r="S254" s="71"/>
      <c r="T254" s="199">
        <f>S254*H254</f>
        <v>0</v>
      </c>
      <c r="U254" s="199">
        <v>0</v>
      </c>
      <c r="V254" s="199">
        <f>U254*H254</f>
        <v>0</v>
      </c>
      <c r="W254" s="199">
        <v>8.8000000000000005E-3</v>
      </c>
      <c r="X254" s="200">
        <f>W254*H254</f>
        <v>7.9200000000000007E-2</v>
      </c>
      <c r="Y254" s="34"/>
      <c r="Z254" s="34"/>
      <c r="AA254" s="34"/>
      <c r="AB254" s="34"/>
      <c r="AC254" s="34"/>
      <c r="AD254" s="34"/>
      <c r="AE254" s="34"/>
      <c r="AR254" s="201" t="s">
        <v>248</v>
      </c>
      <c r="AT254" s="201" t="s">
        <v>159</v>
      </c>
      <c r="AU254" s="201" t="s">
        <v>165</v>
      </c>
      <c r="AY254" s="17" t="s">
        <v>156</v>
      </c>
      <c r="BE254" s="202">
        <f>IF(O254="základní",K254,0)</f>
        <v>0</v>
      </c>
      <c r="BF254" s="202">
        <f>IF(O254="snížená",K254,0)</f>
        <v>0</v>
      </c>
      <c r="BG254" s="202">
        <f>IF(O254="zákl. přenesená",K254,0)</f>
        <v>0</v>
      </c>
      <c r="BH254" s="202">
        <f>IF(O254="sníž. přenesená",K254,0)</f>
        <v>0</v>
      </c>
      <c r="BI254" s="202">
        <f>IF(O254="nulová",K254,0)</f>
        <v>0</v>
      </c>
      <c r="BJ254" s="17" t="s">
        <v>165</v>
      </c>
      <c r="BK254" s="202">
        <f>ROUND(P254*H254,2)</f>
        <v>0</v>
      </c>
      <c r="BL254" s="17" t="s">
        <v>248</v>
      </c>
      <c r="BM254" s="201" t="s">
        <v>752</v>
      </c>
    </row>
    <row r="255" spans="1:65" s="2" customFormat="1" ht="11.25">
      <c r="A255" s="34"/>
      <c r="B255" s="35"/>
      <c r="C255" s="36"/>
      <c r="D255" s="203" t="s">
        <v>167</v>
      </c>
      <c r="E255" s="36"/>
      <c r="F255" s="204" t="s">
        <v>558</v>
      </c>
      <c r="G255" s="36"/>
      <c r="H255" s="36"/>
      <c r="I255" s="205"/>
      <c r="J255" s="205"/>
      <c r="K255" s="36"/>
      <c r="L255" s="36"/>
      <c r="M255" s="39"/>
      <c r="N255" s="206"/>
      <c r="O255" s="207"/>
      <c r="P255" s="71"/>
      <c r="Q255" s="71"/>
      <c r="R255" s="71"/>
      <c r="S255" s="71"/>
      <c r="T255" s="71"/>
      <c r="U255" s="71"/>
      <c r="V255" s="71"/>
      <c r="W255" s="71"/>
      <c r="X255" s="72"/>
      <c r="Y255" s="34"/>
      <c r="Z255" s="34"/>
      <c r="AA255" s="34"/>
      <c r="AB255" s="34"/>
      <c r="AC255" s="34"/>
      <c r="AD255" s="34"/>
      <c r="AE255" s="34"/>
      <c r="AT255" s="17" t="s">
        <v>167</v>
      </c>
      <c r="AU255" s="17" t="s">
        <v>165</v>
      </c>
    </row>
    <row r="256" spans="1:65" s="2" customFormat="1" ht="24.2" customHeight="1">
      <c r="A256" s="34"/>
      <c r="B256" s="35"/>
      <c r="C256" s="189" t="s">
        <v>402</v>
      </c>
      <c r="D256" s="189" t="s">
        <v>159</v>
      </c>
      <c r="E256" s="190" t="s">
        <v>560</v>
      </c>
      <c r="F256" s="191" t="s">
        <v>561</v>
      </c>
      <c r="G256" s="192" t="s">
        <v>191</v>
      </c>
      <c r="H256" s="193">
        <v>4</v>
      </c>
      <c r="I256" s="194"/>
      <c r="J256" s="194"/>
      <c r="K256" s="195">
        <f>ROUND(P256*H256,2)</f>
        <v>0</v>
      </c>
      <c r="L256" s="191" t="s">
        <v>163</v>
      </c>
      <c r="M256" s="39"/>
      <c r="N256" s="196" t="s">
        <v>1</v>
      </c>
      <c r="O256" s="197" t="s">
        <v>38</v>
      </c>
      <c r="P256" s="198">
        <f>I256+J256</f>
        <v>0</v>
      </c>
      <c r="Q256" s="198">
        <f>ROUND(I256*H256,2)</f>
        <v>0</v>
      </c>
      <c r="R256" s="198">
        <f>ROUND(J256*H256,2)</f>
        <v>0</v>
      </c>
      <c r="S256" s="71"/>
      <c r="T256" s="199">
        <f>S256*H256</f>
        <v>0</v>
      </c>
      <c r="U256" s="199">
        <v>1.9460000000000002E-2</v>
      </c>
      <c r="V256" s="199">
        <f>U256*H256</f>
        <v>7.7840000000000006E-2</v>
      </c>
      <c r="W256" s="199">
        <v>0</v>
      </c>
      <c r="X256" s="200">
        <f>W256*H256</f>
        <v>0</v>
      </c>
      <c r="Y256" s="34"/>
      <c r="Z256" s="34"/>
      <c r="AA256" s="34"/>
      <c r="AB256" s="34"/>
      <c r="AC256" s="34"/>
      <c r="AD256" s="34"/>
      <c r="AE256" s="34"/>
      <c r="AR256" s="201" t="s">
        <v>248</v>
      </c>
      <c r="AT256" s="201" t="s">
        <v>159</v>
      </c>
      <c r="AU256" s="201" t="s">
        <v>165</v>
      </c>
      <c r="AY256" s="17" t="s">
        <v>156</v>
      </c>
      <c r="BE256" s="202">
        <f>IF(O256="základní",K256,0)</f>
        <v>0</v>
      </c>
      <c r="BF256" s="202">
        <f>IF(O256="snížená",K256,0)</f>
        <v>0</v>
      </c>
      <c r="BG256" s="202">
        <f>IF(O256="zákl. přenesená",K256,0)</f>
        <v>0</v>
      </c>
      <c r="BH256" s="202">
        <f>IF(O256="sníž. přenesená",K256,0)</f>
        <v>0</v>
      </c>
      <c r="BI256" s="202">
        <f>IF(O256="nulová",K256,0)</f>
        <v>0</v>
      </c>
      <c r="BJ256" s="17" t="s">
        <v>165</v>
      </c>
      <c r="BK256" s="202">
        <f>ROUND(P256*H256,2)</f>
        <v>0</v>
      </c>
      <c r="BL256" s="17" t="s">
        <v>248</v>
      </c>
      <c r="BM256" s="201" t="s">
        <v>753</v>
      </c>
    </row>
    <row r="257" spans="1:65" s="2" customFormat="1" ht="11.25">
      <c r="A257" s="34"/>
      <c r="B257" s="35"/>
      <c r="C257" s="36"/>
      <c r="D257" s="203" t="s">
        <v>167</v>
      </c>
      <c r="E257" s="36"/>
      <c r="F257" s="204" t="s">
        <v>563</v>
      </c>
      <c r="G257" s="36"/>
      <c r="H257" s="36"/>
      <c r="I257" s="205"/>
      <c r="J257" s="205"/>
      <c r="K257" s="36"/>
      <c r="L257" s="36"/>
      <c r="M257" s="39"/>
      <c r="N257" s="206"/>
      <c r="O257" s="207"/>
      <c r="P257" s="71"/>
      <c r="Q257" s="71"/>
      <c r="R257" s="71"/>
      <c r="S257" s="71"/>
      <c r="T257" s="71"/>
      <c r="U257" s="71"/>
      <c r="V257" s="71"/>
      <c r="W257" s="71"/>
      <c r="X257" s="72"/>
      <c r="Y257" s="34"/>
      <c r="Z257" s="34"/>
      <c r="AA257" s="34"/>
      <c r="AB257" s="34"/>
      <c r="AC257" s="34"/>
      <c r="AD257" s="34"/>
      <c r="AE257" s="34"/>
      <c r="AT257" s="17" t="s">
        <v>167</v>
      </c>
      <c r="AU257" s="17" t="s">
        <v>165</v>
      </c>
    </row>
    <row r="258" spans="1:65" s="2" customFormat="1" ht="24.2" customHeight="1">
      <c r="A258" s="34"/>
      <c r="B258" s="35"/>
      <c r="C258" s="189" t="s">
        <v>407</v>
      </c>
      <c r="D258" s="189" t="s">
        <v>159</v>
      </c>
      <c r="E258" s="190" t="s">
        <v>565</v>
      </c>
      <c r="F258" s="191" t="s">
        <v>566</v>
      </c>
      <c r="G258" s="192" t="s">
        <v>191</v>
      </c>
      <c r="H258" s="193">
        <v>4</v>
      </c>
      <c r="I258" s="194"/>
      <c r="J258" s="194"/>
      <c r="K258" s="195">
        <f>ROUND(P258*H258,2)</f>
        <v>0</v>
      </c>
      <c r="L258" s="191" t="s">
        <v>163</v>
      </c>
      <c r="M258" s="39"/>
      <c r="N258" s="196" t="s">
        <v>1</v>
      </c>
      <c r="O258" s="197" t="s">
        <v>38</v>
      </c>
      <c r="P258" s="198">
        <f>I258+J258</f>
        <v>0</v>
      </c>
      <c r="Q258" s="198">
        <f>ROUND(I258*H258,2)</f>
        <v>0</v>
      </c>
      <c r="R258" s="198">
        <f>ROUND(J258*H258,2)</f>
        <v>0</v>
      </c>
      <c r="S258" s="71"/>
      <c r="T258" s="199">
        <f>S258*H258</f>
        <v>0</v>
      </c>
      <c r="U258" s="199">
        <v>2.0000000000000001E-4</v>
      </c>
      <c r="V258" s="199">
        <f>U258*H258</f>
        <v>8.0000000000000004E-4</v>
      </c>
      <c r="W258" s="199">
        <v>0</v>
      </c>
      <c r="X258" s="200">
        <f>W258*H258</f>
        <v>0</v>
      </c>
      <c r="Y258" s="34"/>
      <c r="Z258" s="34"/>
      <c r="AA258" s="34"/>
      <c r="AB258" s="34"/>
      <c r="AC258" s="34"/>
      <c r="AD258" s="34"/>
      <c r="AE258" s="34"/>
      <c r="AR258" s="201" t="s">
        <v>248</v>
      </c>
      <c r="AT258" s="201" t="s">
        <v>159</v>
      </c>
      <c r="AU258" s="201" t="s">
        <v>165</v>
      </c>
      <c r="AY258" s="17" t="s">
        <v>156</v>
      </c>
      <c r="BE258" s="202">
        <f>IF(O258="základní",K258,0)</f>
        <v>0</v>
      </c>
      <c r="BF258" s="202">
        <f>IF(O258="snížená",K258,0)</f>
        <v>0</v>
      </c>
      <c r="BG258" s="202">
        <f>IF(O258="zákl. přenesená",K258,0)</f>
        <v>0</v>
      </c>
      <c r="BH258" s="202">
        <f>IF(O258="sníž. přenesená",K258,0)</f>
        <v>0</v>
      </c>
      <c r="BI258" s="202">
        <f>IF(O258="nulová",K258,0)</f>
        <v>0</v>
      </c>
      <c r="BJ258" s="17" t="s">
        <v>165</v>
      </c>
      <c r="BK258" s="202">
        <f>ROUND(P258*H258,2)</f>
        <v>0</v>
      </c>
      <c r="BL258" s="17" t="s">
        <v>248</v>
      </c>
      <c r="BM258" s="201" t="s">
        <v>754</v>
      </c>
    </row>
    <row r="259" spans="1:65" s="2" customFormat="1" ht="11.25">
      <c r="A259" s="34"/>
      <c r="B259" s="35"/>
      <c r="C259" s="36"/>
      <c r="D259" s="203" t="s">
        <v>167</v>
      </c>
      <c r="E259" s="36"/>
      <c r="F259" s="204" t="s">
        <v>568</v>
      </c>
      <c r="G259" s="36"/>
      <c r="H259" s="36"/>
      <c r="I259" s="205"/>
      <c r="J259" s="205"/>
      <c r="K259" s="36"/>
      <c r="L259" s="36"/>
      <c r="M259" s="39"/>
      <c r="N259" s="206"/>
      <c r="O259" s="207"/>
      <c r="P259" s="71"/>
      <c r="Q259" s="71"/>
      <c r="R259" s="71"/>
      <c r="S259" s="71"/>
      <c r="T259" s="71"/>
      <c r="U259" s="71"/>
      <c r="V259" s="71"/>
      <c r="W259" s="71"/>
      <c r="X259" s="72"/>
      <c r="Y259" s="34"/>
      <c r="Z259" s="34"/>
      <c r="AA259" s="34"/>
      <c r="AB259" s="34"/>
      <c r="AC259" s="34"/>
      <c r="AD259" s="34"/>
      <c r="AE259" s="34"/>
      <c r="AT259" s="17" t="s">
        <v>167</v>
      </c>
      <c r="AU259" s="17" t="s">
        <v>165</v>
      </c>
    </row>
    <row r="260" spans="1:65" s="2" customFormat="1" ht="24.2" customHeight="1">
      <c r="A260" s="34"/>
      <c r="B260" s="35"/>
      <c r="C260" s="189" t="s">
        <v>484</v>
      </c>
      <c r="D260" s="189" t="s">
        <v>159</v>
      </c>
      <c r="E260" s="190" t="s">
        <v>570</v>
      </c>
      <c r="F260" s="191" t="s">
        <v>571</v>
      </c>
      <c r="G260" s="192" t="s">
        <v>415</v>
      </c>
      <c r="H260" s="251"/>
      <c r="I260" s="194"/>
      <c r="J260" s="194"/>
      <c r="K260" s="195">
        <f>ROUND(P260*H260,2)</f>
        <v>0</v>
      </c>
      <c r="L260" s="191" t="s">
        <v>163</v>
      </c>
      <c r="M260" s="39"/>
      <c r="N260" s="196" t="s">
        <v>1</v>
      </c>
      <c r="O260" s="197" t="s">
        <v>38</v>
      </c>
      <c r="P260" s="198">
        <f>I260+J260</f>
        <v>0</v>
      </c>
      <c r="Q260" s="198">
        <f>ROUND(I260*H260,2)</f>
        <v>0</v>
      </c>
      <c r="R260" s="198">
        <f>ROUND(J260*H260,2)</f>
        <v>0</v>
      </c>
      <c r="S260" s="71"/>
      <c r="T260" s="199">
        <f>S260*H260</f>
        <v>0</v>
      </c>
      <c r="U260" s="199">
        <v>0</v>
      </c>
      <c r="V260" s="199">
        <f>U260*H260</f>
        <v>0</v>
      </c>
      <c r="W260" s="199">
        <v>0</v>
      </c>
      <c r="X260" s="200">
        <f>W260*H260</f>
        <v>0</v>
      </c>
      <c r="Y260" s="34"/>
      <c r="Z260" s="34"/>
      <c r="AA260" s="34"/>
      <c r="AB260" s="34"/>
      <c r="AC260" s="34"/>
      <c r="AD260" s="34"/>
      <c r="AE260" s="34"/>
      <c r="AR260" s="201" t="s">
        <v>248</v>
      </c>
      <c r="AT260" s="201" t="s">
        <v>159</v>
      </c>
      <c r="AU260" s="201" t="s">
        <v>165</v>
      </c>
      <c r="AY260" s="17" t="s">
        <v>156</v>
      </c>
      <c r="BE260" s="202">
        <f>IF(O260="základní",K260,0)</f>
        <v>0</v>
      </c>
      <c r="BF260" s="202">
        <f>IF(O260="snížená",K260,0)</f>
        <v>0</v>
      </c>
      <c r="BG260" s="202">
        <f>IF(O260="zákl. přenesená",K260,0)</f>
        <v>0</v>
      </c>
      <c r="BH260" s="202">
        <f>IF(O260="sníž. přenesená",K260,0)</f>
        <v>0</v>
      </c>
      <c r="BI260" s="202">
        <f>IF(O260="nulová",K260,0)</f>
        <v>0</v>
      </c>
      <c r="BJ260" s="17" t="s">
        <v>165</v>
      </c>
      <c r="BK260" s="202">
        <f>ROUND(P260*H260,2)</f>
        <v>0</v>
      </c>
      <c r="BL260" s="17" t="s">
        <v>248</v>
      </c>
      <c r="BM260" s="201" t="s">
        <v>755</v>
      </c>
    </row>
    <row r="261" spans="1:65" s="2" customFormat="1" ht="11.25">
      <c r="A261" s="34"/>
      <c r="B261" s="35"/>
      <c r="C261" s="36"/>
      <c r="D261" s="203" t="s">
        <v>167</v>
      </c>
      <c r="E261" s="36"/>
      <c r="F261" s="204" t="s">
        <v>573</v>
      </c>
      <c r="G261" s="36"/>
      <c r="H261" s="36"/>
      <c r="I261" s="205"/>
      <c r="J261" s="205"/>
      <c r="K261" s="36"/>
      <c r="L261" s="36"/>
      <c r="M261" s="39"/>
      <c r="N261" s="206"/>
      <c r="O261" s="207"/>
      <c r="P261" s="71"/>
      <c r="Q261" s="71"/>
      <c r="R261" s="71"/>
      <c r="S261" s="71"/>
      <c r="T261" s="71"/>
      <c r="U261" s="71"/>
      <c r="V261" s="71"/>
      <c r="W261" s="71"/>
      <c r="X261" s="72"/>
      <c r="Y261" s="34"/>
      <c r="Z261" s="34"/>
      <c r="AA261" s="34"/>
      <c r="AB261" s="34"/>
      <c r="AC261" s="34"/>
      <c r="AD261" s="34"/>
      <c r="AE261" s="34"/>
      <c r="AT261" s="17" t="s">
        <v>167</v>
      </c>
      <c r="AU261" s="17" t="s">
        <v>165</v>
      </c>
    </row>
    <row r="262" spans="1:65" s="12" customFormat="1" ht="22.9" customHeight="1">
      <c r="B262" s="172"/>
      <c r="C262" s="173"/>
      <c r="D262" s="174" t="s">
        <v>73</v>
      </c>
      <c r="E262" s="187" t="s">
        <v>756</v>
      </c>
      <c r="F262" s="187" t="s">
        <v>757</v>
      </c>
      <c r="G262" s="173"/>
      <c r="H262" s="173"/>
      <c r="I262" s="176"/>
      <c r="J262" s="176"/>
      <c r="K262" s="188">
        <f>BK262</f>
        <v>0</v>
      </c>
      <c r="L262" s="173"/>
      <c r="M262" s="178"/>
      <c r="N262" s="179"/>
      <c r="O262" s="180"/>
      <c r="P262" s="180"/>
      <c r="Q262" s="181">
        <f>SUM(Q263:Q275)</f>
        <v>0</v>
      </c>
      <c r="R262" s="181">
        <f>SUM(R263:R275)</f>
        <v>0</v>
      </c>
      <c r="S262" s="180"/>
      <c r="T262" s="182">
        <f>SUM(T263:T275)</f>
        <v>0</v>
      </c>
      <c r="U262" s="180"/>
      <c r="V262" s="182">
        <f>SUM(V263:V275)</f>
        <v>8.1959999999999991E-2</v>
      </c>
      <c r="W262" s="180"/>
      <c r="X262" s="183">
        <f>SUM(X263:X275)</f>
        <v>0</v>
      </c>
      <c r="AR262" s="184" t="s">
        <v>165</v>
      </c>
      <c r="AT262" s="185" t="s">
        <v>73</v>
      </c>
      <c r="AU262" s="185" t="s">
        <v>82</v>
      </c>
      <c r="AY262" s="184" t="s">
        <v>156</v>
      </c>
      <c r="BK262" s="186">
        <f>SUM(BK263:BK275)</f>
        <v>0</v>
      </c>
    </row>
    <row r="263" spans="1:65" s="2" customFormat="1" ht="24.2" customHeight="1">
      <c r="A263" s="34"/>
      <c r="B263" s="35"/>
      <c r="C263" s="189" t="s">
        <v>564</v>
      </c>
      <c r="D263" s="189" t="s">
        <v>159</v>
      </c>
      <c r="E263" s="190" t="s">
        <v>758</v>
      </c>
      <c r="F263" s="191" t="s">
        <v>759</v>
      </c>
      <c r="G263" s="192" t="s">
        <v>191</v>
      </c>
      <c r="H263" s="193">
        <v>4</v>
      </c>
      <c r="I263" s="194"/>
      <c r="J263" s="194"/>
      <c r="K263" s="195">
        <f>ROUND(P263*H263,2)</f>
        <v>0</v>
      </c>
      <c r="L263" s="191" t="s">
        <v>163</v>
      </c>
      <c r="M263" s="39"/>
      <c r="N263" s="196" t="s">
        <v>1</v>
      </c>
      <c r="O263" s="197" t="s">
        <v>38</v>
      </c>
      <c r="P263" s="198">
        <f>I263+J263</f>
        <v>0</v>
      </c>
      <c r="Q263" s="198">
        <f>ROUND(I263*H263,2)</f>
        <v>0</v>
      </c>
      <c r="R263" s="198">
        <f>ROUND(J263*H263,2)</f>
        <v>0</v>
      </c>
      <c r="S263" s="71"/>
      <c r="T263" s="199">
        <f>S263*H263</f>
        <v>0</v>
      </c>
      <c r="U263" s="199">
        <v>1.3849999999999999E-2</v>
      </c>
      <c r="V263" s="199">
        <f>U263*H263</f>
        <v>5.5399999999999998E-2</v>
      </c>
      <c r="W263" s="199">
        <v>0</v>
      </c>
      <c r="X263" s="200">
        <f>W263*H263</f>
        <v>0</v>
      </c>
      <c r="Y263" s="34"/>
      <c r="Z263" s="34"/>
      <c r="AA263" s="34"/>
      <c r="AB263" s="34"/>
      <c r="AC263" s="34"/>
      <c r="AD263" s="34"/>
      <c r="AE263" s="34"/>
      <c r="AR263" s="201" t="s">
        <v>248</v>
      </c>
      <c r="AT263" s="201" t="s">
        <v>159</v>
      </c>
      <c r="AU263" s="201" t="s">
        <v>165</v>
      </c>
      <c r="AY263" s="17" t="s">
        <v>156</v>
      </c>
      <c r="BE263" s="202">
        <f>IF(O263="základní",K263,0)</f>
        <v>0</v>
      </c>
      <c r="BF263" s="202">
        <f>IF(O263="snížená",K263,0)</f>
        <v>0</v>
      </c>
      <c r="BG263" s="202">
        <f>IF(O263="zákl. přenesená",K263,0)</f>
        <v>0</v>
      </c>
      <c r="BH263" s="202">
        <f>IF(O263="sníž. přenesená",K263,0)</f>
        <v>0</v>
      </c>
      <c r="BI263" s="202">
        <f>IF(O263="nulová",K263,0)</f>
        <v>0</v>
      </c>
      <c r="BJ263" s="17" t="s">
        <v>165</v>
      </c>
      <c r="BK263" s="202">
        <f>ROUND(P263*H263,2)</f>
        <v>0</v>
      </c>
      <c r="BL263" s="17" t="s">
        <v>248</v>
      </c>
      <c r="BM263" s="201" t="s">
        <v>760</v>
      </c>
    </row>
    <row r="264" spans="1:65" s="2" customFormat="1" ht="11.25">
      <c r="A264" s="34"/>
      <c r="B264" s="35"/>
      <c r="C264" s="36"/>
      <c r="D264" s="203" t="s">
        <v>167</v>
      </c>
      <c r="E264" s="36"/>
      <c r="F264" s="204" t="s">
        <v>761</v>
      </c>
      <c r="G264" s="36"/>
      <c r="H264" s="36"/>
      <c r="I264" s="205"/>
      <c r="J264" s="205"/>
      <c r="K264" s="36"/>
      <c r="L264" s="36"/>
      <c r="M264" s="39"/>
      <c r="N264" s="206"/>
      <c r="O264" s="207"/>
      <c r="P264" s="71"/>
      <c r="Q264" s="71"/>
      <c r="R264" s="71"/>
      <c r="S264" s="71"/>
      <c r="T264" s="71"/>
      <c r="U264" s="71"/>
      <c r="V264" s="71"/>
      <c r="W264" s="71"/>
      <c r="X264" s="72"/>
      <c r="Y264" s="34"/>
      <c r="Z264" s="34"/>
      <c r="AA264" s="34"/>
      <c r="AB264" s="34"/>
      <c r="AC264" s="34"/>
      <c r="AD264" s="34"/>
      <c r="AE264" s="34"/>
      <c r="AT264" s="17" t="s">
        <v>167</v>
      </c>
      <c r="AU264" s="17" t="s">
        <v>165</v>
      </c>
    </row>
    <row r="265" spans="1:65" s="13" customFormat="1" ht="11.25">
      <c r="B265" s="208"/>
      <c r="C265" s="209"/>
      <c r="D265" s="210" t="s">
        <v>194</v>
      </c>
      <c r="E265" s="211" t="s">
        <v>1</v>
      </c>
      <c r="F265" s="212" t="s">
        <v>762</v>
      </c>
      <c r="G265" s="209"/>
      <c r="H265" s="211" t="s">
        <v>1</v>
      </c>
      <c r="I265" s="213"/>
      <c r="J265" s="213"/>
      <c r="K265" s="209"/>
      <c r="L265" s="209"/>
      <c r="M265" s="214"/>
      <c r="N265" s="215"/>
      <c r="O265" s="216"/>
      <c r="P265" s="216"/>
      <c r="Q265" s="216"/>
      <c r="R265" s="216"/>
      <c r="S265" s="216"/>
      <c r="T265" s="216"/>
      <c r="U265" s="216"/>
      <c r="V265" s="216"/>
      <c r="W265" s="216"/>
      <c r="X265" s="217"/>
      <c r="AT265" s="218" t="s">
        <v>194</v>
      </c>
      <c r="AU265" s="218" t="s">
        <v>165</v>
      </c>
      <c r="AV265" s="13" t="s">
        <v>82</v>
      </c>
      <c r="AW265" s="13" t="s">
        <v>5</v>
      </c>
      <c r="AX265" s="13" t="s">
        <v>74</v>
      </c>
      <c r="AY265" s="218" t="s">
        <v>156</v>
      </c>
    </row>
    <row r="266" spans="1:65" s="14" customFormat="1" ht="11.25">
      <c r="B266" s="219"/>
      <c r="C266" s="220"/>
      <c r="D266" s="210" t="s">
        <v>194</v>
      </c>
      <c r="E266" s="221" t="s">
        <v>1</v>
      </c>
      <c r="F266" s="222" t="s">
        <v>164</v>
      </c>
      <c r="G266" s="220"/>
      <c r="H266" s="223">
        <v>4</v>
      </c>
      <c r="I266" s="224"/>
      <c r="J266" s="224"/>
      <c r="K266" s="220"/>
      <c r="L266" s="220"/>
      <c r="M266" s="225"/>
      <c r="N266" s="226"/>
      <c r="O266" s="227"/>
      <c r="P266" s="227"/>
      <c r="Q266" s="227"/>
      <c r="R266" s="227"/>
      <c r="S266" s="227"/>
      <c r="T266" s="227"/>
      <c r="U266" s="227"/>
      <c r="V266" s="227"/>
      <c r="W266" s="227"/>
      <c r="X266" s="228"/>
      <c r="AT266" s="229" t="s">
        <v>194</v>
      </c>
      <c r="AU266" s="229" t="s">
        <v>165</v>
      </c>
      <c r="AV266" s="14" t="s">
        <v>165</v>
      </c>
      <c r="AW266" s="14" t="s">
        <v>5</v>
      </c>
      <c r="AX266" s="14" t="s">
        <v>74</v>
      </c>
      <c r="AY266" s="229" t="s">
        <v>156</v>
      </c>
    </row>
    <row r="267" spans="1:65" s="15" customFormat="1" ht="11.25">
      <c r="B267" s="230"/>
      <c r="C267" s="231"/>
      <c r="D267" s="210" t="s">
        <v>194</v>
      </c>
      <c r="E267" s="232" t="s">
        <v>1</v>
      </c>
      <c r="F267" s="233" t="s">
        <v>197</v>
      </c>
      <c r="G267" s="231"/>
      <c r="H267" s="234">
        <v>4</v>
      </c>
      <c r="I267" s="235"/>
      <c r="J267" s="235"/>
      <c r="K267" s="231"/>
      <c r="L267" s="231"/>
      <c r="M267" s="236"/>
      <c r="N267" s="237"/>
      <c r="O267" s="238"/>
      <c r="P267" s="238"/>
      <c r="Q267" s="238"/>
      <c r="R267" s="238"/>
      <c r="S267" s="238"/>
      <c r="T267" s="238"/>
      <c r="U267" s="238"/>
      <c r="V267" s="238"/>
      <c r="W267" s="238"/>
      <c r="X267" s="239"/>
      <c r="AT267" s="240" t="s">
        <v>194</v>
      </c>
      <c r="AU267" s="240" t="s">
        <v>165</v>
      </c>
      <c r="AV267" s="15" t="s">
        <v>164</v>
      </c>
      <c r="AW267" s="15" t="s">
        <v>5</v>
      </c>
      <c r="AX267" s="15" t="s">
        <v>82</v>
      </c>
      <c r="AY267" s="240" t="s">
        <v>156</v>
      </c>
    </row>
    <row r="268" spans="1:65" s="2" customFormat="1" ht="24.2" customHeight="1">
      <c r="A268" s="34"/>
      <c r="B268" s="35"/>
      <c r="C268" s="189" t="s">
        <v>569</v>
      </c>
      <c r="D268" s="189" t="s">
        <v>159</v>
      </c>
      <c r="E268" s="190" t="s">
        <v>763</v>
      </c>
      <c r="F268" s="191" t="s">
        <v>764</v>
      </c>
      <c r="G268" s="192" t="s">
        <v>180</v>
      </c>
      <c r="H268" s="193">
        <v>4</v>
      </c>
      <c r="I268" s="194"/>
      <c r="J268" s="194"/>
      <c r="K268" s="195">
        <f>ROUND(P268*H268,2)</f>
        <v>0</v>
      </c>
      <c r="L268" s="191" t="s">
        <v>163</v>
      </c>
      <c r="M268" s="39"/>
      <c r="N268" s="196" t="s">
        <v>1</v>
      </c>
      <c r="O268" s="197" t="s">
        <v>38</v>
      </c>
      <c r="P268" s="198">
        <f>I268+J268</f>
        <v>0</v>
      </c>
      <c r="Q268" s="198">
        <f>ROUND(I268*H268,2)</f>
        <v>0</v>
      </c>
      <c r="R268" s="198">
        <f>ROUND(J268*H268,2)</f>
        <v>0</v>
      </c>
      <c r="S268" s="71"/>
      <c r="T268" s="199">
        <f>S268*H268</f>
        <v>0</v>
      </c>
      <c r="U268" s="199">
        <v>6.6299999999999996E-3</v>
      </c>
      <c r="V268" s="199">
        <f>U268*H268</f>
        <v>2.6519999999999998E-2</v>
      </c>
      <c r="W268" s="199">
        <v>0</v>
      </c>
      <c r="X268" s="200">
        <f>W268*H268</f>
        <v>0</v>
      </c>
      <c r="Y268" s="34"/>
      <c r="Z268" s="34"/>
      <c r="AA268" s="34"/>
      <c r="AB268" s="34"/>
      <c r="AC268" s="34"/>
      <c r="AD268" s="34"/>
      <c r="AE268" s="34"/>
      <c r="AR268" s="201" t="s">
        <v>248</v>
      </c>
      <c r="AT268" s="201" t="s">
        <v>159</v>
      </c>
      <c r="AU268" s="201" t="s">
        <v>165</v>
      </c>
      <c r="AY268" s="17" t="s">
        <v>156</v>
      </c>
      <c r="BE268" s="202">
        <f>IF(O268="základní",K268,0)</f>
        <v>0</v>
      </c>
      <c r="BF268" s="202">
        <f>IF(O268="snížená",K268,0)</f>
        <v>0</v>
      </c>
      <c r="BG268" s="202">
        <f>IF(O268="zákl. přenesená",K268,0)</f>
        <v>0</v>
      </c>
      <c r="BH268" s="202">
        <f>IF(O268="sníž. přenesená",K268,0)</f>
        <v>0</v>
      </c>
      <c r="BI268" s="202">
        <f>IF(O268="nulová",K268,0)</f>
        <v>0</v>
      </c>
      <c r="BJ268" s="17" t="s">
        <v>165</v>
      </c>
      <c r="BK268" s="202">
        <f>ROUND(P268*H268,2)</f>
        <v>0</v>
      </c>
      <c r="BL268" s="17" t="s">
        <v>248</v>
      </c>
      <c r="BM268" s="201" t="s">
        <v>765</v>
      </c>
    </row>
    <row r="269" spans="1:65" s="2" customFormat="1" ht="11.25">
      <c r="A269" s="34"/>
      <c r="B269" s="35"/>
      <c r="C269" s="36"/>
      <c r="D269" s="203" t="s">
        <v>167</v>
      </c>
      <c r="E269" s="36"/>
      <c r="F269" s="204" t="s">
        <v>766</v>
      </c>
      <c r="G269" s="36"/>
      <c r="H269" s="36"/>
      <c r="I269" s="205"/>
      <c r="J269" s="205"/>
      <c r="K269" s="36"/>
      <c r="L269" s="36"/>
      <c r="M269" s="39"/>
      <c r="N269" s="206"/>
      <c r="O269" s="207"/>
      <c r="P269" s="71"/>
      <c r="Q269" s="71"/>
      <c r="R269" s="71"/>
      <c r="S269" s="71"/>
      <c r="T269" s="71"/>
      <c r="U269" s="71"/>
      <c r="V269" s="71"/>
      <c r="W269" s="71"/>
      <c r="X269" s="72"/>
      <c r="Y269" s="34"/>
      <c r="Z269" s="34"/>
      <c r="AA269" s="34"/>
      <c r="AB269" s="34"/>
      <c r="AC269" s="34"/>
      <c r="AD269" s="34"/>
      <c r="AE269" s="34"/>
      <c r="AT269" s="17" t="s">
        <v>167</v>
      </c>
      <c r="AU269" s="17" t="s">
        <v>165</v>
      </c>
    </row>
    <row r="270" spans="1:65" s="2" customFormat="1" ht="24.2" customHeight="1">
      <c r="A270" s="34"/>
      <c r="B270" s="35"/>
      <c r="C270" s="189" t="s">
        <v>576</v>
      </c>
      <c r="D270" s="189" t="s">
        <v>159</v>
      </c>
      <c r="E270" s="190" t="s">
        <v>767</v>
      </c>
      <c r="F270" s="191" t="s">
        <v>768</v>
      </c>
      <c r="G270" s="192" t="s">
        <v>180</v>
      </c>
      <c r="H270" s="193">
        <v>4</v>
      </c>
      <c r="I270" s="194"/>
      <c r="J270" s="194"/>
      <c r="K270" s="195">
        <f>ROUND(P270*H270,2)</f>
        <v>0</v>
      </c>
      <c r="L270" s="191" t="s">
        <v>163</v>
      </c>
      <c r="M270" s="39"/>
      <c r="N270" s="196" t="s">
        <v>1</v>
      </c>
      <c r="O270" s="197" t="s">
        <v>38</v>
      </c>
      <c r="P270" s="198">
        <f>I270+J270</f>
        <v>0</v>
      </c>
      <c r="Q270" s="198">
        <f>ROUND(I270*H270,2)</f>
        <v>0</v>
      </c>
      <c r="R270" s="198">
        <f>ROUND(J270*H270,2)</f>
        <v>0</v>
      </c>
      <c r="S270" s="71"/>
      <c r="T270" s="199">
        <f>S270*H270</f>
        <v>0</v>
      </c>
      <c r="U270" s="199">
        <v>1.0000000000000001E-5</v>
      </c>
      <c r="V270" s="199">
        <f>U270*H270</f>
        <v>4.0000000000000003E-5</v>
      </c>
      <c r="W270" s="199">
        <v>0</v>
      </c>
      <c r="X270" s="200">
        <f>W270*H270</f>
        <v>0</v>
      </c>
      <c r="Y270" s="34"/>
      <c r="Z270" s="34"/>
      <c r="AA270" s="34"/>
      <c r="AB270" s="34"/>
      <c r="AC270" s="34"/>
      <c r="AD270" s="34"/>
      <c r="AE270" s="34"/>
      <c r="AR270" s="201" t="s">
        <v>248</v>
      </c>
      <c r="AT270" s="201" t="s">
        <v>159</v>
      </c>
      <c r="AU270" s="201" t="s">
        <v>165</v>
      </c>
      <c r="AY270" s="17" t="s">
        <v>156</v>
      </c>
      <c r="BE270" s="202">
        <f>IF(O270="základní",K270,0)</f>
        <v>0</v>
      </c>
      <c r="BF270" s="202">
        <f>IF(O270="snížená",K270,0)</f>
        <v>0</v>
      </c>
      <c r="BG270" s="202">
        <f>IF(O270="zákl. přenesená",K270,0)</f>
        <v>0</v>
      </c>
      <c r="BH270" s="202">
        <f>IF(O270="sníž. přenesená",K270,0)</f>
        <v>0</v>
      </c>
      <c r="BI270" s="202">
        <f>IF(O270="nulová",K270,0)</f>
        <v>0</v>
      </c>
      <c r="BJ270" s="17" t="s">
        <v>165</v>
      </c>
      <c r="BK270" s="202">
        <f>ROUND(P270*H270,2)</f>
        <v>0</v>
      </c>
      <c r="BL270" s="17" t="s">
        <v>248</v>
      </c>
      <c r="BM270" s="201" t="s">
        <v>769</v>
      </c>
    </row>
    <row r="271" spans="1:65" s="2" customFormat="1" ht="11.25">
      <c r="A271" s="34"/>
      <c r="B271" s="35"/>
      <c r="C271" s="36"/>
      <c r="D271" s="203" t="s">
        <v>167</v>
      </c>
      <c r="E271" s="36"/>
      <c r="F271" s="204" t="s">
        <v>770</v>
      </c>
      <c r="G271" s="36"/>
      <c r="H271" s="36"/>
      <c r="I271" s="205"/>
      <c r="J271" s="205"/>
      <c r="K271" s="36"/>
      <c r="L271" s="36"/>
      <c r="M271" s="39"/>
      <c r="N271" s="206"/>
      <c r="O271" s="207"/>
      <c r="P271" s="71"/>
      <c r="Q271" s="71"/>
      <c r="R271" s="71"/>
      <c r="S271" s="71"/>
      <c r="T271" s="71"/>
      <c r="U271" s="71"/>
      <c r="V271" s="71"/>
      <c r="W271" s="71"/>
      <c r="X271" s="72"/>
      <c r="Y271" s="34"/>
      <c r="Z271" s="34"/>
      <c r="AA271" s="34"/>
      <c r="AB271" s="34"/>
      <c r="AC271" s="34"/>
      <c r="AD271" s="34"/>
      <c r="AE271" s="34"/>
      <c r="AT271" s="17" t="s">
        <v>167</v>
      </c>
      <c r="AU271" s="17" t="s">
        <v>165</v>
      </c>
    </row>
    <row r="272" spans="1:65" s="2" customFormat="1" ht="24">
      <c r="A272" s="34"/>
      <c r="B272" s="35"/>
      <c r="C272" s="189" t="s">
        <v>586</v>
      </c>
      <c r="D272" s="189" t="s">
        <v>159</v>
      </c>
      <c r="E272" s="190" t="s">
        <v>771</v>
      </c>
      <c r="F272" s="191" t="s">
        <v>772</v>
      </c>
      <c r="G272" s="192" t="s">
        <v>191</v>
      </c>
      <c r="H272" s="193">
        <v>4</v>
      </c>
      <c r="I272" s="194"/>
      <c r="J272" s="194"/>
      <c r="K272" s="195">
        <f>ROUND(P272*H272,2)</f>
        <v>0</v>
      </c>
      <c r="L272" s="191" t="s">
        <v>163</v>
      </c>
      <c r="M272" s="39"/>
      <c r="N272" s="196" t="s">
        <v>1</v>
      </c>
      <c r="O272" s="197" t="s">
        <v>38</v>
      </c>
      <c r="P272" s="198">
        <f>I272+J272</f>
        <v>0</v>
      </c>
      <c r="Q272" s="198">
        <f>ROUND(I272*H272,2)</f>
        <v>0</v>
      </c>
      <c r="R272" s="198">
        <f>ROUND(J272*H272,2)</f>
        <v>0</v>
      </c>
      <c r="S272" s="71"/>
      <c r="T272" s="199">
        <f>S272*H272</f>
        <v>0</v>
      </c>
      <c r="U272" s="199">
        <v>0</v>
      </c>
      <c r="V272" s="199">
        <f>U272*H272</f>
        <v>0</v>
      </c>
      <c r="W272" s="199">
        <v>0</v>
      </c>
      <c r="X272" s="200">
        <f>W272*H272</f>
        <v>0</v>
      </c>
      <c r="Y272" s="34"/>
      <c r="Z272" s="34"/>
      <c r="AA272" s="34"/>
      <c r="AB272" s="34"/>
      <c r="AC272" s="34"/>
      <c r="AD272" s="34"/>
      <c r="AE272" s="34"/>
      <c r="AR272" s="201" t="s">
        <v>248</v>
      </c>
      <c r="AT272" s="201" t="s">
        <v>159</v>
      </c>
      <c r="AU272" s="201" t="s">
        <v>165</v>
      </c>
      <c r="AY272" s="17" t="s">
        <v>156</v>
      </c>
      <c r="BE272" s="202">
        <f>IF(O272="základní",K272,0)</f>
        <v>0</v>
      </c>
      <c r="BF272" s="202">
        <f>IF(O272="snížená",K272,0)</f>
        <v>0</v>
      </c>
      <c r="BG272" s="202">
        <f>IF(O272="zákl. přenesená",K272,0)</f>
        <v>0</v>
      </c>
      <c r="BH272" s="202">
        <f>IF(O272="sníž. přenesená",K272,0)</f>
        <v>0</v>
      </c>
      <c r="BI272" s="202">
        <f>IF(O272="nulová",K272,0)</f>
        <v>0</v>
      </c>
      <c r="BJ272" s="17" t="s">
        <v>165</v>
      </c>
      <c r="BK272" s="202">
        <f>ROUND(P272*H272,2)</f>
        <v>0</v>
      </c>
      <c r="BL272" s="17" t="s">
        <v>248</v>
      </c>
      <c r="BM272" s="201" t="s">
        <v>773</v>
      </c>
    </row>
    <row r="273" spans="1:65" s="2" customFormat="1" ht="11.25">
      <c r="A273" s="34"/>
      <c r="B273" s="35"/>
      <c r="C273" s="36"/>
      <c r="D273" s="203" t="s">
        <v>167</v>
      </c>
      <c r="E273" s="36"/>
      <c r="F273" s="204" t="s">
        <v>774</v>
      </c>
      <c r="G273" s="36"/>
      <c r="H273" s="36"/>
      <c r="I273" s="205"/>
      <c r="J273" s="205"/>
      <c r="K273" s="36"/>
      <c r="L273" s="36"/>
      <c r="M273" s="39"/>
      <c r="N273" s="206"/>
      <c r="O273" s="207"/>
      <c r="P273" s="71"/>
      <c r="Q273" s="71"/>
      <c r="R273" s="71"/>
      <c r="S273" s="71"/>
      <c r="T273" s="71"/>
      <c r="U273" s="71"/>
      <c r="V273" s="71"/>
      <c r="W273" s="71"/>
      <c r="X273" s="72"/>
      <c r="Y273" s="34"/>
      <c r="Z273" s="34"/>
      <c r="AA273" s="34"/>
      <c r="AB273" s="34"/>
      <c r="AC273" s="34"/>
      <c r="AD273" s="34"/>
      <c r="AE273" s="34"/>
      <c r="AT273" s="17" t="s">
        <v>167</v>
      </c>
      <c r="AU273" s="17" t="s">
        <v>165</v>
      </c>
    </row>
    <row r="274" spans="1:65" s="2" customFormat="1" ht="24.2" customHeight="1">
      <c r="A274" s="34"/>
      <c r="B274" s="35"/>
      <c r="C274" s="189" t="s">
        <v>581</v>
      </c>
      <c r="D274" s="189" t="s">
        <v>159</v>
      </c>
      <c r="E274" s="190" t="s">
        <v>775</v>
      </c>
      <c r="F274" s="191" t="s">
        <v>776</v>
      </c>
      <c r="G274" s="192" t="s">
        <v>415</v>
      </c>
      <c r="H274" s="251"/>
      <c r="I274" s="194"/>
      <c r="J274" s="194"/>
      <c r="K274" s="195">
        <f>ROUND(P274*H274,2)</f>
        <v>0</v>
      </c>
      <c r="L274" s="191" t="s">
        <v>163</v>
      </c>
      <c r="M274" s="39"/>
      <c r="N274" s="196" t="s">
        <v>1</v>
      </c>
      <c r="O274" s="197" t="s">
        <v>38</v>
      </c>
      <c r="P274" s="198">
        <f>I274+J274</f>
        <v>0</v>
      </c>
      <c r="Q274" s="198">
        <f>ROUND(I274*H274,2)</f>
        <v>0</v>
      </c>
      <c r="R274" s="198">
        <f>ROUND(J274*H274,2)</f>
        <v>0</v>
      </c>
      <c r="S274" s="71"/>
      <c r="T274" s="199">
        <f>S274*H274</f>
        <v>0</v>
      </c>
      <c r="U274" s="199">
        <v>0</v>
      </c>
      <c r="V274" s="199">
        <f>U274*H274</f>
        <v>0</v>
      </c>
      <c r="W274" s="199">
        <v>0</v>
      </c>
      <c r="X274" s="200">
        <f>W274*H274</f>
        <v>0</v>
      </c>
      <c r="Y274" s="34"/>
      <c r="Z274" s="34"/>
      <c r="AA274" s="34"/>
      <c r="AB274" s="34"/>
      <c r="AC274" s="34"/>
      <c r="AD274" s="34"/>
      <c r="AE274" s="34"/>
      <c r="AR274" s="201" t="s">
        <v>248</v>
      </c>
      <c r="AT274" s="201" t="s">
        <v>159</v>
      </c>
      <c r="AU274" s="201" t="s">
        <v>165</v>
      </c>
      <c r="AY274" s="17" t="s">
        <v>156</v>
      </c>
      <c r="BE274" s="202">
        <f>IF(O274="základní",K274,0)</f>
        <v>0</v>
      </c>
      <c r="BF274" s="202">
        <f>IF(O274="snížená",K274,0)</f>
        <v>0</v>
      </c>
      <c r="BG274" s="202">
        <f>IF(O274="zákl. přenesená",K274,0)</f>
        <v>0</v>
      </c>
      <c r="BH274" s="202">
        <f>IF(O274="sníž. přenesená",K274,0)</f>
        <v>0</v>
      </c>
      <c r="BI274" s="202">
        <f>IF(O274="nulová",K274,0)</f>
        <v>0</v>
      </c>
      <c r="BJ274" s="17" t="s">
        <v>165</v>
      </c>
      <c r="BK274" s="202">
        <f>ROUND(P274*H274,2)</f>
        <v>0</v>
      </c>
      <c r="BL274" s="17" t="s">
        <v>248</v>
      </c>
      <c r="BM274" s="201" t="s">
        <v>777</v>
      </c>
    </row>
    <row r="275" spans="1:65" s="2" customFormat="1" ht="11.25">
      <c r="A275" s="34"/>
      <c r="B275" s="35"/>
      <c r="C275" s="36"/>
      <c r="D275" s="203" t="s">
        <v>167</v>
      </c>
      <c r="E275" s="36"/>
      <c r="F275" s="204" t="s">
        <v>778</v>
      </c>
      <c r="G275" s="36"/>
      <c r="H275" s="36"/>
      <c r="I275" s="205"/>
      <c r="J275" s="205"/>
      <c r="K275" s="36"/>
      <c r="L275" s="36"/>
      <c r="M275" s="39"/>
      <c r="N275" s="206"/>
      <c r="O275" s="207"/>
      <c r="P275" s="71"/>
      <c r="Q275" s="71"/>
      <c r="R275" s="71"/>
      <c r="S275" s="71"/>
      <c r="T275" s="71"/>
      <c r="U275" s="71"/>
      <c r="V275" s="71"/>
      <c r="W275" s="71"/>
      <c r="X275" s="72"/>
      <c r="Y275" s="34"/>
      <c r="Z275" s="34"/>
      <c r="AA275" s="34"/>
      <c r="AB275" s="34"/>
      <c r="AC275" s="34"/>
      <c r="AD275" s="34"/>
      <c r="AE275" s="34"/>
      <c r="AT275" s="17" t="s">
        <v>167</v>
      </c>
      <c r="AU275" s="17" t="s">
        <v>165</v>
      </c>
    </row>
    <row r="276" spans="1:65" s="12" customFormat="1" ht="22.9" customHeight="1">
      <c r="B276" s="172"/>
      <c r="C276" s="173"/>
      <c r="D276" s="174" t="s">
        <v>73</v>
      </c>
      <c r="E276" s="187" t="s">
        <v>574</v>
      </c>
      <c r="F276" s="187" t="s">
        <v>575</v>
      </c>
      <c r="G276" s="173"/>
      <c r="H276" s="173"/>
      <c r="I276" s="176"/>
      <c r="J276" s="176"/>
      <c r="K276" s="188">
        <f>BK276</f>
        <v>0</v>
      </c>
      <c r="L276" s="173"/>
      <c r="M276" s="178"/>
      <c r="N276" s="179"/>
      <c r="O276" s="180"/>
      <c r="P276" s="180"/>
      <c r="Q276" s="181">
        <f>SUM(Q277:Q281)</f>
        <v>0</v>
      </c>
      <c r="R276" s="181">
        <f>SUM(R277:R281)</f>
        <v>0</v>
      </c>
      <c r="S276" s="180"/>
      <c r="T276" s="182">
        <f>SUM(T277:T281)</f>
        <v>0</v>
      </c>
      <c r="U276" s="180"/>
      <c r="V276" s="182">
        <f>SUM(V277:V281)</f>
        <v>0</v>
      </c>
      <c r="W276" s="180"/>
      <c r="X276" s="183">
        <f>SUM(X277:X281)</f>
        <v>3.82E-3</v>
      </c>
      <c r="AR276" s="184" t="s">
        <v>165</v>
      </c>
      <c r="AT276" s="185" t="s">
        <v>73</v>
      </c>
      <c r="AU276" s="185" t="s">
        <v>82</v>
      </c>
      <c r="AY276" s="184" t="s">
        <v>156</v>
      </c>
      <c r="BK276" s="186">
        <f>SUM(BK277:BK281)</f>
        <v>0</v>
      </c>
    </row>
    <row r="277" spans="1:65" s="2" customFormat="1" ht="24.2" customHeight="1">
      <c r="A277" s="34"/>
      <c r="B277" s="35"/>
      <c r="C277" s="189" t="s">
        <v>489</v>
      </c>
      <c r="D277" s="189" t="s">
        <v>159</v>
      </c>
      <c r="E277" s="190" t="s">
        <v>577</v>
      </c>
      <c r="F277" s="191" t="s">
        <v>578</v>
      </c>
      <c r="G277" s="192" t="s">
        <v>180</v>
      </c>
      <c r="H277" s="193">
        <v>2</v>
      </c>
      <c r="I277" s="194"/>
      <c r="J277" s="194"/>
      <c r="K277" s="195">
        <f>ROUND(P277*H277,2)</f>
        <v>0</v>
      </c>
      <c r="L277" s="191" t="s">
        <v>163</v>
      </c>
      <c r="M277" s="39"/>
      <c r="N277" s="196" t="s">
        <v>1</v>
      </c>
      <c r="O277" s="197" t="s">
        <v>38</v>
      </c>
      <c r="P277" s="198">
        <f>I277+J277</f>
        <v>0</v>
      </c>
      <c r="Q277" s="198">
        <f>ROUND(I277*H277,2)</f>
        <v>0</v>
      </c>
      <c r="R277" s="198">
        <f>ROUND(J277*H277,2)</f>
        <v>0</v>
      </c>
      <c r="S277" s="71"/>
      <c r="T277" s="199">
        <f>S277*H277</f>
        <v>0</v>
      </c>
      <c r="U277" s="199">
        <v>0</v>
      </c>
      <c r="V277" s="199">
        <f>U277*H277</f>
        <v>0</v>
      </c>
      <c r="W277" s="199">
        <v>1.91E-3</v>
      </c>
      <c r="X277" s="200">
        <f>W277*H277</f>
        <v>3.82E-3</v>
      </c>
      <c r="Y277" s="34"/>
      <c r="Z277" s="34"/>
      <c r="AA277" s="34"/>
      <c r="AB277" s="34"/>
      <c r="AC277" s="34"/>
      <c r="AD277" s="34"/>
      <c r="AE277" s="34"/>
      <c r="AR277" s="201" t="s">
        <v>248</v>
      </c>
      <c r="AT277" s="201" t="s">
        <v>159</v>
      </c>
      <c r="AU277" s="201" t="s">
        <v>165</v>
      </c>
      <c r="AY277" s="17" t="s">
        <v>156</v>
      </c>
      <c r="BE277" s="202">
        <f>IF(O277="základní",K277,0)</f>
        <v>0</v>
      </c>
      <c r="BF277" s="202">
        <f>IF(O277="snížená",K277,0)</f>
        <v>0</v>
      </c>
      <c r="BG277" s="202">
        <f>IF(O277="zákl. přenesená",K277,0)</f>
        <v>0</v>
      </c>
      <c r="BH277" s="202">
        <f>IF(O277="sníž. přenesená",K277,0)</f>
        <v>0</v>
      </c>
      <c r="BI277" s="202">
        <f>IF(O277="nulová",K277,0)</f>
        <v>0</v>
      </c>
      <c r="BJ277" s="17" t="s">
        <v>165</v>
      </c>
      <c r="BK277" s="202">
        <f>ROUND(P277*H277,2)</f>
        <v>0</v>
      </c>
      <c r="BL277" s="17" t="s">
        <v>248</v>
      </c>
      <c r="BM277" s="201" t="s">
        <v>779</v>
      </c>
    </row>
    <row r="278" spans="1:65" s="2" customFormat="1" ht="11.25">
      <c r="A278" s="34"/>
      <c r="B278" s="35"/>
      <c r="C278" s="36"/>
      <c r="D278" s="203" t="s">
        <v>167</v>
      </c>
      <c r="E278" s="36"/>
      <c r="F278" s="204" t="s">
        <v>580</v>
      </c>
      <c r="G278" s="36"/>
      <c r="H278" s="36"/>
      <c r="I278" s="205"/>
      <c r="J278" s="205"/>
      <c r="K278" s="36"/>
      <c r="L278" s="36"/>
      <c r="M278" s="39"/>
      <c r="N278" s="206"/>
      <c r="O278" s="207"/>
      <c r="P278" s="71"/>
      <c r="Q278" s="71"/>
      <c r="R278" s="71"/>
      <c r="S278" s="71"/>
      <c r="T278" s="71"/>
      <c r="U278" s="71"/>
      <c r="V278" s="71"/>
      <c r="W278" s="71"/>
      <c r="X278" s="72"/>
      <c r="Y278" s="34"/>
      <c r="Z278" s="34"/>
      <c r="AA278" s="34"/>
      <c r="AB278" s="34"/>
      <c r="AC278" s="34"/>
      <c r="AD278" s="34"/>
      <c r="AE278" s="34"/>
      <c r="AT278" s="17" t="s">
        <v>167</v>
      </c>
      <c r="AU278" s="17" t="s">
        <v>165</v>
      </c>
    </row>
    <row r="279" spans="1:65" s="2" customFormat="1" ht="24.2" customHeight="1">
      <c r="A279" s="34"/>
      <c r="B279" s="35"/>
      <c r="C279" s="189" t="s">
        <v>494</v>
      </c>
      <c r="D279" s="189" t="s">
        <v>159</v>
      </c>
      <c r="E279" s="190" t="s">
        <v>582</v>
      </c>
      <c r="F279" s="191" t="s">
        <v>583</v>
      </c>
      <c r="G279" s="192" t="s">
        <v>415</v>
      </c>
      <c r="H279" s="251"/>
      <c r="I279" s="194"/>
      <c r="J279" s="194"/>
      <c r="K279" s="195">
        <f>ROUND(P279*H279,2)</f>
        <v>0</v>
      </c>
      <c r="L279" s="191" t="s">
        <v>163</v>
      </c>
      <c r="M279" s="39"/>
      <c r="N279" s="196" t="s">
        <v>1</v>
      </c>
      <c r="O279" s="197" t="s">
        <v>38</v>
      </c>
      <c r="P279" s="198">
        <f>I279+J279</f>
        <v>0</v>
      </c>
      <c r="Q279" s="198">
        <f>ROUND(I279*H279,2)</f>
        <v>0</v>
      </c>
      <c r="R279" s="198">
        <f>ROUND(J279*H279,2)</f>
        <v>0</v>
      </c>
      <c r="S279" s="71"/>
      <c r="T279" s="199">
        <f>S279*H279</f>
        <v>0</v>
      </c>
      <c r="U279" s="199">
        <v>0</v>
      </c>
      <c r="V279" s="199">
        <f>U279*H279</f>
        <v>0</v>
      </c>
      <c r="W279" s="199">
        <v>0</v>
      </c>
      <c r="X279" s="200">
        <f>W279*H279</f>
        <v>0</v>
      </c>
      <c r="Y279" s="34"/>
      <c r="Z279" s="34"/>
      <c r="AA279" s="34"/>
      <c r="AB279" s="34"/>
      <c r="AC279" s="34"/>
      <c r="AD279" s="34"/>
      <c r="AE279" s="34"/>
      <c r="AR279" s="201" t="s">
        <v>248</v>
      </c>
      <c r="AT279" s="201" t="s">
        <v>159</v>
      </c>
      <c r="AU279" s="201" t="s">
        <v>165</v>
      </c>
      <c r="AY279" s="17" t="s">
        <v>156</v>
      </c>
      <c r="BE279" s="202">
        <f>IF(O279="základní",K279,0)</f>
        <v>0</v>
      </c>
      <c r="BF279" s="202">
        <f>IF(O279="snížená",K279,0)</f>
        <v>0</v>
      </c>
      <c r="BG279" s="202">
        <f>IF(O279="zákl. přenesená",K279,0)</f>
        <v>0</v>
      </c>
      <c r="BH279" s="202">
        <f>IF(O279="sníž. přenesená",K279,0)</f>
        <v>0</v>
      </c>
      <c r="BI279" s="202">
        <f>IF(O279="nulová",K279,0)</f>
        <v>0</v>
      </c>
      <c r="BJ279" s="17" t="s">
        <v>165</v>
      </c>
      <c r="BK279" s="202">
        <f>ROUND(P279*H279,2)</f>
        <v>0</v>
      </c>
      <c r="BL279" s="17" t="s">
        <v>248</v>
      </c>
      <c r="BM279" s="201" t="s">
        <v>780</v>
      </c>
    </row>
    <row r="280" spans="1:65" s="2" customFormat="1" ht="11.25">
      <c r="A280" s="34"/>
      <c r="B280" s="35"/>
      <c r="C280" s="36"/>
      <c r="D280" s="203" t="s">
        <v>167</v>
      </c>
      <c r="E280" s="36"/>
      <c r="F280" s="204" t="s">
        <v>585</v>
      </c>
      <c r="G280" s="36"/>
      <c r="H280" s="36"/>
      <c r="I280" s="205"/>
      <c r="J280" s="205"/>
      <c r="K280" s="36"/>
      <c r="L280" s="36"/>
      <c r="M280" s="39"/>
      <c r="N280" s="206"/>
      <c r="O280" s="207"/>
      <c r="P280" s="71"/>
      <c r="Q280" s="71"/>
      <c r="R280" s="71"/>
      <c r="S280" s="71"/>
      <c r="T280" s="71"/>
      <c r="U280" s="71"/>
      <c r="V280" s="71"/>
      <c r="W280" s="71"/>
      <c r="X280" s="72"/>
      <c r="Y280" s="34"/>
      <c r="Z280" s="34"/>
      <c r="AA280" s="34"/>
      <c r="AB280" s="34"/>
      <c r="AC280" s="34"/>
      <c r="AD280" s="34"/>
      <c r="AE280" s="34"/>
      <c r="AT280" s="17" t="s">
        <v>167</v>
      </c>
      <c r="AU280" s="17" t="s">
        <v>165</v>
      </c>
    </row>
    <row r="281" spans="1:65" s="2" customFormat="1" ht="24.2" customHeight="1">
      <c r="A281" s="34"/>
      <c r="B281" s="35"/>
      <c r="C281" s="189" t="s">
        <v>499</v>
      </c>
      <c r="D281" s="189" t="s">
        <v>159</v>
      </c>
      <c r="E281" s="190" t="s">
        <v>587</v>
      </c>
      <c r="F281" s="191" t="s">
        <v>588</v>
      </c>
      <c r="G281" s="192" t="s">
        <v>175</v>
      </c>
      <c r="H281" s="193">
        <v>1.8</v>
      </c>
      <c r="I281" s="194"/>
      <c r="J281" s="194"/>
      <c r="K281" s="195">
        <f>ROUND(P281*H281,2)</f>
        <v>0</v>
      </c>
      <c r="L281" s="191" t="s">
        <v>1</v>
      </c>
      <c r="M281" s="39"/>
      <c r="N281" s="196" t="s">
        <v>1</v>
      </c>
      <c r="O281" s="197" t="s">
        <v>38</v>
      </c>
      <c r="P281" s="198">
        <f>I281+J281</f>
        <v>0</v>
      </c>
      <c r="Q281" s="198">
        <f>ROUND(I281*H281,2)</f>
        <v>0</v>
      </c>
      <c r="R281" s="198">
        <f>ROUND(J281*H281,2)</f>
        <v>0</v>
      </c>
      <c r="S281" s="71"/>
      <c r="T281" s="199">
        <f>S281*H281</f>
        <v>0</v>
      </c>
      <c r="U281" s="199">
        <v>0</v>
      </c>
      <c r="V281" s="199">
        <f>U281*H281</f>
        <v>0</v>
      </c>
      <c r="W281" s="199">
        <v>0</v>
      </c>
      <c r="X281" s="200">
        <f>W281*H281</f>
        <v>0</v>
      </c>
      <c r="Y281" s="34"/>
      <c r="Z281" s="34"/>
      <c r="AA281" s="34"/>
      <c r="AB281" s="34"/>
      <c r="AC281" s="34"/>
      <c r="AD281" s="34"/>
      <c r="AE281" s="34"/>
      <c r="AR281" s="201" t="s">
        <v>248</v>
      </c>
      <c r="AT281" s="201" t="s">
        <v>159</v>
      </c>
      <c r="AU281" s="201" t="s">
        <v>165</v>
      </c>
      <c r="AY281" s="17" t="s">
        <v>156</v>
      </c>
      <c r="BE281" s="202">
        <f>IF(O281="základní",K281,0)</f>
        <v>0</v>
      </c>
      <c r="BF281" s="202">
        <f>IF(O281="snížená",K281,0)</f>
        <v>0</v>
      </c>
      <c r="BG281" s="202">
        <f>IF(O281="zákl. přenesená",K281,0)</f>
        <v>0</v>
      </c>
      <c r="BH281" s="202">
        <f>IF(O281="sníž. přenesená",K281,0)</f>
        <v>0</v>
      </c>
      <c r="BI281" s="202">
        <f>IF(O281="nulová",K281,0)</f>
        <v>0</v>
      </c>
      <c r="BJ281" s="17" t="s">
        <v>165</v>
      </c>
      <c r="BK281" s="202">
        <f>ROUND(P281*H281,2)</f>
        <v>0</v>
      </c>
      <c r="BL281" s="17" t="s">
        <v>248</v>
      </c>
      <c r="BM281" s="201" t="s">
        <v>781</v>
      </c>
    </row>
    <row r="282" spans="1:65" s="12" customFormat="1" ht="22.9" customHeight="1">
      <c r="B282" s="172"/>
      <c r="C282" s="173"/>
      <c r="D282" s="174" t="s">
        <v>73</v>
      </c>
      <c r="E282" s="187" t="s">
        <v>590</v>
      </c>
      <c r="F282" s="187" t="s">
        <v>591</v>
      </c>
      <c r="G282" s="173"/>
      <c r="H282" s="173"/>
      <c r="I282" s="176"/>
      <c r="J282" s="176"/>
      <c r="K282" s="188">
        <f>BK282</f>
        <v>0</v>
      </c>
      <c r="L282" s="173"/>
      <c r="M282" s="178"/>
      <c r="N282" s="179"/>
      <c r="O282" s="180"/>
      <c r="P282" s="180"/>
      <c r="Q282" s="181">
        <f>SUM(Q283:Q291)</f>
        <v>0</v>
      </c>
      <c r="R282" s="181">
        <f>SUM(R283:R291)</f>
        <v>0</v>
      </c>
      <c r="S282" s="180"/>
      <c r="T282" s="182">
        <f>SUM(T283:T291)</f>
        <v>0</v>
      </c>
      <c r="U282" s="180"/>
      <c r="V282" s="182">
        <f>SUM(V283:V291)</f>
        <v>0.10976</v>
      </c>
      <c r="W282" s="180"/>
      <c r="X282" s="183">
        <f>SUM(X283:X291)</f>
        <v>6.132E-2</v>
      </c>
      <c r="AR282" s="184" t="s">
        <v>165</v>
      </c>
      <c r="AT282" s="185" t="s">
        <v>73</v>
      </c>
      <c r="AU282" s="185" t="s">
        <v>82</v>
      </c>
      <c r="AY282" s="184" t="s">
        <v>156</v>
      </c>
      <c r="BK282" s="186">
        <f>SUM(BK283:BK291)</f>
        <v>0</v>
      </c>
    </row>
    <row r="283" spans="1:65" s="2" customFormat="1" ht="37.9" customHeight="1">
      <c r="A283" s="34"/>
      <c r="B283" s="35"/>
      <c r="C283" s="189" t="s">
        <v>506</v>
      </c>
      <c r="D283" s="189" t="s">
        <v>159</v>
      </c>
      <c r="E283" s="190" t="s">
        <v>593</v>
      </c>
      <c r="F283" s="191" t="s">
        <v>594</v>
      </c>
      <c r="G283" s="192" t="s">
        <v>191</v>
      </c>
      <c r="H283" s="193">
        <v>4</v>
      </c>
      <c r="I283" s="194"/>
      <c r="J283" s="194"/>
      <c r="K283" s="195">
        <f>ROUND(P283*H283,2)</f>
        <v>0</v>
      </c>
      <c r="L283" s="191" t="s">
        <v>163</v>
      </c>
      <c r="M283" s="39"/>
      <c r="N283" s="196" t="s">
        <v>1</v>
      </c>
      <c r="O283" s="197" t="s">
        <v>38</v>
      </c>
      <c r="P283" s="198">
        <f>I283+J283</f>
        <v>0</v>
      </c>
      <c r="Q283" s="198">
        <f>ROUND(I283*H283,2)</f>
        <v>0</v>
      </c>
      <c r="R283" s="198">
        <f>ROUND(J283*H283,2)</f>
        <v>0</v>
      </c>
      <c r="S283" s="71"/>
      <c r="T283" s="199">
        <f>S283*H283</f>
        <v>0</v>
      </c>
      <c r="U283" s="199">
        <v>3.6000000000000002E-4</v>
      </c>
      <c r="V283" s="199">
        <f>U283*H283</f>
        <v>1.4400000000000001E-3</v>
      </c>
      <c r="W283" s="199">
        <v>0</v>
      </c>
      <c r="X283" s="200">
        <f>W283*H283</f>
        <v>0</v>
      </c>
      <c r="Y283" s="34"/>
      <c r="Z283" s="34"/>
      <c r="AA283" s="34"/>
      <c r="AB283" s="34"/>
      <c r="AC283" s="34"/>
      <c r="AD283" s="34"/>
      <c r="AE283" s="34"/>
      <c r="AR283" s="201" t="s">
        <v>248</v>
      </c>
      <c r="AT283" s="201" t="s">
        <v>159</v>
      </c>
      <c r="AU283" s="201" t="s">
        <v>165</v>
      </c>
      <c r="AY283" s="17" t="s">
        <v>156</v>
      </c>
      <c r="BE283" s="202">
        <f>IF(O283="základní",K283,0)</f>
        <v>0</v>
      </c>
      <c r="BF283" s="202">
        <f>IF(O283="snížená",K283,0)</f>
        <v>0</v>
      </c>
      <c r="BG283" s="202">
        <f>IF(O283="zákl. přenesená",K283,0)</f>
        <v>0</v>
      </c>
      <c r="BH283" s="202">
        <f>IF(O283="sníž. přenesená",K283,0)</f>
        <v>0</v>
      </c>
      <c r="BI283" s="202">
        <f>IF(O283="nulová",K283,0)</f>
        <v>0</v>
      </c>
      <c r="BJ283" s="17" t="s">
        <v>165</v>
      </c>
      <c r="BK283" s="202">
        <f>ROUND(P283*H283,2)</f>
        <v>0</v>
      </c>
      <c r="BL283" s="17" t="s">
        <v>248</v>
      </c>
      <c r="BM283" s="201" t="s">
        <v>782</v>
      </c>
    </row>
    <row r="284" spans="1:65" s="2" customFormat="1" ht="11.25">
      <c r="A284" s="34"/>
      <c r="B284" s="35"/>
      <c r="C284" s="36"/>
      <c r="D284" s="203" t="s">
        <v>167</v>
      </c>
      <c r="E284" s="36"/>
      <c r="F284" s="204" t="s">
        <v>596</v>
      </c>
      <c r="G284" s="36"/>
      <c r="H284" s="36"/>
      <c r="I284" s="205"/>
      <c r="J284" s="205"/>
      <c r="K284" s="36"/>
      <c r="L284" s="36"/>
      <c r="M284" s="39"/>
      <c r="N284" s="206"/>
      <c r="O284" s="207"/>
      <c r="P284" s="71"/>
      <c r="Q284" s="71"/>
      <c r="R284" s="71"/>
      <c r="S284" s="71"/>
      <c r="T284" s="71"/>
      <c r="U284" s="71"/>
      <c r="V284" s="71"/>
      <c r="W284" s="71"/>
      <c r="X284" s="72"/>
      <c r="Y284" s="34"/>
      <c r="Z284" s="34"/>
      <c r="AA284" s="34"/>
      <c r="AB284" s="34"/>
      <c r="AC284" s="34"/>
      <c r="AD284" s="34"/>
      <c r="AE284" s="34"/>
      <c r="AT284" s="17" t="s">
        <v>167</v>
      </c>
      <c r="AU284" s="17" t="s">
        <v>165</v>
      </c>
    </row>
    <row r="285" spans="1:65" s="2" customFormat="1" ht="24.2" customHeight="1">
      <c r="A285" s="34"/>
      <c r="B285" s="35"/>
      <c r="C285" s="241" t="s">
        <v>511</v>
      </c>
      <c r="D285" s="241" t="s">
        <v>242</v>
      </c>
      <c r="E285" s="242" t="s">
        <v>598</v>
      </c>
      <c r="F285" s="243" t="s">
        <v>599</v>
      </c>
      <c r="G285" s="244" t="s">
        <v>162</v>
      </c>
      <c r="H285" s="245">
        <v>80</v>
      </c>
      <c r="I285" s="246"/>
      <c r="J285" s="247"/>
      <c r="K285" s="248">
        <f>ROUND(P285*H285,2)</f>
        <v>0</v>
      </c>
      <c r="L285" s="243" t="s">
        <v>163</v>
      </c>
      <c r="M285" s="249"/>
      <c r="N285" s="250" t="s">
        <v>1</v>
      </c>
      <c r="O285" s="197" t="s">
        <v>38</v>
      </c>
      <c r="P285" s="198">
        <f>I285+J285</f>
        <v>0</v>
      </c>
      <c r="Q285" s="198">
        <f>ROUND(I285*H285,2)</f>
        <v>0</v>
      </c>
      <c r="R285" s="198">
        <f>ROUND(J285*H285,2)</f>
        <v>0</v>
      </c>
      <c r="S285" s="71"/>
      <c r="T285" s="199">
        <f>S285*H285</f>
        <v>0</v>
      </c>
      <c r="U285" s="199">
        <v>1.33E-3</v>
      </c>
      <c r="V285" s="199">
        <f>U285*H285</f>
        <v>0.10639999999999999</v>
      </c>
      <c r="W285" s="199">
        <v>0</v>
      </c>
      <c r="X285" s="200">
        <f>W285*H285</f>
        <v>0</v>
      </c>
      <c r="Y285" s="34"/>
      <c r="Z285" s="34"/>
      <c r="AA285" s="34"/>
      <c r="AB285" s="34"/>
      <c r="AC285" s="34"/>
      <c r="AD285" s="34"/>
      <c r="AE285" s="34"/>
      <c r="AR285" s="201" t="s">
        <v>346</v>
      </c>
      <c r="AT285" s="201" t="s">
        <v>242</v>
      </c>
      <c r="AU285" s="201" t="s">
        <v>165</v>
      </c>
      <c r="AY285" s="17" t="s">
        <v>156</v>
      </c>
      <c r="BE285" s="202">
        <f>IF(O285="základní",K285,0)</f>
        <v>0</v>
      </c>
      <c r="BF285" s="202">
        <f>IF(O285="snížená",K285,0)</f>
        <v>0</v>
      </c>
      <c r="BG285" s="202">
        <f>IF(O285="zákl. přenesená",K285,0)</f>
        <v>0</v>
      </c>
      <c r="BH285" s="202">
        <f>IF(O285="sníž. přenesená",K285,0)</f>
        <v>0</v>
      </c>
      <c r="BI285" s="202">
        <f>IF(O285="nulová",K285,0)</f>
        <v>0</v>
      </c>
      <c r="BJ285" s="17" t="s">
        <v>165</v>
      </c>
      <c r="BK285" s="202">
        <f>ROUND(P285*H285,2)</f>
        <v>0</v>
      </c>
      <c r="BL285" s="17" t="s">
        <v>248</v>
      </c>
      <c r="BM285" s="201" t="s">
        <v>783</v>
      </c>
    </row>
    <row r="286" spans="1:65" s="2" customFormat="1" ht="24.2" customHeight="1">
      <c r="A286" s="34"/>
      <c r="B286" s="35"/>
      <c r="C286" s="189" t="s">
        <v>516</v>
      </c>
      <c r="D286" s="189" t="s">
        <v>159</v>
      </c>
      <c r="E286" s="190" t="s">
        <v>602</v>
      </c>
      <c r="F286" s="191" t="s">
        <v>603</v>
      </c>
      <c r="G286" s="192" t="s">
        <v>191</v>
      </c>
      <c r="H286" s="193">
        <v>4</v>
      </c>
      <c r="I286" s="194"/>
      <c r="J286" s="194"/>
      <c r="K286" s="195">
        <f>ROUND(P286*H286,2)</f>
        <v>0</v>
      </c>
      <c r="L286" s="191" t="s">
        <v>163</v>
      </c>
      <c r="M286" s="39"/>
      <c r="N286" s="196" t="s">
        <v>1</v>
      </c>
      <c r="O286" s="197" t="s">
        <v>38</v>
      </c>
      <c r="P286" s="198">
        <f>I286+J286</f>
        <v>0</v>
      </c>
      <c r="Q286" s="198">
        <f>ROUND(I286*H286,2)</f>
        <v>0</v>
      </c>
      <c r="R286" s="198">
        <f>ROUND(J286*H286,2)</f>
        <v>0</v>
      </c>
      <c r="S286" s="71"/>
      <c r="T286" s="199">
        <f>S286*H286</f>
        <v>0</v>
      </c>
      <c r="U286" s="199">
        <v>3.4000000000000002E-4</v>
      </c>
      <c r="V286" s="199">
        <f>U286*H286</f>
        <v>1.3600000000000001E-3</v>
      </c>
      <c r="W286" s="199">
        <v>1.533E-2</v>
      </c>
      <c r="X286" s="200">
        <f>W286*H286</f>
        <v>6.132E-2</v>
      </c>
      <c r="Y286" s="34"/>
      <c r="Z286" s="34"/>
      <c r="AA286" s="34"/>
      <c r="AB286" s="34"/>
      <c r="AC286" s="34"/>
      <c r="AD286" s="34"/>
      <c r="AE286" s="34"/>
      <c r="AR286" s="201" t="s">
        <v>248</v>
      </c>
      <c r="AT286" s="201" t="s">
        <v>159</v>
      </c>
      <c r="AU286" s="201" t="s">
        <v>165</v>
      </c>
      <c r="AY286" s="17" t="s">
        <v>156</v>
      </c>
      <c r="BE286" s="202">
        <f>IF(O286="základní",K286,0)</f>
        <v>0</v>
      </c>
      <c r="BF286" s="202">
        <f>IF(O286="snížená",K286,0)</f>
        <v>0</v>
      </c>
      <c r="BG286" s="202">
        <f>IF(O286="zákl. přenesená",K286,0)</f>
        <v>0</v>
      </c>
      <c r="BH286" s="202">
        <f>IF(O286="sníž. přenesená",K286,0)</f>
        <v>0</v>
      </c>
      <c r="BI286" s="202">
        <f>IF(O286="nulová",K286,0)</f>
        <v>0</v>
      </c>
      <c r="BJ286" s="17" t="s">
        <v>165</v>
      </c>
      <c r="BK286" s="202">
        <f>ROUND(P286*H286,2)</f>
        <v>0</v>
      </c>
      <c r="BL286" s="17" t="s">
        <v>248</v>
      </c>
      <c r="BM286" s="201" t="s">
        <v>784</v>
      </c>
    </row>
    <row r="287" spans="1:65" s="2" customFormat="1" ht="11.25">
      <c r="A287" s="34"/>
      <c r="B287" s="35"/>
      <c r="C287" s="36"/>
      <c r="D287" s="203" t="s">
        <v>167</v>
      </c>
      <c r="E287" s="36"/>
      <c r="F287" s="204" t="s">
        <v>605</v>
      </c>
      <c r="G287" s="36"/>
      <c r="H287" s="36"/>
      <c r="I287" s="205"/>
      <c r="J287" s="205"/>
      <c r="K287" s="36"/>
      <c r="L287" s="36"/>
      <c r="M287" s="39"/>
      <c r="N287" s="206"/>
      <c r="O287" s="207"/>
      <c r="P287" s="71"/>
      <c r="Q287" s="71"/>
      <c r="R287" s="71"/>
      <c r="S287" s="71"/>
      <c r="T287" s="71"/>
      <c r="U287" s="71"/>
      <c r="V287" s="71"/>
      <c r="W287" s="71"/>
      <c r="X287" s="72"/>
      <c r="Y287" s="34"/>
      <c r="Z287" s="34"/>
      <c r="AA287" s="34"/>
      <c r="AB287" s="34"/>
      <c r="AC287" s="34"/>
      <c r="AD287" s="34"/>
      <c r="AE287" s="34"/>
      <c r="AT287" s="17" t="s">
        <v>167</v>
      </c>
      <c r="AU287" s="17" t="s">
        <v>165</v>
      </c>
    </row>
    <row r="288" spans="1:65" s="2" customFormat="1" ht="24.2" customHeight="1">
      <c r="A288" s="34"/>
      <c r="B288" s="35"/>
      <c r="C288" s="189" t="s">
        <v>521</v>
      </c>
      <c r="D288" s="189" t="s">
        <v>159</v>
      </c>
      <c r="E288" s="190" t="s">
        <v>607</v>
      </c>
      <c r="F288" s="191" t="s">
        <v>608</v>
      </c>
      <c r="G288" s="192" t="s">
        <v>191</v>
      </c>
      <c r="H288" s="193">
        <v>4</v>
      </c>
      <c r="I288" s="194"/>
      <c r="J288" s="194"/>
      <c r="K288" s="195">
        <f>ROUND(P288*H288,2)</f>
        <v>0</v>
      </c>
      <c r="L288" s="191" t="s">
        <v>163</v>
      </c>
      <c r="M288" s="39"/>
      <c r="N288" s="196" t="s">
        <v>1</v>
      </c>
      <c r="O288" s="197" t="s">
        <v>38</v>
      </c>
      <c r="P288" s="198">
        <f>I288+J288</f>
        <v>0</v>
      </c>
      <c r="Q288" s="198">
        <f>ROUND(I288*H288,2)</f>
        <v>0</v>
      </c>
      <c r="R288" s="198">
        <f>ROUND(J288*H288,2)</f>
        <v>0</v>
      </c>
      <c r="S288" s="71"/>
      <c r="T288" s="199">
        <f>S288*H288</f>
        <v>0</v>
      </c>
      <c r="U288" s="199">
        <v>1.3999999999999999E-4</v>
      </c>
      <c r="V288" s="199">
        <f>U288*H288</f>
        <v>5.5999999999999995E-4</v>
      </c>
      <c r="W288" s="199">
        <v>0</v>
      </c>
      <c r="X288" s="200">
        <f>W288*H288</f>
        <v>0</v>
      </c>
      <c r="Y288" s="34"/>
      <c r="Z288" s="34"/>
      <c r="AA288" s="34"/>
      <c r="AB288" s="34"/>
      <c r="AC288" s="34"/>
      <c r="AD288" s="34"/>
      <c r="AE288" s="34"/>
      <c r="AR288" s="201" t="s">
        <v>248</v>
      </c>
      <c r="AT288" s="201" t="s">
        <v>159</v>
      </c>
      <c r="AU288" s="201" t="s">
        <v>165</v>
      </c>
      <c r="AY288" s="17" t="s">
        <v>156</v>
      </c>
      <c r="BE288" s="202">
        <f>IF(O288="základní",K288,0)</f>
        <v>0</v>
      </c>
      <c r="BF288" s="202">
        <f>IF(O288="snížená",K288,0)</f>
        <v>0</v>
      </c>
      <c r="BG288" s="202">
        <f>IF(O288="zákl. přenesená",K288,0)</f>
        <v>0</v>
      </c>
      <c r="BH288" s="202">
        <f>IF(O288="sníž. přenesená",K288,0)</f>
        <v>0</v>
      </c>
      <c r="BI288" s="202">
        <f>IF(O288="nulová",K288,0)</f>
        <v>0</v>
      </c>
      <c r="BJ288" s="17" t="s">
        <v>165</v>
      </c>
      <c r="BK288" s="202">
        <f>ROUND(P288*H288,2)</f>
        <v>0</v>
      </c>
      <c r="BL288" s="17" t="s">
        <v>248</v>
      </c>
      <c r="BM288" s="201" t="s">
        <v>785</v>
      </c>
    </row>
    <row r="289" spans="1:65" s="2" customFormat="1" ht="11.25">
      <c r="A289" s="34"/>
      <c r="B289" s="35"/>
      <c r="C289" s="36"/>
      <c r="D289" s="203" t="s">
        <v>167</v>
      </c>
      <c r="E289" s="36"/>
      <c r="F289" s="204" t="s">
        <v>610</v>
      </c>
      <c r="G289" s="36"/>
      <c r="H289" s="36"/>
      <c r="I289" s="205"/>
      <c r="J289" s="205"/>
      <c r="K289" s="36"/>
      <c r="L289" s="36"/>
      <c r="M289" s="39"/>
      <c r="N289" s="206"/>
      <c r="O289" s="207"/>
      <c r="P289" s="71"/>
      <c r="Q289" s="71"/>
      <c r="R289" s="71"/>
      <c r="S289" s="71"/>
      <c r="T289" s="71"/>
      <c r="U289" s="71"/>
      <c r="V289" s="71"/>
      <c r="W289" s="71"/>
      <c r="X289" s="72"/>
      <c r="Y289" s="34"/>
      <c r="Z289" s="34"/>
      <c r="AA289" s="34"/>
      <c r="AB289" s="34"/>
      <c r="AC289" s="34"/>
      <c r="AD289" s="34"/>
      <c r="AE289" s="34"/>
      <c r="AT289" s="17" t="s">
        <v>167</v>
      </c>
      <c r="AU289" s="17" t="s">
        <v>165</v>
      </c>
    </row>
    <row r="290" spans="1:65" s="2" customFormat="1" ht="24.2" customHeight="1">
      <c r="A290" s="34"/>
      <c r="B290" s="35"/>
      <c r="C290" s="189" t="s">
        <v>526</v>
      </c>
      <c r="D290" s="189" t="s">
        <v>159</v>
      </c>
      <c r="E290" s="190" t="s">
        <v>612</v>
      </c>
      <c r="F290" s="191" t="s">
        <v>613</v>
      </c>
      <c r="G290" s="192" t="s">
        <v>415</v>
      </c>
      <c r="H290" s="251"/>
      <c r="I290" s="194"/>
      <c r="J290" s="194"/>
      <c r="K290" s="195">
        <f>ROUND(P290*H290,2)</f>
        <v>0</v>
      </c>
      <c r="L290" s="191" t="s">
        <v>163</v>
      </c>
      <c r="M290" s="39"/>
      <c r="N290" s="196" t="s">
        <v>1</v>
      </c>
      <c r="O290" s="197" t="s">
        <v>38</v>
      </c>
      <c r="P290" s="198">
        <f>I290+J290</f>
        <v>0</v>
      </c>
      <c r="Q290" s="198">
        <f>ROUND(I290*H290,2)</f>
        <v>0</v>
      </c>
      <c r="R290" s="198">
        <f>ROUND(J290*H290,2)</f>
        <v>0</v>
      </c>
      <c r="S290" s="71"/>
      <c r="T290" s="199">
        <f>S290*H290</f>
        <v>0</v>
      </c>
      <c r="U290" s="199">
        <v>0</v>
      </c>
      <c r="V290" s="199">
        <f>U290*H290</f>
        <v>0</v>
      </c>
      <c r="W290" s="199">
        <v>0</v>
      </c>
      <c r="X290" s="200">
        <f>W290*H290</f>
        <v>0</v>
      </c>
      <c r="Y290" s="34"/>
      <c r="Z290" s="34"/>
      <c r="AA290" s="34"/>
      <c r="AB290" s="34"/>
      <c r="AC290" s="34"/>
      <c r="AD290" s="34"/>
      <c r="AE290" s="34"/>
      <c r="AR290" s="201" t="s">
        <v>248</v>
      </c>
      <c r="AT290" s="201" t="s">
        <v>159</v>
      </c>
      <c r="AU290" s="201" t="s">
        <v>165</v>
      </c>
      <c r="AY290" s="17" t="s">
        <v>156</v>
      </c>
      <c r="BE290" s="202">
        <f>IF(O290="základní",K290,0)</f>
        <v>0</v>
      </c>
      <c r="BF290" s="202">
        <f>IF(O290="snížená",K290,0)</f>
        <v>0</v>
      </c>
      <c r="BG290" s="202">
        <f>IF(O290="zákl. přenesená",K290,0)</f>
        <v>0</v>
      </c>
      <c r="BH290" s="202">
        <f>IF(O290="sníž. přenesená",K290,0)</f>
        <v>0</v>
      </c>
      <c r="BI290" s="202">
        <f>IF(O290="nulová",K290,0)</f>
        <v>0</v>
      </c>
      <c r="BJ290" s="17" t="s">
        <v>165</v>
      </c>
      <c r="BK290" s="202">
        <f>ROUND(P290*H290,2)</f>
        <v>0</v>
      </c>
      <c r="BL290" s="17" t="s">
        <v>248</v>
      </c>
      <c r="BM290" s="201" t="s">
        <v>786</v>
      </c>
    </row>
    <row r="291" spans="1:65" s="2" customFormat="1" ht="11.25">
      <c r="A291" s="34"/>
      <c r="B291" s="35"/>
      <c r="C291" s="36"/>
      <c r="D291" s="203" t="s">
        <v>167</v>
      </c>
      <c r="E291" s="36"/>
      <c r="F291" s="204" t="s">
        <v>615</v>
      </c>
      <c r="G291" s="36"/>
      <c r="H291" s="36"/>
      <c r="I291" s="205"/>
      <c r="J291" s="205"/>
      <c r="K291" s="36"/>
      <c r="L291" s="36"/>
      <c r="M291" s="39"/>
      <c r="N291" s="206"/>
      <c r="O291" s="207"/>
      <c r="P291" s="71"/>
      <c r="Q291" s="71"/>
      <c r="R291" s="71"/>
      <c r="S291" s="71"/>
      <c r="T291" s="71"/>
      <c r="U291" s="71"/>
      <c r="V291" s="71"/>
      <c r="W291" s="71"/>
      <c r="X291" s="72"/>
      <c r="Y291" s="34"/>
      <c r="Z291" s="34"/>
      <c r="AA291" s="34"/>
      <c r="AB291" s="34"/>
      <c r="AC291" s="34"/>
      <c r="AD291" s="34"/>
      <c r="AE291" s="34"/>
      <c r="AT291" s="17" t="s">
        <v>167</v>
      </c>
      <c r="AU291" s="17" t="s">
        <v>165</v>
      </c>
    </row>
    <row r="292" spans="1:65" s="12" customFormat="1" ht="22.9" customHeight="1">
      <c r="B292" s="172"/>
      <c r="C292" s="173"/>
      <c r="D292" s="174" t="s">
        <v>73</v>
      </c>
      <c r="E292" s="187" t="s">
        <v>616</v>
      </c>
      <c r="F292" s="187" t="s">
        <v>617</v>
      </c>
      <c r="G292" s="173"/>
      <c r="H292" s="173"/>
      <c r="I292" s="176"/>
      <c r="J292" s="176"/>
      <c r="K292" s="188">
        <f>BK292</f>
        <v>0</v>
      </c>
      <c r="L292" s="173"/>
      <c r="M292" s="178"/>
      <c r="N292" s="179"/>
      <c r="O292" s="180"/>
      <c r="P292" s="180"/>
      <c r="Q292" s="181">
        <f>SUM(Q293:Q306)</f>
        <v>0</v>
      </c>
      <c r="R292" s="181">
        <f>SUM(R293:R306)</f>
        <v>0</v>
      </c>
      <c r="S292" s="180"/>
      <c r="T292" s="182">
        <f>SUM(T293:T306)</f>
        <v>0</v>
      </c>
      <c r="U292" s="180"/>
      <c r="V292" s="182">
        <f>SUM(V293:V306)</f>
        <v>1.1228999999999999E-2</v>
      </c>
      <c r="W292" s="180"/>
      <c r="X292" s="183">
        <f>SUM(X293:X306)</f>
        <v>0</v>
      </c>
      <c r="AR292" s="184" t="s">
        <v>165</v>
      </c>
      <c r="AT292" s="185" t="s">
        <v>73</v>
      </c>
      <c r="AU292" s="185" t="s">
        <v>82</v>
      </c>
      <c r="AY292" s="184" t="s">
        <v>156</v>
      </c>
      <c r="BK292" s="186">
        <f>SUM(BK293:BK306)</f>
        <v>0</v>
      </c>
    </row>
    <row r="293" spans="1:65" s="2" customFormat="1" ht="24.2" customHeight="1">
      <c r="A293" s="34"/>
      <c r="B293" s="35"/>
      <c r="C293" s="189" t="s">
        <v>530</v>
      </c>
      <c r="D293" s="189" t="s">
        <v>159</v>
      </c>
      <c r="E293" s="190" t="s">
        <v>619</v>
      </c>
      <c r="F293" s="191" t="s">
        <v>620</v>
      </c>
      <c r="G293" s="192" t="s">
        <v>191</v>
      </c>
      <c r="H293" s="193">
        <v>24</v>
      </c>
      <c r="I293" s="194"/>
      <c r="J293" s="194"/>
      <c r="K293" s="195">
        <f>ROUND(P293*H293,2)</f>
        <v>0</v>
      </c>
      <c r="L293" s="191" t="s">
        <v>163</v>
      </c>
      <c r="M293" s="39"/>
      <c r="N293" s="196" t="s">
        <v>1</v>
      </c>
      <c r="O293" s="197" t="s">
        <v>38</v>
      </c>
      <c r="P293" s="198">
        <f>I293+J293</f>
        <v>0</v>
      </c>
      <c r="Q293" s="198">
        <f>ROUND(I293*H293,2)</f>
        <v>0</v>
      </c>
      <c r="R293" s="198">
        <f>ROUND(J293*H293,2)</f>
        <v>0</v>
      </c>
      <c r="S293" s="71"/>
      <c r="T293" s="199">
        <f>S293*H293</f>
        <v>0</v>
      </c>
      <c r="U293" s="199">
        <v>0</v>
      </c>
      <c r="V293" s="199">
        <f>U293*H293</f>
        <v>0</v>
      </c>
      <c r="W293" s="199">
        <v>0</v>
      </c>
      <c r="X293" s="200">
        <f>W293*H293</f>
        <v>0</v>
      </c>
      <c r="Y293" s="34"/>
      <c r="Z293" s="34"/>
      <c r="AA293" s="34"/>
      <c r="AB293" s="34"/>
      <c r="AC293" s="34"/>
      <c r="AD293" s="34"/>
      <c r="AE293" s="34"/>
      <c r="AR293" s="201" t="s">
        <v>248</v>
      </c>
      <c r="AT293" s="201" t="s">
        <v>159</v>
      </c>
      <c r="AU293" s="201" t="s">
        <v>165</v>
      </c>
      <c r="AY293" s="17" t="s">
        <v>156</v>
      </c>
      <c r="BE293" s="202">
        <f>IF(O293="základní",K293,0)</f>
        <v>0</v>
      </c>
      <c r="BF293" s="202">
        <f>IF(O293="snížená",K293,0)</f>
        <v>0</v>
      </c>
      <c r="BG293" s="202">
        <f>IF(O293="zákl. přenesená",K293,0)</f>
        <v>0</v>
      </c>
      <c r="BH293" s="202">
        <f>IF(O293="sníž. přenesená",K293,0)</f>
        <v>0</v>
      </c>
      <c r="BI293" s="202">
        <f>IF(O293="nulová",K293,0)</f>
        <v>0</v>
      </c>
      <c r="BJ293" s="17" t="s">
        <v>165</v>
      </c>
      <c r="BK293" s="202">
        <f>ROUND(P293*H293,2)</f>
        <v>0</v>
      </c>
      <c r="BL293" s="17" t="s">
        <v>248</v>
      </c>
      <c r="BM293" s="201" t="s">
        <v>787</v>
      </c>
    </row>
    <row r="294" spans="1:65" s="2" customFormat="1" ht="11.25">
      <c r="A294" s="34"/>
      <c r="B294" s="35"/>
      <c r="C294" s="36"/>
      <c r="D294" s="203" t="s">
        <v>167</v>
      </c>
      <c r="E294" s="36"/>
      <c r="F294" s="204" t="s">
        <v>622</v>
      </c>
      <c r="G294" s="36"/>
      <c r="H294" s="36"/>
      <c r="I294" s="205"/>
      <c r="J294" s="205"/>
      <c r="K294" s="36"/>
      <c r="L294" s="36"/>
      <c r="M294" s="39"/>
      <c r="N294" s="206"/>
      <c r="O294" s="207"/>
      <c r="P294" s="71"/>
      <c r="Q294" s="71"/>
      <c r="R294" s="71"/>
      <c r="S294" s="71"/>
      <c r="T294" s="71"/>
      <c r="U294" s="71"/>
      <c r="V294" s="71"/>
      <c r="W294" s="71"/>
      <c r="X294" s="72"/>
      <c r="Y294" s="34"/>
      <c r="Z294" s="34"/>
      <c r="AA294" s="34"/>
      <c r="AB294" s="34"/>
      <c r="AC294" s="34"/>
      <c r="AD294" s="34"/>
      <c r="AE294" s="34"/>
      <c r="AT294" s="17" t="s">
        <v>167</v>
      </c>
      <c r="AU294" s="17" t="s">
        <v>165</v>
      </c>
    </row>
    <row r="295" spans="1:65" s="2" customFormat="1" ht="24.2" customHeight="1">
      <c r="A295" s="34"/>
      <c r="B295" s="35"/>
      <c r="C295" s="189" t="s">
        <v>538</v>
      </c>
      <c r="D295" s="189" t="s">
        <v>159</v>
      </c>
      <c r="E295" s="190" t="s">
        <v>624</v>
      </c>
      <c r="F295" s="191" t="s">
        <v>625</v>
      </c>
      <c r="G295" s="192" t="s">
        <v>191</v>
      </c>
      <c r="H295" s="193">
        <v>22</v>
      </c>
      <c r="I295" s="194"/>
      <c r="J295" s="194"/>
      <c r="K295" s="195">
        <f>ROUND(P295*H295,2)</f>
        <v>0</v>
      </c>
      <c r="L295" s="191" t="s">
        <v>163</v>
      </c>
      <c r="M295" s="39"/>
      <c r="N295" s="196" t="s">
        <v>1</v>
      </c>
      <c r="O295" s="197" t="s">
        <v>38</v>
      </c>
      <c r="P295" s="198">
        <f>I295+J295</f>
        <v>0</v>
      </c>
      <c r="Q295" s="198">
        <f>ROUND(I295*H295,2)</f>
        <v>0</v>
      </c>
      <c r="R295" s="198">
        <f>ROUND(J295*H295,2)</f>
        <v>0</v>
      </c>
      <c r="S295" s="71"/>
      <c r="T295" s="199">
        <f>S295*H295</f>
        <v>0</v>
      </c>
      <c r="U295" s="199">
        <v>0</v>
      </c>
      <c r="V295" s="199">
        <f>U295*H295</f>
        <v>0</v>
      </c>
      <c r="W295" s="199">
        <v>0</v>
      </c>
      <c r="X295" s="200">
        <f>W295*H295</f>
        <v>0</v>
      </c>
      <c r="Y295" s="34"/>
      <c r="Z295" s="34"/>
      <c r="AA295" s="34"/>
      <c r="AB295" s="34"/>
      <c r="AC295" s="34"/>
      <c r="AD295" s="34"/>
      <c r="AE295" s="34"/>
      <c r="AR295" s="201" t="s">
        <v>248</v>
      </c>
      <c r="AT295" s="201" t="s">
        <v>159</v>
      </c>
      <c r="AU295" s="201" t="s">
        <v>165</v>
      </c>
      <c r="AY295" s="17" t="s">
        <v>156</v>
      </c>
      <c r="BE295" s="202">
        <f>IF(O295="základní",K295,0)</f>
        <v>0</v>
      </c>
      <c r="BF295" s="202">
        <f>IF(O295="snížená",K295,0)</f>
        <v>0</v>
      </c>
      <c r="BG295" s="202">
        <f>IF(O295="zákl. přenesená",K295,0)</f>
        <v>0</v>
      </c>
      <c r="BH295" s="202">
        <f>IF(O295="sníž. přenesená",K295,0)</f>
        <v>0</v>
      </c>
      <c r="BI295" s="202">
        <f>IF(O295="nulová",K295,0)</f>
        <v>0</v>
      </c>
      <c r="BJ295" s="17" t="s">
        <v>165</v>
      </c>
      <c r="BK295" s="202">
        <f>ROUND(P295*H295,2)</f>
        <v>0</v>
      </c>
      <c r="BL295" s="17" t="s">
        <v>248</v>
      </c>
      <c r="BM295" s="201" t="s">
        <v>788</v>
      </c>
    </row>
    <row r="296" spans="1:65" s="2" customFormat="1" ht="11.25">
      <c r="A296" s="34"/>
      <c r="B296" s="35"/>
      <c r="C296" s="36"/>
      <c r="D296" s="203" t="s">
        <v>167</v>
      </c>
      <c r="E296" s="36"/>
      <c r="F296" s="204" t="s">
        <v>627</v>
      </c>
      <c r="G296" s="36"/>
      <c r="H296" s="36"/>
      <c r="I296" s="205"/>
      <c r="J296" s="205"/>
      <c r="K296" s="36"/>
      <c r="L296" s="36"/>
      <c r="M296" s="39"/>
      <c r="N296" s="206"/>
      <c r="O296" s="207"/>
      <c r="P296" s="71"/>
      <c r="Q296" s="71"/>
      <c r="R296" s="71"/>
      <c r="S296" s="71"/>
      <c r="T296" s="71"/>
      <c r="U296" s="71"/>
      <c r="V296" s="71"/>
      <c r="W296" s="71"/>
      <c r="X296" s="72"/>
      <c r="Y296" s="34"/>
      <c r="Z296" s="34"/>
      <c r="AA296" s="34"/>
      <c r="AB296" s="34"/>
      <c r="AC296" s="34"/>
      <c r="AD296" s="34"/>
      <c r="AE296" s="34"/>
      <c r="AT296" s="17" t="s">
        <v>167</v>
      </c>
      <c r="AU296" s="17" t="s">
        <v>165</v>
      </c>
    </row>
    <row r="297" spans="1:65" s="2" customFormat="1" ht="24.2" customHeight="1">
      <c r="A297" s="34"/>
      <c r="B297" s="35"/>
      <c r="C297" s="241" t="s">
        <v>534</v>
      </c>
      <c r="D297" s="241" t="s">
        <v>242</v>
      </c>
      <c r="E297" s="242" t="s">
        <v>629</v>
      </c>
      <c r="F297" s="243" t="s">
        <v>630</v>
      </c>
      <c r="G297" s="244" t="s">
        <v>191</v>
      </c>
      <c r="H297" s="245">
        <v>23.1</v>
      </c>
      <c r="I297" s="246"/>
      <c r="J297" s="247"/>
      <c r="K297" s="248">
        <f>ROUND(P297*H297,2)</f>
        <v>0</v>
      </c>
      <c r="L297" s="243" t="s">
        <v>163</v>
      </c>
      <c r="M297" s="249"/>
      <c r="N297" s="250" t="s">
        <v>1</v>
      </c>
      <c r="O297" s="197" t="s">
        <v>38</v>
      </c>
      <c r="P297" s="198">
        <f>I297+J297</f>
        <v>0</v>
      </c>
      <c r="Q297" s="198">
        <f>ROUND(I297*H297,2)</f>
        <v>0</v>
      </c>
      <c r="R297" s="198">
        <f>ROUND(J297*H297,2)</f>
        <v>0</v>
      </c>
      <c r="S297" s="71"/>
      <c r="T297" s="199">
        <f>S297*H297</f>
        <v>0</v>
      </c>
      <c r="U297" s="199">
        <v>0</v>
      </c>
      <c r="V297" s="199">
        <f>U297*H297</f>
        <v>0</v>
      </c>
      <c r="W297" s="199">
        <v>0</v>
      </c>
      <c r="X297" s="200">
        <f>W297*H297</f>
        <v>0</v>
      </c>
      <c r="Y297" s="34"/>
      <c r="Z297" s="34"/>
      <c r="AA297" s="34"/>
      <c r="AB297" s="34"/>
      <c r="AC297" s="34"/>
      <c r="AD297" s="34"/>
      <c r="AE297" s="34"/>
      <c r="AR297" s="201" t="s">
        <v>346</v>
      </c>
      <c r="AT297" s="201" t="s">
        <v>242</v>
      </c>
      <c r="AU297" s="201" t="s">
        <v>165</v>
      </c>
      <c r="AY297" s="17" t="s">
        <v>156</v>
      </c>
      <c r="BE297" s="202">
        <f>IF(O297="základní",K297,0)</f>
        <v>0</v>
      </c>
      <c r="BF297" s="202">
        <f>IF(O297="snížená",K297,0)</f>
        <v>0</v>
      </c>
      <c r="BG297" s="202">
        <f>IF(O297="zákl. přenesená",K297,0)</f>
        <v>0</v>
      </c>
      <c r="BH297" s="202">
        <f>IF(O297="sníž. přenesená",K297,0)</f>
        <v>0</v>
      </c>
      <c r="BI297" s="202">
        <f>IF(O297="nulová",K297,0)</f>
        <v>0</v>
      </c>
      <c r="BJ297" s="17" t="s">
        <v>165</v>
      </c>
      <c r="BK297" s="202">
        <f>ROUND(P297*H297,2)</f>
        <v>0</v>
      </c>
      <c r="BL297" s="17" t="s">
        <v>248</v>
      </c>
      <c r="BM297" s="201" t="s">
        <v>789</v>
      </c>
    </row>
    <row r="298" spans="1:65" s="14" customFormat="1" ht="11.25">
      <c r="B298" s="219"/>
      <c r="C298" s="220"/>
      <c r="D298" s="210" t="s">
        <v>194</v>
      </c>
      <c r="E298" s="220"/>
      <c r="F298" s="222" t="s">
        <v>790</v>
      </c>
      <c r="G298" s="220"/>
      <c r="H298" s="223">
        <v>23.1</v>
      </c>
      <c r="I298" s="224"/>
      <c r="J298" s="224"/>
      <c r="K298" s="220"/>
      <c r="L298" s="220"/>
      <c r="M298" s="225"/>
      <c r="N298" s="226"/>
      <c r="O298" s="227"/>
      <c r="P298" s="227"/>
      <c r="Q298" s="227"/>
      <c r="R298" s="227"/>
      <c r="S298" s="227"/>
      <c r="T298" s="227"/>
      <c r="U298" s="227"/>
      <c r="V298" s="227"/>
      <c r="W298" s="227"/>
      <c r="X298" s="228"/>
      <c r="AT298" s="229" t="s">
        <v>194</v>
      </c>
      <c r="AU298" s="229" t="s">
        <v>165</v>
      </c>
      <c r="AV298" s="14" t="s">
        <v>165</v>
      </c>
      <c r="AW298" s="14" t="s">
        <v>4</v>
      </c>
      <c r="AX298" s="14" t="s">
        <v>82</v>
      </c>
      <c r="AY298" s="229" t="s">
        <v>156</v>
      </c>
    </row>
    <row r="299" spans="1:65" s="2" customFormat="1" ht="24">
      <c r="A299" s="34"/>
      <c r="B299" s="35"/>
      <c r="C299" s="189" t="s">
        <v>412</v>
      </c>
      <c r="D299" s="189" t="s">
        <v>159</v>
      </c>
      <c r="E299" s="190" t="s">
        <v>634</v>
      </c>
      <c r="F299" s="191" t="s">
        <v>635</v>
      </c>
      <c r="G299" s="192" t="s">
        <v>191</v>
      </c>
      <c r="H299" s="193">
        <v>18</v>
      </c>
      <c r="I299" s="194"/>
      <c r="J299" s="194"/>
      <c r="K299" s="195">
        <f>ROUND(P299*H299,2)</f>
        <v>0</v>
      </c>
      <c r="L299" s="191" t="s">
        <v>163</v>
      </c>
      <c r="M299" s="39"/>
      <c r="N299" s="196" t="s">
        <v>1</v>
      </c>
      <c r="O299" s="197" t="s">
        <v>38</v>
      </c>
      <c r="P299" s="198">
        <f>I299+J299</f>
        <v>0</v>
      </c>
      <c r="Q299" s="198">
        <f>ROUND(I299*H299,2)</f>
        <v>0</v>
      </c>
      <c r="R299" s="198">
        <f>ROUND(J299*H299,2)</f>
        <v>0</v>
      </c>
      <c r="S299" s="71"/>
      <c r="T299" s="199">
        <f>S299*H299</f>
        <v>0</v>
      </c>
      <c r="U299" s="199">
        <v>0</v>
      </c>
      <c r="V299" s="199">
        <f>U299*H299</f>
        <v>0</v>
      </c>
      <c r="W299" s="199">
        <v>0</v>
      </c>
      <c r="X299" s="200">
        <f>W299*H299</f>
        <v>0</v>
      </c>
      <c r="Y299" s="34"/>
      <c r="Z299" s="34"/>
      <c r="AA299" s="34"/>
      <c r="AB299" s="34"/>
      <c r="AC299" s="34"/>
      <c r="AD299" s="34"/>
      <c r="AE299" s="34"/>
      <c r="AR299" s="201" t="s">
        <v>248</v>
      </c>
      <c r="AT299" s="201" t="s">
        <v>159</v>
      </c>
      <c r="AU299" s="201" t="s">
        <v>165</v>
      </c>
      <c r="AY299" s="17" t="s">
        <v>156</v>
      </c>
      <c r="BE299" s="202">
        <f>IF(O299="základní",K299,0)</f>
        <v>0</v>
      </c>
      <c r="BF299" s="202">
        <f>IF(O299="snížená",K299,0)</f>
        <v>0</v>
      </c>
      <c r="BG299" s="202">
        <f>IF(O299="zákl. přenesená",K299,0)</f>
        <v>0</v>
      </c>
      <c r="BH299" s="202">
        <f>IF(O299="sníž. přenesená",K299,0)</f>
        <v>0</v>
      </c>
      <c r="BI299" s="202">
        <f>IF(O299="nulová",K299,0)</f>
        <v>0</v>
      </c>
      <c r="BJ299" s="17" t="s">
        <v>165</v>
      </c>
      <c r="BK299" s="202">
        <f>ROUND(P299*H299,2)</f>
        <v>0</v>
      </c>
      <c r="BL299" s="17" t="s">
        <v>248</v>
      </c>
      <c r="BM299" s="201" t="s">
        <v>791</v>
      </c>
    </row>
    <row r="300" spans="1:65" s="2" customFormat="1" ht="11.25">
      <c r="A300" s="34"/>
      <c r="B300" s="35"/>
      <c r="C300" s="36"/>
      <c r="D300" s="203" t="s">
        <v>167</v>
      </c>
      <c r="E300" s="36"/>
      <c r="F300" s="204" t="s">
        <v>637</v>
      </c>
      <c r="G300" s="36"/>
      <c r="H300" s="36"/>
      <c r="I300" s="205"/>
      <c r="J300" s="205"/>
      <c r="K300" s="36"/>
      <c r="L300" s="36"/>
      <c r="M300" s="39"/>
      <c r="N300" s="206"/>
      <c r="O300" s="207"/>
      <c r="P300" s="71"/>
      <c r="Q300" s="71"/>
      <c r="R300" s="71"/>
      <c r="S300" s="71"/>
      <c r="T300" s="71"/>
      <c r="U300" s="71"/>
      <c r="V300" s="71"/>
      <c r="W300" s="71"/>
      <c r="X300" s="72"/>
      <c r="Y300" s="34"/>
      <c r="Z300" s="34"/>
      <c r="AA300" s="34"/>
      <c r="AB300" s="34"/>
      <c r="AC300" s="34"/>
      <c r="AD300" s="34"/>
      <c r="AE300" s="34"/>
      <c r="AT300" s="17" t="s">
        <v>167</v>
      </c>
      <c r="AU300" s="17" t="s">
        <v>165</v>
      </c>
    </row>
    <row r="301" spans="1:65" s="2" customFormat="1" ht="24.2" customHeight="1">
      <c r="A301" s="34"/>
      <c r="B301" s="35"/>
      <c r="C301" s="241" t="s">
        <v>418</v>
      </c>
      <c r="D301" s="241" t="s">
        <v>242</v>
      </c>
      <c r="E301" s="242" t="s">
        <v>639</v>
      </c>
      <c r="F301" s="243" t="s">
        <v>640</v>
      </c>
      <c r="G301" s="244" t="s">
        <v>180</v>
      </c>
      <c r="H301" s="245">
        <v>18.899999999999999</v>
      </c>
      <c r="I301" s="246"/>
      <c r="J301" s="247"/>
      <c r="K301" s="248">
        <f>ROUND(P301*H301,2)</f>
        <v>0</v>
      </c>
      <c r="L301" s="243" t="s">
        <v>163</v>
      </c>
      <c r="M301" s="249"/>
      <c r="N301" s="250" t="s">
        <v>1</v>
      </c>
      <c r="O301" s="197" t="s">
        <v>38</v>
      </c>
      <c r="P301" s="198">
        <f>I301+J301</f>
        <v>0</v>
      </c>
      <c r="Q301" s="198">
        <f>ROUND(I301*H301,2)</f>
        <v>0</v>
      </c>
      <c r="R301" s="198">
        <f>ROUND(J301*H301,2)</f>
        <v>0</v>
      </c>
      <c r="S301" s="71"/>
      <c r="T301" s="199">
        <f>S301*H301</f>
        <v>0</v>
      </c>
      <c r="U301" s="199">
        <v>1.0000000000000001E-5</v>
      </c>
      <c r="V301" s="199">
        <f>U301*H301</f>
        <v>1.8900000000000001E-4</v>
      </c>
      <c r="W301" s="199">
        <v>0</v>
      </c>
      <c r="X301" s="200">
        <f>W301*H301</f>
        <v>0</v>
      </c>
      <c r="Y301" s="34"/>
      <c r="Z301" s="34"/>
      <c r="AA301" s="34"/>
      <c r="AB301" s="34"/>
      <c r="AC301" s="34"/>
      <c r="AD301" s="34"/>
      <c r="AE301" s="34"/>
      <c r="AR301" s="201" t="s">
        <v>346</v>
      </c>
      <c r="AT301" s="201" t="s">
        <v>242</v>
      </c>
      <c r="AU301" s="201" t="s">
        <v>165</v>
      </c>
      <c r="AY301" s="17" t="s">
        <v>156</v>
      </c>
      <c r="BE301" s="202">
        <f>IF(O301="základní",K301,0)</f>
        <v>0</v>
      </c>
      <c r="BF301" s="202">
        <f>IF(O301="snížená",K301,0)</f>
        <v>0</v>
      </c>
      <c r="BG301" s="202">
        <f>IF(O301="zákl. přenesená",K301,0)</f>
        <v>0</v>
      </c>
      <c r="BH301" s="202">
        <f>IF(O301="sníž. přenesená",K301,0)</f>
        <v>0</v>
      </c>
      <c r="BI301" s="202">
        <f>IF(O301="nulová",K301,0)</f>
        <v>0</v>
      </c>
      <c r="BJ301" s="17" t="s">
        <v>165</v>
      </c>
      <c r="BK301" s="202">
        <f>ROUND(P301*H301,2)</f>
        <v>0</v>
      </c>
      <c r="BL301" s="17" t="s">
        <v>248</v>
      </c>
      <c r="BM301" s="201" t="s">
        <v>792</v>
      </c>
    </row>
    <row r="302" spans="1:65" s="14" customFormat="1" ht="11.25">
      <c r="B302" s="219"/>
      <c r="C302" s="220"/>
      <c r="D302" s="210" t="s">
        <v>194</v>
      </c>
      <c r="E302" s="220"/>
      <c r="F302" s="222" t="s">
        <v>246</v>
      </c>
      <c r="G302" s="220"/>
      <c r="H302" s="223">
        <v>18.899999999999999</v>
      </c>
      <c r="I302" s="224"/>
      <c r="J302" s="224"/>
      <c r="K302" s="220"/>
      <c r="L302" s="220"/>
      <c r="M302" s="225"/>
      <c r="N302" s="226"/>
      <c r="O302" s="227"/>
      <c r="P302" s="227"/>
      <c r="Q302" s="227"/>
      <c r="R302" s="227"/>
      <c r="S302" s="227"/>
      <c r="T302" s="227"/>
      <c r="U302" s="227"/>
      <c r="V302" s="227"/>
      <c r="W302" s="227"/>
      <c r="X302" s="228"/>
      <c r="AT302" s="229" t="s">
        <v>194</v>
      </c>
      <c r="AU302" s="229" t="s">
        <v>165</v>
      </c>
      <c r="AV302" s="14" t="s">
        <v>165</v>
      </c>
      <c r="AW302" s="14" t="s">
        <v>4</v>
      </c>
      <c r="AX302" s="14" t="s">
        <v>82</v>
      </c>
      <c r="AY302" s="229" t="s">
        <v>156</v>
      </c>
    </row>
    <row r="303" spans="1:65" s="2" customFormat="1" ht="24.2" customHeight="1">
      <c r="A303" s="34"/>
      <c r="B303" s="35"/>
      <c r="C303" s="189" t="s">
        <v>480</v>
      </c>
      <c r="D303" s="189" t="s">
        <v>159</v>
      </c>
      <c r="E303" s="190" t="s">
        <v>644</v>
      </c>
      <c r="F303" s="191" t="s">
        <v>645</v>
      </c>
      <c r="G303" s="192" t="s">
        <v>191</v>
      </c>
      <c r="H303" s="193">
        <v>24</v>
      </c>
      <c r="I303" s="194"/>
      <c r="J303" s="194"/>
      <c r="K303" s="195">
        <f>ROUND(P303*H303,2)</f>
        <v>0</v>
      </c>
      <c r="L303" s="191" t="s">
        <v>163</v>
      </c>
      <c r="M303" s="39"/>
      <c r="N303" s="196" t="s">
        <v>1</v>
      </c>
      <c r="O303" s="197" t="s">
        <v>38</v>
      </c>
      <c r="P303" s="198">
        <f>I303+J303</f>
        <v>0</v>
      </c>
      <c r="Q303" s="198">
        <f>ROUND(I303*H303,2)</f>
        <v>0</v>
      </c>
      <c r="R303" s="198">
        <f>ROUND(J303*H303,2)</f>
        <v>0</v>
      </c>
      <c r="S303" s="71"/>
      <c r="T303" s="199">
        <f>S303*H303</f>
        <v>0</v>
      </c>
      <c r="U303" s="199">
        <v>2.0000000000000001E-4</v>
      </c>
      <c r="V303" s="199">
        <f>U303*H303</f>
        <v>4.8000000000000004E-3</v>
      </c>
      <c r="W303" s="199">
        <v>0</v>
      </c>
      <c r="X303" s="200">
        <f>W303*H303</f>
        <v>0</v>
      </c>
      <c r="Y303" s="34"/>
      <c r="Z303" s="34"/>
      <c r="AA303" s="34"/>
      <c r="AB303" s="34"/>
      <c r="AC303" s="34"/>
      <c r="AD303" s="34"/>
      <c r="AE303" s="34"/>
      <c r="AR303" s="201" t="s">
        <v>248</v>
      </c>
      <c r="AT303" s="201" t="s">
        <v>159</v>
      </c>
      <c r="AU303" s="201" t="s">
        <v>165</v>
      </c>
      <c r="AY303" s="17" t="s">
        <v>156</v>
      </c>
      <c r="BE303" s="202">
        <f>IF(O303="základní",K303,0)</f>
        <v>0</v>
      </c>
      <c r="BF303" s="202">
        <f>IF(O303="snížená",K303,0)</f>
        <v>0</v>
      </c>
      <c r="BG303" s="202">
        <f>IF(O303="zákl. přenesená",K303,0)</f>
        <v>0</v>
      </c>
      <c r="BH303" s="202">
        <f>IF(O303="sníž. přenesená",K303,0)</f>
        <v>0</v>
      </c>
      <c r="BI303" s="202">
        <f>IF(O303="nulová",K303,0)</f>
        <v>0</v>
      </c>
      <c r="BJ303" s="17" t="s">
        <v>165</v>
      </c>
      <c r="BK303" s="202">
        <f>ROUND(P303*H303,2)</f>
        <v>0</v>
      </c>
      <c r="BL303" s="17" t="s">
        <v>248</v>
      </c>
      <c r="BM303" s="201" t="s">
        <v>793</v>
      </c>
    </row>
    <row r="304" spans="1:65" s="2" customFormat="1" ht="11.25">
      <c r="A304" s="34"/>
      <c r="B304" s="35"/>
      <c r="C304" s="36"/>
      <c r="D304" s="203" t="s">
        <v>167</v>
      </c>
      <c r="E304" s="36"/>
      <c r="F304" s="204" t="s">
        <v>647</v>
      </c>
      <c r="G304" s="36"/>
      <c r="H304" s="36"/>
      <c r="I304" s="205"/>
      <c r="J304" s="205"/>
      <c r="K304" s="36"/>
      <c r="L304" s="36"/>
      <c r="M304" s="39"/>
      <c r="N304" s="206"/>
      <c r="O304" s="207"/>
      <c r="P304" s="71"/>
      <c r="Q304" s="71"/>
      <c r="R304" s="71"/>
      <c r="S304" s="71"/>
      <c r="T304" s="71"/>
      <c r="U304" s="71"/>
      <c r="V304" s="71"/>
      <c r="W304" s="71"/>
      <c r="X304" s="72"/>
      <c r="Y304" s="34"/>
      <c r="Z304" s="34"/>
      <c r="AA304" s="34"/>
      <c r="AB304" s="34"/>
      <c r="AC304" s="34"/>
      <c r="AD304" s="34"/>
      <c r="AE304" s="34"/>
      <c r="AT304" s="17" t="s">
        <v>167</v>
      </c>
      <c r="AU304" s="17" t="s">
        <v>165</v>
      </c>
    </row>
    <row r="305" spans="1:65" s="2" customFormat="1" ht="33" customHeight="1">
      <c r="A305" s="34"/>
      <c r="B305" s="35"/>
      <c r="C305" s="189" t="s">
        <v>398</v>
      </c>
      <c r="D305" s="189" t="s">
        <v>159</v>
      </c>
      <c r="E305" s="190" t="s">
        <v>649</v>
      </c>
      <c r="F305" s="191" t="s">
        <v>650</v>
      </c>
      <c r="G305" s="192" t="s">
        <v>191</v>
      </c>
      <c r="H305" s="193">
        <v>24</v>
      </c>
      <c r="I305" s="194"/>
      <c r="J305" s="194"/>
      <c r="K305" s="195">
        <f>ROUND(P305*H305,2)</f>
        <v>0</v>
      </c>
      <c r="L305" s="191" t="s">
        <v>163</v>
      </c>
      <c r="M305" s="39"/>
      <c r="N305" s="196" t="s">
        <v>1</v>
      </c>
      <c r="O305" s="197" t="s">
        <v>38</v>
      </c>
      <c r="P305" s="198">
        <f>I305+J305</f>
        <v>0</v>
      </c>
      <c r="Q305" s="198">
        <f>ROUND(I305*H305,2)</f>
        <v>0</v>
      </c>
      <c r="R305" s="198">
        <f>ROUND(J305*H305,2)</f>
        <v>0</v>
      </c>
      <c r="S305" s="71"/>
      <c r="T305" s="199">
        <f>S305*H305</f>
        <v>0</v>
      </c>
      <c r="U305" s="199">
        <v>2.5999999999999998E-4</v>
      </c>
      <c r="V305" s="199">
        <f>U305*H305</f>
        <v>6.239999999999999E-3</v>
      </c>
      <c r="W305" s="199">
        <v>0</v>
      </c>
      <c r="X305" s="200">
        <f>W305*H305</f>
        <v>0</v>
      </c>
      <c r="Y305" s="34"/>
      <c r="Z305" s="34"/>
      <c r="AA305" s="34"/>
      <c r="AB305" s="34"/>
      <c r="AC305" s="34"/>
      <c r="AD305" s="34"/>
      <c r="AE305" s="34"/>
      <c r="AR305" s="201" t="s">
        <v>248</v>
      </c>
      <c r="AT305" s="201" t="s">
        <v>159</v>
      </c>
      <c r="AU305" s="201" t="s">
        <v>165</v>
      </c>
      <c r="AY305" s="17" t="s">
        <v>156</v>
      </c>
      <c r="BE305" s="202">
        <f>IF(O305="základní",K305,0)</f>
        <v>0</v>
      </c>
      <c r="BF305" s="202">
        <f>IF(O305="snížená",K305,0)</f>
        <v>0</v>
      </c>
      <c r="BG305" s="202">
        <f>IF(O305="zákl. přenesená",K305,0)</f>
        <v>0</v>
      </c>
      <c r="BH305" s="202">
        <f>IF(O305="sníž. přenesená",K305,0)</f>
        <v>0</v>
      </c>
      <c r="BI305" s="202">
        <f>IF(O305="nulová",K305,0)</f>
        <v>0</v>
      </c>
      <c r="BJ305" s="17" t="s">
        <v>165</v>
      </c>
      <c r="BK305" s="202">
        <f>ROUND(P305*H305,2)</f>
        <v>0</v>
      </c>
      <c r="BL305" s="17" t="s">
        <v>248</v>
      </c>
      <c r="BM305" s="201" t="s">
        <v>794</v>
      </c>
    </row>
    <row r="306" spans="1:65" s="2" customFormat="1" ht="11.25">
      <c r="A306" s="34"/>
      <c r="B306" s="35"/>
      <c r="C306" s="36"/>
      <c r="D306" s="203" t="s">
        <v>167</v>
      </c>
      <c r="E306" s="36"/>
      <c r="F306" s="204" t="s">
        <v>652</v>
      </c>
      <c r="G306" s="36"/>
      <c r="H306" s="36"/>
      <c r="I306" s="205"/>
      <c r="J306" s="205"/>
      <c r="K306" s="36"/>
      <c r="L306" s="36"/>
      <c r="M306" s="39"/>
      <c r="N306" s="206"/>
      <c r="O306" s="207"/>
      <c r="P306" s="71"/>
      <c r="Q306" s="71"/>
      <c r="R306" s="71"/>
      <c r="S306" s="71"/>
      <c r="T306" s="71"/>
      <c r="U306" s="71"/>
      <c r="V306" s="71"/>
      <c r="W306" s="71"/>
      <c r="X306" s="72"/>
      <c r="Y306" s="34"/>
      <c r="Z306" s="34"/>
      <c r="AA306" s="34"/>
      <c r="AB306" s="34"/>
      <c r="AC306" s="34"/>
      <c r="AD306" s="34"/>
      <c r="AE306" s="34"/>
      <c r="AT306" s="17" t="s">
        <v>167</v>
      </c>
      <c r="AU306" s="17" t="s">
        <v>165</v>
      </c>
    </row>
    <row r="307" spans="1:65" s="12" customFormat="1" ht="22.9" customHeight="1">
      <c r="B307" s="172"/>
      <c r="C307" s="173"/>
      <c r="D307" s="174" t="s">
        <v>73</v>
      </c>
      <c r="E307" s="187" t="s">
        <v>653</v>
      </c>
      <c r="F307" s="187" t="s">
        <v>654</v>
      </c>
      <c r="G307" s="173"/>
      <c r="H307" s="173"/>
      <c r="I307" s="176"/>
      <c r="J307" s="176"/>
      <c r="K307" s="188">
        <f>BK307</f>
        <v>0</v>
      </c>
      <c r="L307" s="173"/>
      <c r="M307" s="178"/>
      <c r="N307" s="179"/>
      <c r="O307" s="180"/>
      <c r="P307" s="180"/>
      <c r="Q307" s="181">
        <f>SUM(Q308:Q322)</f>
        <v>0</v>
      </c>
      <c r="R307" s="181">
        <f>SUM(R308:R322)</f>
        <v>0</v>
      </c>
      <c r="S307" s="180"/>
      <c r="T307" s="182">
        <f>SUM(T308:T322)</f>
        <v>0</v>
      </c>
      <c r="U307" s="180"/>
      <c r="V307" s="182">
        <f>SUM(V308:V322)</f>
        <v>7.1499999999999994E-2</v>
      </c>
      <c r="W307" s="180"/>
      <c r="X307" s="183">
        <f>SUM(X308:X322)</f>
        <v>0</v>
      </c>
      <c r="AR307" s="184" t="s">
        <v>165</v>
      </c>
      <c r="AT307" s="185" t="s">
        <v>73</v>
      </c>
      <c r="AU307" s="185" t="s">
        <v>82</v>
      </c>
      <c r="AY307" s="184" t="s">
        <v>156</v>
      </c>
      <c r="BK307" s="186">
        <f>SUM(BK308:BK322)</f>
        <v>0</v>
      </c>
    </row>
    <row r="308" spans="1:65" s="2" customFormat="1" ht="33" customHeight="1">
      <c r="A308" s="34"/>
      <c r="B308" s="35"/>
      <c r="C308" s="189" t="s">
        <v>425</v>
      </c>
      <c r="D308" s="189" t="s">
        <v>159</v>
      </c>
      <c r="E308" s="190" t="s">
        <v>656</v>
      </c>
      <c r="F308" s="191" t="s">
        <v>657</v>
      </c>
      <c r="G308" s="192" t="s">
        <v>180</v>
      </c>
      <c r="H308" s="193">
        <v>1</v>
      </c>
      <c r="I308" s="194"/>
      <c r="J308" s="194"/>
      <c r="K308" s="195">
        <f>ROUND(P308*H308,2)</f>
        <v>0</v>
      </c>
      <c r="L308" s="191" t="s">
        <v>163</v>
      </c>
      <c r="M308" s="39"/>
      <c r="N308" s="196" t="s">
        <v>1</v>
      </c>
      <c r="O308" s="197" t="s">
        <v>38</v>
      </c>
      <c r="P308" s="198">
        <f>I308+J308</f>
        <v>0</v>
      </c>
      <c r="Q308" s="198">
        <f>ROUND(I308*H308,2)</f>
        <v>0</v>
      </c>
      <c r="R308" s="198">
        <f>ROUND(J308*H308,2)</f>
        <v>0</v>
      </c>
      <c r="S308" s="71"/>
      <c r="T308" s="199">
        <f>S308*H308</f>
        <v>0</v>
      </c>
      <c r="U308" s="199">
        <v>0</v>
      </c>
      <c r="V308" s="199">
        <f>U308*H308</f>
        <v>0</v>
      </c>
      <c r="W308" s="199">
        <v>0</v>
      </c>
      <c r="X308" s="200">
        <f>W308*H308</f>
        <v>0</v>
      </c>
      <c r="Y308" s="34"/>
      <c r="Z308" s="34"/>
      <c r="AA308" s="34"/>
      <c r="AB308" s="34"/>
      <c r="AC308" s="34"/>
      <c r="AD308" s="34"/>
      <c r="AE308" s="34"/>
      <c r="AR308" s="201" t="s">
        <v>248</v>
      </c>
      <c r="AT308" s="201" t="s">
        <v>159</v>
      </c>
      <c r="AU308" s="201" t="s">
        <v>165</v>
      </c>
      <c r="AY308" s="17" t="s">
        <v>156</v>
      </c>
      <c r="BE308" s="202">
        <f>IF(O308="základní",K308,0)</f>
        <v>0</v>
      </c>
      <c r="BF308" s="202">
        <f>IF(O308="snížená",K308,0)</f>
        <v>0</v>
      </c>
      <c r="BG308" s="202">
        <f>IF(O308="zákl. přenesená",K308,0)</f>
        <v>0</v>
      </c>
      <c r="BH308" s="202">
        <f>IF(O308="sníž. přenesená",K308,0)</f>
        <v>0</v>
      </c>
      <c r="BI308" s="202">
        <f>IF(O308="nulová",K308,0)</f>
        <v>0</v>
      </c>
      <c r="BJ308" s="17" t="s">
        <v>165</v>
      </c>
      <c r="BK308" s="202">
        <f>ROUND(P308*H308,2)</f>
        <v>0</v>
      </c>
      <c r="BL308" s="17" t="s">
        <v>248</v>
      </c>
      <c r="BM308" s="201" t="s">
        <v>795</v>
      </c>
    </row>
    <row r="309" spans="1:65" s="2" customFormat="1" ht="11.25">
      <c r="A309" s="34"/>
      <c r="B309" s="35"/>
      <c r="C309" s="36"/>
      <c r="D309" s="203" t="s">
        <v>167</v>
      </c>
      <c r="E309" s="36"/>
      <c r="F309" s="204" t="s">
        <v>659</v>
      </c>
      <c r="G309" s="36"/>
      <c r="H309" s="36"/>
      <c r="I309" s="205"/>
      <c r="J309" s="205"/>
      <c r="K309" s="36"/>
      <c r="L309" s="36"/>
      <c r="M309" s="39"/>
      <c r="N309" s="206"/>
      <c r="O309" s="207"/>
      <c r="P309" s="71"/>
      <c r="Q309" s="71"/>
      <c r="R309" s="71"/>
      <c r="S309" s="71"/>
      <c r="T309" s="71"/>
      <c r="U309" s="71"/>
      <c r="V309" s="71"/>
      <c r="W309" s="71"/>
      <c r="X309" s="72"/>
      <c r="Y309" s="34"/>
      <c r="Z309" s="34"/>
      <c r="AA309" s="34"/>
      <c r="AB309" s="34"/>
      <c r="AC309" s="34"/>
      <c r="AD309" s="34"/>
      <c r="AE309" s="34"/>
      <c r="AT309" s="17" t="s">
        <v>167</v>
      </c>
      <c r="AU309" s="17" t="s">
        <v>165</v>
      </c>
    </row>
    <row r="310" spans="1:65" s="2" customFormat="1" ht="24.2" customHeight="1">
      <c r="A310" s="34"/>
      <c r="B310" s="35"/>
      <c r="C310" s="241" t="s">
        <v>430</v>
      </c>
      <c r="D310" s="241" t="s">
        <v>242</v>
      </c>
      <c r="E310" s="242" t="s">
        <v>661</v>
      </c>
      <c r="F310" s="243" t="s">
        <v>662</v>
      </c>
      <c r="G310" s="244" t="s">
        <v>162</v>
      </c>
      <c r="H310" s="245">
        <v>1</v>
      </c>
      <c r="I310" s="246"/>
      <c r="J310" s="247"/>
      <c r="K310" s="248">
        <f t="shared" ref="K310:K315" si="1">ROUND(P310*H310,2)</f>
        <v>0</v>
      </c>
      <c r="L310" s="243" t="s">
        <v>163</v>
      </c>
      <c r="M310" s="249"/>
      <c r="N310" s="250" t="s">
        <v>1</v>
      </c>
      <c r="O310" s="197" t="s">
        <v>38</v>
      </c>
      <c r="P310" s="198">
        <f t="shared" ref="P310:P315" si="2">I310+J310</f>
        <v>0</v>
      </c>
      <c r="Q310" s="198">
        <f t="shared" ref="Q310:Q315" si="3">ROUND(I310*H310,2)</f>
        <v>0</v>
      </c>
      <c r="R310" s="198">
        <f t="shared" ref="R310:R315" si="4">ROUND(J310*H310,2)</f>
        <v>0</v>
      </c>
      <c r="S310" s="71"/>
      <c r="T310" s="199">
        <f t="shared" ref="T310:T315" si="5">S310*H310</f>
        <v>0</v>
      </c>
      <c r="U310" s="199">
        <v>4.4000000000000003E-3</v>
      </c>
      <c r="V310" s="199">
        <f t="shared" ref="V310:V315" si="6">U310*H310</f>
        <v>4.4000000000000003E-3</v>
      </c>
      <c r="W310" s="199">
        <v>0</v>
      </c>
      <c r="X310" s="200">
        <f t="shared" ref="X310:X315" si="7">W310*H310</f>
        <v>0</v>
      </c>
      <c r="Y310" s="34"/>
      <c r="Z310" s="34"/>
      <c r="AA310" s="34"/>
      <c r="AB310" s="34"/>
      <c r="AC310" s="34"/>
      <c r="AD310" s="34"/>
      <c r="AE310" s="34"/>
      <c r="AR310" s="201" t="s">
        <v>346</v>
      </c>
      <c r="AT310" s="201" t="s">
        <v>242</v>
      </c>
      <c r="AU310" s="201" t="s">
        <v>165</v>
      </c>
      <c r="AY310" s="17" t="s">
        <v>156</v>
      </c>
      <c r="BE310" s="202">
        <f t="shared" ref="BE310:BE315" si="8">IF(O310="základní",K310,0)</f>
        <v>0</v>
      </c>
      <c r="BF310" s="202">
        <f t="shared" ref="BF310:BF315" si="9">IF(O310="snížená",K310,0)</f>
        <v>0</v>
      </c>
      <c r="BG310" s="202">
        <f t="shared" ref="BG310:BG315" si="10">IF(O310="zákl. přenesená",K310,0)</f>
        <v>0</v>
      </c>
      <c r="BH310" s="202">
        <f t="shared" ref="BH310:BH315" si="11">IF(O310="sníž. přenesená",K310,0)</f>
        <v>0</v>
      </c>
      <c r="BI310" s="202">
        <f t="shared" ref="BI310:BI315" si="12">IF(O310="nulová",K310,0)</f>
        <v>0</v>
      </c>
      <c r="BJ310" s="17" t="s">
        <v>165</v>
      </c>
      <c r="BK310" s="202">
        <f t="shared" ref="BK310:BK315" si="13">ROUND(P310*H310,2)</f>
        <v>0</v>
      </c>
      <c r="BL310" s="17" t="s">
        <v>248</v>
      </c>
      <c r="BM310" s="201" t="s">
        <v>796</v>
      </c>
    </row>
    <row r="311" spans="1:65" s="2" customFormat="1" ht="24.2" customHeight="1">
      <c r="A311" s="34"/>
      <c r="B311" s="35"/>
      <c r="C311" s="241" t="s">
        <v>434</v>
      </c>
      <c r="D311" s="241" t="s">
        <v>242</v>
      </c>
      <c r="E311" s="242" t="s">
        <v>665</v>
      </c>
      <c r="F311" s="243" t="s">
        <v>666</v>
      </c>
      <c r="G311" s="244" t="s">
        <v>180</v>
      </c>
      <c r="H311" s="245">
        <v>1</v>
      </c>
      <c r="I311" s="246"/>
      <c r="J311" s="247"/>
      <c r="K311" s="248">
        <f t="shared" si="1"/>
        <v>0</v>
      </c>
      <c r="L311" s="243" t="s">
        <v>163</v>
      </c>
      <c r="M311" s="249"/>
      <c r="N311" s="250" t="s">
        <v>1</v>
      </c>
      <c r="O311" s="197" t="s">
        <v>38</v>
      </c>
      <c r="P311" s="198">
        <f t="shared" si="2"/>
        <v>0</v>
      </c>
      <c r="Q311" s="198">
        <f t="shared" si="3"/>
        <v>0</v>
      </c>
      <c r="R311" s="198">
        <f t="shared" si="4"/>
        <v>0</v>
      </c>
      <c r="S311" s="71"/>
      <c r="T311" s="199">
        <f t="shared" si="5"/>
        <v>0</v>
      </c>
      <c r="U311" s="199">
        <v>1.77E-2</v>
      </c>
      <c r="V311" s="199">
        <f t="shared" si="6"/>
        <v>1.77E-2</v>
      </c>
      <c r="W311" s="199">
        <v>0</v>
      </c>
      <c r="X311" s="200">
        <f t="shared" si="7"/>
        <v>0</v>
      </c>
      <c r="Y311" s="34"/>
      <c r="Z311" s="34"/>
      <c r="AA311" s="34"/>
      <c r="AB311" s="34"/>
      <c r="AC311" s="34"/>
      <c r="AD311" s="34"/>
      <c r="AE311" s="34"/>
      <c r="AR311" s="201" t="s">
        <v>346</v>
      </c>
      <c r="AT311" s="201" t="s">
        <v>242</v>
      </c>
      <c r="AU311" s="201" t="s">
        <v>165</v>
      </c>
      <c r="AY311" s="17" t="s">
        <v>156</v>
      </c>
      <c r="BE311" s="202">
        <f t="shared" si="8"/>
        <v>0</v>
      </c>
      <c r="BF311" s="202">
        <f t="shared" si="9"/>
        <v>0</v>
      </c>
      <c r="BG311" s="202">
        <f t="shared" si="10"/>
        <v>0</v>
      </c>
      <c r="BH311" s="202">
        <f t="shared" si="11"/>
        <v>0</v>
      </c>
      <c r="BI311" s="202">
        <f t="shared" si="12"/>
        <v>0</v>
      </c>
      <c r="BJ311" s="17" t="s">
        <v>165</v>
      </c>
      <c r="BK311" s="202">
        <f t="shared" si="13"/>
        <v>0</v>
      </c>
      <c r="BL311" s="17" t="s">
        <v>248</v>
      </c>
      <c r="BM311" s="201" t="s">
        <v>797</v>
      </c>
    </row>
    <row r="312" spans="1:65" s="2" customFormat="1" ht="24.2" customHeight="1">
      <c r="A312" s="34"/>
      <c r="B312" s="35"/>
      <c r="C312" s="241" t="s">
        <v>439</v>
      </c>
      <c r="D312" s="241" t="s">
        <v>242</v>
      </c>
      <c r="E312" s="242" t="s">
        <v>669</v>
      </c>
      <c r="F312" s="243" t="s">
        <v>670</v>
      </c>
      <c r="G312" s="244" t="s">
        <v>162</v>
      </c>
      <c r="H312" s="245">
        <v>1</v>
      </c>
      <c r="I312" s="246"/>
      <c r="J312" s="247"/>
      <c r="K312" s="248">
        <f t="shared" si="1"/>
        <v>0</v>
      </c>
      <c r="L312" s="243" t="s">
        <v>163</v>
      </c>
      <c r="M312" s="249"/>
      <c r="N312" s="250" t="s">
        <v>1</v>
      </c>
      <c r="O312" s="197" t="s">
        <v>38</v>
      </c>
      <c r="P312" s="198">
        <f t="shared" si="2"/>
        <v>0</v>
      </c>
      <c r="Q312" s="198">
        <f t="shared" si="3"/>
        <v>0</v>
      </c>
      <c r="R312" s="198">
        <f t="shared" si="4"/>
        <v>0</v>
      </c>
      <c r="S312" s="71"/>
      <c r="T312" s="199">
        <f t="shared" si="5"/>
        <v>0</v>
      </c>
      <c r="U312" s="199">
        <v>1.1999999999999999E-3</v>
      </c>
      <c r="V312" s="199">
        <f t="shared" si="6"/>
        <v>1.1999999999999999E-3</v>
      </c>
      <c r="W312" s="199">
        <v>0</v>
      </c>
      <c r="X312" s="200">
        <f t="shared" si="7"/>
        <v>0</v>
      </c>
      <c r="Y312" s="34"/>
      <c r="Z312" s="34"/>
      <c r="AA312" s="34"/>
      <c r="AB312" s="34"/>
      <c r="AC312" s="34"/>
      <c r="AD312" s="34"/>
      <c r="AE312" s="34"/>
      <c r="AR312" s="201" t="s">
        <v>346</v>
      </c>
      <c r="AT312" s="201" t="s">
        <v>242</v>
      </c>
      <c r="AU312" s="201" t="s">
        <v>165</v>
      </c>
      <c r="AY312" s="17" t="s">
        <v>156</v>
      </c>
      <c r="BE312" s="202">
        <f t="shared" si="8"/>
        <v>0</v>
      </c>
      <c r="BF312" s="202">
        <f t="shared" si="9"/>
        <v>0</v>
      </c>
      <c r="BG312" s="202">
        <f t="shared" si="10"/>
        <v>0</v>
      </c>
      <c r="BH312" s="202">
        <f t="shared" si="11"/>
        <v>0</v>
      </c>
      <c r="BI312" s="202">
        <f t="shared" si="12"/>
        <v>0</v>
      </c>
      <c r="BJ312" s="17" t="s">
        <v>165</v>
      </c>
      <c r="BK312" s="202">
        <f t="shared" si="13"/>
        <v>0</v>
      </c>
      <c r="BL312" s="17" t="s">
        <v>248</v>
      </c>
      <c r="BM312" s="201" t="s">
        <v>798</v>
      </c>
    </row>
    <row r="313" spans="1:65" s="2" customFormat="1" ht="24.2" customHeight="1">
      <c r="A313" s="34"/>
      <c r="B313" s="35"/>
      <c r="C313" s="241" t="s">
        <v>444</v>
      </c>
      <c r="D313" s="241" t="s">
        <v>242</v>
      </c>
      <c r="E313" s="242" t="s">
        <v>673</v>
      </c>
      <c r="F313" s="243" t="s">
        <v>674</v>
      </c>
      <c r="G313" s="244" t="s">
        <v>162</v>
      </c>
      <c r="H313" s="245">
        <v>1</v>
      </c>
      <c r="I313" s="246"/>
      <c r="J313" s="247"/>
      <c r="K313" s="248">
        <f t="shared" si="1"/>
        <v>0</v>
      </c>
      <c r="L313" s="243" t="s">
        <v>163</v>
      </c>
      <c r="M313" s="249"/>
      <c r="N313" s="250" t="s">
        <v>1</v>
      </c>
      <c r="O313" s="197" t="s">
        <v>38</v>
      </c>
      <c r="P313" s="198">
        <f t="shared" si="2"/>
        <v>0</v>
      </c>
      <c r="Q313" s="198">
        <f t="shared" si="3"/>
        <v>0</v>
      </c>
      <c r="R313" s="198">
        <f t="shared" si="4"/>
        <v>0</v>
      </c>
      <c r="S313" s="71"/>
      <c r="T313" s="199">
        <f t="shared" si="5"/>
        <v>0</v>
      </c>
      <c r="U313" s="199">
        <v>5.0000000000000002E-5</v>
      </c>
      <c r="V313" s="199">
        <f t="shared" si="6"/>
        <v>5.0000000000000002E-5</v>
      </c>
      <c r="W313" s="199">
        <v>0</v>
      </c>
      <c r="X313" s="200">
        <f t="shared" si="7"/>
        <v>0</v>
      </c>
      <c r="Y313" s="34"/>
      <c r="Z313" s="34"/>
      <c r="AA313" s="34"/>
      <c r="AB313" s="34"/>
      <c r="AC313" s="34"/>
      <c r="AD313" s="34"/>
      <c r="AE313" s="34"/>
      <c r="AR313" s="201" t="s">
        <v>346</v>
      </c>
      <c r="AT313" s="201" t="s">
        <v>242</v>
      </c>
      <c r="AU313" s="201" t="s">
        <v>165</v>
      </c>
      <c r="AY313" s="17" t="s">
        <v>156</v>
      </c>
      <c r="BE313" s="202">
        <f t="shared" si="8"/>
        <v>0</v>
      </c>
      <c r="BF313" s="202">
        <f t="shared" si="9"/>
        <v>0</v>
      </c>
      <c r="BG313" s="202">
        <f t="shared" si="10"/>
        <v>0</v>
      </c>
      <c r="BH313" s="202">
        <f t="shared" si="11"/>
        <v>0</v>
      </c>
      <c r="BI313" s="202">
        <f t="shared" si="12"/>
        <v>0</v>
      </c>
      <c r="BJ313" s="17" t="s">
        <v>165</v>
      </c>
      <c r="BK313" s="202">
        <f t="shared" si="13"/>
        <v>0</v>
      </c>
      <c r="BL313" s="17" t="s">
        <v>248</v>
      </c>
      <c r="BM313" s="201" t="s">
        <v>799</v>
      </c>
    </row>
    <row r="314" spans="1:65" s="2" customFormat="1" ht="24.2" customHeight="1">
      <c r="A314" s="34"/>
      <c r="B314" s="35"/>
      <c r="C314" s="241" t="s">
        <v>449</v>
      </c>
      <c r="D314" s="241" t="s">
        <v>242</v>
      </c>
      <c r="E314" s="242" t="s">
        <v>677</v>
      </c>
      <c r="F314" s="243" t="s">
        <v>678</v>
      </c>
      <c r="G314" s="244" t="s">
        <v>162</v>
      </c>
      <c r="H314" s="245">
        <v>1</v>
      </c>
      <c r="I314" s="246"/>
      <c r="J314" s="247"/>
      <c r="K314" s="248">
        <f t="shared" si="1"/>
        <v>0</v>
      </c>
      <c r="L314" s="243" t="s">
        <v>163</v>
      </c>
      <c r="M314" s="249"/>
      <c r="N314" s="250" t="s">
        <v>1</v>
      </c>
      <c r="O314" s="197" t="s">
        <v>38</v>
      </c>
      <c r="P314" s="198">
        <f t="shared" si="2"/>
        <v>0</v>
      </c>
      <c r="Q314" s="198">
        <f t="shared" si="3"/>
        <v>0</v>
      </c>
      <c r="R314" s="198">
        <f t="shared" si="4"/>
        <v>0</v>
      </c>
      <c r="S314" s="71"/>
      <c r="T314" s="199">
        <f t="shared" si="5"/>
        <v>0</v>
      </c>
      <c r="U314" s="199">
        <v>2.1000000000000001E-4</v>
      </c>
      <c r="V314" s="199">
        <f t="shared" si="6"/>
        <v>2.1000000000000001E-4</v>
      </c>
      <c r="W314" s="199">
        <v>0</v>
      </c>
      <c r="X314" s="200">
        <f t="shared" si="7"/>
        <v>0</v>
      </c>
      <c r="Y314" s="34"/>
      <c r="Z314" s="34"/>
      <c r="AA314" s="34"/>
      <c r="AB314" s="34"/>
      <c r="AC314" s="34"/>
      <c r="AD314" s="34"/>
      <c r="AE314" s="34"/>
      <c r="AR314" s="201" t="s">
        <v>346</v>
      </c>
      <c r="AT314" s="201" t="s">
        <v>242</v>
      </c>
      <c r="AU314" s="201" t="s">
        <v>165</v>
      </c>
      <c r="AY314" s="17" t="s">
        <v>156</v>
      </c>
      <c r="BE314" s="202">
        <f t="shared" si="8"/>
        <v>0</v>
      </c>
      <c r="BF314" s="202">
        <f t="shared" si="9"/>
        <v>0</v>
      </c>
      <c r="BG314" s="202">
        <f t="shared" si="10"/>
        <v>0</v>
      </c>
      <c r="BH314" s="202">
        <f t="shared" si="11"/>
        <v>0</v>
      </c>
      <c r="BI314" s="202">
        <f t="shared" si="12"/>
        <v>0</v>
      </c>
      <c r="BJ314" s="17" t="s">
        <v>165</v>
      </c>
      <c r="BK314" s="202">
        <f t="shared" si="13"/>
        <v>0</v>
      </c>
      <c r="BL314" s="17" t="s">
        <v>248</v>
      </c>
      <c r="BM314" s="201" t="s">
        <v>800</v>
      </c>
    </row>
    <row r="315" spans="1:65" s="2" customFormat="1" ht="33" customHeight="1">
      <c r="A315" s="34"/>
      <c r="B315" s="35"/>
      <c r="C315" s="189" t="s">
        <v>465</v>
      </c>
      <c r="D315" s="189" t="s">
        <v>159</v>
      </c>
      <c r="E315" s="190" t="s">
        <v>801</v>
      </c>
      <c r="F315" s="191" t="s">
        <v>802</v>
      </c>
      <c r="G315" s="192" t="s">
        <v>180</v>
      </c>
      <c r="H315" s="193">
        <v>4</v>
      </c>
      <c r="I315" s="194"/>
      <c r="J315" s="194"/>
      <c r="K315" s="195">
        <f t="shared" si="1"/>
        <v>0</v>
      </c>
      <c r="L315" s="191" t="s">
        <v>163</v>
      </c>
      <c r="M315" s="39"/>
      <c r="N315" s="196" t="s">
        <v>1</v>
      </c>
      <c r="O315" s="197" t="s">
        <v>38</v>
      </c>
      <c r="P315" s="198">
        <f t="shared" si="2"/>
        <v>0</v>
      </c>
      <c r="Q315" s="198">
        <f t="shared" si="3"/>
        <v>0</v>
      </c>
      <c r="R315" s="198">
        <f t="shared" si="4"/>
        <v>0</v>
      </c>
      <c r="S315" s="71"/>
      <c r="T315" s="199">
        <f t="shared" si="5"/>
        <v>0</v>
      </c>
      <c r="U315" s="199">
        <v>0</v>
      </c>
      <c r="V315" s="199">
        <f t="shared" si="6"/>
        <v>0</v>
      </c>
      <c r="W315" s="199">
        <v>0</v>
      </c>
      <c r="X315" s="200">
        <f t="shared" si="7"/>
        <v>0</v>
      </c>
      <c r="Y315" s="34"/>
      <c r="Z315" s="34"/>
      <c r="AA315" s="34"/>
      <c r="AB315" s="34"/>
      <c r="AC315" s="34"/>
      <c r="AD315" s="34"/>
      <c r="AE315" s="34"/>
      <c r="AR315" s="201" t="s">
        <v>248</v>
      </c>
      <c r="AT315" s="201" t="s">
        <v>159</v>
      </c>
      <c r="AU315" s="201" t="s">
        <v>165</v>
      </c>
      <c r="AY315" s="17" t="s">
        <v>156</v>
      </c>
      <c r="BE315" s="202">
        <f t="shared" si="8"/>
        <v>0</v>
      </c>
      <c r="BF315" s="202">
        <f t="shared" si="9"/>
        <v>0</v>
      </c>
      <c r="BG315" s="202">
        <f t="shared" si="10"/>
        <v>0</v>
      </c>
      <c r="BH315" s="202">
        <f t="shared" si="11"/>
        <v>0</v>
      </c>
      <c r="BI315" s="202">
        <f t="shared" si="12"/>
        <v>0</v>
      </c>
      <c r="BJ315" s="17" t="s">
        <v>165</v>
      </c>
      <c r="BK315" s="202">
        <f t="shared" si="13"/>
        <v>0</v>
      </c>
      <c r="BL315" s="17" t="s">
        <v>248</v>
      </c>
      <c r="BM315" s="201" t="s">
        <v>803</v>
      </c>
    </row>
    <row r="316" spans="1:65" s="2" customFormat="1" ht="11.25">
      <c r="A316" s="34"/>
      <c r="B316" s="35"/>
      <c r="C316" s="36"/>
      <c r="D316" s="203" t="s">
        <v>167</v>
      </c>
      <c r="E316" s="36"/>
      <c r="F316" s="204" t="s">
        <v>804</v>
      </c>
      <c r="G316" s="36"/>
      <c r="H316" s="36"/>
      <c r="I316" s="205"/>
      <c r="J316" s="205"/>
      <c r="K316" s="36"/>
      <c r="L316" s="36"/>
      <c r="M316" s="39"/>
      <c r="N316" s="206"/>
      <c r="O316" s="207"/>
      <c r="P316" s="71"/>
      <c r="Q316" s="71"/>
      <c r="R316" s="71"/>
      <c r="S316" s="71"/>
      <c r="T316" s="71"/>
      <c r="U316" s="71"/>
      <c r="V316" s="71"/>
      <c r="W316" s="71"/>
      <c r="X316" s="72"/>
      <c r="Y316" s="34"/>
      <c r="Z316" s="34"/>
      <c r="AA316" s="34"/>
      <c r="AB316" s="34"/>
      <c r="AC316" s="34"/>
      <c r="AD316" s="34"/>
      <c r="AE316" s="34"/>
      <c r="AT316" s="17" t="s">
        <v>167</v>
      </c>
      <c r="AU316" s="17" t="s">
        <v>165</v>
      </c>
    </row>
    <row r="317" spans="1:65" s="2" customFormat="1" ht="24.2" customHeight="1">
      <c r="A317" s="34"/>
      <c r="B317" s="35"/>
      <c r="C317" s="241" t="s">
        <v>470</v>
      </c>
      <c r="D317" s="241" t="s">
        <v>242</v>
      </c>
      <c r="E317" s="242" t="s">
        <v>805</v>
      </c>
      <c r="F317" s="243" t="s">
        <v>806</v>
      </c>
      <c r="G317" s="244" t="s">
        <v>162</v>
      </c>
      <c r="H317" s="245">
        <v>2</v>
      </c>
      <c r="I317" s="246"/>
      <c r="J317" s="247"/>
      <c r="K317" s="248">
        <f>ROUND(P317*H317,2)</f>
        <v>0</v>
      </c>
      <c r="L317" s="243" t="s">
        <v>163</v>
      </c>
      <c r="M317" s="249"/>
      <c r="N317" s="250" t="s">
        <v>1</v>
      </c>
      <c r="O317" s="197" t="s">
        <v>38</v>
      </c>
      <c r="P317" s="198">
        <f>I317+J317</f>
        <v>0</v>
      </c>
      <c r="Q317" s="198">
        <f>ROUND(I317*H317,2)</f>
        <v>0</v>
      </c>
      <c r="R317" s="198">
        <f>ROUND(J317*H317,2)</f>
        <v>0</v>
      </c>
      <c r="S317" s="71"/>
      <c r="T317" s="199">
        <f>S317*H317</f>
        <v>0</v>
      </c>
      <c r="U317" s="199">
        <v>1.5E-3</v>
      </c>
      <c r="V317" s="199">
        <f>U317*H317</f>
        <v>3.0000000000000001E-3</v>
      </c>
      <c r="W317" s="199">
        <v>0</v>
      </c>
      <c r="X317" s="200">
        <f>W317*H317</f>
        <v>0</v>
      </c>
      <c r="Y317" s="34"/>
      <c r="Z317" s="34"/>
      <c r="AA317" s="34"/>
      <c r="AB317" s="34"/>
      <c r="AC317" s="34"/>
      <c r="AD317" s="34"/>
      <c r="AE317" s="34"/>
      <c r="AR317" s="201" t="s">
        <v>346</v>
      </c>
      <c r="AT317" s="201" t="s">
        <v>242</v>
      </c>
      <c r="AU317" s="201" t="s">
        <v>165</v>
      </c>
      <c r="AY317" s="17" t="s">
        <v>156</v>
      </c>
      <c r="BE317" s="202">
        <f>IF(O317="základní",K317,0)</f>
        <v>0</v>
      </c>
      <c r="BF317" s="202">
        <f>IF(O317="snížená",K317,0)</f>
        <v>0</v>
      </c>
      <c r="BG317" s="202">
        <f>IF(O317="zákl. přenesená",K317,0)</f>
        <v>0</v>
      </c>
      <c r="BH317" s="202">
        <f>IF(O317="sníž. přenesená",K317,0)</f>
        <v>0</v>
      </c>
      <c r="BI317" s="202">
        <f>IF(O317="nulová",K317,0)</f>
        <v>0</v>
      </c>
      <c r="BJ317" s="17" t="s">
        <v>165</v>
      </c>
      <c r="BK317" s="202">
        <f>ROUND(P317*H317,2)</f>
        <v>0</v>
      </c>
      <c r="BL317" s="17" t="s">
        <v>248</v>
      </c>
      <c r="BM317" s="201" t="s">
        <v>807</v>
      </c>
    </row>
    <row r="318" spans="1:65" s="2" customFormat="1" ht="24.2" customHeight="1">
      <c r="A318" s="34"/>
      <c r="B318" s="35"/>
      <c r="C318" s="241" t="s">
        <v>475</v>
      </c>
      <c r="D318" s="241" t="s">
        <v>242</v>
      </c>
      <c r="E318" s="242" t="s">
        <v>808</v>
      </c>
      <c r="F318" s="243" t="s">
        <v>809</v>
      </c>
      <c r="G318" s="244" t="s">
        <v>180</v>
      </c>
      <c r="H318" s="245">
        <v>4</v>
      </c>
      <c r="I318" s="246"/>
      <c r="J318" s="247"/>
      <c r="K318" s="248">
        <f>ROUND(P318*H318,2)</f>
        <v>0</v>
      </c>
      <c r="L318" s="243" t="s">
        <v>163</v>
      </c>
      <c r="M318" s="249"/>
      <c r="N318" s="250" t="s">
        <v>1</v>
      </c>
      <c r="O318" s="197" t="s">
        <v>38</v>
      </c>
      <c r="P318" s="198">
        <f>I318+J318</f>
        <v>0</v>
      </c>
      <c r="Q318" s="198">
        <f>ROUND(I318*H318,2)</f>
        <v>0</v>
      </c>
      <c r="R318" s="198">
        <f>ROUND(J318*H318,2)</f>
        <v>0</v>
      </c>
      <c r="S318" s="71"/>
      <c r="T318" s="199">
        <f>S318*H318</f>
        <v>0</v>
      </c>
      <c r="U318" s="199">
        <v>1.11E-2</v>
      </c>
      <c r="V318" s="199">
        <f>U318*H318</f>
        <v>4.4400000000000002E-2</v>
      </c>
      <c r="W318" s="199">
        <v>0</v>
      </c>
      <c r="X318" s="200">
        <f>W318*H318</f>
        <v>0</v>
      </c>
      <c r="Y318" s="34"/>
      <c r="Z318" s="34"/>
      <c r="AA318" s="34"/>
      <c r="AB318" s="34"/>
      <c r="AC318" s="34"/>
      <c r="AD318" s="34"/>
      <c r="AE318" s="34"/>
      <c r="AR318" s="201" t="s">
        <v>346</v>
      </c>
      <c r="AT318" s="201" t="s">
        <v>242</v>
      </c>
      <c r="AU318" s="201" t="s">
        <v>165</v>
      </c>
      <c r="AY318" s="17" t="s">
        <v>156</v>
      </c>
      <c r="BE318" s="202">
        <f>IF(O318="základní",K318,0)</f>
        <v>0</v>
      </c>
      <c r="BF318" s="202">
        <f>IF(O318="snížená",K318,0)</f>
        <v>0</v>
      </c>
      <c r="BG318" s="202">
        <f>IF(O318="zákl. přenesená",K318,0)</f>
        <v>0</v>
      </c>
      <c r="BH318" s="202">
        <f>IF(O318="sníž. přenesená",K318,0)</f>
        <v>0</v>
      </c>
      <c r="BI318" s="202">
        <f>IF(O318="nulová",K318,0)</f>
        <v>0</v>
      </c>
      <c r="BJ318" s="17" t="s">
        <v>165</v>
      </c>
      <c r="BK318" s="202">
        <f>ROUND(P318*H318,2)</f>
        <v>0</v>
      </c>
      <c r="BL318" s="17" t="s">
        <v>248</v>
      </c>
      <c r="BM318" s="201" t="s">
        <v>810</v>
      </c>
    </row>
    <row r="319" spans="1:65" s="2" customFormat="1" ht="16.5" customHeight="1">
      <c r="A319" s="34"/>
      <c r="B319" s="35"/>
      <c r="C319" s="241" t="s">
        <v>544</v>
      </c>
      <c r="D319" s="241" t="s">
        <v>242</v>
      </c>
      <c r="E319" s="242" t="s">
        <v>811</v>
      </c>
      <c r="F319" s="243" t="s">
        <v>812</v>
      </c>
      <c r="G319" s="244" t="s">
        <v>162</v>
      </c>
      <c r="H319" s="245">
        <v>2</v>
      </c>
      <c r="I319" s="246"/>
      <c r="J319" s="247"/>
      <c r="K319" s="248">
        <f>ROUND(P319*H319,2)</f>
        <v>0</v>
      </c>
      <c r="L319" s="243" t="s">
        <v>1</v>
      </c>
      <c r="M319" s="249"/>
      <c r="N319" s="250" t="s">
        <v>1</v>
      </c>
      <c r="O319" s="197" t="s">
        <v>38</v>
      </c>
      <c r="P319" s="198">
        <f>I319+J319</f>
        <v>0</v>
      </c>
      <c r="Q319" s="198">
        <f>ROUND(I319*H319,2)</f>
        <v>0</v>
      </c>
      <c r="R319" s="198">
        <f>ROUND(J319*H319,2)</f>
        <v>0</v>
      </c>
      <c r="S319" s="71"/>
      <c r="T319" s="199">
        <f>S319*H319</f>
        <v>0</v>
      </c>
      <c r="U319" s="199">
        <v>5.0000000000000002E-5</v>
      </c>
      <c r="V319" s="199">
        <f>U319*H319</f>
        <v>1E-4</v>
      </c>
      <c r="W319" s="199">
        <v>0</v>
      </c>
      <c r="X319" s="200">
        <f>W319*H319</f>
        <v>0</v>
      </c>
      <c r="Y319" s="34"/>
      <c r="Z319" s="34"/>
      <c r="AA319" s="34"/>
      <c r="AB319" s="34"/>
      <c r="AC319" s="34"/>
      <c r="AD319" s="34"/>
      <c r="AE319" s="34"/>
      <c r="AR319" s="201" t="s">
        <v>346</v>
      </c>
      <c r="AT319" s="201" t="s">
        <v>242</v>
      </c>
      <c r="AU319" s="201" t="s">
        <v>165</v>
      </c>
      <c r="AY319" s="17" t="s">
        <v>156</v>
      </c>
      <c r="BE319" s="202">
        <f>IF(O319="základní",K319,0)</f>
        <v>0</v>
      </c>
      <c r="BF319" s="202">
        <f>IF(O319="snížená",K319,0)</f>
        <v>0</v>
      </c>
      <c r="BG319" s="202">
        <f>IF(O319="zákl. přenesená",K319,0)</f>
        <v>0</v>
      </c>
      <c r="BH319" s="202">
        <f>IF(O319="sníž. přenesená",K319,0)</f>
        <v>0</v>
      </c>
      <c r="BI319" s="202">
        <f>IF(O319="nulová",K319,0)</f>
        <v>0</v>
      </c>
      <c r="BJ319" s="17" t="s">
        <v>165</v>
      </c>
      <c r="BK319" s="202">
        <f>ROUND(P319*H319,2)</f>
        <v>0</v>
      </c>
      <c r="BL319" s="17" t="s">
        <v>248</v>
      </c>
      <c r="BM319" s="201" t="s">
        <v>813</v>
      </c>
    </row>
    <row r="320" spans="1:65" s="2" customFormat="1" ht="16.5" customHeight="1">
      <c r="A320" s="34"/>
      <c r="B320" s="35"/>
      <c r="C320" s="241" t="s">
        <v>549</v>
      </c>
      <c r="D320" s="241" t="s">
        <v>242</v>
      </c>
      <c r="E320" s="242" t="s">
        <v>814</v>
      </c>
      <c r="F320" s="243" t="s">
        <v>815</v>
      </c>
      <c r="G320" s="244" t="s">
        <v>162</v>
      </c>
      <c r="H320" s="245">
        <v>2</v>
      </c>
      <c r="I320" s="246"/>
      <c r="J320" s="247"/>
      <c r="K320" s="248">
        <f>ROUND(P320*H320,2)</f>
        <v>0</v>
      </c>
      <c r="L320" s="243" t="s">
        <v>1</v>
      </c>
      <c r="M320" s="249"/>
      <c r="N320" s="250" t="s">
        <v>1</v>
      </c>
      <c r="O320" s="197" t="s">
        <v>38</v>
      </c>
      <c r="P320" s="198">
        <f>I320+J320</f>
        <v>0</v>
      </c>
      <c r="Q320" s="198">
        <f>ROUND(I320*H320,2)</f>
        <v>0</v>
      </c>
      <c r="R320" s="198">
        <f>ROUND(J320*H320,2)</f>
        <v>0</v>
      </c>
      <c r="S320" s="71"/>
      <c r="T320" s="199">
        <f>S320*H320</f>
        <v>0</v>
      </c>
      <c r="U320" s="199">
        <v>2.2000000000000001E-4</v>
      </c>
      <c r="V320" s="199">
        <f>U320*H320</f>
        <v>4.4000000000000002E-4</v>
      </c>
      <c r="W320" s="199">
        <v>0</v>
      </c>
      <c r="X320" s="200">
        <f>W320*H320</f>
        <v>0</v>
      </c>
      <c r="Y320" s="34"/>
      <c r="Z320" s="34"/>
      <c r="AA320" s="34"/>
      <c r="AB320" s="34"/>
      <c r="AC320" s="34"/>
      <c r="AD320" s="34"/>
      <c r="AE320" s="34"/>
      <c r="AR320" s="201" t="s">
        <v>346</v>
      </c>
      <c r="AT320" s="201" t="s">
        <v>242</v>
      </c>
      <c r="AU320" s="201" t="s">
        <v>165</v>
      </c>
      <c r="AY320" s="17" t="s">
        <v>156</v>
      </c>
      <c r="BE320" s="202">
        <f>IF(O320="základní",K320,0)</f>
        <v>0</v>
      </c>
      <c r="BF320" s="202">
        <f>IF(O320="snížená",K320,0)</f>
        <v>0</v>
      </c>
      <c r="BG320" s="202">
        <f>IF(O320="zákl. přenesená",K320,0)</f>
        <v>0</v>
      </c>
      <c r="BH320" s="202">
        <f>IF(O320="sníž. přenesená",K320,0)</f>
        <v>0</v>
      </c>
      <c r="BI320" s="202">
        <f>IF(O320="nulová",K320,0)</f>
        <v>0</v>
      </c>
      <c r="BJ320" s="17" t="s">
        <v>165</v>
      </c>
      <c r="BK320" s="202">
        <f>ROUND(P320*H320,2)</f>
        <v>0</v>
      </c>
      <c r="BL320" s="17" t="s">
        <v>248</v>
      </c>
      <c r="BM320" s="201" t="s">
        <v>816</v>
      </c>
    </row>
    <row r="321" spans="1:65" s="2" customFormat="1" ht="24.2" customHeight="1">
      <c r="A321" s="34"/>
      <c r="B321" s="35"/>
      <c r="C321" s="189" t="s">
        <v>453</v>
      </c>
      <c r="D321" s="189" t="s">
        <v>159</v>
      </c>
      <c r="E321" s="190" t="s">
        <v>681</v>
      </c>
      <c r="F321" s="191" t="s">
        <v>682</v>
      </c>
      <c r="G321" s="192" t="s">
        <v>415</v>
      </c>
      <c r="H321" s="251"/>
      <c r="I321" s="194"/>
      <c r="J321" s="194"/>
      <c r="K321" s="195">
        <f>ROUND(P321*H321,2)</f>
        <v>0</v>
      </c>
      <c r="L321" s="191" t="s">
        <v>163</v>
      </c>
      <c r="M321" s="39"/>
      <c r="N321" s="196" t="s">
        <v>1</v>
      </c>
      <c r="O321" s="197" t="s">
        <v>38</v>
      </c>
      <c r="P321" s="198">
        <f>I321+J321</f>
        <v>0</v>
      </c>
      <c r="Q321" s="198">
        <f>ROUND(I321*H321,2)</f>
        <v>0</v>
      </c>
      <c r="R321" s="198">
        <f>ROUND(J321*H321,2)</f>
        <v>0</v>
      </c>
      <c r="S321" s="71"/>
      <c r="T321" s="199">
        <f>S321*H321</f>
        <v>0</v>
      </c>
      <c r="U321" s="199">
        <v>0</v>
      </c>
      <c r="V321" s="199">
        <f>U321*H321</f>
        <v>0</v>
      </c>
      <c r="W321" s="199">
        <v>0</v>
      </c>
      <c r="X321" s="200">
        <f>W321*H321</f>
        <v>0</v>
      </c>
      <c r="Y321" s="34"/>
      <c r="Z321" s="34"/>
      <c r="AA321" s="34"/>
      <c r="AB321" s="34"/>
      <c r="AC321" s="34"/>
      <c r="AD321" s="34"/>
      <c r="AE321" s="34"/>
      <c r="AR321" s="201" t="s">
        <v>248</v>
      </c>
      <c r="AT321" s="201" t="s">
        <v>159</v>
      </c>
      <c r="AU321" s="201" t="s">
        <v>165</v>
      </c>
      <c r="AY321" s="17" t="s">
        <v>156</v>
      </c>
      <c r="BE321" s="202">
        <f>IF(O321="základní",K321,0)</f>
        <v>0</v>
      </c>
      <c r="BF321" s="202">
        <f>IF(O321="snížená",K321,0)</f>
        <v>0</v>
      </c>
      <c r="BG321" s="202">
        <f>IF(O321="zákl. přenesená",K321,0)</f>
        <v>0</v>
      </c>
      <c r="BH321" s="202">
        <f>IF(O321="sníž. přenesená",K321,0)</f>
        <v>0</v>
      </c>
      <c r="BI321" s="202">
        <f>IF(O321="nulová",K321,0)</f>
        <v>0</v>
      </c>
      <c r="BJ321" s="17" t="s">
        <v>165</v>
      </c>
      <c r="BK321" s="202">
        <f>ROUND(P321*H321,2)</f>
        <v>0</v>
      </c>
      <c r="BL321" s="17" t="s">
        <v>248</v>
      </c>
      <c r="BM321" s="201" t="s">
        <v>817</v>
      </c>
    </row>
    <row r="322" spans="1:65" s="2" customFormat="1" ht="11.25">
      <c r="A322" s="34"/>
      <c r="B322" s="35"/>
      <c r="C322" s="36"/>
      <c r="D322" s="203" t="s">
        <v>167</v>
      </c>
      <c r="E322" s="36"/>
      <c r="F322" s="204" t="s">
        <v>684</v>
      </c>
      <c r="G322" s="36"/>
      <c r="H322" s="36"/>
      <c r="I322" s="205"/>
      <c r="J322" s="205"/>
      <c r="K322" s="36"/>
      <c r="L322" s="36"/>
      <c r="M322" s="39"/>
      <c r="N322" s="252"/>
      <c r="O322" s="253"/>
      <c r="P322" s="254"/>
      <c r="Q322" s="254"/>
      <c r="R322" s="254"/>
      <c r="S322" s="254"/>
      <c r="T322" s="254"/>
      <c r="U322" s="254"/>
      <c r="V322" s="254"/>
      <c r="W322" s="254"/>
      <c r="X322" s="255"/>
      <c r="Y322" s="34"/>
      <c r="Z322" s="34"/>
      <c r="AA322" s="34"/>
      <c r="AB322" s="34"/>
      <c r="AC322" s="34"/>
      <c r="AD322" s="34"/>
      <c r="AE322" s="34"/>
      <c r="AT322" s="17" t="s">
        <v>167</v>
      </c>
      <c r="AU322" s="17" t="s">
        <v>165</v>
      </c>
    </row>
    <row r="323" spans="1:65" s="2" customFormat="1" ht="6.95" customHeight="1">
      <c r="A323" s="34"/>
      <c r="B323" s="54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39"/>
      <c r="N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</row>
  </sheetData>
  <sheetProtection algorithmName="SHA-512" hashValue="xQ1c5tgCH5GBTvhIeqn5lieM6bXw68Vt5O2NQyjFVfqcE/jkELS9Ggmu9NUznrGUtYGjmx8j0gaBPoLX3jPXUA==" saltValue="8cjjWALFA+B4dEfLlkkvF9x3R4Uv5VXd+9+GcnnVMF8o0T0Qh4G2ea4Z27AKPp/DnTKIN8Adg0NYIh0r84F6Kg==" spinCount="100000" sheet="1" objects="1" scenarios="1" formatColumns="0" formatRows="0" autoFilter="0"/>
  <autoFilter ref="C131:L322"/>
  <mergeCells count="9">
    <mergeCell ref="E87:H87"/>
    <mergeCell ref="E122:H122"/>
    <mergeCell ref="E124:H124"/>
    <mergeCell ref="M2:Z2"/>
    <mergeCell ref="E7:H7"/>
    <mergeCell ref="E9:H9"/>
    <mergeCell ref="E18:H18"/>
    <mergeCell ref="E27:H27"/>
    <mergeCell ref="E85:H85"/>
  </mergeCells>
  <hyperlinks>
    <hyperlink ref="F136" r:id="rId1"/>
    <hyperlink ref="F138" r:id="rId2"/>
    <hyperlink ref="F140" r:id="rId3"/>
    <hyperlink ref="F142" r:id="rId4"/>
    <hyperlink ref="F144" r:id="rId5"/>
    <hyperlink ref="F146" r:id="rId6"/>
    <hyperlink ref="F152" r:id="rId7"/>
    <hyperlink ref="F154" r:id="rId8"/>
    <hyperlink ref="F159" r:id="rId9"/>
    <hyperlink ref="F161" r:id="rId10"/>
    <hyperlink ref="F163" r:id="rId11"/>
    <hyperlink ref="F165" r:id="rId12"/>
    <hyperlink ref="F167" r:id="rId13"/>
    <hyperlink ref="F169" r:id="rId14"/>
    <hyperlink ref="F176" r:id="rId15"/>
    <hyperlink ref="F178" r:id="rId16"/>
    <hyperlink ref="F183" r:id="rId17"/>
    <hyperlink ref="F187" r:id="rId18"/>
    <hyperlink ref="F189" r:id="rId19"/>
    <hyperlink ref="F193" r:id="rId20"/>
    <hyperlink ref="F195" r:id="rId21"/>
    <hyperlink ref="F200" r:id="rId22"/>
    <hyperlink ref="F205" r:id="rId23"/>
    <hyperlink ref="F209" r:id="rId24"/>
    <hyperlink ref="F212" r:id="rId25"/>
    <hyperlink ref="F214" r:id="rId26"/>
    <hyperlink ref="F217" r:id="rId27"/>
    <hyperlink ref="F219" r:id="rId28"/>
    <hyperlink ref="F222" r:id="rId29"/>
    <hyperlink ref="F224" r:id="rId30"/>
    <hyperlink ref="F227" r:id="rId31"/>
    <hyperlink ref="F229" r:id="rId32"/>
    <hyperlink ref="F233" r:id="rId33"/>
    <hyperlink ref="F235" r:id="rId34"/>
    <hyperlink ref="F238" r:id="rId35"/>
    <hyperlink ref="F245" r:id="rId36"/>
    <hyperlink ref="F248" r:id="rId37"/>
    <hyperlink ref="F251" r:id="rId38"/>
    <hyperlink ref="F253" r:id="rId39"/>
    <hyperlink ref="F255" r:id="rId40"/>
    <hyperlink ref="F257" r:id="rId41"/>
    <hyperlink ref="F259" r:id="rId42"/>
    <hyperlink ref="F261" r:id="rId43"/>
    <hyperlink ref="F264" r:id="rId44"/>
    <hyperlink ref="F269" r:id="rId45"/>
    <hyperlink ref="F271" r:id="rId46"/>
    <hyperlink ref="F273" r:id="rId47"/>
    <hyperlink ref="F275" r:id="rId48"/>
    <hyperlink ref="F278" r:id="rId49"/>
    <hyperlink ref="F280" r:id="rId50"/>
    <hyperlink ref="F284" r:id="rId51"/>
    <hyperlink ref="F287" r:id="rId52"/>
    <hyperlink ref="F289" r:id="rId53"/>
    <hyperlink ref="F291" r:id="rId54"/>
    <hyperlink ref="F294" r:id="rId55"/>
    <hyperlink ref="F296" r:id="rId56"/>
    <hyperlink ref="F300" r:id="rId57"/>
    <hyperlink ref="F304" r:id="rId58"/>
    <hyperlink ref="F306" r:id="rId59"/>
    <hyperlink ref="F309" r:id="rId60"/>
    <hyperlink ref="F316" r:id="rId61"/>
    <hyperlink ref="F322" r:id="rId6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T2" s="17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82</v>
      </c>
    </row>
    <row r="4" spans="1:46" s="1" customFormat="1" ht="24.95" customHeight="1">
      <c r="B4" s="20"/>
      <c r="D4" s="111" t="s">
        <v>105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97" t="str">
        <f>'Rekapitulace stavby'!K6</f>
        <v>Výměna topných zdrojů b.j. v obvodu OŘ Olomouc</v>
      </c>
      <c r="F7" s="298"/>
      <c r="G7" s="298"/>
      <c r="H7" s="298"/>
      <c r="M7" s="20"/>
    </row>
    <row r="8" spans="1:4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818</v>
      </c>
      <c r="F9" s="300"/>
      <c r="G9" s="300"/>
      <c r="H9" s="300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03" t="s">
        <v>1</v>
      </c>
      <c r="F27" s="303"/>
      <c r="G27" s="303"/>
      <c r="H27" s="303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108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109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ROUND(K136,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ROUND((SUM(BE136:BE376)),  2)</f>
        <v>0</v>
      </c>
      <c r="G35" s="34"/>
      <c r="H35" s="34"/>
      <c r="I35" s="125">
        <v>0.21</v>
      </c>
      <c r="J35" s="34"/>
      <c r="K35" s="120">
        <f>ROUND(((SUM(BE136:BE376))*I35),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ROUND((SUM(BF136:BF376)),  2)</f>
        <v>0</v>
      </c>
      <c r="G36" s="34"/>
      <c r="H36" s="34"/>
      <c r="I36" s="125">
        <v>0.15</v>
      </c>
      <c r="J36" s="34"/>
      <c r="K36" s="120">
        <f>ROUND(((SUM(BF136:BF376))*I36),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ROUND((SUM(BG136:BG376)),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ROUND((SUM(BH136:BH376)),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ROUND((SUM(BI136:BI376)),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110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Výměna topných zdrojů b.j. v obvodu OŘ Olomouc</v>
      </c>
      <c r="F85" s="305"/>
      <c r="G85" s="305"/>
      <c r="H85" s="305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SO 03 - VB Žulová, byt Jičínská</v>
      </c>
      <c r="F87" s="306"/>
      <c r="G87" s="306"/>
      <c r="H87" s="306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111</v>
      </c>
      <c r="D94" s="145"/>
      <c r="E94" s="145"/>
      <c r="F94" s="145"/>
      <c r="G94" s="145"/>
      <c r="H94" s="145"/>
      <c r="I94" s="146" t="s">
        <v>112</v>
      </c>
      <c r="J94" s="146" t="s">
        <v>113</v>
      </c>
      <c r="K94" s="146" t="s">
        <v>114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115</v>
      </c>
      <c r="D96" s="36"/>
      <c r="E96" s="36"/>
      <c r="F96" s="36"/>
      <c r="G96" s="36"/>
      <c r="H96" s="36"/>
      <c r="I96" s="84">
        <f t="shared" ref="I96:J98" si="0">Q136</f>
        <v>0</v>
      </c>
      <c r="J96" s="84">
        <f t="shared" si="0"/>
        <v>0</v>
      </c>
      <c r="K96" s="84">
        <f>K136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116</v>
      </c>
    </row>
    <row r="97" spans="2:13" s="9" customFormat="1" ht="24.95" customHeight="1">
      <c r="B97" s="148"/>
      <c r="C97" s="149"/>
      <c r="D97" s="150" t="s">
        <v>117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K137</f>
        <v>0</v>
      </c>
      <c r="L97" s="149"/>
      <c r="M97" s="153"/>
    </row>
    <row r="98" spans="2:13" s="10" customFormat="1" ht="19.899999999999999" customHeight="1">
      <c r="B98" s="154"/>
      <c r="C98" s="155"/>
      <c r="D98" s="156" t="s">
        <v>118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K138</f>
        <v>0</v>
      </c>
      <c r="L98" s="155"/>
      <c r="M98" s="159"/>
    </row>
    <row r="99" spans="2:13" s="10" customFormat="1" ht="19.899999999999999" customHeight="1">
      <c r="B99" s="154"/>
      <c r="C99" s="155"/>
      <c r="D99" s="156" t="s">
        <v>119</v>
      </c>
      <c r="E99" s="157"/>
      <c r="F99" s="157"/>
      <c r="G99" s="157"/>
      <c r="H99" s="157"/>
      <c r="I99" s="158">
        <f>Q155</f>
        <v>0</v>
      </c>
      <c r="J99" s="158">
        <f>R155</f>
        <v>0</v>
      </c>
      <c r="K99" s="158">
        <f>K155</f>
        <v>0</v>
      </c>
      <c r="L99" s="155"/>
      <c r="M99" s="159"/>
    </row>
    <row r="100" spans="2:13" s="10" customFormat="1" ht="19.899999999999999" customHeight="1">
      <c r="B100" s="154"/>
      <c r="C100" s="155"/>
      <c r="D100" s="156" t="s">
        <v>120</v>
      </c>
      <c r="E100" s="157"/>
      <c r="F100" s="157"/>
      <c r="G100" s="157"/>
      <c r="H100" s="157"/>
      <c r="I100" s="158">
        <f>Q181</f>
        <v>0</v>
      </c>
      <c r="J100" s="158">
        <f>R181</f>
        <v>0</v>
      </c>
      <c r="K100" s="158">
        <f>K181</f>
        <v>0</v>
      </c>
      <c r="L100" s="155"/>
      <c r="M100" s="159"/>
    </row>
    <row r="101" spans="2:13" s="10" customFormat="1" ht="19.899999999999999" customHeight="1">
      <c r="B101" s="154"/>
      <c r="C101" s="155"/>
      <c r="D101" s="156" t="s">
        <v>121</v>
      </c>
      <c r="E101" s="157"/>
      <c r="F101" s="157"/>
      <c r="G101" s="157"/>
      <c r="H101" s="157"/>
      <c r="I101" s="158">
        <f>Q228</f>
        <v>0</v>
      </c>
      <c r="J101" s="158">
        <f>R228</f>
        <v>0</v>
      </c>
      <c r="K101" s="158">
        <f>K228</f>
        <v>0</v>
      </c>
      <c r="L101" s="155"/>
      <c r="M101" s="159"/>
    </row>
    <row r="102" spans="2:13" s="10" customFormat="1" ht="19.899999999999999" customHeight="1">
      <c r="B102" s="154"/>
      <c r="C102" s="155"/>
      <c r="D102" s="156" t="s">
        <v>122</v>
      </c>
      <c r="E102" s="157"/>
      <c r="F102" s="157"/>
      <c r="G102" s="157"/>
      <c r="H102" s="157"/>
      <c r="I102" s="158">
        <f>Q243</f>
        <v>0</v>
      </c>
      <c r="J102" s="158">
        <f>R243</f>
        <v>0</v>
      </c>
      <c r="K102" s="158">
        <f>K243</f>
        <v>0</v>
      </c>
      <c r="L102" s="155"/>
      <c r="M102" s="159"/>
    </row>
    <row r="103" spans="2:13" s="9" customFormat="1" ht="24.95" customHeight="1">
      <c r="B103" s="148"/>
      <c r="C103" s="149"/>
      <c r="D103" s="150" t="s">
        <v>123</v>
      </c>
      <c r="E103" s="151"/>
      <c r="F103" s="151"/>
      <c r="G103" s="151"/>
      <c r="H103" s="151"/>
      <c r="I103" s="152">
        <f>Q248</f>
        <v>0</v>
      </c>
      <c r="J103" s="152">
        <f>R248</f>
        <v>0</v>
      </c>
      <c r="K103" s="152">
        <f>K248</f>
        <v>0</v>
      </c>
      <c r="L103" s="149"/>
      <c r="M103" s="153"/>
    </row>
    <row r="104" spans="2:13" s="10" customFormat="1" ht="19.899999999999999" customHeight="1">
      <c r="B104" s="154"/>
      <c r="C104" s="155"/>
      <c r="D104" s="156" t="s">
        <v>124</v>
      </c>
      <c r="E104" s="157"/>
      <c r="F104" s="157"/>
      <c r="G104" s="157"/>
      <c r="H104" s="157"/>
      <c r="I104" s="158">
        <f>Q249</f>
        <v>0</v>
      </c>
      <c r="J104" s="158">
        <f>R249</f>
        <v>0</v>
      </c>
      <c r="K104" s="158">
        <f>K249</f>
        <v>0</v>
      </c>
      <c r="L104" s="155"/>
      <c r="M104" s="159"/>
    </row>
    <row r="105" spans="2:13" s="10" customFormat="1" ht="19.899999999999999" customHeight="1">
      <c r="B105" s="154"/>
      <c r="C105" s="155"/>
      <c r="D105" s="156" t="s">
        <v>125</v>
      </c>
      <c r="E105" s="157"/>
      <c r="F105" s="157"/>
      <c r="G105" s="157"/>
      <c r="H105" s="157"/>
      <c r="I105" s="158">
        <f>Q254</f>
        <v>0</v>
      </c>
      <c r="J105" s="158">
        <f>R254</f>
        <v>0</v>
      </c>
      <c r="K105" s="158">
        <f>K254</f>
        <v>0</v>
      </c>
      <c r="L105" s="155"/>
      <c r="M105" s="159"/>
    </row>
    <row r="106" spans="2:13" s="10" customFormat="1" ht="19.899999999999999" customHeight="1">
      <c r="B106" s="154"/>
      <c r="C106" s="155"/>
      <c r="D106" s="156" t="s">
        <v>126</v>
      </c>
      <c r="E106" s="157"/>
      <c r="F106" s="157"/>
      <c r="G106" s="157"/>
      <c r="H106" s="157"/>
      <c r="I106" s="158">
        <f>Q259</f>
        <v>0</v>
      </c>
      <c r="J106" s="158">
        <f>R259</f>
        <v>0</v>
      </c>
      <c r="K106" s="158">
        <f>K259</f>
        <v>0</v>
      </c>
      <c r="L106" s="155"/>
      <c r="M106" s="159"/>
    </row>
    <row r="107" spans="2:13" s="10" customFormat="1" ht="19.899999999999999" customHeight="1">
      <c r="B107" s="154"/>
      <c r="C107" s="155"/>
      <c r="D107" s="156" t="s">
        <v>127</v>
      </c>
      <c r="E107" s="157"/>
      <c r="F107" s="157"/>
      <c r="G107" s="157"/>
      <c r="H107" s="157"/>
      <c r="I107" s="158">
        <f>Q274</f>
        <v>0</v>
      </c>
      <c r="J107" s="158">
        <f>R274</f>
        <v>0</v>
      </c>
      <c r="K107" s="158">
        <f>K274</f>
        <v>0</v>
      </c>
      <c r="L107" s="155"/>
      <c r="M107" s="159"/>
    </row>
    <row r="108" spans="2:13" s="10" customFormat="1" ht="19.899999999999999" customHeight="1">
      <c r="B108" s="154"/>
      <c r="C108" s="155"/>
      <c r="D108" s="156" t="s">
        <v>128</v>
      </c>
      <c r="E108" s="157"/>
      <c r="F108" s="157"/>
      <c r="G108" s="157"/>
      <c r="H108" s="157"/>
      <c r="I108" s="158">
        <f>Q287</f>
        <v>0</v>
      </c>
      <c r="J108" s="158">
        <f>R287</f>
        <v>0</v>
      </c>
      <c r="K108" s="158">
        <f>K287</f>
        <v>0</v>
      </c>
      <c r="L108" s="155"/>
      <c r="M108" s="159"/>
    </row>
    <row r="109" spans="2:13" s="10" customFormat="1" ht="19.899999999999999" customHeight="1">
      <c r="B109" s="154"/>
      <c r="C109" s="155"/>
      <c r="D109" s="156" t="s">
        <v>129</v>
      </c>
      <c r="E109" s="157"/>
      <c r="F109" s="157"/>
      <c r="G109" s="157"/>
      <c r="H109" s="157"/>
      <c r="I109" s="158">
        <f>Q305</f>
        <v>0</v>
      </c>
      <c r="J109" s="158">
        <f>R305</f>
        <v>0</v>
      </c>
      <c r="K109" s="158">
        <f>K305</f>
        <v>0</v>
      </c>
      <c r="L109" s="155"/>
      <c r="M109" s="159"/>
    </row>
    <row r="110" spans="2:13" s="10" customFormat="1" ht="19.899999999999999" customHeight="1">
      <c r="B110" s="154"/>
      <c r="C110" s="155"/>
      <c r="D110" s="156" t="s">
        <v>130</v>
      </c>
      <c r="E110" s="157"/>
      <c r="F110" s="157"/>
      <c r="G110" s="157"/>
      <c r="H110" s="157"/>
      <c r="I110" s="158">
        <f>Q318</f>
        <v>0</v>
      </c>
      <c r="J110" s="158">
        <f>R318</f>
        <v>0</v>
      </c>
      <c r="K110" s="158">
        <f>K318</f>
        <v>0</v>
      </c>
      <c r="L110" s="155"/>
      <c r="M110" s="159"/>
    </row>
    <row r="111" spans="2:13" s="10" customFormat="1" ht="19.899999999999999" customHeight="1">
      <c r="B111" s="154"/>
      <c r="C111" s="155"/>
      <c r="D111" s="156" t="s">
        <v>131</v>
      </c>
      <c r="E111" s="157"/>
      <c r="F111" s="157"/>
      <c r="G111" s="157"/>
      <c r="H111" s="157"/>
      <c r="I111" s="158">
        <f>Q331</f>
        <v>0</v>
      </c>
      <c r="J111" s="158">
        <f>R331</f>
        <v>0</v>
      </c>
      <c r="K111" s="158">
        <f>K331</f>
        <v>0</v>
      </c>
      <c r="L111" s="155"/>
      <c r="M111" s="159"/>
    </row>
    <row r="112" spans="2:13" s="10" customFormat="1" ht="19.899999999999999" customHeight="1">
      <c r="B112" s="154"/>
      <c r="C112" s="155"/>
      <c r="D112" s="156" t="s">
        <v>132</v>
      </c>
      <c r="E112" s="157"/>
      <c r="F112" s="157"/>
      <c r="G112" s="157"/>
      <c r="H112" s="157"/>
      <c r="I112" s="158">
        <f>Q343</f>
        <v>0</v>
      </c>
      <c r="J112" s="158">
        <f>R343</f>
        <v>0</v>
      </c>
      <c r="K112" s="158">
        <f>K343</f>
        <v>0</v>
      </c>
      <c r="L112" s="155"/>
      <c r="M112" s="159"/>
    </row>
    <row r="113" spans="1:31" s="10" customFormat="1" ht="19.899999999999999" customHeight="1">
      <c r="B113" s="154"/>
      <c r="C113" s="155"/>
      <c r="D113" s="156" t="s">
        <v>133</v>
      </c>
      <c r="E113" s="157"/>
      <c r="F113" s="157"/>
      <c r="G113" s="157"/>
      <c r="H113" s="157"/>
      <c r="I113" s="158">
        <f>Q348</f>
        <v>0</v>
      </c>
      <c r="J113" s="158">
        <f>R348</f>
        <v>0</v>
      </c>
      <c r="K113" s="158">
        <f>K348</f>
        <v>0</v>
      </c>
      <c r="L113" s="155"/>
      <c r="M113" s="159"/>
    </row>
    <row r="114" spans="1:31" s="10" customFormat="1" ht="19.899999999999999" customHeight="1">
      <c r="B114" s="154"/>
      <c r="C114" s="155"/>
      <c r="D114" s="156" t="s">
        <v>134</v>
      </c>
      <c r="E114" s="157"/>
      <c r="F114" s="157"/>
      <c r="G114" s="157"/>
      <c r="H114" s="157"/>
      <c r="I114" s="158">
        <f>Q363</f>
        <v>0</v>
      </c>
      <c r="J114" s="158">
        <f>R363</f>
        <v>0</v>
      </c>
      <c r="K114" s="158">
        <f>K363</f>
        <v>0</v>
      </c>
      <c r="L114" s="155"/>
      <c r="M114" s="159"/>
    </row>
    <row r="115" spans="1:31" s="9" customFormat="1" ht="24.95" customHeight="1">
      <c r="B115" s="148"/>
      <c r="C115" s="149"/>
      <c r="D115" s="150" t="s">
        <v>135</v>
      </c>
      <c r="E115" s="151"/>
      <c r="F115" s="151"/>
      <c r="G115" s="151"/>
      <c r="H115" s="151"/>
      <c r="I115" s="152">
        <f>Q373</f>
        <v>0</v>
      </c>
      <c r="J115" s="152">
        <f>R373</f>
        <v>0</v>
      </c>
      <c r="K115" s="152">
        <f>K373</f>
        <v>0</v>
      </c>
      <c r="L115" s="149"/>
      <c r="M115" s="153"/>
    </row>
    <row r="116" spans="1:31" s="10" customFormat="1" ht="19.899999999999999" customHeight="1">
      <c r="B116" s="154"/>
      <c r="C116" s="155"/>
      <c r="D116" s="156" t="s">
        <v>136</v>
      </c>
      <c r="E116" s="157"/>
      <c r="F116" s="157"/>
      <c r="G116" s="157"/>
      <c r="H116" s="157"/>
      <c r="I116" s="158">
        <f>Q374</f>
        <v>0</v>
      </c>
      <c r="J116" s="158">
        <f>R374</f>
        <v>0</v>
      </c>
      <c r="K116" s="158">
        <f>K374</f>
        <v>0</v>
      </c>
      <c r="L116" s="155"/>
      <c r="M116" s="159"/>
    </row>
    <row r="117" spans="1:31" s="2" customFormat="1" ht="21.7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22" spans="1:31" s="2" customFormat="1" ht="6.95" customHeight="1">
      <c r="A122" s="34"/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4.95" customHeight="1">
      <c r="A123" s="34"/>
      <c r="B123" s="35"/>
      <c r="C123" s="23" t="s">
        <v>137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17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304" t="str">
        <f>E7</f>
        <v>Výměna topných zdrojů b.j. v obvodu OŘ Olomouc</v>
      </c>
      <c r="F126" s="305"/>
      <c r="G126" s="305"/>
      <c r="H126" s="305"/>
      <c r="I126" s="36"/>
      <c r="J126" s="36"/>
      <c r="K126" s="36"/>
      <c r="L126" s="36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106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6.5" customHeight="1">
      <c r="A128" s="34"/>
      <c r="B128" s="35"/>
      <c r="C128" s="36"/>
      <c r="D128" s="36"/>
      <c r="E128" s="256" t="str">
        <f>E9</f>
        <v>SO 03 - VB Žulová, byt Jičínská</v>
      </c>
      <c r="F128" s="306"/>
      <c r="G128" s="306"/>
      <c r="H128" s="306"/>
      <c r="I128" s="36"/>
      <c r="J128" s="36"/>
      <c r="K128" s="36"/>
      <c r="L128" s="36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21</v>
      </c>
      <c r="D130" s="36"/>
      <c r="E130" s="36"/>
      <c r="F130" s="27" t="str">
        <f>F12</f>
        <v xml:space="preserve"> </v>
      </c>
      <c r="G130" s="36"/>
      <c r="H130" s="36"/>
      <c r="I130" s="29" t="s">
        <v>23</v>
      </c>
      <c r="J130" s="66">
        <f>IF(J12="","",J12)</f>
        <v>0</v>
      </c>
      <c r="K130" s="36"/>
      <c r="L130" s="36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9" t="s">
        <v>24</v>
      </c>
      <c r="D132" s="36"/>
      <c r="E132" s="36"/>
      <c r="F132" s="27" t="str">
        <f>E15</f>
        <v xml:space="preserve"> </v>
      </c>
      <c r="G132" s="36"/>
      <c r="H132" s="36"/>
      <c r="I132" s="29" t="s">
        <v>29</v>
      </c>
      <c r="J132" s="32" t="str">
        <f>E21</f>
        <v xml:space="preserve"> </v>
      </c>
      <c r="K132" s="36"/>
      <c r="L132" s="36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27</v>
      </c>
      <c r="D133" s="36"/>
      <c r="E133" s="36"/>
      <c r="F133" s="27" t="str">
        <f>IF(E18="","",E18)</f>
        <v>Vyplň údaj</v>
      </c>
      <c r="G133" s="36"/>
      <c r="H133" s="36"/>
      <c r="I133" s="29" t="s">
        <v>30</v>
      </c>
      <c r="J133" s="32" t="str">
        <f>E24</f>
        <v xml:space="preserve"> </v>
      </c>
      <c r="K133" s="36"/>
      <c r="L133" s="36"/>
      <c r="M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0.3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11" customFormat="1" ht="29.25" customHeight="1">
      <c r="A135" s="160"/>
      <c r="B135" s="161"/>
      <c r="C135" s="162" t="s">
        <v>138</v>
      </c>
      <c r="D135" s="163" t="s">
        <v>57</v>
      </c>
      <c r="E135" s="163" t="s">
        <v>53</v>
      </c>
      <c r="F135" s="163" t="s">
        <v>54</v>
      </c>
      <c r="G135" s="163" t="s">
        <v>139</v>
      </c>
      <c r="H135" s="163" t="s">
        <v>140</v>
      </c>
      <c r="I135" s="163" t="s">
        <v>141</v>
      </c>
      <c r="J135" s="163" t="s">
        <v>142</v>
      </c>
      <c r="K135" s="163" t="s">
        <v>114</v>
      </c>
      <c r="L135" s="164" t="s">
        <v>143</v>
      </c>
      <c r="M135" s="165"/>
      <c r="N135" s="75" t="s">
        <v>1</v>
      </c>
      <c r="O135" s="76" t="s">
        <v>36</v>
      </c>
      <c r="P135" s="76" t="s">
        <v>144</v>
      </c>
      <c r="Q135" s="76" t="s">
        <v>145</v>
      </c>
      <c r="R135" s="76" t="s">
        <v>146</v>
      </c>
      <c r="S135" s="76" t="s">
        <v>147</v>
      </c>
      <c r="T135" s="76" t="s">
        <v>148</v>
      </c>
      <c r="U135" s="76" t="s">
        <v>149</v>
      </c>
      <c r="V135" s="76" t="s">
        <v>150</v>
      </c>
      <c r="W135" s="76" t="s">
        <v>151</v>
      </c>
      <c r="X135" s="77" t="s">
        <v>152</v>
      </c>
      <c r="Y135" s="160"/>
      <c r="Z135" s="160"/>
      <c r="AA135" s="160"/>
      <c r="AB135" s="160"/>
      <c r="AC135" s="160"/>
      <c r="AD135" s="160"/>
      <c r="AE135" s="160"/>
    </row>
    <row r="136" spans="1:65" s="2" customFormat="1" ht="22.9" customHeight="1">
      <c r="A136" s="34"/>
      <c r="B136" s="35"/>
      <c r="C136" s="82" t="s">
        <v>153</v>
      </c>
      <c r="D136" s="36"/>
      <c r="E136" s="36"/>
      <c r="F136" s="36"/>
      <c r="G136" s="36"/>
      <c r="H136" s="36"/>
      <c r="I136" s="36"/>
      <c r="J136" s="36"/>
      <c r="K136" s="166">
        <f>BK136</f>
        <v>0</v>
      </c>
      <c r="L136" s="36"/>
      <c r="M136" s="39"/>
      <c r="N136" s="78"/>
      <c r="O136" s="167"/>
      <c r="P136" s="79"/>
      <c r="Q136" s="168">
        <f>Q137+Q248+Q373</f>
        <v>0</v>
      </c>
      <c r="R136" s="168">
        <f>R137+R248+R373</f>
        <v>0</v>
      </c>
      <c r="S136" s="79"/>
      <c r="T136" s="169">
        <f>T137+T248+T373</f>
        <v>0</v>
      </c>
      <c r="U136" s="79"/>
      <c r="V136" s="169">
        <f>V137+V248+V373</f>
        <v>5.6391045000000002</v>
      </c>
      <c r="W136" s="79"/>
      <c r="X136" s="170">
        <f>X137+X248+X373</f>
        <v>10.703208</v>
      </c>
      <c r="Y136" s="34"/>
      <c r="Z136" s="34"/>
      <c r="AA136" s="34"/>
      <c r="AB136" s="34"/>
      <c r="AC136" s="34"/>
      <c r="AD136" s="34"/>
      <c r="AE136" s="34"/>
      <c r="AT136" s="17" t="s">
        <v>73</v>
      </c>
      <c r="AU136" s="17" t="s">
        <v>116</v>
      </c>
      <c r="BK136" s="171">
        <f>BK137+BK248+BK373</f>
        <v>0</v>
      </c>
    </row>
    <row r="137" spans="1:65" s="12" customFormat="1" ht="25.9" customHeight="1">
      <c r="B137" s="172"/>
      <c r="C137" s="173"/>
      <c r="D137" s="174" t="s">
        <v>73</v>
      </c>
      <c r="E137" s="175" t="s">
        <v>154</v>
      </c>
      <c r="F137" s="175" t="s">
        <v>155</v>
      </c>
      <c r="G137" s="173"/>
      <c r="H137" s="173"/>
      <c r="I137" s="176"/>
      <c r="J137" s="176"/>
      <c r="K137" s="177">
        <f>BK137</f>
        <v>0</v>
      </c>
      <c r="L137" s="173"/>
      <c r="M137" s="178"/>
      <c r="N137" s="179"/>
      <c r="O137" s="180"/>
      <c r="P137" s="180"/>
      <c r="Q137" s="181">
        <f>Q138+Q155+Q181+Q228+Q243</f>
        <v>0</v>
      </c>
      <c r="R137" s="181">
        <f>R138+R155+R181+R228+R243</f>
        <v>0</v>
      </c>
      <c r="S137" s="180"/>
      <c r="T137" s="182">
        <f>T138+T155+T181+T228+T243</f>
        <v>0</v>
      </c>
      <c r="U137" s="180"/>
      <c r="V137" s="182">
        <f>V138+V155+V181+V228+V243</f>
        <v>4.6602855000000005</v>
      </c>
      <c r="W137" s="180"/>
      <c r="X137" s="183">
        <f>X138+X155+X181+X228+X243</f>
        <v>9.8186730000000004</v>
      </c>
      <c r="AR137" s="184" t="s">
        <v>82</v>
      </c>
      <c r="AT137" s="185" t="s">
        <v>73</v>
      </c>
      <c r="AU137" s="185" t="s">
        <v>74</v>
      </c>
      <c r="AY137" s="184" t="s">
        <v>156</v>
      </c>
      <c r="BK137" s="186">
        <f>BK138+BK155+BK181+BK228+BK243</f>
        <v>0</v>
      </c>
    </row>
    <row r="138" spans="1:65" s="12" customFormat="1" ht="22.9" customHeight="1">
      <c r="B138" s="172"/>
      <c r="C138" s="173"/>
      <c r="D138" s="174" t="s">
        <v>73</v>
      </c>
      <c r="E138" s="187" t="s">
        <v>157</v>
      </c>
      <c r="F138" s="187" t="s">
        <v>158</v>
      </c>
      <c r="G138" s="173"/>
      <c r="H138" s="173"/>
      <c r="I138" s="176"/>
      <c r="J138" s="176"/>
      <c r="K138" s="188">
        <f>BK138</f>
        <v>0</v>
      </c>
      <c r="L138" s="173"/>
      <c r="M138" s="178"/>
      <c r="N138" s="179"/>
      <c r="O138" s="180"/>
      <c r="P138" s="180"/>
      <c r="Q138" s="181">
        <f>SUM(Q139:Q154)</f>
        <v>0</v>
      </c>
      <c r="R138" s="181">
        <f>SUM(R139:R154)</f>
        <v>0</v>
      </c>
      <c r="S138" s="180"/>
      <c r="T138" s="182">
        <f>SUM(T139:T154)</f>
        <v>0</v>
      </c>
      <c r="U138" s="180"/>
      <c r="V138" s="182">
        <f>SUM(V139:V154)</f>
        <v>2.1832875</v>
      </c>
      <c r="W138" s="180"/>
      <c r="X138" s="183">
        <f>SUM(X139:X154)</f>
        <v>0</v>
      </c>
      <c r="AR138" s="184" t="s">
        <v>82</v>
      </c>
      <c r="AT138" s="185" t="s">
        <v>73</v>
      </c>
      <c r="AU138" s="185" t="s">
        <v>82</v>
      </c>
      <c r="AY138" s="184" t="s">
        <v>156</v>
      </c>
      <c r="BK138" s="186">
        <f>SUM(BK139:BK154)</f>
        <v>0</v>
      </c>
    </row>
    <row r="139" spans="1:65" s="2" customFormat="1" ht="24.2" customHeight="1">
      <c r="A139" s="34"/>
      <c r="B139" s="35"/>
      <c r="C139" s="189" t="s">
        <v>82</v>
      </c>
      <c r="D139" s="189" t="s">
        <v>159</v>
      </c>
      <c r="E139" s="190" t="s">
        <v>160</v>
      </c>
      <c r="F139" s="191" t="s">
        <v>161</v>
      </c>
      <c r="G139" s="192" t="s">
        <v>162</v>
      </c>
      <c r="H139" s="193">
        <v>2</v>
      </c>
      <c r="I139" s="194"/>
      <c r="J139" s="194"/>
      <c r="K139" s="195">
        <f>ROUND(P139*H139,2)</f>
        <v>0</v>
      </c>
      <c r="L139" s="191" t="s">
        <v>163</v>
      </c>
      <c r="M139" s="39"/>
      <c r="N139" s="196" t="s">
        <v>1</v>
      </c>
      <c r="O139" s="197" t="s">
        <v>38</v>
      </c>
      <c r="P139" s="198">
        <f>I139+J139</f>
        <v>0</v>
      </c>
      <c r="Q139" s="198">
        <f>ROUND(I139*H139,2)</f>
        <v>0</v>
      </c>
      <c r="R139" s="198">
        <f>ROUND(J139*H139,2)</f>
        <v>0</v>
      </c>
      <c r="S139" s="71"/>
      <c r="T139" s="199">
        <f>S139*H139</f>
        <v>0</v>
      </c>
      <c r="U139" s="199">
        <v>1.4999999999999999E-2</v>
      </c>
      <c r="V139" s="199">
        <f>U139*H139</f>
        <v>0.03</v>
      </c>
      <c r="W139" s="199">
        <v>0</v>
      </c>
      <c r="X139" s="200">
        <f>W139*H139</f>
        <v>0</v>
      </c>
      <c r="Y139" s="34"/>
      <c r="Z139" s="34"/>
      <c r="AA139" s="34"/>
      <c r="AB139" s="34"/>
      <c r="AC139" s="34"/>
      <c r="AD139" s="34"/>
      <c r="AE139" s="34"/>
      <c r="AR139" s="201" t="s">
        <v>164</v>
      </c>
      <c r="AT139" s="201" t="s">
        <v>159</v>
      </c>
      <c r="AU139" s="201" t="s">
        <v>165</v>
      </c>
      <c r="AY139" s="17" t="s">
        <v>156</v>
      </c>
      <c r="BE139" s="202">
        <f>IF(O139="základní",K139,0)</f>
        <v>0</v>
      </c>
      <c r="BF139" s="202">
        <f>IF(O139="snížená",K139,0)</f>
        <v>0</v>
      </c>
      <c r="BG139" s="202">
        <f>IF(O139="zákl. přenesená",K139,0)</f>
        <v>0</v>
      </c>
      <c r="BH139" s="202">
        <f>IF(O139="sníž. přenesená",K139,0)</f>
        <v>0</v>
      </c>
      <c r="BI139" s="202">
        <f>IF(O139="nulová",K139,0)</f>
        <v>0</v>
      </c>
      <c r="BJ139" s="17" t="s">
        <v>165</v>
      </c>
      <c r="BK139" s="202">
        <f>ROUND(P139*H139,2)</f>
        <v>0</v>
      </c>
      <c r="BL139" s="17" t="s">
        <v>164</v>
      </c>
      <c r="BM139" s="201" t="s">
        <v>819</v>
      </c>
    </row>
    <row r="140" spans="1:65" s="2" customFormat="1" ht="11.25">
      <c r="A140" s="34"/>
      <c r="B140" s="35"/>
      <c r="C140" s="36"/>
      <c r="D140" s="203" t="s">
        <v>167</v>
      </c>
      <c r="E140" s="36"/>
      <c r="F140" s="204" t="s">
        <v>168</v>
      </c>
      <c r="G140" s="36"/>
      <c r="H140" s="36"/>
      <c r="I140" s="205"/>
      <c r="J140" s="205"/>
      <c r="K140" s="36"/>
      <c r="L140" s="36"/>
      <c r="M140" s="39"/>
      <c r="N140" s="206"/>
      <c r="O140" s="207"/>
      <c r="P140" s="71"/>
      <c r="Q140" s="71"/>
      <c r="R140" s="71"/>
      <c r="S140" s="71"/>
      <c r="T140" s="71"/>
      <c r="U140" s="71"/>
      <c r="V140" s="71"/>
      <c r="W140" s="71"/>
      <c r="X140" s="72"/>
      <c r="Y140" s="34"/>
      <c r="Z140" s="34"/>
      <c r="AA140" s="34"/>
      <c r="AB140" s="34"/>
      <c r="AC140" s="34"/>
      <c r="AD140" s="34"/>
      <c r="AE140" s="34"/>
      <c r="AT140" s="17" t="s">
        <v>167</v>
      </c>
      <c r="AU140" s="17" t="s">
        <v>165</v>
      </c>
    </row>
    <row r="141" spans="1:65" s="2" customFormat="1" ht="33" customHeight="1">
      <c r="A141" s="34"/>
      <c r="B141" s="35"/>
      <c r="C141" s="189" t="s">
        <v>165</v>
      </c>
      <c r="D141" s="189" t="s">
        <v>159</v>
      </c>
      <c r="E141" s="190" t="s">
        <v>820</v>
      </c>
      <c r="F141" s="191" t="s">
        <v>821</v>
      </c>
      <c r="G141" s="192" t="s">
        <v>162</v>
      </c>
      <c r="H141" s="193">
        <v>2</v>
      </c>
      <c r="I141" s="194"/>
      <c r="J141" s="194"/>
      <c r="K141" s="195">
        <f>ROUND(P141*H141,2)</f>
        <v>0</v>
      </c>
      <c r="L141" s="191" t="s">
        <v>163</v>
      </c>
      <c r="M141" s="39"/>
      <c r="N141" s="196" t="s">
        <v>1</v>
      </c>
      <c r="O141" s="197" t="s">
        <v>38</v>
      </c>
      <c r="P141" s="198">
        <f>I141+J141</f>
        <v>0</v>
      </c>
      <c r="Q141" s="198">
        <f>ROUND(I141*H141,2)</f>
        <v>0</v>
      </c>
      <c r="R141" s="198">
        <f>ROUND(J141*H141,2)</f>
        <v>0</v>
      </c>
      <c r="S141" s="71"/>
      <c r="T141" s="199">
        <f>S141*H141</f>
        <v>0</v>
      </c>
      <c r="U141" s="199">
        <v>0.115</v>
      </c>
      <c r="V141" s="199">
        <f>U141*H141</f>
        <v>0.23</v>
      </c>
      <c r="W141" s="199">
        <v>0</v>
      </c>
      <c r="X141" s="200">
        <f>W141*H141</f>
        <v>0</v>
      </c>
      <c r="Y141" s="34"/>
      <c r="Z141" s="34"/>
      <c r="AA141" s="34"/>
      <c r="AB141" s="34"/>
      <c r="AC141" s="34"/>
      <c r="AD141" s="34"/>
      <c r="AE141" s="34"/>
      <c r="AR141" s="201" t="s">
        <v>164</v>
      </c>
      <c r="AT141" s="201" t="s">
        <v>159</v>
      </c>
      <c r="AU141" s="201" t="s">
        <v>165</v>
      </c>
      <c r="AY141" s="17" t="s">
        <v>156</v>
      </c>
      <c r="BE141" s="202">
        <f>IF(O141="základní",K141,0)</f>
        <v>0</v>
      </c>
      <c r="BF141" s="202">
        <f>IF(O141="snížená",K141,0)</f>
        <v>0</v>
      </c>
      <c r="BG141" s="202">
        <f>IF(O141="zákl. přenesená",K141,0)</f>
        <v>0</v>
      </c>
      <c r="BH141" s="202">
        <f>IF(O141="sníž. přenesená",K141,0)</f>
        <v>0</v>
      </c>
      <c r="BI141" s="202">
        <f>IF(O141="nulová",K141,0)</f>
        <v>0</v>
      </c>
      <c r="BJ141" s="17" t="s">
        <v>165</v>
      </c>
      <c r="BK141" s="202">
        <f>ROUND(P141*H141,2)</f>
        <v>0</v>
      </c>
      <c r="BL141" s="17" t="s">
        <v>164</v>
      </c>
      <c r="BM141" s="201" t="s">
        <v>822</v>
      </c>
    </row>
    <row r="142" spans="1:65" s="2" customFormat="1" ht="11.25">
      <c r="A142" s="34"/>
      <c r="B142" s="35"/>
      <c r="C142" s="36"/>
      <c r="D142" s="203" t="s">
        <v>167</v>
      </c>
      <c r="E142" s="36"/>
      <c r="F142" s="204" t="s">
        <v>823</v>
      </c>
      <c r="G142" s="36"/>
      <c r="H142" s="36"/>
      <c r="I142" s="205"/>
      <c r="J142" s="205"/>
      <c r="K142" s="36"/>
      <c r="L142" s="36"/>
      <c r="M142" s="39"/>
      <c r="N142" s="206"/>
      <c r="O142" s="207"/>
      <c r="P142" s="71"/>
      <c r="Q142" s="71"/>
      <c r="R142" s="71"/>
      <c r="S142" s="71"/>
      <c r="T142" s="71"/>
      <c r="U142" s="71"/>
      <c r="V142" s="71"/>
      <c r="W142" s="71"/>
      <c r="X142" s="72"/>
      <c r="Y142" s="34"/>
      <c r="Z142" s="34"/>
      <c r="AA142" s="34"/>
      <c r="AB142" s="34"/>
      <c r="AC142" s="34"/>
      <c r="AD142" s="34"/>
      <c r="AE142" s="34"/>
      <c r="AT142" s="17" t="s">
        <v>167</v>
      </c>
      <c r="AU142" s="17" t="s">
        <v>165</v>
      </c>
    </row>
    <row r="143" spans="1:65" s="2" customFormat="1" ht="24.2" customHeight="1">
      <c r="A143" s="34"/>
      <c r="B143" s="35"/>
      <c r="C143" s="189" t="s">
        <v>157</v>
      </c>
      <c r="D143" s="189" t="s">
        <v>159</v>
      </c>
      <c r="E143" s="190" t="s">
        <v>824</v>
      </c>
      <c r="F143" s="191" t="s">
        <v>825</v>
      </c>
      <c r="G143" s="192" t="s">
        <v>175</v>
      </c>
      <c r="H143" s="193">
        <v>1</v>
      </c>
      <c r="I143" s="194"/>
      <c r="J143" s="194"/>
      <c r="K143" s="195">
        <f>ROUND(P143*H143,2)</f>
        <v>0</v>
      </c>
      <c r="L143" s="191" t="s">
        <v>163</v>
      </c>
      <c r="M143" s="39"/>
      <c r="N143" s="196" t="s">
        <v>1</v>
      </c>
      <c r="O143" s="197" t="s">
        <v>38</v>
      </c>
      <c r="P143" s="198">
        <f>I143+J143</f>
        <v>0</v>
      </c>
      <c r="Q143" s="198">
        <f>ROUND(I143*H143,2)</f>
        <v>0</v>
      </c>
      <c r="R143" s="198">
        <f>ROUND(J143*H143,2)</f>
        <v>0</v>
      </c>
      <c r="S143" s="71"/>
      <c r="T143" s="199">
        <f>S143*H143</f>
        <v>0</v>
      </c>
      <c r="U143" s="199">
        <v>0.32500000000000001</v>
      </c>
      <c r="V143" s="199">
        <f>U143*H143</f>
        <v>0.32500000000000001</v>
      </c>
      <c r="W143" s="199">
        <v>0</v>
      </c>
      <c r="X143" s="200">
        <f>W143*H143</f>
        <v>0</v>
      </c>
      <c r="Y143" s="34"/>
      <c r="Z143" s="34"/>
      <c r="AA143" s="34"/>
      <c r="AB143" s="34"/>
      <c r="AC143" s="34"/>
      <c r="AD143" s="34"/>
      <c r="AE143" s="34"/>
      <c r="AR143" s="201" t="s">
        <v>164</v>
      </c>
      <c r="AT143" s="201" t="s">
        <v>159</v>
      </c>
      <c r="AU143" s="201" t="s">
        <v>165</v>
      </c>
      <c r="AY143" s="17" t="s">
        <v>156</v>
      </c>
      <c r="BE143" s="202">
        <f>IF(O143="základní",K143,0)</f>
        <v>0</v>
      </c>
      <c r="BF143" s="202">
        <f>IF(O143="snížená",K143,0)</f>
        <v>0</v>
      </c>
      <c r="BG143" s="202">
        <f>IF(O143="zákl. přenesená",K143,0)</f>
        <v>0</v>
      </c>
      <c r="BH143" s="202">
        <f>IF(O143="sníž. přenesená",K143,0)</f>
        <v>0</v>
      </c>
      <c r="BI143" s="202">
        <f>IF(O143="nulová",K143,0)</f>
        <v>0</v>
      </c>
      <c r="BJ143" s="17" t="s">
        <v>165</v>
      </c>
      <c r="BK143" s="202">
        <f>ROUND(P143*H143,2)</f>
        <v>0</v>
      </c>
      <c r="BL143" s="17" t="s">
        <v>164</v>
      </c>
      <c r="BM143" s="201" t="s">
        <v>826</v>
      </c>
    </row>
    <row r="144" spans="1:65" s="2" customFormat="1" ht="11.25">
      <c r="A144" s="34"/>
      <c r="B144" s="35"/>
      <c r="C144" s="36"/>
      <c r="D144" s="203" t="s">
        <v>167</v>
      </c>
      <c r="E144" s="36"/>
      <c r="F144" s="204" t="s">
        <v>827</v>
      </c>
      <c r="G144" s="36"/>
      <c r="H144" s="36"/>
      <c r="I144" s="205"/>
      <c r="J144" s="205"/>
      <c r="K144" s="36"/>
      <c r="L144" s="36"/>
      <c r="M144" s="39"/>
      <c r="N144" s="206"/>
      <c r="O144" s="207"/>
      <c r="P144" s="71"/>
      <c r="Q144" s="71"/>
      <c r="R144" s="71"/>
      <c r="S144" s="71"/>
      <c r="T144" s="71"/>
      <c r="U144" s="71"/>
      <c r="V144" s="71"/>
      <c r="W144" s="71"/>
      <c r="X144" s="72"/>
      <c r="Y144" s="34"/>
      <c r="Z144" s="34"/>
      <c r="AA144" s="34"/>
      <c r="AB144" s="34"/>
      <c r="AC144" s="34"/>
      <c r="AD144" s="34"/>
      <c r="AE144" s="34"/>
      <c r="AT144" s="17" t="s">
        <v>167</v>
      </c>
      <c r="AU144" s="17" t="s">
        <v>165</v>
      </c>
    </row>
    <row r="145" spans="1:65" s="2" customFormat="1" ht="33" customHeight="1">
      <c r="A145" s="34"/>
      <c r="B145" s="35"/>
      <c r="C145" s="189" t="s">
        <v>164</v>
      </c>
      <c r="D145" s="189" t="s">
        <v>159</v>
      </c>
      <c r="E145" s="190" t="s">
        <v>828</v>
      </c>
      <c r="F145" s="191" t="s">
        <v>829</v>
      </c>
      <c r="G145" s="192" t="s">
        <v>180</v>
      </c>
      <c r="H145" s="193">
        <v>1</v>
      </c>
      <c r="I145" s="194"/>
      <c r="J145" s="194"/>
      <c r="K145" s="195">
        <f>ROUND(P145*H145,2)</f>
        <v>0</v>
      </c>
      <c r="L145" s="191" t="s">
        <v>163</v>
      </c>
      <c r="M145" s="39"/>
      <c r="N145" s="196" t="s">
        <v>1</v>
      </c>
      <c r="O145" s="197" t="s">
        <v>38</v>
      </c>
      <c r="P145" s="198">
        <f>I145+J145</f>
        <v>0</v>
      </c>
      <c r="Q145" s="198">
        <f>ROUND(I145*H145,2)</f>
        <v>0</v>
      </c>
      <c r="R145" s="198">
        <f>ROUND(J145*H145,2)</f>
        <v>0</v>
      </c>
      <c r="S145" s="71"/>
      <c r="T145" s="199">
        <f>S145*H145</f>
        <v>0</v>
      </c>
      <c r="U145" s="199">
        <v>9.64E-2</v>
      </c>
      <c r="V145" s="199">
        <f>U145*H145</f>
        <v>9.64E-2</v>
      </c>
      <c r="W145" s="199">
        <v>0</v>
      </c>
      <c r="X145" s="200">
        <f>W145*H145</f>
        <v>0</v>
      </c>
      <c r="Y145" s="34"/>
      <c r="Z145" s="34"/>
      <c r="AA145" s="34"/>
      <c r="AB145" s="34"/>
      <c r="AC145" s="34"/>
      <c r="AD145" s="34"/>
      <c r="AE145" s="34"/>
      <c r="AR145" s="201" t="s">
        <v>164</v>
      </c>
      <c r="AT145" s="201" t="s">
        <v>159</v>
      </c>
      <c r="AU145" s="201" t="s">
        <v>165</v>
      </c>
      <c r="AY145" s="17" t="s">
        <v>156</v>
      </c>
      <c r="BE145" s="202">
        <f>IF(O145="základní",K145,0)</f>
        <v>0</v>
      </c>
      <c r="BF145" s="202">
        <f>IF(O145="snížená",K145,0)</f>
        <v>0</v>
      </c>
      <c r="BG145" s="202">
        <f>IF(O145="zákl. přenesená",K145,0)</f>
        <v>0</v>
      </c>
      <c r="BH145" s="202">
        <f>IF(O145="sníž. přenesená",K145,0)</f>
        <v>0</v>
      </c>
      <c r="BI145" s="202">
        <f>IF(O145="nulová",K145,0)</f>
        <v>0</v>
      </c>
      <c r="BJ145" s="17" t="s">
        <v>165</v>
      </c>
      <c r="BK145" s="202">
        <f>ROUND(P145*H145,2)</f>
        <v>0</v>
      </c>
      <c r="BL145" s="17" t="s">
        <v>164</v>
      </c>
      <c r="BM145" s="201" t="s">
        <v>830</v>
      </c>
    </row>
    <row r="146" spans="1:65" s="2" customFormat="1" ht="11.25">
      <c r="A146" s="34"/>
      <c r="B146" s="35"/>
      <c r="C146" s="36"/>
      <c r="D146" s="203" t="s">
        <v>167</v>
      </c>
      <c r="E146" s="36"/>
      <c r="F146" s="204" t="s">
        <v>831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167</v>
      </c>
      <c r="AU146" s="17" t="s">
        <v>165</v>
      </c>
    </row>
    <row r="147" spans="1:65" s="2" customFormat="1" ht="24.2" customHeight="1">
      <c r="A147" s="34"/>
      <c r="B147" s="35"/>
      <c r="C147" s="189" t="s">
        <v>183</v>
      </c>
      <c r="D147" s="189" t="s">
        <v>159</v>
      </c>
      <c r="E147" s="190" t="s">
        <v>832</v>
      </c>
      <c r="F147" s="191" t="s">
        <v>833</v>
      </c>
      <c r="G147" s="192" t="s">
        <v>180</v>
      </c>
      <c r="H147" s="193">
        <v>4</v>
      </c>
      <c r="I147" s="194"/>
      <c r="J147" s="194"/>
      <c r="K147" s="195">
        <f>ROUND(P147*H147,2)</f>
        <v>0</v>
      </c>
      <c r="L147" s="191" t="s">
        <v>163</v>
      </c>
      <c r="M147" s="39"/>
      <c r="N147" s="196" t="s">
        <v>1</v>
      </c>
      <c r="O147" s="197" t="s">
        <v>38</v>
      </c>
      <c r="P147" s="198">
        <f>I147+J147</f>
        <v>0</v>
      </c>
      <c r="Q147" s="198">
        <f>ROUND(I147*H147,2)</f>
        <v>0</v>
      </c>
      <c r="R147" s="198">
        <f>ROUND(J147*H147,2)</f>
        <v>0</v>
      </c>
      <c r="S147" s="71"/>
      <c r="T147" s="199">
        <f>S147*H147</f>
        <v>0</v>
      </c>
      <c r="U147" s="199">
        <v>8.48E-2</v>
      </c>
      <c r="V147" s="199">
        <f>U147*H147</f>
        <v>0.3392</v>
      </c>
      <c r="W147" s="199">
        <v>0</v>
      </c>
      <c r="X147" s="200">
        <f>W147*H147</f>
        <v>0</v>
      </c>
      <c r="Y147" s="34"/>
      <c r="Z147" s="34"/>
      <c r="AA147" s="34"/>
      <c r="AB147" s="34"/>
      <c r="AC147" s="34"/>
      <c r="AD147" s="34"/>
      <c r="AE147" s="34"/>
      <c r="AR147" s="201" t="s">
        <v>164</v>
      </c>
      <c r="AT147" s="201" t="s">
        <v>159</v>
      </c>
      <c r="AU147" s="201" t="s">
        <v>165</v>
      </c>
      <c r="AY147" s="17" t="s">
        <v>156</v>
      </c>
      <c r="BE147" s="202">
        <f>IF(O147="základní",K147,0)</f>
        <v>0</v>
      </c>
      <c r="BF147" s="202">
        <f>IF(O147="snížená",K147,0)</f>
        <v>0</v>
      </c>
      <c r="BG147" s="202">
        <f>IF(O147="zákl. přenesená",K147,0)</f>
        <v>0</v>
      </c>
      <c r="BH147" s="202">
        <f>IF(O147="sníž. přenesená",K147,0)</f>
        <v>0</v>
      </c>
      <c r="BI147" s="202">
        <f>IF(O147="nulová",K147,0)</f>
        <v>0</v>
      </c>
      <c r="BJ147" s="17" t="s">
        <v>165</v>
      </c>
      <c r="BK147" s="202">
        <f>ROUND(P147*H147,2)</f>
        <v>0</v>
      </c>
      <c r="BL147" s="17" t="s">
        <v>164</v>
      </c>
      <c r="BM147" s="201" t="s">
        <v>834</v>
      </c>
    </row>
    <row r="148" spans="1:65" s="2" customFormat="1" ht="11.25">
      <c r="A148" s="34"/>
      <c r="B148" s="35"/>
      <c r="C148" s="36"/>
      <c r="D148" s="203" t="s">
        <v>167</v>
      </c>
      <c r="E148" s="36"/>
      <c r="F148" s="204" t="s">
        <v>835</v>
      </c>
      <c r="G148" s="36"/>
      <c r="H148" s="36"/>
      <c r="I148" s="205"/>
      <c r="J148" s="205"/>
      <c r="K148" s="36"/>
      <c r="L148" s="36"/>
      <c r="M148" s="39"/>
      <c r="N148" s="206"/>
      <c r="O148" s="207"/>
      <c r="P148" s="71"/>
      <c r="Q148" s="71"/>
      <c r="R148" s="71"/>
      <c r="S148" s="71"/>
      <c r="T148" s="71"/>
      <c r="U148" s="71"/>
      <c r="V148" s="71"/>
      <c r="W148" s="71"/>
      <c r="X148" s="72"/>
      <c r="Y148" s="34"/>
      <c r="Z148" s="34"/>
      <c r="AA148" s="34"/>
      <c r="AB148" s="34"/>
      <c r="AC148" s="34"/>
      <c r="AD148" s="34"/>
      <c r="AE148" s="34"/>
      <c r="AT148" s="17" t="s">
        <v>167</v>
      </c>
      <c r="AU148" s="17" t="s">
        <v>165</v>
      </c>
    </row>
    <row r="149" spans="1:65" s="2" customFormat="1" ht="37.9" customHeight="1">
      <c r="A149" s="34"/>
      <c r="B149" s="35"/>
      <c r="C149" s="189" t="s">
        <v>188</v>
      </c>
      <c r="D149" s="189" t="s">
        <v>159</v>
      </c>
      <c r="E149" s="190" t="s">
        <v>836</v>
      </c>
      <c r="F149" s="191" t="s">
        <v>837</v>
      </c>
      <c r="G149" s="192" t="s">
        <v>180</v>
      </c>
      <c r="H149" s="193">
        <v>3.25</v>
      </c>
      <c r="I149" s="194"/>
      <c r="J149" s="194"/>
      <c r="K149" s="195">
        <f>ROUND(P149*H149,2)</f>
        <v>0</v>
      </c>
      <c r="L149" s="191" t="s">
        <v>163</v>
      </c>
      <c r="M149" s="39"/>
      <c r="N149" s="196" t="s">
        <v>1</v>
      </c>
      <c r="O149" s="197" t="s">
        <v>38</v>
      </c>
      <c r="P149" s="198">
        <f>I149+J149</f>
        <v>0</v>
      </c>
      <c r="Q149" s="198">
        <f>ROUND(I149*H149,2)</f>
        <v>0</v>
      </c>
      <c r="R149" s="198">
        <f>ROUND(J149*H149,2)</f>
        <v>0</v>
      </c>
      <c r="S149" s="71"/>
      <c r="T149" s="199">
        <f>S149*H149</f>
        <v>0</v>
      </c>
      <c r="U149" s="199">
        <v>0.35775000000000001</v>
      </c>
      <c r="V149" s="199">
        <f>U149*H149</f>
        <v>1.1626875000000001</v>
      </c>
      <c r="W149" s="199">
        <v>0</v>
      </c>
      <c r="X149" s="200">
        <f>W149*H149</f>
        <v>0</v>
      </c>
      <c r="Y149" s="34"/>
      <c r="Z149" s="34"/>
      <c r="AA149" s="34"/>
      <c r="AB149" s="34"/>
      <c r="AC149" s="34"/>
      <c r="AD149" s="34"/>
      <c r="AE149" s="34"/>
      <c r="AR149" s="201" t="s">
        <v>164</v>
      </c>
      <c r="AT149" s="201" t="s">
        <v>159</v>
      </c>
      <c r="AU149" s="201" t="s">
        <v>165</v>
      </c>
      <c r="AY149" s="17" t="s">
        <v>156</v>
      </c>
      <c r="BE149" s="202">
        <f>IF(O149="základní",K149,0)</f>
        <v>0</v>
      </c>
      <c r="BF149" s="202">
        <f>IF(O149="snížená",K149,0)</f>
        <v>0</v>
      </c>
      <c r="BG149" s="202">
        <f>IF(O149="zákl. přenesená",K149,0)</f>
        <v>0</v>
      </c>
      <c r="BH149" s="202">
        <f>IF(O149="sníž. přenesená",K149,0)</f>
        <v>0</v>
      </c>
      <c r="BI149" s="202">
        <f>IF(O149="nulová",K149,0)</f>
        <v>0</v>
      </c>
      <c r="BJ149" s="17" t="s">
        <v>165</v>
      </c>
      <c r="BK149" s="202">
        <f>ROUND(P149*H149,2)</f>
        <v>0</v>
      </c>
      <c r="BL149" s="17" t="s">
        <v>164</v>
      </c>
      <c r="BM149" s="201" t="s">
        <v>838</v>
      </c>
    </row>
    <row r="150" spans="1:65" s="2" customFormat="1" ht="11.25">
      <c r="A150" s="34"/>
      <c r="B150" s="35"/>
      <c r="C150" s="36"/>
      <c r="D150" s="203" t="s">
        <v>167</v>
      </c>
      <c r="E150" s="36"/>
      <c r="F150" s="204" t="s">
        <v>839</v>
      </c>
      <c r="G150" s="36"/>
      <c r="H150" s="36"/>
      <c r="I150" s="205"/>
      <c r="J150" s="205"/>
      <c r="K150" s="36"/>
      <c r="L150" s="36"/>
      <c r="M150" s="39"/>
      <c r="N150" s="206"/>
      <c r="O150" s="207"/>
      <c r="P150" s="71"/>
      <c r="Q150" s="71"/>
      <c r="R150" s="71"/>
      <c r="S150" s="71"/>
      <c r="T150" s="71"/>
      <c r="U150" s="71"/>
      <c r="V150" s="71"/>
      <c r="W150" s="71"/>
      <c r="X150" s="72"/>
      <c r="Y150" s="34"/>
      <c r="Z150" s="34"/>
      <c r="AA150" s="34"/>
      <c r="AB150" s="34"/>
      <c r="AC150" s="34"/>
      <c r="AD150" s="34"/>
      <c r="AE150" s="34"/>
      <c r="AT150" s="17" t="s">
        <v>167</v>
      </c>
      <c r="AU150" s="17" t="s">
        <v>165</v>
      </c>
    </row>
    <row r="151" spans="1:65" s="13" customFormat="1" ht="11.25">
      <c r="B151" s="208"/>
      <c r="C151" s="209"/>
      <c r="D151" s="210" t="s">
        <v>194</v>
      </c>
      <c r="E151" s="211" t="s">
        <v>1</v>
      </c>
      <c r="F151" s="212" t="s">
        <v>840</v>
      </c>
      <c r="G151" s="209"/>
      <c r="H151" s="211" t="s">
        <v>1</v>
      </c>
      <c r="I151" s="213"/>
      <c r="J151" s="213"/>
      <c r="K151" s="209"/>
      <c r="L151" s="209"/>
      <c r="M151" s="214"/>
      <c r="N151" s="215"/>
      <c r="O151" s="216"/>
      <c r="P151" s="216"/>
      <c r="Q151" s="216"/>
      <c r="R151" s="216"/>
      <c r="S151" s="216"/>
      <c r="T151" s="216"/>
      <c r="U151" s="216"/>
      <c r="V151" s="216"/>
      <c r="W151" s="216"/>
      <c r="X151" s="217"/>
      <c r="AT151" s="218" t="s">
        <v>194</v>
      </c>
      <c r="AU151" s="218" t="s">
        <v>165</v>
      </c>
      <c r="AV151" s="13" t="s">
        <v>82</v>
      </c>
      <c r="AW151" s="13" t="s">
        <v>5</v>
      </c>
      <c r="AX151" s="13" t="s">
        <v>74</v>
      </c>
      <c r="AY151" s="218" t="s">
        <v>156</v>
      </c>
    </row>
    <row r="152" spans="1:65" s="14" customFormat="1" ht="11.25">
      <c r="B152" s="219"/>
      <c r="C152" s="220"/>
      <c r="D152" s="210" t="s">
        <v>194</v>
      </c>
      <c r="E152" s="221" t="s">
        <v>1</v>
      </c>
      <c r="F152" s="222" t="s">
        <v>841</v>
      </c>
      <c r="G152" s="220"/>
      <c r="H152" s="223">
        <v>1.5</v>
      </c>
      <c r="I152" s="224"/>
      <c r="J152" s="224"/>
      <c r="K152" s="220"/>
      <c r="L152" s="220"/>
      <c r="M152" s="225"/>
      <c r="N152" s="226"/>
      <c r="O152" s="227"/>
      <c r="P152" s="227"/>
      <c r="Q152" s="227"/>
      <c r="R152" s="227"/>
      <c r="S152" s="227"/>
      <c r="T152" s="227"/>
      <c r="U152" s="227"/>
      <c r="V152" s="227"/>
      <c r="W152" s="227"/>
      <c r="X152" s="228"/>
      <c r="AT152" s="229" t="s">
        <v>194</v>
      </c>
      <c r="AU152" s="229" t="s">
        <v>165</v>
      </c>
      <c r="AV152" s="14" t="s">
        <v>165</v>
      </c>
      <c r="AW152" s="14" t="s">
        <v>5</v>
      </c>
      <c r="AX152" s="14" t="s">
        <v>74</v>
      </c>
      <c r="AY152" s="229" t="s">
        <v>156</v>
      </c>
    </row>
    <row r="153" spans="1:65" s="14" customFormat="1" ht="11.25">
      <c r="B153" s="219"/>
      <c r="C153" s="220"/>
      <c r="D153" s="210" t="s">
        <v>194</v>
      </c>
      <c r="E153" s="221" t="s">
        <v>1</v>
      </c>
      <c r="F153" s="222" t="s">
        <v>842</v>
      </c>
      <c r="G153" s="220"/>
      <c r="H153" s="223">
        <v>1.75</v>
      </c>
      <c r="I153" s="224"/>
      <c r="J153" s="224"/>
      <c r="K153" s="220"/>
      <c r="L153" s="220"/>
      <c r="M153" s="225"/>
      <c r="N153" s="226"/>
      <c r="O153" s="227"/>
      <c r="P153" s="227"/>
      <c r="Q153" s="227"/>
      <c r="R153" s="227"/>
      <c r="S153" s="227"/>
      <c r="T153" s="227"/>
      <c r="U153" s="227"/>
      <c r="V153" s="227"/>
      <c r="W153" s="227"/>
      <c r="X153" s="228"/>
      <c r="AT153" s="229" t="s">
        <v>194</v>
      </c>
      <c r="AU153" s="229" t="s">
        <v>165</v>
      </c>
      <c r="AV153" s="14" t="s">
        <v>165</v>
      </c>
      <c r="AW153" s="14" t="s">
        <v>5</v>
      </c>
      <c r="AX153" s="14" t="s">
        <v>74</v>
      </c>
      <c r="AY153" s="229" t="s">
        <v>156</v>
      </c>
    </row>
    <row r="154" spans="1:65" s="15" customFormat="1" ht="11.25">
      <c r="B154" s="230"/>
      <c r="C154" s="231"/>
      <c r="D154" s="210" t="s">
        <v>194</v>
      </c>
      <c r="E154" s="232" t="s">
        <v>1</v>
      </c>
      <c r="F154" s="233" t="s">
        <v>197</v>
      </c>
      <c r="G154" s="231"/>
      <c r="H154" s="234">
        <v>3.25</v>
      </c>
      <c r="I154" s="235"/>
      <c r="J154" s="235"/>
      <c r="K154" s="231"/>
      <c r="L154" s="231"/>
      <c r="M154" s="236"/>
      <c r="N154" s="237"/>
      <c r="O154" s="238"/>
      <c r="P154" s="238"/>
      <c r="Q154" s="238"/>
      <c r="R154" s="238"/>
      <c r="S154" s="238"/>
      <c r="T154" s="238"/>
      <c r="U154" s="238"/>
      <c r="V154" s="238"/>
      <c r="W154" s="238"/>
      <c r="X154" s="239"/>
      <c r="AT154" s="240" t="s">
        <v>194</v>
      </c>
      <c r="AU154" s="240" t="s">
        <v>165</v>
      </c>
      <c r="AV154" s="15" t="s">
        <v>164</v>
      </c>
      <c r="AW154" s="15" t="s">
        <v>5</v>
      </c>
      <c r="AX154" s="15" t="s">
        <v>82</v>
      </c>
      <c r="AY154" s="240" t="s">
        <v>156</v>
      </c>
    </row>
    <row r="155" spans="1:65" s="12" customFormat="1" ht="22.9" customHeight="1">
      <c r="B155" s="172"/>
      <c r="C155" s="173"/>
      <c r="D155" s="174" t="s">
        <v>73</v>
      </c>
      <c r="E155" s="187" t="s">
        <v>188</v>
      </c>
      <c r="F155" s="187" t="s">
        <v>198</v>
      </c>
      <c r="G155" s="173"/>
      <c r="H155" s="173"/>
      <c r="I155" s="176"/>
      <c r="J155" s="176"/>
      <c r="K155" s="188">
        <f>BK155</f>
        <v>0</v>
      </c>
      <c r="L155" s="173"/>
      <c r="M155" s="178"/>
      <c r="N155" s="179"/>
      <c r="O155" s="180"/>
      <c r="P155" s="180"/>
      <c r="Q155" s="181">
        <f>SUM(Q156:Q180)</f>
        <v>0</v>
      </c>
      <c r="R155" s="181">
        <f>SUM(R156:R180)</f>
        <v>0</v>
      </c>
      <c r="S155" s="180"/>
      <c r="T155" s="182">
        <f>SUM(T156:T180)</f>
        <v>0</v>
      </c>
      <c r="U155" s="180"/>
      <c r="V155" s="182">
        <f>SUM(V156:V180)</f>
        <v>1.968448</v>
      </c>
      <c r="W155" s="180"/>
      <c r="X155" s="183">
        <f>SUM(X156:X180)</f>
        <v>0</v>
      </c>
      <c r="AR155" s="184" t="s">
        <v>82</v>
      </c>
      <c r="AT155" s="185" t="s">
        <v>73</v>
      </c>
      <c r="AU155" s="185" t="s">
        <v>82</v>
      </c>
      <c r="AY155" s="184" t="s">
        <v>156</v>
      </c>
      <c r="BK155" s="186">
        <f>SUM(BK156:BK180)</f>
        <v>0</v>
      </c>
    </row>
    <row r="156" spans="1:65" s="2" customFormat="1" ht="24.2" customHeight="1">
      <c r="A156" s="34"/>
      <c r="B156" s="35"/>
      <c r="C156" s="189" t="s">
        <v>199</v>
      </c>
      <c r="D156" s="189" t="s">
        <v>159</v>
      </c>
      <c r="E156" s="190" t="s">
        <v>200</v>
      </c>
      <c r="F156" s="191" t="s">
        <v>201</v>
      </c>
      <c r="G156" s="192" t="s">
        <v>191</v>
      </c>
      <c r="H156" s="193">
        <v>60</v>
      </c>
      <c r="I156" s="194"/>
      <c r="J156" s="194"/>
      <c r="K156" s="195">
        <f>ROUND(P156*H156,2)</f>
        <v>0</v>
      </c>
      <c r="L156" s="191" t="s">
        <v>163</v>
      </c>
      <c r="M156" s="39"/>
      <c r="N156" s="196" t="s">
        <v>1</v>
      </c>
      <c r="O156" s="197" t="s">
        <v>38</v>
      </c>
      <c r="P156" s="198">
        <f>I156+J156</f>
        <v>0</v>
      </c>
      <c r="Q156" s="198">
        <f>ROUND(I156*H156,2)</f>
        <v>0</v>
      </c>
      <c r="R156" s="198">
        <f>ROUND(J156*H156,2)</f>
        <v>0</v>
      </c>
      <c r="S156" s="71"/>
      <c r="T156" s="199">
        <f>S156*H156</f>
        <v>0</v>
      </c>
      <c r="U156" s="199">
        <v>2.9100000000000001E-2</v>
      </c>
      <c r="V156" s="199">
        <f>U156*H156</f>
        <v>1.746</v>
      </c>
      <c r="W156" s="199">
        <v>0</v>
      </c>
      <c r="X156" s="200">
        <f>W156*H156</f>
        <v>0</v>
      </c>
      <c r="Y156" s="34"/>
      <c r="Z156" s="34"/>
      <c r="AA156" s="34"/>
      <c r="AB156" s="34"/>
      <c r="AC156" s="34"/>
      <c r="AD156" s="34"/>
      <c r="AE156" s="34"/>
      <c r="AR156" s="201" t="s">
        <v>164</v>
      </c>
      <c r="AT156" s="201" t="s">
        <v>159</v>
      </c>
      <c r="AU156" s="201" t="s">
        <v>165</v>
      </c>
      <c r="AY156" s="17" t="s">
        <v>156</v>
      </c>
      <c r="BE156" s="202">
        <f>IF(O156="základní",K156,0)</f>
        <v>0</v>
      </c>
      <c r="BF156" s="202">
        <f>IF(O156="snížená",K156,0)</f>
        <v>0</v>
      </c>
      <c r="BG156" s="202">
        <f>IF(O156="zákl. přenesená",K156,0)</f>
        <v>0</v>
      </c>
      <c r="BH156" s="202">
        <f>IF(O156="sníž. přenesená",K156,0)</f>
        <v>0</v>
      </c>
      <c r="BI156" s="202">
        <f>IF(O156="nulová",K156,0)</f>
        <v>0</v>
      </c>
      <c r="BJ156" s="17" t="s">
        <v>165</v>
      </c>
      <c r="BK156" s="202">
        <f>ROUND(P156*H156,2)</f>
        <v>0</v>
      </c>
      <c r="BL156" s="17" t="s">
        <v>164</v>
      </c>
      <c r="BM156" s="201" t="s">
        <v>843</v>
      </c>
    </row>
    <row r="157" spans="1:65" s="2" customFormat="1" ht="11.25">
      <c r="A157" s="34"/>
      <c r="B157" s="35"/>
      <c r="C157" s="36"/>
      <c r="D157" s="203" t="s">
        <v>167</v>
      </c>
      <c r="E157" s="36"/>
      <c r="F157" s="204" t="s">
        <v>203</v>
      </c>
      <c r="G157" s="36"/>
      <c r="H157" s="36"/>
      <c r="I157" s="205"/>
      <c r="J157" s="205"/>
      <c r="K157" s="36"/>
      <c r="L157" s="36"/>
      <c r="M157" s="39"/>
      <c r="N157" s="206"/>
      <c r="O157" s="207"/>
      <c r="P157" s="71"/>
      <c r="Q157" s="71"/>
      <c r="R157" s="71"/>
      <c r="S157" s="71"/>
      <c r="T157" s="71"/>
      <c r="U157" s="71"/>
      <c r="V157" s="71"/>
      <c r="W157" s="71"/>
      <c r="X157" s="72"/>
      <c r="Y157" s="34"/>
      <c r="Z157" s="34"/>
      <c r="AA157" s="34"/>
      <c r="AB157" s="34"/>
      <c r="AC157" s="34"/>
      <c r="AD157" s="34"/>
      <c r="AE157" s="34"/>
      <c r="AT157" s="17" t="s">
        <v>167</v>
      </c>
      <c r="AU157" s="17" t="s">
        <v>165</v>
      </c>
    </row>
    <row r="158" spans="1:65" s="2" customFormat="1" ht="24.2" customHeight="1">
      <c r="A158" s="34"/>
      <c r="B158" s="35"/>
      <c r="C158" s="189" t="s">
        <v>204</v>
      </c>
      <c r="D158" s="189" t="s">
        <v>159</v>
      </c>
      <c r="E158" s="190" t="s">
        <v>205</v>
      </c>
      <c r="F158" s="191" t="s">
        <v>206</v>
      </c>
      <c r="G158" s="192" t="s">
        <v>191</v>
      </c>
      <c r="H158" s="193">
        <v>11.2</v>
      </c>
      <c r="I158" s="194"/>
      <c r="J158" s="194"/>
      <c r="K158" s="195">
        <f>ROUND(P158*H158,2)</f>
        <v>0</v>
      </c>
      <c r="L158" s="191" t="s">
        <v>163</v>
      </c>
      <c r="M158" s="39"/>
      <c r="N158" s="196" t="s">
        <v>1</v>
      </c>
      <c r="O158" s="197" t="s">
        <v>38</v>
      </c>
      <c r="P158" s="198">
        <f>I158+J158</f>
        <v>0</v>
      </c>
      <c r="Q158" s="198">
        <f>ROUND(I158*H158,2)</f>
        <v>0</v>
      </c>
      <c r="R158" s="198">
        <f>ROUND(J158*H158,2)</f>
        <v>0</v>
      </c>
      <c r="S158" s="71"/>
      <c r="T158" s="199">
        <f>S158*H158</f>
        <v>0</v>
      </c>
      <c r="U158" s="199">
        <v>2.5999999999999998E-4</v>
      </c>
      <c r="V158" s="199">
        <f>U158*H158</f>
        <v>2.9119999999999997E-3</v>
      </c>
      <c r="W158" s="199">
        <v>0</v>
      </c>
      <c r="X158" s="200">
        <f>W158*H158</f>
        <v>0</v>
      </c>
      <c r="Y158" s="34"/>
      <c r="Z158" s="34"/>
      <c r="AA158" s="34"/>
      <c r="AB158" s="34"/>
      <c r="AC158" s="34"/>
      <c r="AD158" s="34"/>
      <c r="AE158" s="34"/>
      <c r="AR158" s="201" t="s">
        <v>164</v>
      </c>
      <c r="AT158" s="201" t="s">
        <v>159</v>
      </c>
      <c r="AU158" s="201" t="s">
        <v>165</v>
      </c>
      <c r="AY158" s="17" t="s">
        <v>156</v>
      </c>
      <c r="BE158" s="202">
        <f>IF(O158="základní",K158,0)</f>
        <v>0</v>
      </c>
      <c r="BF158" s="202">
        <f>IF(O158="snížená",K158,0)</f>
        <v>0</v>
      </c>
      <c r="BG158" s="202">
        <f>IF(O158="zákl. přenesená",K158,0)</f>
        <v>0</v>
      </c>
      <c r="BH158" s="202">
        <f>IF(O158="sníž. přenesená",K158,0)</f>
        <v>0</v>
      </c>
      <c r="BI158" s="202">
        <f>IF(O158="nulová",K158,0)</f>
        <v>0</v>
      </c>
      <c r="BJ158" s="17" t="s">
        <v>165</v>
      </c>
      <c r="BK158" s="202">
        <f>ROUND(P158*H158,2)</f>
        <v>0</v>
      </c>
      <c r="BL158" s="17" t="s">
        <v>164</v>
      </c>
      <c r="BM158" s="201" t="s">
        <v>844</v>
      </c>
    </row>
    <row r="159" spans="1:65" s="2" customFormat="1" ht="11.25">
      <c r="A159" s="34"/>
      <c r="B159" s="35"/>
      <c r="C159" s="36"/>
      <c r="D159" s="203" t="s">
        <v>167</v>
      </c>
      <c r="E159" s="36"/>
      <c r="F159" s="204" t="s">
        <v>208</v>
      </c>
      <c r="G159" s="36"/>
      <c r="H159" s="36"/>
      <c r="I159" s="205"/>
      <c r="J159" s="205"/>
      <c r="K159" s="36"/>
      <c r="L159" s="36"/>
      <c r="M159" s="39"/>
      <c r="N159" s="206"/>
      <c r="O159" s="207"/>
      <c r="P159" s="71"/>
      <c r="Q159" s="71"/>
      <c r="R159" s="71"/>
      <c r="S159" s="71"/>
      <c r="T159" s="71"/>
      <c r="U159" s="71"/>
      <c r="V159" s="71"/>
      <c r="W159" s="71"/>
      <c r="X159" s="72"/>
      <c r="Y159" s="34"/>
      <c r="Z159" s="34"/>
      <c r="AA159" s="34"/>
      <c r="AB159" s="34"/>
      <c r="AC159" s="34"/>
      <c r="AD159" s="34"/>
      <c r="AE159" s="34"/>
      <c r="AT159" s="17" t="s">
        <v>167</v>
      </c>
      <c r="AU159" s="17" t="s">
        <v>165</v>
      </c>
    </row>
    <row r="160" spans="1:65" s="13" customFormat="1" ht="11.25">
      <c r="B160" s="208"/>
      <c r="C160" s="209"/>
      <c r="D160" s="210" t="s">
        <v>194</v>
      </c>
      <c r="E160" s="211" t="s">
        <v>1</v>
      </c>
      <c r="F160" s="212" t="s">
        <v>845</v>
      </c>
      <c r="G160" s="209"/>
      <c r="H160" s="211" t="s">
        <v>1</v>
      </c>
      <c r="I160" s="213"/>
      <c r="J160" s="213"/>
      <c r="K160" s="209"/>
      <c r="L160" s="209"/>
      <c r="M160" s="214"/>
      <c r="N160" s="215"/>
      <c r="O160" s="216"/>
      <c r="P160" s="216"/>
      <c r="Q160" s="216"/>
      <c r="R160" s="216"/>
      <c r="S160" s="216"/>
      <c r="T160" s="216"/>
      <c r="U160" s="216"/>
      <c r="V160" s="216"/>
      <c r="W160" s="216"/>
      <c r="X160" s="217"/>
      <c r="AT160" s="218" t="s">
        <v>194</v>
      </c>
      <c r="AU160" s="218" t="s">
        <v>165</v>
      </c>
      <c r="AV160" s="13" t="s">
        <v>82</v>
      </c>
      <c r="AW160" s="13" t="s">
        <v>5</v>
      </c>
      <c r="AX160" s="13" t="s">
        <v>74</v>
      </c>
      <c r="AY160" s="218" t="s">
        <v>156</v>
      </c>
    </row>
    <row r="161" spans="1:65" s="14" customFormat="1" ht="11.25">
      <c r="B161" s="219"/>
      <c r="C161" s="220"/>
      <c r="D161" s="210" t="s">
        <v>194</v>
      </c>
      <c r="E161" s="221" t="s">
        <v>1</v>
      </c>
      <c r="F161" s="222" t="s">
        <v>846</v>
      </c>
      <c r="G161" s="220"/>
      <c r="H161" s="223">
        <v>11.2</v>
      </c>
      <c r="I161" s="224"/>
      <c r="J161" s="224"/>
      <c r="K161" s="220"/>
      <c r="L161" s="220"/>
      <c r="M161" s="225"/>
      <c r="N161" s="226"/>
      <c r="O161" s="227"/>
      <c r="P161" s="227"/>
      <c r="Q161" s="227"/>
      <c r="R161" s="227"/>
      <c r="S161" s="227"/>
      <c r="T161" s="227"/>
      <c r="U161" s="227"/>
      <c r="V161" s="227"/>
      <c r="W161" s="227"/>
      <c r="X161" s="228"/>
      <c r="AT161" s="229" t="s">
        <v>194</v>
      </c>
      <c r="AU161" s="229" t="s">
        <v>165</v>
      </c>
      <c r="AV161" s="14" t="s">
        <v>165</v>
      </c>
      <c r="AW161" s="14" t="s">
        <v>5</v>
      </c>
      <c r="AX161" s="14" t="s">
        <v>74</v>
      </c>
      <c r="AY161" s="229" t="s">
        <v>156</v>
      </c>
    </row>
    <row r="162" spans="1:65" s="15" customFormat="1" ht="11.25">
      <c r="B162" s="230"/>
      <c r="C162" s="231"/>
      <c r="D162" s="210" t="s">
        <v>194</v>
      </c>
      <c r="E162" s="232" t="s">
        <v>1</v>
      </c>
      <c r="F162" s="233" t="s">
        <v>197</v>
      </c>
      <c r="G162" s="231"/>
      <c r="H162" s="234">
        <v>11.2</v>
      </c>
      <c r="I162" s="235"/>
      <c r="J162" s="235"/>
      <c r="K162" s="231"/>
      <c r="L162" s="231"/>
      <c r="M162" s="236"/>
      <c r="N162" s="237"/>
      <c r="O162" s="238"/>
      <c r="P162" s="238"/>
      <c r="Q162" s="238"/>
      <c r="R162" s="238"/>
      <c r="S162" s="238"/>
      <c r="T162" s="238"/>
      <c r="U162" s="238"/>
      <c r="V162" s="238"/>
      <c r="W162" s="238"/>
      <c r="X162" s="239"/>
      <c r="AT162" s="240" t="s">
        <v>194</v>
      </c>
      <c r="AU162" s="240" t="s">
        <v>165</v>
      </c>
      <c r="AV162" s="15" t="s">
        <v>164</v>
      </c>
      <c r="AW162" s="15" t="s">
        <v>5</v>
      </c>
      <c r="AX162" s="15" t="s">
        <v>82</v>
      </c>
      <c r="AY162" s="240" t="s">
        <v>156</v>
      </c>
    </row>
    <row r="163" spans="1:65" s="2" customFormat="1" ht="24.2" customHeight="1">
      <c r="A163" s="34"/>
      <c r="B163" s="35"/>
      <c r="C163" s="189" t="s">
        <v>211</v>
      </c>
      <c r="D163" s="189" t="s">
        <v>159</v>
      </c>
      <c r="E163" s="190" t="s">
        <v>212</v>
      </c>
      <c r="F163" s="191" t="s">
        <v>213</v>
      </c>
      <c r="G163" s="192" t="s">
        <v>191</v>
      </c>
      <c r="H163" s="193">
        <v>11.2</v>
      </c>
      <c r="I163" s="194"/>
      <c r="J163" s="194"/>
      <c r="K163" s="195">
        <f>ROUND(P163*H163,2)</f>
        <v>0</v>
      </c>
      <c r="L163" s="191" t="s">
        <v>163</v>
      </c>
      <c r="M163" s="39"/>
      <c r="N163" s="196" t="s">
        <v>1</v>
      </c>
      <c r="O163" s="197" t="s">
        <v>38</v>
      </c>
      <c r="P163" s="198">
        <f>I163+J163</f>
        <v>0</v>
      </c>
      <c r="Q163" s="198">
        <f>ROUND(I163*H163,2)</f>
        <v>0</v>
      </c>
      <c r="R163" s="198">
        <f>ROUND(J163*H163,2)</f>
        <v>0</v>
      </c>
      <c r="S163" s="71"/>
      <c r="T163" s="199">
        <f>S163*H163</f>
        <v>0</v>
      </c>
      <c r="U163" s="199">
        <v>1.8380000000000001E-2</v>
      </c>
      <c r="V163" s="199">
        <f>U163*H163</f>
        <v>0.20585599999999998</v>
      </c>
      <c r="W163" s="199">
        <v>0</v>
      </c>
      <c r="X163" s="200">
        <f>W163*H163</f>
        <v>0</v>
      </c>
      <c r="Y163" s="34"/>
      <c r="Z163" s="34"/>
      <c r="AA163" s="34"/>
      <c r="AB163" s="34"/>
      <c r="AC163" s="34"/>
      <c r="AD163" s="34"/>
      <c r="AE163" s="34"/>
      <c r="AR163" s="201" t="s">
        <v>164</v>
      </c>
      <c r="AT163" s="201" t="s">
        <v>159</v>
      </c>
      <c r="AU163" s="201" t="s">
        <v>165</v>
      </c>
      <c r="AY163" s="17" t="s">
        <v>156</v>
      </c>
      <c r="BE163" s="202">
        <f>IF(O163="základní",K163,0)</f>
        <v>0</v>
      </c>
      <c r="BF163" s="202">
        <f>IF(O163="snížená",K163,0)</f>
        <v>0</v>
      </c>
      <c r="BG163" s="202">
        <f>IF(O163="zákl. přenesená",K163,0)</f>
        <v>0</v>
      </c>
      <c r="BH163" s="202">
        <f>IF(O163="sníž. přenesená",K163,0)</f>
        <v>0</v>
      </c>
      <c r="BI163" s="202">
        <f>IF(O163="nulová",K163,0)</f>
        <v>0</v>
      </c>
      <c r="BJ163" s="17" t="s">
        <v>165</v>
      </c>
      <c r="BK163" s="202">
        <f>ROUND(P163*H163,2)</f>
        <v>0</v>
      </c>
      <c r="BL163" s="17" t="s">
        <v>164</v>
      </c>
      <c r="BM163" s="201" t="s">
        <v>847</v>
      </c>
    </row>
    <row r="164" spans="1:65" s="2" customFormat="1" ht="11.25">
      <c r="A164" s="34"/>
      <c r="B164" s="35"/>
      <c r="C164" s="36"/>
      <c r="D164" s="203" t="s">
        <v>167</v>
      </c>
      <c r="E164" s="36"/>
      <c r="F164" s="204" t="s">
        <v>215</v>
      </c>
      <c r="G164" s="36"/>
      <c r="H164" s="36"/>
      <c r="I164" s="205"/>
      <c r="J164" s="205"/>
      <c r="K164" s="36"/>
      <c r="L164" s="36"/>
      <c r="M164" s="39"/>
      <c r="N164" s="206"/>
      <c r="O164" s="207"/>
      <c r="P164" s="71"/>
      <c r="Q164" s="71"/>
      <c r="R164" s="71"/>
      <c r="S164" s="71"/>
      <c r="T164" s="71"/>
      <c r="U164" s="71"/>
      <c r="V164" s="71"/>
      <c r="W164" s="71"/>
      <c r="X164" s="72"/>
      <c r="Y164" s="34"/>
      <c r="Z164" s="34"/>
      <c r="AA164" s="34"/>
      <c r="AB164" s="34"/>
      <c r="AC164" s="34"/>
      <c r="AD164" s="34"/>
      <c r="AE164" s="34"/>
      <c r="AT164" s="17" t="s">
        <v>167</v>
      </c>
      <c r="AU164" s="17" t="s">
        <v>165</v>
      </c>
    </row>
    <row r="165" spans="1:65" s="2" customFormat="1" ht="24.2" customHeight="1">
      <c r="A165" s="34"/>
      <c r="B165" s="35"/>
      <c r="C165" s="189" t="s">
        <v>216</v>
      </c>
      <c r="D165" s="189" t="s">
        <v>159</v>
      </c>
      <c r="E165" s="190" t="s">
        <v>217</v>
      </c>
      <c r="F165" s="191" t="s">
        <v>218</v>
      </c>
      <c r="G165" s="192" t="s">
        <v>191</v>
      </c>
      <c r="H165" s="193">
        <v>18</v>
      </c>
      <c r="I165" s="194"/>
      <c r="J165" s="194"/>
      <c r="K165" s="195">
        <f>ROUND(P165*H165,2)</f>
        <v>0</v>
      </c>
      <c r="L165" s="191" t="s">
        <v>163</v>
      </c>
      <c r="M165" s="39"/>
      <c r="N165" s="196" t="s">
        <v>1</v>
      </c>
      <c r="O165" s="197" t="s">
        <v>38</v>
      </c>
      <c r="P165" s="198">
        <f>I165+J165</f>
        <v>0</v>
      </c>
      <c r="Q165" s="198">
        <f>ROUND(I165*H165,2)</f>
        <v>0</v>
      </c>
      <c r="R165" s="198">
        <f>ROUND(J165*H165,2)</f>
        <v>0</v>
      </c>
      <c r="S165" s="71"/>
      <c r="T165" s="199">
        <f>S165*H165</f>
        <v>0</v>
      </c>
      <c r="U165" s="199">
        <v>0</v>
      </c>
      <c r="V165" s="199">
        <f>U165*H165</f>
        <v>0</v>
      </c>
      <c r="W165" s="199">
        <v>0</v>
      </c>
      <c r="X165" s="200">
        <f>W165*H165</f>
        <v>0</v>
      </c>
      <c r="Y165" s="34"/>
      <c r="Z165" s="34"/>
      <c r="AA165" s="34"/>
      <c r="AB165" s="34"/>
      <c r="AC165" s="34"/>
      <c r="AD165" s="34"/>
      <c r="AE165" s="34"/>
      <c r="AR165" s="201" t="s">
        <v>164</v>
      </c>
      <c r="AT165" s="201" t="s">
        <v>159</v>
      </c>
      <c r="AU165" s="201" t="s">
        <v>165</v>
      </c>
      <c r="AY165" s="17" t="s">
        <v>156</v>
      </c>
      <c r="BE165" s="202">
        <f>IF(O165="základní",K165,0)</f>
        <v>0</v>
      </c>
      <c r="BF165" s="202">
        <f>IF(O165="snížená",K165,0)</f>
        <v>0</v>
      </c>
      <c r="BG165" s="202">
        <f>IF(O165="zákl. přenesená",K165,0)</f>
        <v>0</v>
      </c>
      <c r="BH165" s="202">
        <f>IF(O165="sníž. přenesená",K165,0)</f>
        <v>0</v>
      </c>
      <c r="BI165" s="202">
        <f>IF(O165="nulová",K165,0)</f>
        <v>0</v>
      </c>
      <c r="BJ165" s="17" t="s">
        <v>165</v>
      </c>
      <c r="BK165" s="202">
        <f>ROUND(P165*H165,2)</f>
        <v>0</v>
      </c>
      <c r="BL165" s="17" t="s">
        <v>164</v>
      </c>
      <c r="BM165" s="201" t="s">
        <v>848</v>
      </c>
    </row>
    <row r="166" spans="1:65" s="2" customFormat="1" ht="11.25">
      <c r="A166" s="34"/>
      <c r="B166" s="35"/>
      <c r="C166" s="36"/>
      <c r="D166" s="203" t="s">
        <v>167</v>
      </c>
      <c r="E166" s="36"/>
      <c r="F166" s="204" t="s">
        <v>220</v>
      </c>
      <c r="G166" s="36"/>
      <c r="H166" s="36"/>
      <c r="I166" s="205"/>
      <c r="J166" s="205"/>
      <c r="K166" s="36"/>
      <c r="L166" s="36"/>
      <c r="M166" s="39"/>
      <c r="N166" s="206"/>
      <c r="O166" s="207"/>
      <c r="P166" s="71"/>
      <c r="Q166" s="71"/>
      <c r="R166" s="71"/>
      <c r="S166" s="71"/>
      <c r="T166" s="71"/>
      <c r="U166" s="71"/>
      <c r="V166" s="71"/>
      <c r="W166" s="71"/>
      <c r="X166" s="72"/>
      <c r="Y166" s="34"/>
      <c r="Z166" s="34"/>
      <c r="AA166" s="34"/>
      <c r="AB166" s="34"/>
      <c r="AC166" s="34"/>
      <c r="AD166" s="34"/>
      <c r="AE166" s="34"/>
      <c r="AT166" s="17" t="s">
        <v>167</v>
      </c>
      <c r="AU166" s="17" t="s">
        <v>165</v>
      </c>
    </row>
    <row r="167" spans="1:65" s="2" customFormat="1" ht="24.2" customHeight="1">
      <c r="A167" s="34"/>
      <c r="B167" s="35"/>
      <c r="C167" s="189" t="s">
        <v>221</v>
      </c>
      <c r="D167" s="189" t="s">
        <v>159</v>
      </c>
      <c r="E167" s="190" t="s">
        <v>222</v>
      </c>
      <c r="F167" s="191" t="s">
        <v>223</v>
      </c>
      <c r="G167" s="192" t="s">
        <v>191</v>
      </c>
      <c r="H167" s="193">
        <v>12</v>
      </c>
      <c r="I167" s="194"/>
      <c r="J167" s="194"/>
      <c r="K167" s="195">
        <f>ROUND(P167*H167,2)</f>
        <v>0</v>
      </c>
      <c r="L167" s="191" t="s">
        <v>163</v>
      </c>
      <c r="M167" s="39"/>
      <c r="N167" s="196" t="s">
        <v>1</v>
      </c>
      <c r="O167" s="197" t="s">
        <v>38</v>
      </c>
      <c r="P167" s="198">
        <f>I167+J167</f>
        <v>0</v>
      </c>
      <c r="Q167" s="198">
        <f>ROUND(I167*H167,2)</f>
        <v>0</v>
      </c>
      <c r="R167" s="198">
        <f>ROUND(J167*H167,2)</f>
        <v>0</v>
      </c>
      <c r="S167" s="71"/>
      <c r="T167" s="199">
        <f>S167*H167</f>
        <v>0</v>
      </c>
      <c r="U167" s="199">
        <v>0</v>
      </c>
      <c r="V167" s="199">
        <f>U167*H167</f>
        <v>0</v>
      </c>
      <c r="W167" s="199">
        <v>0</v>
      </c>
      <c r="X167" s="200">
        <f>W167*H167</f>
        <v>0</v>
      </c>
      <c r="Y167" s="34"/>
      <c r="Z167" s="34"/>
      <c r="AA167" s="34"/>
      <c r="AB167" s="34"/>
      <c r="AC167" s="34"/>
      <c r="AD167" s="34"/>
      <c r="AE167" s="34"/>
      <c r="AR167" s="201" t="s">
        <v>164</v>
      </c>
      <c r="AT167" s="201" t="s">
        <v>159</v>
      </c>
      <c r="AU167" s="201" t="s">
        <v>165</v>
      </c>
      <c r="AY167" s="17" t="s">
        <v>156</v>
      </c>
      <c r="BE167" s="202">
        <f>IF(O167="základní",K167,0)</f>
        <v>0</v>
      </c>
      <c r="BF167" s="202">
        <f>IF(O167="snížená",K167,0)</f>
        <v>0</v>
      </c>
      <c r="BG167" s="202">
        <f>IF(O167="zákl. přenesená",K167,0)</f>
        <v>0</v>
      </c>
      <c r="BH167" s="202">
        <f>IF(O167="sníž. přenesená",K167,0)</f>
        <v>0</v>
      </c>
      <c r="BI167" s="202">
        <f>IF(O167="nulová",K167,0)</f>
        <v>0</v>
      </c>
      <c r="BJ167" s="17" t="s">
        <v>165</v>
      </c>
      <c r="BK167" s="202">
        <f>ROUND(P167*H167,2)</f>
        <v>0</v>
      </c>
      <c r="BL167" s="17" t="s">
        <v>164</v>
      </c>
      <c r="BM167" s="201" t="s">
        <v>849</v>
      </c>
    </row>
    <row r="168" spans="1:65" s="2" customFormat="1" ht="11.25">
      <c r="A168" s="34"/>
      <c r="B168" s="35"/>
      <c r="C168" s="36"/>
      <c r="D168" s="203" t="s">
        <v>167</v>
      </c>
      <c r="E168" s="36"/>
      <c r="F168" s="204" t="s">
        <v>225</v>
      </c>
      <c r="G168" s="36"/>
      <c r="H168" s="36"/>
      <c r="I168" s="205"/>
      <c r="J168" s="205"/>
      <c r="K168" s="36"/>
      <c r="L168" s="36"/>
      <c r="M168" s="39"/>
      <c r="N168" s="206"/>
      <c r="O168" s="207"/>
      <c r="P168" s="71"/>
      <c r="Q168" s="71"/>
      <c r="R168" s="71"/>
      <c r="S168" s="71"/>
      <c r="T168" s="71"/>
      <c r="U168" s="71"/>
      <c r="V168" s="71"/>
      <c r="W168" s="71"/>
      <c r="X168" s="72"/>
      <c r="Y168" s="34"/>
      <c r="Z168" s="34"/>
      <c r="AA168" s="34"/>
      <c r="AB168" s="34"/>
      <c r="AC168" s="34"/>
      <c r="AD168" s="34"/>
      <c r="AE168" s="34"/>
      <c r="AT168" s="17" t="s">
        <v>167</v>
      </c>
      <c r="AU168" s="17" t="s">
        <v>165</v>
      </c>
    </row>
    <row r="169" spans="1:65" s="2" customFormat="1" ht="24.2" customHeight="1">
      <c r="A169" s="34"/>
      <c r="B169" s="35"/>
      <c r="C169" s="189" t="s">
        <v>226</v>
      </c>
      <c r="D169" s="189" t="s">
        <v>159</v>
      </c>
      <c r="E169" s="190" t="s">
        <v>227</v>
      </c>
      <c r="F169" s="191" t="s">
        <v>228</v>
      </c>
      <c r="G169" s="192" t="s">
        <v>180</v>
      </c>
      <c r="H169" s="193">
        <v>8</v>
      </c>
      <c r="I169" s="194"/>
      <c r="J169" s="194"/>
      <c r="K169" s="195">
        <f>ROUND(P169*H169,2)</f>
        <v>0</v>
      </c>
      <c r="L169" s="191" t="s">
        <v>163</v>
      </c>
      <c r="M169" s="39"/>
      <c r="N169" s="196" t="s">
        <v>1</v>
      </c>
      <c r="O169" s="197" t="s">
        <v>38</v>
      </c>
      <c r="P169" s="198">
        <f>I169+J169</f>
        <v>0</v>
      </c>
      <c r="Q169" s="198">
        <f>ROUND(I169*H169,2)</f>
        <v>0</v>
      </c>
      <c r="R169" s="198">
        <f>ROUND(J169*H169,2)</f>
        <v>0</v>
      </c>
      <c r="S169" s="71"/>
      <c r="T169" s="199">
        <f>S169*H169</f>
        <v>0</v>
      </c>
      <c r="U169" s="199">
        <v>1.5E-3</v>
      </c>
      <c r="V169" s="199">
        <f>U169*H169</f>
        <v>1.2E-2</v>
      </c>
      <c r="W169" s="199">
        <v>0</v>
      </c>
      <c r="X169" s="200">
        <f>W169*H169</f>
        <v>0</v>
      </c>
      <c r="Y169" s="34"/>
      <c r="Z169" s="34"/>
      <c r="AA169" s="34"/>
      <c r="AB169" s="34"/>
      <c r="AC169" s="34"/>
      <c r="AD169" s="34"/>
      <c r="AE169" s="34"/>
      <c r="AR169" s="201" t="s">
        <v>164</v>
      </c>
      <c r="AT169" s="201" t="s">
        <v>159</v>
      </c>
      <c r="AU169" s="201" t="s">
        <v>165</v>
      </c>
      <c r="AY169" s="17" t="s">
        <v>156</v>
      </c>
      <c r="BE169" s="202">
        <f>IF(O169="základní",K169,0)</f>
        <v>0</v>
      </c>
      <c r="BF169" s="202">
        <f>IF(O169="snížená",K169,0)</f>
        <v>0</v>
      </c>
      <c r="BG169" s="202">
        <f>IF(O169="zákl. přenesená",K169,0)</f>
        <v>0</v>
      </c>
      <c r="BH169" s="202">
        <f>IF(O169="sníž. přenesená",K169,0)</f>
        <v>0</v>
      </c>
      <c r="BI169" s="202">
        <f>IF(O169="nulová",K169,0)</f>
        <v>0</v>
      </c>
      <c r="BJ169" s="17" t="s">
        <v>165</v>
      </c>
      <c r="BK169" s="202">
        <f>ROUND(P169*H169,2)</f>
        <v>0</v>
      </c>
      <c r="BL169" s="17" t="s">
        <v>164</v>
      </c>
      <c r="BM169" s="201" t="s">
        <v>850</v>
      </c>
    </row>
    <row r="170" spans="1:65" s="2" customFormat="1" ht="11.25">
      <c r="A170" s="34"/>
      <c r="B170" s="35"/>
      <c r="C170" s="36"/>
      <c r="D170" s="203" t="s">
        <v>167</v>
      </c>
      <c r="E170" s="36"/>
      <c r="F170" s="204" t="s">
        <v>230</v>
      </c>
      <c r="G170" s="36"/>
      <c r="H170" s="36"/>
      <c r="I170" s="205"/>
      <c r="J170" s="205"/>
      <c r="K170" s="36"/>
      <c r="L170" s="36"/>
      <c r="M170" s="39"/>
      <c r="N170" s="206"/>
      <c r="O170" s="207"/>
      <c r="P170" s="71"/>
      <c r="Q170" s="71"/>
      <c r="R170" s="71"/>
      <c r="S170" s="71"/>
      <c r="T170" s="71"/>
      <c r="U170" s="71"/>
      <c r="V170" s="71"/>
      <c r="W170" s="71"/>
      <c r="X170" s="72"/>
      <c r="Y170" s="34"/>
      <c r="Z170" s="34"/>
      <c r="AA170" s="34"/>
      <c r="AB170" s="34"/>
      <c r="AC170" s="34"/>
      <c r="AD170" s="34"/>
      <c r="AE170" s="34"/>
      <c r="AT170" s="17" t="s">
        <v>167</v>
      </c>
      <c r="AU170" s="17" t="s">
        <v>165</v>
      </c>
    </row>
    <row r="171" spans="1:65" s="2" customFormat="1" ht="24.2" customHeight="1">
      <c r="A171" s="34"/>
      <c r="B171" s="35"/>
      <c r="C171" s="189" t="s">
        <v>231</v>
      </c>
      <c r="D171" s="189" t="s">
        <v>159</v>
      </c>
      <c r="E171" s="190" t="s">
        <v>232</v>
      </c>
      <c r="F171" s="191" t="s">
        <v>233</v>
      </c>
      <c r="G171" s="192" t="s">
        <v>191</v>
      </c>
      <c r="H171" s="193">
        <v>11.2</v>
      </c>
      <c r="I171" s="194"/>
      <c r="J171" s="194"/>
      <c r="K171" s="195">
        <f>ROUND(P171*H171,2)</f>
        <v>0</v>
      </c>
      <c r="L171" s="191" t="s">
        <v>163</v>
      </c>
      <c r="M171" s="39"/>
      <c r="N171" s="196" t="s">
        <v>1</v>
      </c>
      <c r="O171" s="197" t="s">
        <v>38</v>
      </c>
      <c r="P171" s="198">
        <f>I171+J171</f>
        <v>0</v>
      </c>
      <c r="Q171" s="198">
        <f>ROUND(I171*H171,2)</f>
        <v>0</v>
      </c>
      <c r="R171" s="198">
        <f>ROUND(J171*H171,2)</f>
        <v>0</v>
      </c>
      <c r="S171" s="71"/>
      <c r="T171" s="199">
        <f>S171*H171</f>
        <v>0</v>
      </c>
      <c r="U171" s="199">
        <v>0</v>
      </c>
      <c r="V171" s="199">
        <f>U171*H171</f>
        <v>0</v>
      </c>
      <c r="W171" s="199">
        <v>0</v>
      </c>
      <c r="X171" s="200">
        <f>W171*H171</f>
        <v>0</v>
      </c>
      <c r="Y171" s="34"/>
      <c r="Z171" s="34"/>
      <c r="AA171" s="34"/>
      <c r="AB171" s="34"/>
      <c r="AC171" s="34"/>
      <c r="AD171" s="34"/>
      <c r="AE171" s="34"/>
      <c r="AR171" s="201" t="s">
        <v>164</v>
      </c>
      <c r="AT171" s="201" t="s">
        <v>159</v>
      </c>
      <c r="AU171" s="201" t="s">
        <v>165</v>
      </c>
      <c r="AY171" s="17" t="s">
        <v>156</v>
      </c>
      <c r="BE171" s="202">
        <f>IF(O171="základní",K171,0)</f>
        <v>0</v>
      </c>
      <c r="BF171" s="202">
        <f>IF(O171="snížená",K171,0)</f>
        <v>0</v>
      </c>
      <c r="BG171" s="202">
        <f>IF(O171="zákl. přenesená",K171,0)</f>
        <v>0</v>
      </c>
      <c r="BH171" s="202">
        <f>IF(O171="sníž. přenesená",K171,0)</f>
        <v>0</v>
      </c>
      <c r="BI171" s="202">
        <f>IF(O171="nulová",K171,0)</f>
        <v>0</v>
      </c>
      <c r="BJ171" s="17" t="s">
        <v>165</v>
      </c>
      <c r="BK171" s="202">
        <f>ROUND(P171*H171,2)</f>
        <v>0</v>
      </c>
      <c r="BL171" s="17" t="s">
        <v>164</v>
      </c>
      <c r="BM171" s="201" t="s">
        <v>851</v>
      </c>
    </row>
    <row r="172" spans="1:65" s="2" customFormat="1" ht="11.25">
      <c r="A172" s="34"/>
      <c r="B172" s="35"/>
      <c r="C172" s="36"/>
      <c r="D172" s="203" t="s">
        <v>167</v>
      </c>
      <c r="E172" s="36"/>
      <c r="F172" s="204" t="s">
        <v>235</v>
      </c>
      <c r="G172" s="36"/>
      <c r="H172" s="36"/>
      <c r="I172" s="205"/>
      <c r="J172" s="205"/>
      <c r="K172" s="36"/>
      <c r="L172" s="36"/>
      <c r="M172" s="39"/>
      <c r="N172" s="206"/>
      <c r="O172" s="207"/>
      <c r="P172" s="71"/>
      <c r="Q172" s="71"/>
      <c r="R172" s="71"/>
      <c r="S172" s="71"/>
      <c r="T172" s="71"/>
      <c r="U172" s="71"/>
      <c r="V172" s="71"/>
      <c r="W172" s="71"/>
      <c r="X172" s="72"/>
      <c r="Y172" s="34"/>
      <c r="Z172" s="34"/>
      <c r="AA172" s="34"/>
      <c r="AB172" s="34"/>
      <c r="AC172" s="34"/>
      <c r="AD172" s="34"/>
      <c r="AE172" s="34"/>
      <c r="AT172" s="17" t="s">
        <v>167</v>
      </c>
      <c r="AU172" s="17" t="s">
        <v>165</v>
      </c>
    </row>
    <row r="173" spans="1:65" s="2" customFormat="1" ht="24.2" customHeight="1">
      <c r="A173" s="34"/>
      <c r="B173" s="35"/>
      <c r="C173" s="189" t="s">
        <v>236</v>
      </c>
      <c r="D173" s="189" t="s">
        <v>159</v>
      </c>
      <c r="E173" s="190" t="s">
        <v>237</v>
      </c>
      <c r="F173" s="191" t="s">
        <v>238</v>
      </c>
      <c r="G173" s="192" t="s">
        <v>180</v>
      </c>
      <c r="H173" s="193">
        <v>16</v>
      </c>
      <c r="I173" s="194"/>
      <c r="J173" s="194"/>
      <c r="K173" s="195">
        <f>ROUND(P173*H173,2)</f>
        <v>0</v>
      </c>
      <c r="L173" s="191" t="s">
        <v>163</v>
      </c>
      <c r="M173" s="39"/>
      <c r="N173" s="196" t="s">
        <v>1</v>
      </c>
      <c r="O173" s="197" t="s">
        <v>38</v>
      </c>
      <c r="P173" s="198">
        <f>I173+J173</f>
        <v>0</v>
      </c>
      <c r="Q173" s="198">
        <f>ROUND(I173*H173,2)</f>
        <v>0</v>
      </c>
      <c r="R173" s="198">
        <f>ROUND(J173*H173,2)</f>
        <v>0</v>
      </c>
      <c r="S173" s="71"/>
      <c r="T173" s="199">
        <f>S173*H173</f>
        <v>0</v>
      </c>
      <c r="U173" s="199">
        <v>0</v>
      </c>
      <c r="V173" s="199">
        <f>U173*H173</f>
        <v>0</v>
      </c>
      <c r="W173" s="199">
        <v>0</v>
      </c>
      <c r="X173" s="200">
        <f>W173*H173</f>
        <v>0</v>
      </c>
      <c r="Y173" s="34"/>
      <c r="Z173" s="34"/>
      <c r="AA173" s="34"/>
      <c r="AB173" s="34"/>
      <c r="AC173" s="34"/>
      <c r="AD173" s="34"/>
      <c r="AE173" s="34"/>
      <c r="AR173" s="201" t="s">
        <v>164</v>
      </c>
      <c r="AT173" s="201" t="s">
        <v>159</v>
      </c>
      <c r="AU173" s="201" t="s">
        <v>165</v>
      </c>
      <c r="AY173" s="17" t="s">
        <v>156</v>
      </c>
      <c r="BE173" s="202">
        <f>IF(O173="základní",K173,0)</f>
        <v>0</v>
      </c>
      <c r="BF173" s="202">
        <f>IF(O173="snížená",K173,0)</f>
        <v>0</v>
      </c>
      <c r="BG173" s="202">
        <f>IF(O173="zákl. přenesená",K173,0)</f>
        <v>0</v>
      </c>
      <c r="BH173" s="202">
        <f>IF(O173="sníž. přenesená",K173,0)</f>
        <v>0</v>
      </c>
      <c r="BI173" s="202">
        <f>IF(O173="nulová",K173,0)</f>
        <v>0</v>
      </c>
      <c r="BJ173" s="17" t="s">
        <v>165</v>
      </c>
      <c r="BK173" s="202">
        <f>ROUND(P173*H173,2)</f>
        <v>0</v>
      </c>
      <c r="BL173" s="17" t="s">
        <v>164</v>
      </c>
      <c r="BM173" s="201" t="s">
        <v>852</v>
      </c>
    </row>
    <row r="174" spans="1:65" s="2" customFormat="1" ht="11.25">
      <c r="A174" s="34"/>
      <c r="B174" s="35"/>
      <c r="C174" s="36"/>
      <c r="D174" s="203" t="s">
        <v>167</v>
      </c>
      <c r="E174" s="36"/>
      <c r="F174" s="204" t="s">
        <v>240</v>
      </c>
      <c r="G174" s="36"/>
      <c r="H174" s="36"/>
      <c r="I174" s="205"/>
      <c r="J174" s="205"/>
      <c r="K174" s="36"/>
      <c r="L174" s="36"/>
      <c r="M174" s="39"/>
      <c r="N174" s="206"/>
      <c r="O174" s="207"/>
      <c r="P174" s="71"/>
      <c r="Q174" s="71"/>
      <c r="R174" s="71"/>
      <c r="S174" s="71"/>
      <c r="T174" s="71"/>
      <c r="U174" s="71"/>
      <c r="V174" s="71"/>
      <c r="W174" s="71"/>
      <c r="X174" s="72"/>
      <c r="Y174" s="34"/>
      <c r="Z174" s="34"/>
      <c r="AA174" s="34"/>
      <c r="AB174" s="34"/>
      <c r="AC174" s="34"/>
      <c r="AD174" s="34"/>
      <c r="AE174" s="34"/>
      <c r="AT174" s="17" t="s">
        <v>167</v>
      </c>
      <c r="AU174" s="17" t="s">
        <v>165</v>
      </c>
    </row>
    <row r="175" spans="1:65" s="14" customFormat="1" ht="11.25">
      <c r="B175" s="219"/>
      <c r="C175" s="220"/>
      <c r="D175" s="210" t="s">
        <v>194</v>
      </c>
      <c r="E175" s="221" t="s">
        <v>1</v>
      </c>
      <c r="F175" s="222" t="s">
        <v>853</v>
      </c>
      <c r="G175" s="220"/>
      <c r="H175" s="223">
        <v>16</v>
      </c>
      <c r="I175" s="224"/>
      <c r="J175" s="224"/>
      <c r="K175" s="220"/>
      <c r="L175" s="220"/>
      <c r="M175" s="225"/>
      <c r="N175" s="226"/>
      <c r="O175" s="227"/>
      <c r="P175" s="227"/>
      <c r="Q175" s="227"/>
      <c r="R175" s="227"/>
      <c r="S175" s="227"/>
      <c r="T175" s="227"/>
      <c r="U175" s="227"/>
      <c r="V175" s="227"/>
      <c r="W175" s="227"/>
      <c r="X175" s="228"/>
      <c r="AT175" s="229" t="s">
        <v>194</v>
      </c>
      <c r="AU175" s="229" t="s">
        <v>165</v>
      </c>
      <c r="AV175" s="14" t="s">
        <v>165</v>
      </c>
      <c r="AW175" s="14" t="s">
        <v>5</v>
      </c>
      <c r="AX175" s="14" t="s">
        <v>74</v>
      </c>
      <c r="AY175" s="229" t="s">
        <v>156</v>
      </c>
    </row>
    <row r="176" spans="1:65" s="15" customFormat="1" ht="11.25">
      <c r="B176" s="230"/>
      <c r="C176" s="231"/>
      <c r="D176" s="210" t="s">
        <v>194</v>
      </c>
      <c r="E176" s="232" t="s">
        <v>1</v>
      </c>
      <c r="F176" s="233" t="s">
        <v>197</v>
      </c>
      <c r="G176" s="231"/>
      <c r="H176" s="234">
        <v>16</v>
      </c>
      <c r="I176" s="235"/>
      <c r="J176" s="235"/>
      <c r="K176" s="231"/>
      <c r="L176" s="231"/>
      <c r="M176" s="236"/>
      <c r="N176" s="237"/>
      <c r="O176" s="238"/>
      <c r="P176" s="238"/>
      <c r="Q176" s="238"/>
      <c r="R176" s="238"/>
      <c r="S176" s="238"/>
      <c r="T176" s="238"/>
      <c r="U176" s="238"/>
      <c r="V176" s="238"/>
      <c r="W176" s="238"/>
      <c r="X176" s="239"/>
      <c r="AT176" s="240" t="s">
        <v>194</v>
      </c>
      <c r="AU176" s="240" t="s">
        <v>165</v>
      </c>
      <c r="AV176" s="15" t="s">
        <v>164</v>
      </c>
      <c r="AW176" s="15" t="s">
        <v>5</v>
      </c>
      <c r="AX176" s="15" t="s">
        <v>82</v>
      </c>
      <c r="AY176" s="240" t="s">
        <v>156</v>
      </c>
    </row>
    <row r="177" spans="1:65" s="2" customFormat="1" ht="24.2" customHeight="1">
      <c r="A177" s="34"/>
      <c r="B177" s="35"/>
      <c r="C177" s="241" t="s">
        <v>9</v>
      </c>
      <c r="D177" s="241" t="s">
        <v>242</v>
      </c>
      <c r="E177" s="242" t="s">
        <v>243</v>
      </c>
      <c r="F177" s="243" t="s">
        <v>244</v>
      </c>
      <c r="G177" s="244" t="s">
        <v>180</v>
      </c>
      <c r="H177" s="245">
        <v>16.8</v>
      </c>
      <c r="I177" s="246"/>
      <c r="J177" s="247"/>
      <c r="K177" s="248">
        <f>ROUND(P177*H177,2)</f>
        <v>0</v>
      </c>
      <c r="L177" s="243" t="s">
        <v>163</v>
      </c>
      <c r="M177" s="249"/>
      <c r="N177" s="250" t="s">
        <v>1</v>
      </c>
      <c r="O177" s="197" t="s">
        <v>38</v>
      </c>
      <c r="P177" s="198">
        <f>I177+J177</f>
        <v>0</v>
      </c>
      <c r="Q177" s="198">
        <f>ROUND(I177*H177,2)</f>
        <v>0</v>
      </c>
      <c r="R177" s="198">
        <f>ROUND(J177*H177,2)</f>
        <v>0</v>
      </c>
      <c r="S177" s="71"/>
      <c r="T177" s="199">
        <f>S177*H177</f>
        <v>0</v>
      </c>
      <c r="U177" s="199">
        <v>1E-4</v>
      </c>
      <c r="V177" s="199">
        <f>U177*H177</f>
        <v>1.6800000000000001E-3</v>
      </c>
      <c r="W177" s="199">
        <v>0</v>
      </c>
      <c r="X177" s="200">
        <f>W177*H177</f>
        <v>0</v>
      </c>
      <c r="Y177" s="34"/>
      <c r="Z177" s="34"/>
      <c r="AA177" s="34"/>
      <c r="AB177" s="34"/>
      <c r="AC177" s="34"/>
      <c r="AD177" s="34"/>
      <c r="AE177" s="34"/>
      <c r="AR177" s="201" t="s">
        <v>204</v>
      </c>
      <c r="AT177" s="201" t="s">
        <v>242</v>
      </c>
      <c r="AU177" s="201" t="s">
        <v>165</v>
      </c>
      <c r="AY177" s="17" t="s">
        <v>156</v>
      </c>
      <c r="BE177" s="202">
        <f>IF(O177="základní",K177,0)</f>
        <v>0</v>
      </c>
      <c r="BF177" s="202">
        <f>IF(O177="snížená",K177,0)</f>
        <v>0</v>
      </c>
      <c r="BG177" s="202">
        <f>IF(O177="zákl. přenesená",K177,0)</f>
        <v>0</v>
      </c>
      <c r="BH177" s="202">
        <f>IF(O177="sníž. přenesená",K177,0)</f>
        <v>0</v>
      </c>
      <c r="BI177" s="202">
        <f>IF(O177="nulová",K177,0)</f>
        <v>0</v>
      </c>
      <c r="BJ177" s="17" t="s">
        <v>165</v>
      </c>
      <c r="BK177" s="202">
        <f>ROUND(P177*H177,2)</f>
        <v>0</v>
      </c>
      <c r="BL177" s="17" t="s">
        <v>164</v>
      </c>
      <c r="BM177" s="201" t="s">
        <v>854</v>
      </c>
    </row>
    <row r="178" spans="1:65" s="14" customFormat="1" ht="11.25">
      <c r="B178" s="219"/>
      <c r="C178" s="220"/>
      <c r="D178" s="210" t="s">
        <v>194</v>
      </c>
      <c r="E178" s="221" t="s">
        <v>1</v>
      </c>
      <c r="F178" s="222" t="s">
        <v>853</v>
      </c>
      <c r="G178" s="220"/>
      <c r="H178" s="223">
        <v>16</v>
      </c>
      <c r="I178" s="224"/>
      <c r="J178" s="224"/>
      <c r="K178" s="220"/>
      <c r="L178" s="220"/>
      <c r="M178" s="225"/>
      <c r="N178" s="226"/>
      <c r="O178" s="227"/>
      <c r="P178" s="227"/>
      <c r="Q178" s="227"/>
      <c r="R178" s="227"/>
      <c r="S178" s="227"/>
      <c r="T178" s="227"/>
      <c r="U178" s="227"/>
      <c r="V178" s="227"/>
      <c r="W178" s="227"/>
      <c r="X178" s="228"/>
      <c r="AT178" s="229" t="s">
        <v>194</v>
      </c>
      <c r="AU178" s="229" t="s">
        <v>165</v>
      </c>
      <c r="AV178" s="14" t="s">
        <v>165</v>
      </c>
      <c r="AW178" s="14" t="s">
        <v>5</v>
      </c>
      <c r="AX178" s="14" t="s">
        <v>74</v>
      </c>
      <c r="AY178" s="229" t="s">
        <v>156</v>
      </c>
    </row>
    <row r="179" spans="1:65" s="15" customFormat="1" ht="11.25">
      <c r="B179" s="230"/>
      <c r="C179" s="231"/>
      <c r="D179" s="210" t="s">
        <v>194</v>
      </c>
      <c r="E179" s="232" t="s">
        <v>1</v>
      </c>
      <c r="F179" s="233" t="s">
        <v>197</v>
      </c>
      <c r="G179" s="231"/>
      <c r="H179" s="234">
        <v>16</v>
      </c>
      <c r="I179" s="235"/>
      <c r="J179" s="235"/>
      <c r="K179" s="231"/>
      <c r="L179" s="231"/>
      <c r="M179" s="236"/>
      <c r="N179" s="237"/>
      <c r="O179" s="238"/>
      <c r="P179" s="238"/>
      <c r="Q179" s="238"/>
      <c r="R179" s="238"/>
      <c r="S179" s="238"/>
      <c r="T179" s="238"/>
      <c r="U179" s="238"/>
      <c r="V179" s="238"/>
      <c r="W179" s="238"/>
      <c r="X179" s="239"/>
      <c r="AT179" s="240" t="s">
        <v>194</v>
      </c>
      <c r="AU179" s="240" t="s">
        <v>165</v>
      </c>
      <c r="AV179" s="15" t="s">
        <v>164</v>
      </c>
      <c r="AW179" s="15" t="s">
        <v>5</v>
      </c>
      <c r="AX179" s="15" t="s">
        <v>82</v>
      </c>
      <c r="AY179" s="240" t="s">
        <v>156</v>
      </c>
    </row>
    <row r="180" spans="1:65" s="14" customFormat="1" ht="11.25">
      <c r="B180" s="219"/>
      <c r="C180" s="220"/>
      <c r="D180" s="210" t="s">
        <v>194</v>
      </c>
      <c r="E180" s="220"/>
      <c r="F180" s="222" t="s">
        <v>855</v>
      </c>
      <c r="G180" s="220"/>
      <c r="H180" s="223">
        <v>16.8</v>
      </c>
      <c r="I180" s="224"/>
      <c r="J180" s="224"/>
      <c r="K180" s="220"/>
      <c r="L180" s="220"/>
      <c r="M180" s="225"/>
      <c r="N180" s="226"/>
      <c r="O180" s="227"/>
      <c r="P180" s="227"/>
      <c r="Q180" s="227"/>
      <c r="R180" s="227"/>
      <c r="S180" s="227"/>
      <c r="T180" s="227"/>
      <c r="U180" s="227"/>
      <c r="V180" s="227"/>
      <c r="W180" s="227"/>
      <c r="X180" s="228"/>
      <c r="AT180" s="229" t="s">
        <v>194</v>
      </c>
      <c r="AU180" s="229" t="s">
        <v>165</v>
      </c>
      <c r="AV180" s="14" t="s">
        <v>165</v>
      </c>
      <c r="AW180" s="14" t="s">
        <v>4</v>
      </c>
      <c r="AX180" s="14" t="s">
        <v>82</v>
      </c>
      <c r="AY180" s="229" t="s">
        <v>156</v>
      </c>
    </row>
    <row r="181" spans="1:65" s="12" customFormat="1" ht="22.9" customHeight="1">
      <c r="B181" s="172"/>
      <c r="C181" s="173"/>
      <c r="D181" s="174" t="s">
        <v>73</v>
      </c>
      <c r="E181" s="187" t="s">
        <v>211</v>
      </c>
      <c r="F181" s="187" t="s">
        <v>247</v>
      </c>
      <c r="G181" s="173"/>
      <c r="H181" s="173"/>
      <c r="I181" s="176"/>
      <c r="J181" s="176"/>
      <c r="K181" s="188">
        <f>BK181</f>
        <v>0</v>
      </c>
      <c r="L181" s="173"/>
      <c r="M181" s="178"/>
      <c r="N181" s="179"/>
      <c r="O181" s="180"/>
      <c r="P181" s="180"/>
      <c r="Q181" s="181">
        <f>SUM(Q182:Q227)</f>
        <v>0</v>
      </c>
      <c r="R181" s="181">
        <f>SUM(R182:R227)</f>
        <v>0</v>
      </c>
      <c r="S181" s="180"/>
      <c r="T181" s="182">
        <f>SUM(T182:T227)</f>
        <v>0</v>
      </c>
      <c r="U181" s="180"/>
      <c r="V181" s="182">
        <f>SUM(V182:V227)</f>
        <v>0.50855000000000006</v>
      </c>
      <c r="W181" s="180"/>
      <c r="X181" s="183">
        <f>SUM(X182:X227)</f>
        <v>9.8186730000000004</v>
      </c>
      <c r="AR181" s="184" t="s">
        <v>82</v>
      </c>
      <c r="AT181" s="185" t="s">
        <v>73</v>
      </c>
      <c r="AU181" s="185" t="s">
        <v>82</v>
      </c>
      <c r="AY181" s="184" t="s">
        <v>156</v>
      </c>
      <c r="BK181" s="186">
        <f>SUM(BK182:BK227)</f>
        <v>0</v>
      </c>
    </row>
    <row r="182" spans="1:65" s="2" customFormat="1" ht="24.2" customHeight="1">
      <c r="A182" s="34"/>
      <c r="B182" s="35"/>
      <c r="C182" s="189" t="s">
        <v>248</v>
      </c>
      <c r="D182" s="189" t="s">
        <v>159</v>
      </c>
      <c r="E182" s="190" t="s">
        <v>249</v>
      </c>
      <c r="F182" s="191" t="s">
        <v>250</v>
      </c>
      <c r="G182" s="192" t="s">
        <v>251</v>
      </c>
      <c r="H182" s="193">
        <v>30</v>
      </c>
      <c r="I182" s="194"/>
      <c r="J182" s="194"/>
      <c r="K182" s="195">
        <f>ROUND(P182*H182,2)</f>
        <v>0</v>
      </c>
      <c r="L182" s="191" t="s">
        <v>163</v>
      </c>
      <c r="M182" s="39"/>
      <c r="N182" s="196" t="s">
        <v>1</v>
      </c>
      <c r="O182" s="197" t="s">
        <v>38</v>
      </c>
      <c r="P182" s="198">
        <f>I182+J182</f>
        <v>0</v>
      </c>
      <c r="Q182" s="198">
        <f>ROUND(I182*H182,2)</f>
        <v>0</v>
      </c>
      <c r="R182" s="198">
        <f>ROUND(J182*H182,2)</f>
        <v>0</v>
      </c>
      <c r="S182" s="71"/>
      <c r="T182" s="199">
        <f>S182*H182</f>
        <v>0</v>
      </c>
      <c r="U182" s="199">
        <v>0</v>
      </c>
      <c r="V182" s="199">
        <f>U182*H182</f>
        <v>0</v>
      </c>
      <c r="W182" s="199">
        <v>0</v>
      </c>
      <c r="X182" s="200">
        <f>W182*H182</f>
        <v>0</v>
      </c>
      <c r="Y182" s="34"/>
      <c r="Z182" s="34"/>
      <c r="AA182" s="34"/>
      <c r="AB182" s="34"/>
      <c r="AC182" s="34"/>
      <c r="AD182" s="34"/>
      <c r="AE182" s="34"/>
      <c r="AR182" s="201" t="s">
        <v>164</v>
      </c>
      <c r="AT182" s="201" t="s">
        <v>159</v>
      </c>
      <c r="AU182" s="201" t="s">
        <v>165</v>
      </c>
      <c r="AY182" s="17" t="s">
        <v>156</v>
      </c>
      <c r="BE182" s="202">
        <f>IF(O182="základní",K182,0)</f>
        <v>0</v>
      </c>
      <c r="BF182" s="202">
        <f>IF(O182="snížená",K182,0)</f>
        <v>0</v>
      </c>
      <c r="BG182" s="202">
        <f>IF(O182="zákl. přenesená",K182,0)</f>
        <v>0</v>
      </c>
      <c r="BH182" s="202">
        <f>IF(O182="sníž. přenesená",K182,0)</f>
        <v>0</v>
      </c>
      <c r="BI182" s="202">
        <f>IF(O182="nulová",K182,0)</f>
        <v>0</v>
      </c>
      <c r="BJ182" s="17" t="s">
        <v>165</v>
      </c>
      <c r="BK182" s="202">
        <f>ROUND(P182*H182,2)</f>
        <v>0</v>
      </c>
      <c r="BL182" s="17" t="s">
        <v>164</v>
      </c>
      <c r="BM182" s="201" t="s">
        <v>856</v>
      </c>
    </row>
    <row r="183" spans="1:65" s="2" customFormat="1" ht="11.25">
      <c r="A183" s="34"/>
      <c r="B183" s="35"/>
      <c r="C183" s="36"/>
      <c r="D183" s="203" t="s">
        <v>167</v>
      </c>
      <c r="E183" s="36"/>
      <c r="F183" s="204" t="s">
        <v>253</v>
      </c>
      <c r="G183" s="36"/>
      <c r="H183" s="36"/>
      <c r="I183" s="205"/>
      <c r="J183" s="205"/>
      <c r="K183" s="36"/>
      <c r="L183" s="36"/>
      <c r="M183" s="39"/>
      <c r="N183" s="206"/>
      <c r="O183" s="207"/>
      <c r="P183" s="71"/>
      <c r="Q183" s="71"/>
      <c r="R183" s="71"/>
      <c r="S183" s="71"/>
      <c r="T183" s="71"/>
      <c r="U183" s="71"/>
      <c r="V183" s="71"/>
      <c r="W183" s="71"/>
      <c r="X183" s="72"/>
      <c r="Y183" s="34"/>
      <c r="Z183" s="34"/>
      <c r="AA183" s="34"/>
      <c r="AB183" s="34"/>
      <c r="AC183" s="34"/>
      <c r="AD183" s="34"/>
      <c r="AE183" s="34"/>
      <c r="AT183" s="17" t="s">
        <v>167</v>
      </c>
      <c r="AU183" s="17" t="s">
        <v>165</v>
      </c>
    </row>
    <row r="184" spans="1:65" s="2" customFormat="1" ht="24.2" customHeight="1">
      <c r="A184" s="34"/>
      <c r="B184" s="35"/>
      <c r="C184" s="189" t="s">
        <v>254</v>
      </c>
      <c r="D184" s="189" t="s">
        <v>159</v>
      </c>
      <c r="E184" s="190" t="s">
        <v>255</v>
      </c>
      <c r="F184" s="191" t="s">
        <v>256</v>
      </c>
      <c r="G184" s="192" t="s">
        <v>257</v>
      </c>
      <c r="H184" s="193">
        <v>6</v>
      </c>
      <c r="I184" s="194"/>
      <c r="J184" s="194"/>
      <c r="K184" s="195">
        <f>ROUND(P184*H184,2)</f>
        <v>0</v>
      </c>
      <c r="L184" s="191" t="s">
        <v>163</v>
      </c>
      <c r="M184" s="39"/>
      <c r="N184" s="196" t="s">
        <v>1</v>
      </c>
      <c r="O184" s="197" t="s">
        <v>38</v>
      </c>
      <c r="P184" s="198">
        <f>I184+J184</f>
        <v>0</v>
      </c>
      <c r="Q184" s="198">
        <f>ROUND(I184*H184,2)</f>
        <v>0</v>
      </c>
      <c r="R184" s="198">
        <f>ROUND(J184*H184,2)</f>
        <v>0</v>
      </c>
      <c r="S184" s="71"/>
      <c r="T184" s="199">
        <f>S184*H184</f>
        <v>0</v>
      </c>
      <c r="U184" s="199">
        <v>0</v>
      </c>
      <c r="V184" s="199">
        <f>U184*H184</f>
        <v>0</v>
      </c>
      <c r="W184" s="199">
        <v>0</v>
      </c>
      <c r="X184" s="200">
        <f>W184*H184</f>
        <v>0</v>
      </c>
      <c r="Y184" s="34"/>
      <c r="Z184" s="34"/>
      <c r="AA184" s="34"/>
      <c r="AB184" s="34"/>
      <c r="AC184" s="34"/>
      <c r="AD184" s="34"/>
      <c r="AE184" s="34"/>
      <c r="AR184" s="201" t="s">
        <v>164</v>
      </c>
      <c r="AT184" s="201" t="s">
        <v>159</v>
      </c>
      <c r="AU184" s="201" t="s">
        <v>165</v>
      </c>
      <c r="AY184" s="17" t="s">
        <v>156</v>
      </c>
      <c r="BE184" s="202">
        <f>IF(O184="základní",K184,0)</f>
        <v>0</v>
      </c>
      <c r="BF184" s="202">
        <f>IF(O184="snížená",K184,0)</f>
        <v>0</v>
      </c>
      <c r="BG184" s="202">
        <f>IF(O184="zákl. přenesená",K184,0)</f>
        <v>0</v>
      </c>
      <c r="BH184" s="202">
        <f>IF(O184="sníž. přenesená",K184,0)</f>
        <v>0</v>
      </c>
      <c r="BI184" s="202">
        <f>IF(O184="nulová",K184,0)</f>
        <v>0</v>
      </c>
      <c r="BJ184" s="17" t="s">
        <v>165</v>
      </c>
      <c r="BK184" s="202">
        <f>ROUND(P184*H184,2)</f>
        <v>0</v>
      </c>
      <c r="BL184" s="17" t="s">
        <v>164</v>
      </c>
      <c r="BM184" s="201" t="s">
        <v>857</v>
      </c>
    </row>
    <row r="185" spans="1:65" s="2" customFormat="1" ht="11.25">
      <c r="A185" s="34"/>
      <c r="B185" s="35"/>
      <c r="C185" s="36"/>
      <c r="D185" s="203" t="s">
        <v>167</v>
      </c>
      <c r="E185" s="36"/>
      <c r="F185" s="204" t="s">
        <v>259</v>
      </c>
      <c r="G185" s="36"/>
      <c r="H185" s="36"/>
      <c r="I185" s="205"/>
      <c r="J185" s="205"/>
      <c r="K185" s="36"/>
      <c r="L185" s="36"/>
      <c r="M185" s="39"/>
      <c r="N185" s="206"/>
      <c r="O185" s="207"/>
      <c r="P185" s="71"/>
      <c r="Q185" s="71"/>
      <c r="R185" s="71"/>
      <c r="S185" s="71"/>
      <c r="T185" s="71"/>
      <c r="U185" s="71"/>
      <c r="V185" s="71"/>
      <c r="W185" s="71"/>
      <c r="X185" s="72"/>
      <c r="Y185" s="34"/>
      <c r="Z185" s="34"/>
      <c r="AA185" s="34"/>
      <c r="AB185" s="34"/>
      <c r="AC185" s="34"/>
      <c r="AD185" s="34"/>
      <c r="AE185" s="34"/>
      <c r="AT185" s="17" t="s">
        <v>167</v>
      </c>
      <c r="AU185" s="17" t="s">
        <v>165</v>
      </c>
    </row>
    <row r="186" spans="1:65" s="13" customFormat="1" ht="11.25">
      <c r="B186" s="208"/>
      <c r="C186" s="209"/>
      <c r="D186" s="210" t="s">
        <v>194</v>
      </c>
      <c r="E186" s="211" t="s">
        <v>1</v>
      </c>
      <c r="F186" s="212" t="s">
        <v>858</v>
      </c>
      <c r="G186" s="209"/>
      <c r="H186" s="211" t="s">
        <v>1</v>
      </c>
      <c r="I186" s="213"/>
      <c r="J186" s="213"/>
      <c r="K186" s="209"/>
      <c r="L186" s="209"/>
      <c r="M186" s="214"/>
      <c r="N186" s="215"/>
      <c r="O186" s="216"/>
      <c r="P186" s="216"/>
      <c r="Q186" s="216"/>
      <c r="R186" s="216"/>
      <c r="S186" s="216"/>
      <c r="T186" s="216"/>
      <c r="U186" s="216"/>
      <c r="V186" s="216"/>
      <c r="W186" s="216"/>
      <c r="X186" s="217"/>
      <c r="AT186" s="218" t="s">
        <v>194</v>
      </c>
      <c r="AU186" s="218" t="s">
        <v>165</v>
      </c>
      <c r="AV186" s="13" t="s">
        <v>82</v>
      </c>
      <c r="AW186" s="13" t="s">
        <v>5</v>
      </c>
      <c r="AX186" s="13" t="s">
        <v>74</v>
      </c>
      <c r="AY186" s="218" t="s">
        <v>156</v>
      </c>
    </row>
    <row r="187" spans="1:65" s="14" customFormat="1" ht="11.25">
      <c r="B187" s="219"/>
      <c r="C187" s="220"/>
      <c r="D187" s="210" t="s">
        <v>194</v>
      </c>
      <c r="E187" s="221" t="s">
        <v>1</v>
      </c>
      <c r="F187" s="222" t="s">
        <v>859</v>
      </c>
      <c r="G187" s="220"/>
      <c r="H187" s="223">
        <v>6</v>
      </c>
      <c r="I187" s="224"/>
      <c r="J187" s="224"/>
      <c r="K187" s="220"/>
      <c r="L187" s="220"/>
      <c r="M187" s="225"/>
      <c r="N187" s="226"/>
      <c r="O187" s="227"/>
      <c r="P187" s="227"/>
      <c r="Q187" s="227"/>
      <c r="R187" s="227"/>
      <c r="S187" s="227"/>
      <c r="T187" s="227"/>
      <c r="U187" s="227"/>
      <c r="V187" s="227"/>
      <c r="W187" s="227"/>
      <c r="X187" s="228"/>
      <c r="AT187" s="229" t="s">
        <v>194</v>
      </c>
      <c r="AU187" s="229" t="s">
        <v>165</v>
      </c>
      <c r="AV187" s="14" t="s">
        <v>165</v>
      </c>
      <c r="AW187" s="14" t="s">
        <v>5</v>
      </c>
      <c r="AX187" s="14" t="s">
        <v>74</v>
      </c>
      <c r="AY187" s="229" t="s">
        <v>156</v>
      </c>
    </row>
    <row r="188" spans="1:65" s="15" customFormat="1" ht="11.25">
      <c r="B188" s="230"/>
      <c r="C188" s="231"/>
      <c r="D188" s="210" t="s">
        <v>194</v>
      </c>
      <c r="E188" s="232" t="s">
        <v>1</v>
      </c>
      <c r="F188" s="233" t="s">
        <v>197</v>
      </c>
      <c r="G188" s="231"/>
      <c r="H188" s="234">
        <v>6</v>
      </c>
      <c r="I188" s="235"/>
      <c r="J188" s="235"/>
      <c r="K188" s="231"/>
      <c r="L188" s="231"/>
      <c r="M188" s="236"/>
      <c r="N188" s="237"/>
      <c r="O188" s="238"/>
      <c r="P188" s="238"/>
      <c r="Q188" s="238"/>
      <c r="R188" s="238"/>
      <c r="S188" s="238"/>
      <c r="T188" s="238"/>
      <c r="U188" s="238"/>
      <c r="V188" s="238"/>
      <c r="W188" s="238"/>
      <c r="X188" s="239"/>
      <c r="AT188" s="240" t="s">
        <v>194</v>
      </c>
      <c r="AU188" s="240" t="s">
        <v>165</v>
      </c>
      <c r="AV188" s="15" t="s">
        <v>164</v>
      </c>
      <c r="AW188" s="15" t="s">
        <v>5</v>
      </c>
      <c r="AX188" s="15" t="s">
        <v>82</v>
      </c>
      <c r="AY188" s="240" t="s">
        <v>156</v>
      </c>
    </row>
    <row r="189" spans="1:65" s="2" customFormat="1" ht="24.2" customHeight="1">
      <c r="A189" s="34"/>
      <c r="B189" s="35"/>
      <c r="C189" s="189" t="s">
        <v>262</v>
      </c>
      <c r="D189" s="189" t="s">
        <v>159</v>
      </c>
      <c r="E189" s="190" t="s">
        <v>263</v>
      </c>
      <c r="F189" s="191" t="s">
        <v>264</v>
      </c>
      <c r="G189" s="192" t="s">
        <v>257</v>
      </c>
      <c r="H189" s="193">
        <v>21</v>
      </c>
      <c r="I189" s="194"/>
      <c r="J189" s="194"/>
      <c r="K189" s="195">
        <f>ROUND(P189*H189,2)</f>
        <v>0</v>
      </c>
      <c r="L189" s="191" t="s">
        <v>163</v>
      </c>
      <c r="M189" s="39"/>
      <c r="N189" s="196" t="s">
        <v>1</v>
      </c>
      <c r="O189" s="197" t="s">
        <v>38</v>
      </c>
      <c r="P189" s="198">
        <f>I189+J189</f>
        <v>0</v>
      </c>
      <c r="Q189" s="198">
        <f>ROUND(I189*H189,2)</f>
        <v>0</v>
      </c>
      <c r="R189" s="198">
        <f>ROUND(J189*H189,2)</f>
        <v>0</v>
      </c>
      <c r="S189" s="71"/>
      <c r="T189" s="199">
        <f>S189*H189</f>
        <v>0</v>
      </c>
      <c r="U189" s="199">
        <v>0</v>
      </c>
      <c r="V189" s="199">
        <f>U189*H189</f>
        <v>0</v>
      </c>
      <c r="W189" s="199">
        <v>0</v>
      </c>
      <c r="X189" s="200">
        <f>W189*H189</f>
        <v>0</v>
      </c>
      <c r="Y189" s="34"/>
      <c r="Z189" s="34"/>
      <c r="AA189" s="34"/>
      <c r="AB189" s="34"/>
      <c r="AC189" s="34"/>
      <c r="AD189" s="34"/>
      <c r="AE189" s="34"/>
      <c r="AR189" s="201" t="s">
        <v>164</v>
      </c>
      <c r="AT189" s="201" t="s">
        <v>159</v>
      </c>
      <c r="AU189" s="201" t="s">
        <v>165</v>
      </c>
      <c r="AY189" s="17" t="s">
        <v>156</v>
      </c>
      <c r="BE189" s="202">
        <f>IF(O189="základní",K189,0)</f>
        <v>0</v>
      </c>
      <c r="BF189" s="202">
        <f>IF(O189="snížená",K189,0)</f>
        <v>0</v>
      </c>
      <c r="BG189" s="202">
        <f>IF(O189="zákl. přenesená",K189,0)</f>
        <v>0</v>
      </c>
      <c r="BH189" s="202">
        <f>IF(O189="sníž. přenesená",K189,0)</f>
        <v>0</v>
      </c>
      <c r="BI189" s="202">
        <f>IF(O189="nulová",K189,0)</f>
        <v>0</v>
      </c>
      <c r="BJ189" s="17" t="s">
        <v>165</v>
      </c>
      <c r="BK189" s="202">
        <f>ROUND(P189*H189,2)</f>
        <v>0</v>
      </c>
      <c r="BL189" s="17" t="s">
        <v>164</v>
      </c>
      <c r="BM189" s="201" t="s">
        <v>860</v>
      </c>
    </row>
    <row r="190" spans="1:65" s="2" customFormat="1" ht="11.25">
      <c r="A190" s="34"/>
      <c r="B190" s="35"/>
      <c r="C190" s="36"/>
      <c r="D190" s="203" t="s">
        <v>167</v>
      </c>
      <c r="E190" s="36"/>
      <c r="F190" s="204" t="s">
        <v>266</v>
      </c>
      <c r="G190" s="36"/>
      <c r="H190" s="36"/>
      <c r="I190" s="205"/>
      <c r="J190" s="205"/>
      <c r="K190" s="36"/>
      <c r="L190" s="36"/>
      <c r="M190" s="39"/>
      <c r="N190" s="206"/>
      <c r="O190" s="207"/>
      <c r="P190" s="71"/>
      <c r="Q190" s="71"/>
      <c r="R190" s="71"/>
      <c r="S190" s="71"/>
      <c r="T190" s="71"/>
      <c r="U190" s="71"/>
      <c r="V190" s="71"/>
      <c r="W190" s="71"/>
      <c r="X190" s="72"/>
      <c r="Y190" s="34"/>
      <c r="Z190" s="34"/>
      <c r="AA190" s="34"/>
      <c r="AB190" s="34"/>
      <c r="AC190" s="34"/>
      <c r="AD190" s="34"/>
      <c r="AE190" s="34"/>
      <c r="AT190" s="17" t="s">
        <v>167</v>
      </c>
      <c r="AU190" s="17" t="s">
        <v>165</v>
      </c>
    </row>
    <row r="191" spans="1:65" s="14" customFormat="1" ht="11.25">
      <c r="B191" s="219"/>
      <c r="C191" s="220"/>
      <c r="D191" s="210" t="s">
        <v>194</v>
      </c>
      <c r="E191" s="220"/>
      <c r="F191" s="222" t="s">
        <v>861</v>
      </c>
      <c r="G191" s="220"/>
      <c r="H191" s="223">
        <v>21</v>
      </c>
      <c r="I191" s="224"/>
      <c r="J191" s="224"/>
      <c r="K191" s="220"/>
      <c r="L191" s="220"/>
      <c r="M191" s="225"/>
      <c r="N191" s="226"/>
      <c r="O191" s="227"/>
      <c r="P191" s="227"/>
      <c r="Q191" s="227"/>
      <c r="R191" s="227"/>
      <c r="S191" s="227"/>
      <c r="T191" s="227"/>
      <c r="U191" s="227"/>
      <c r="V191" s="227"/>
      <c r="W191" s="227"/>
      <c r="X191" s="228"/>
      <c r="AT191" s="229" t="s">
        <v>194</v>
      </c>
      <c r="AU191" s="229" t="s">
        <v>165</v>
      </c>
      <c r="AV191" s="14" t="s">
        <v>165</v>
      </c>
      <c r="AW191" s="14" t="s">
        <v>4</v>
      </c>
      <c r="AX191" s="14" t="s">
        <v>82</v>
      </c>
      <c r="AY191" s="229" t="s">
        <v>156</v>
      </c>
    </row>
    <row r="192" spans="1:65" s="2" customFormat="1" ht="24.2" customHeight="1">
      <c r="A192" s="34"/>
      <c r="B192" s="35"/>
      <c r="C192" s="189" t="s">
        <v>268</v>
      </c>
      <c r="D192" s="189" t="s">
        <v>159</v>
      </c>
      <c r="E192" s="190" t="s">
        <v>269</v>
      </c>
      <c r="F192" s="191" t="s">
        <v>270</v>
      </c>
      <c r="G192" s="192" t="s">
        <v>257</v>
      </c>
      <c r="H192" s="193">
        <v>6</v>
      </c>
      <c r="I192" s="194"/>
      <c r="J192" s="194"/>
      <c r="K192" s="195">
        <f>ROUND(P192*H192,2)</f>
        <v>0</v>
      </c>
      <c r="L192" s="191" t="s">
        <v>163</v>
      </c>
      <c r="M192" s="39"/>
      <c r="N192" s="196" t="s">
        <v>1</v>
      </c>
      <c r="O192" s="197" t="s">
        <v>38</v>
      </c>
      <c r="P192" s="198">
        <f>I192+J192</f>
        <v>0</v>
      </c>
      <c r="Q192" s="198">
        <f>ROUND(I192*H192,2)</f>
        <v>0</v>
      </c>
      <c r="R192" s="198">
        <f>ROUND(J192*H192,2)</f>
        <v>0</v>
      </c>
      <c r="S192" s="71"/>
      <c r="T192" s="199">
        <f>S192*H192</f>
        <v>0</v>
      </c>
      <c r="U192" s="199">
        <v>0</v>
      </c>
      <c r="V192" s="199">
        <f>U192*H192</f>
        <v>0</v>
      </c>
      <c r="W192" s="199">
        <v>0</v>
      </c>
      <c r="X192" s="200">
        <f>W192*H192</f>
        <v>0</v>
      </c>
      <c r="Y192" s="34"/>
      <c r="Z192" s="34"/>
      <c r="AA192" s="34"/>
      <c r="AB192" s="34"/>
      <c r="AC192" s="34"/>
      <c r="AD192" s="34"/>
      <c r="AE192" s="34"/>
      <c r="AR192" s="201" t="s">
        <v>164</v>
      </c>
      <c r="AT192" s="201" t="s">
        <v>159</v>
      </c>
      <c r="AU192" s="201" t="s">
        <v>165</v>
      </c>
      <c r="AY192" s="17" t="s">
        <v>156</v>
      </c>
      <c r="BE192" s="202">
        <f>IF(O192="základní",K192,0)</f>
        <v>0</v>
      </c>
      <c r="BF192" s="202">
        <f>IF(O192="snížená",K192,0)</f>
        <v>0</v>
      </c>
      <c r="BG192" s="202">
        <f>IF(O192="zákl. přenesená",K192,0)</f>
        <v>0</v>
      </c>
      <c r="BH192" s="202">
        <f>IF(O192="sníž. přenesená",K192,0)</f>
        <v>0</v>
      </c>
      <c r="BI192" s="202">
        <f>IF(O192="nulová",K192,0)</f>
        <v>0</v>
      </c>
      <c r="BJ192" s="17" t="s">
        <v>165</v>
      </c>
      <c r="BK192" s="202">
        <f>ROUND(P192*H192,2)</f>
        <v>0</v>
      </c>
      <c r="BL192" s="17" t="s">
        <v>164</v>
      </c>
      <c r="BM192" s="201" t="s">
        <v>862</v>
      </c>
    </row>
    <row r="193" spans="1:65" s="2" customFormat="1" ht="11.25">
      <c r="A193" s="34"/>
      <c r="B193" s="35"/>
      <c r="C193" s="36"/>
      <c r="D193" s="203" t="s">
        <v>167</v>
      </c>
      <c r="E193" s="36"/>
      <c r="F193" s="204" t="s">
        <v>272</v>
      </c>
      <c r="G193" s="36"/>
      <c r="H193" s="36"/>
      <c r="I193" s="205"/>
      <c r="J193" s="205"/>
      <c r="K193" s="36"/>
      <c r="L193" s="36"/>
      <c r="M193" s="39"/>
      <c r="N193" s="206"/>
      <c r="O193" s="207"/>
      <c r="P193" s="71"/>
      <c r="Q193" s="71"/>
      <c r="R193" s="71"/>
      <c r="S193" s="71"/>
      <c r="T193" s="71"/>
      <c r="U193" s="71"/>
      <c r="V193" s="71"/>
      <c r="W193" s="71"/>
      <c r="X193" s="72"/>
      <c r="Y193" s="34"/>
      <c r="Z193" s="34"/>
      <c r="AA193" s="34"/>
      <c r="AB193" s="34"/>
      <c r="AC193" s="34"/>
      <c r="AD193" s="34"/>
      <c r="AE193" s="34"/>
      <c r="AT193" s="17" t="s">
        <v>167</v>
      </c>
      <c r="AU193" s="17" t="s">
        <v>165</v>
      </c>
    </row>
    <row r="194" spans="1:65" s="2" customFormat="1" ht="24.2" customHeight="1">
      <c r="A194" s="34"/>
      <c r="B194" s="35"/>
      <c r="C194" s="189" t="s">
        <v>273</v>
      </c>
      <c r="D194" s="189" t="s">
        <v>159</v>
      </c>
      <c r="E194" s="190" t="s">
        <v>274</v>
      </c>
      <c r="F194" s="191" t="s">
        <v>275</v>
      </c>
      <c r="G194" s="192" t="s">
        <v>191</v>
      </c>
      <c r="H194" s="193">
        <v>36</v>
      </c>
      <c r="I194" s="194"/>
      <c r="J194" s="194"/>
      <c r="K194" s="195">
        <f>ROUND(P194*H194,2)</f>
        <v>0</v>
      </c>
      <c r="L194" s="191" t="s">
        <v>163</v>
      </c>
      <c r="M194" s="39"/>
      <c r="N194" s="196" t="s">
        <v>1</v>
      </c>
      <c r="O194" s="197" t="s">
        <v>38</v>
      </c>
      <c r="P194" s="198">
        <f>I194+J194</f>
        <v>0</v>
      </c>
      <c r="Q194" s="198">
        <f>ROUND(I194*H194,2)</f>
        <v>0</v>
      </c>
      <c r="R194" s="198">
        <f>ROUND(J194*H194,2)</f>
        <v>0</v>
      </c>
      <c r="S194" s="71"/>
      <c r="T194" s="199">
        <f>S194*H194</f>
        <v>0</v>
      </c>
      <c r="U194" s="199">
        <v>4.0000000000000003E-5</v>
      </c>
      <c r="V194" s="199">
        <f>U194*H194</f>
        <v>1.4400000000000001E-3</v>
      </c>
      <c r="W194" s="199">
        <v>0</v>
      </c>
      <c r="X194" s="200">
        <f>W194*H194</f>
        <v>0</v>
      </c>
      <c r="Y194" s="34"/>
      <c r="Z194" s="34"/>
      <c r="AA194" s="34"/>
      <c r="AB194" s="34"/>
      <c r="AC194" s="34"/>
      <c r="AD194" s="34"/>
      <c r="AE194" s="34"/>
      <c r="AR194" s="201" t="s">
        <v>164</v>
      </c>
      <c r="AT194" s="201" t="s">
        <v>159</v>
      </c>
      <c r="AU194" s="201" t="s">
        <v>165</v>
      </c>
      <c r="AY194" s="17" t="s">
        <v>156</v>
      </c>
      <c r="BE194" s="202">
        <f>IF(O194="základní",K194,0)</f>
        <v>0</v>
      </c>
      <c r="BF194" s="202">
        <f>IF(O194="snížená",K194,0)</f>
        <v>0</v>
      </c>
      <c r="BG194" s="202">
        <f>IF(O194="zákl. přenesená",K194,0)</f>
        <v>0</v>
      </c>
      <c r="BH194" s="202">
        <f>IF(O194="sníž. přenesená",K194,0)</f>
        <v>0</v>
      </c>
      <c r="BI194" s="202">
        <f>IF(O194="nulová",K194,0)</f>
        <v>0</v>
      </c>
      <c r="BJ194" s="17" t="s">
        <v>165</v>
      </c>
      <c r="BK194" s="202">
        <f>ROUND(P194*H194,2)</f>
        <v>0</v>
      </c>
      <c r="BL194" s="17" t="s">
        <v>164</v>
      </c>
      <c r="BM194" s="201" t="s">
        <v>863</v>
      </c>
    </row>
    <row r="195" spans="1:65" s="2" customFormat="1" ht="11.25">
      <c r="A195" s="34"/>
      <c r="B195" s="35"/>
      <c r="C195" s="36"/>
      <c r="D195" s="203" t="s">
        <v>167</v>
      </c>
      <c r="E195" s="36"/>
      <c r="F195" s="204" t="s">
        <v>277</v>
      </c>
      <c r="G195" s="36"/>
      <c r="H195" s="36"/>
      <c r="I195" s="205"/>
      <c r="J195" s="205"/>
      <c r="K195" s="36"/>
      <c r="L195" s="36"/>
      <c r="M195" s="39"/>
      <c r="N195" s="206"/>
      <c r="O195" s="207"/>
      <c r="P195" s="71"/>
      <c r="Q195" s="71"/>
      <c r="R195" s="71"/>
      <c r="S195" s="71"/>
      <c r="T195" s="71"/>
      <c r="U195" s="71"/>
      <c r="V195" s="71"/>
      <c r="W195" s="71"/>
      <c r="X195" s="72"/>
      <c r="Y195" s="34"/>
      <c r="Z195" s="34"/>
      <c r="AA195" s="34"/>
      <c r="AB195" s="34"/>
      <c r="AC195" s="34"/>
      <c r="AD195" s="34"/>
      <c r="AE195" s="34"/>
      <c r="AT195" s="17" t="s">
        <v>167</v>
      </c>
      <c r="AU195" s="17" t="s">
        <v>165</v>
      </c>
    </row>
    <row r="196" spans="1:65" s="14" customFormat="1" ht="11.25">
      <c r="B196" s="219"/>
      <c r="C196" s="220"/>
      <c r="D196" s="210" t="s">
        <v>194</v>
      </c>
      <c r="E196" s="221" t="s">
        <v>1</v>
      </c>
      <c r="F196" s="222" t="s">
        <v>262</v>
      </c>
      <c r="G196" s="220"/>
      <c r="H196" s="223">
        <v>18</v>
      </c>
      <c r="I196" s="224"/>
      <c r="J196" s="224"/>
      <c r="K196" s="220"/>
      <c r="L196" s="220"/>
      <c r="M196" s="225"/>
      <c r="N196" s="226"/>
      <c r="O196" s="227"/>
      <c r="P196" s="227"/>
      <c r="Q196" s="227"/>
      <c r="R196" s="227"/>
      <c r="S196" s="227"/>
      <c r="T196" s="227"/>
      <c r="U196" s="227"/>
      <c r="V196" s="227"/>
      <c r="W196" s="227"/>
      <c r="X196" s="228"/>
      <c r="AT196" s="229" t="s">
        <v>194</v>
      </c>
      <c r="AU196" s="229" t="s">
        <v>165</v>
      </c>
      <c r="AV196" s="14" t="s">
        <v>165</v>
      </c>
      <c r="AW196" s="14" t="s">
        <v>5</v>
      </c>
      <c r="AX196" s="14" t="s">
        <v>82</v>
      </c>
      <c r="AY196" s="229" t="s">
        <v>156</v>
      </c>
    </row>
    <row r="197" spans="1:65" s="14" customFormat="1" ht="11.25">
      <c r="B197" s="219"/>
      <c r="C197" s="220"/>
      <c r="D197" s="210" t="s">
        <v>194</v>
      </c>
      <c r="E197" s="220"/>
      <c r="F197" s="222" t="s">
        <v>864</v>
      </c>
      <c r="G197" s="220"/>
      <c r="H197" s="223">
        <v>36</v>
      </c>
      <c r="I197" s="224"/>
      <c r="J197" s="224"/>
      <c r="K197" s="220"/>
      <c r="L197" s="220"/>
      <c r="M197" s="225"/>
      <c r="N197" s="226"/>
      <c r="O197" s="227"/>
      <c r="P197" s="227"/>
      <c r="Q197" s="227"/>
      <c r="R197" s="227"/>
      <c r="S197" s="227"/>
      <c r="T197" s="227"/>
      <c r="U197" s="227"/>
      <c r="V197" s="227"/>
      <c r="W197" s="227"/>
      <c r="X197" s="228"/>
      <c r="AT197" s="229" t="s">
        <v>194</v>
      </c>
      <c r="AU197" s="229" t="s">
        <v>165</v>
      </c>
      <c r="AV197" s="14" t="s">
        <v>165</v>
      </c>
      <c r="AW197" s="14" t="s">
        <v>4</v>
      </c>
      <c r="AX197" s="14" t="s">
        <v>82</v>
      </c>
      <c r="AY197" s="229" t="s">
        <v>156</v>
      </c>
    </row>
    <row r="198" spans="1:65" s="2" customFormat="1" ht="24.2" customHeight="1">
      <c r="A198" s="34"/>
      <c r="B198" s="35"/>
      <c r="C198" s="189" t="s">
        <v>8</v>
      </c>
      <c r="D198" s="189" t="s">
        <v>159</v>
      </c>
      <c r="E198" s="190" t="s">
        <v>280</v>
      </c>
      <c r="F198" s="191" t="s">
        <v>281</v>
      </c>
      <c r="G198" s="192" t="s">
        <v>191</v>
      </c>
      <c r="H198" s="193">
        <v>16</v>
      </c>
      <c r="I198" s="194"/>
      <c r="J198" s="194"/>
      <c r="K198" s="195">
        <f>ROUND(P198*H198,2)</f>
        <v>0</v>
      </c>
      <c r="L198" s="191" t="s">
        <v>163</v>
      </c>
      <c r="M198" s="39"/>
      <c r="N198" s="196" t="s">
        <v>1</v>
      </c>
      <c r="O198" s="197" t="s">
        <v>38</v>
      </c>
      <c r="P198" s="198">
        <f>I198+J198</f>
        <v>0</v>
      </c>
      <c r="Q198" s="198">
        <f>ROUND(I198*H198,2)</f>
        <v>0</v>
      </c>
      <c r="R198" s="198">
        <f>ROUND(J198*H198,2)</f>
        <v>0</v>
      </c>
      <c r="S198" s="71"/>
      <c r="T198" s="199">
        <f>S198*H198</f>
        <v>0</v>
      </c>
      <c r="U198" s="199">
        <v>4.0000000000000003E-5</v>
      </c>
      <c r="V198" s="199">
        <f>U198*H198</f>
        <v>6.4000000000000005E-4</v>
      </c>
      <c r="W198" s="199">
        <v>0</v>
      </c>
      <c r="X198" s="200">
        <f>W198*H198</f>
        <v>0</v>
      </c>
      <c r="Y198" s="34"/>
      <c r="Z198" s="34"/>
      <c r="AA198" s="34"/>
      <c r="AB198" s="34"/>
      <c r="AC198" s="34"/>
      <c r="AD198" s="34"/>
      <c r="AE198" s="34"/>
      <c r="AR198" s="201" t="s">
        <v>164</v>
      </c>
      <c r="AT198" s="201" t="s">
        <v>159</v>
      </c>
      <c r="AU198" s="201" t="s">
        <v>165</v>
      </c>
      <c r="AY198" s="17" t="s">
        <v>156</v>
      </c>
      <c r="BE198" s="202">
        <f>IF(O198="základní",K198,0)</f>
        <v>0</v>
      </c>
      <c r="BF198" s="202">
        <f>IF(O198="snížená",K198,0)</f>
        <v>0</v>
      </c>
      <c r="BG198" s="202">
        <f>IF(O198="zákl. přenesená",K198,0)</f>
        <v>0</v>
      </c>
      <c r="BH198" s="202">
        <f>IF(O198="sníž. přenesená",K198,0)</f>
        <v>0</v>
      </c>
      <c r="BI198" s="202">
        <f>IF(O198="nulová",K198,0)</f>
        <v>0</v>
      </c>
      <c r="BJ198" s="17" t="s">
        <v>165</v>
      </c>
      <c r="BK198" s="202">
        <f>ROUND(P198*H198,2)</f>
        <v>0</v>
      </c>
      <c r="BL198" s="17" t="s">
        <v>164</v>
      </c>
      <c r="BM198" s="201" t="s">
        <v>865</v>
      </c>
    </row>
    <row r="199" spans="1:65" s="2" customFormat="1" ht="11.25">
      <c r="A199" s="34"/>
      <c r="B199" s="35"/>
      <c r="C199" s="36"/>
      <c r="D199" s="203" t="s">
        <v>167</v>
      </c>
      <c r="E199" s="36"/>
      <c r="F199" s="204" t="s">
        <v>283</v>
      </c>
      <c r="G199" s="36"/>
      <c r="H199" s="36"/>
      <c r="I199" s="205"/>
      <c r="J199" s="205"/>
      <c r="K199" s="36"/>
      <c r="L199" s="36"/>
      <c r="M199" s="39"/>
      <c r="N199" s="206"/>
      <c r="O199" s="207"/>
      <c r="P199" s="71"/>
      <c r="Q199" s="71"/>
      <c r="R199" s="71"/>
      <c r="S199" s="71"/>
      <c r="T199" s="71"/>
      <c r="U199" s="71"/>
      <c r="V199" s="71"/>
      <c r="W199" s="71"/>
      <c r="X199" s="72"/>
      <c r="Y199" s="34"/>
      <c r="Z199" s="34"/>
      <c r="AA199" s="34"/>
      <c r="AB199" s="34"/>
      <c r="AC199" s="34"/>
      <c r="AD199" s="34"/>
      <c r="AE199" s="34"/>
      <c r="AT199" s="17" t="s">
        <v>167</v>
      </c>
      <c r="AU199" s="17" t="s">
        <v>165</v>
      </c>
    </row>
    <row r="200" spans="1:65" s="2" customFormat="1" ht="24.2" customHeight="1">
      <c r="A200" s="34"/>
      <c r="B200" s="35"/>
      <c r="C200" s="189" t="s">
        <v>866</v>
      </c>
      <c r="D200" s="189" t="s">
        <v>159</v>
      </c>
      <c r="E200" s="190" t="s">
        <v>867</v>
      </c>
      <c r="F200" s="191" t="s">
        <v>868</v>
      </c>
      <c r="G200" s="192" t="s">
        <v>180</v>
      </c>
      <c r="H200" s="193">
        <v>21</v>
      </c>
      <c r="I200" s="194"/>
      <c r="J200" s="194"/>
      <c r="K200" s="195">
        <f>ROUND(P200*H200,2)</f>
        <v>0</v>
      </c>
      <c r="L200" s="191" t="s">
        <v>163</v>
      </c>
      <c r="M200" s="39"/>
      <c r="N200" s="196" t="s">
        <v>1</v>
      </c>
      <c r="O200" s="197" t="s">
        <v>38</v>
      </c>
      <c r="P200" s="198">
        <f>I200+J200</f>
        <v>0</v>
      </c>
      <c r="Q200" s="198">
        <f>ROUND(I200*H200,2)</f>
        <v>0</v>
      </c>
      <c r="R200" s="198">
        <f>ROUND(J200*H200,2)</f>
        <v>0</v>
      </c>
      <c r="S200" s="71"/>
      <c r="T200" s="199">
        <f>S200*H200</f>
        <v>0</v>
      </c>
      <c r="U200" s="199">
        <v>0</v>
      </c>
      <c r="V200" s="199">
        <f>U200*H200</f>
        <v>0</v>
      </c>
      <c r="W200" s="199">
        <v>5.8000000000000003E-2</v>
      </c>
      <c r="X200" s="200">
        <f>W200*H200</f>
        <v>1.218</v>
      </c>
      <c r="Y200" s="34"/>
      <c r="Z200" s="34"/>
      <c r="AA200" s="34"/>
      <c r="AB200" s="34"/>
      <c r="AC200" s="34"/>
      <c r="AD200" s="34"/>
      <c r="AE200" s="34"/>
      <c r="AR200" s="201" t="s">
        <v>164</v>
      </c>
      <c r="AT200" s="201" t="s">
        <v>159</v>
      </c>
      <c r="AU200" s="201" t="s">
        <v>165</v>
      </c>
      <c r="AY200" s="17" t="s">
        <v>156</v>
      </c>
      <c r="BE200" s="202">
        <f>IF(O200="základní",K200,0)</f>
        <v>0</v>
      </c>
      <c r="BF200" s="202">
        <f>IF(O200="snížená",K200,0)</f>
        <v>0</v>
      </c>
      <c r="BG200" s="202">
        <f>IF(O200="zákl. přenesená",K200,0)</f>
        <v>0</v>
      </c>
      <c r="BH200" s="202">
        <f>IF(O200="sníž. přenesená",K200,0)</f>
        <v>0</v>
      </c>
      <c r="BI200" s="202">
        <f>IF(O200="nulová",K200,0)</f>
        <v>0</v>
      </c>
      <c r="BJ200" s="17" t="s">
        <v>165</v>
      </c>
      <c r="BK200" s="202">
        <f>ROUND(P200*H200,2)</f>
        <v>0</v>
      </c>
      <c r="BL200" s="17" t="s">
        <v>164</v>
      </c>
      <c r="BM200" s="201" t="s">
        <v>869</v>
      </c>
    </row>
    <row r="201" spans="1:65" s="2" customFormat="1" ht="11.25">
      <c r="A201" s="34"/>
      <c r="B201" s="35"/>
      <c r="C201" s="36"/>
      <c r="D201" s="203" t="s">
        <v>167</v>
      </c>
      <c r="E201" s="36"/>
      <c r="F201" s="204" t="s">
        <v>870</v>
      </c>
      <c r="G201" s="36"/>
      <c r="H201" s="36"/>
      <c r="I201" s="205"/>
      <c r="J201" s="205"/>
      <c r="K201" s="36"/>
      <c r="L201" s="36"/>
      <c r="M201" s="39"/>
      <c r="N201" s="206"/>
      <c r="O201" s="207"/>
      <c r="P201" s="71"/>
      <c r="Q201" s="71"/>
      <c r="R201" s="71"/>
      <c r="S201" s="71"/>
      <c r="T201" s="71"/>
      <c r="U201" s="71"/>
      <c r="V201" s="71"/>
      <c r="W201" s="71"/>
      <c r="X201" s="72"/>
      <c r="Y201" s="34"/>
      <c r="Z201" s="34"/>
      <c r="AA201" s="34"/>
      <c r="AB201" s="34"/>
      <c r="AC201" s="34"/>
      <c r="AD201" s="34"/>
      <c r="AE201" s="34"/>
      <c r="AT201" s="17" t="s">
        <v>167</v>
      </c>
      <c r="AU201" s="17" t="s">
        <v>165</v>
      </c>
    </row>
    <row r="202" spans="1:65" s="13" customFormat="1" ht="11.25">
      <c r="B202" s="208"/>
      <c r="C202" s="209"/>
      <c r="D202" s="210" t="s">
        <v>194</v>
      </c>
      <c r="E202" s="211" t="s">
        <v>1</v>
      </c>
      <c r="F202" s="212" t="s">
        <v>840</v>
      </c>
      <c r="G202" s="209"/>
      <c r="H202" s="211" t="s">
        <v>1</v>
      </c>
      <c r="I202" s="213"/>
      <c r="J202" s="213"/>
      <c r="K202" s="209"/>
      <c r="L202" s="209"/>
      <c r="M202" s="214"/>
      <c r="N202" s="215"/>
      <c r="O202" s="216"/>
      <c r="P202" s="216"/>
      <c r="Q202" s="216"/>
      <c r="R202" s="216"/>
      <c r="S202" s="216"/>
      <c r="T202" s="216"/>
      <c r="U202" s="216"/>
      <c r="V202" s="216"/>
      <c r="W202" s="216"/>
      <c r="X202" s="217"/>
      <c r="AT202" s="218" t="s">
        <v>194</v>
      </c>
      <c r="AU202" s="218" t="s">
        <v>165</v>
      </c>
      <c r="AV202" s="13" t="s">
        <v>82</v>
      </c>
      <c r="AW202" s="13" t="s">
        <v>5</v>
      </c>
      <c r="AX202" s="13" t="s">
        <v>74</v>
      </c>
      <c r="AY202" s="218" t="s">
        <v>156</v>
      </c>
    </row>
    <row r="203" spans="1:65" s="14" customFormat="1" ht="11.25">
      <c r="B203" s="219"/>
      <c r="C203" s="220"/>
      <c r="D203" s="210" t="s">
        <v>194</v>
      </c>
      <c r="E203" s="221" t="s">
        <v>1</v>
      </c>
      <c r="F203" s="222" t="s">
        <v>211</v>
      </c>
      <c r="G203" s="220"/>
      <c r="H203" s="223">
        <v>9</v>
      </c>
      <c r="I203" s="224"/>
      <c r="J203" s="224"/>
      <c r="K203" s="220"/>
      <c r="L203" s="220"/>
      <c r="M203" s="225"/>
      <c r="N203" s="226"/>
      <c r="O203" s="227"/>
      <c r="P203" s="227"/>
      <c r="Q203" s="227"/>
      <c r="R203" s="227"/>
      <c r="S203" s="227"/>
      <c r="T203" s="227"/>
      <c r="U203" s="227"/>
      <c r="V203" s="227"/>
      <c r="W203" s="227"/>
      <c r="X203" s="228"/>
      <c r="AT203" s="229" t="s">
        <v>194</v>
      </c>
      <c r="AU203" s="229" t="s">
        <v>165</v>
      </c>
      <c r="AV203" s="14" t="s">
        <v>165</v>
      </c>
      <c r="AW203" s="14" t="s">
        <v>5</v>
      </c>
      <c r="AX203" s="14" t="s">
        <v>74</v>
      </c>
      <c r="AY203" s="229" t="s">
        <v>156</v>
      </c>
    </row>
    <row r="204" spans="1:65" s="14" customFormat="1" ht="11.25">
      <c r="B204" s="219"/>
      <c r="C204" s="220"/>
      <c r="D204" s="210" t="s">
        <v>194</v>
      </c>
      <c r="E204" s="221" t="s">
        <v>1</v>
      </c>
      <c r="F204" s="222" t="s">
        <v>226</v>
      </c>
      <c r="G204" s="220"/>
      <c r="H204" s="223">
        <v>12</v>
      </c>
      <c r="I204" s="224"/>
      <c r="J204" s="224"/>
      <c r="K204" s="220"/>
      <c r="L204" s="220"/>
      <c r="M204" s="225"/>
      <c r="N204" s="226"/>
      <c r="O204" s="227"/>
      <c r="P204" s="227"/>
      <c r="Q204" s="227"/>
      <c r="R204" s="227"/>
      <c r="S204" s="227"/>
      <c r="T204" s="227"/>
      <c r="U204" s="227"/>
      <c r="V204" s="227"/>
      <c r="W204" s="227"/>
      <c r="X204" s="228"/>
      <c r="AT204" s="229" t="s">
        <v>194</v>
      </c>
      <c r="AU204" s="229" t="s">
        <v>165</v>
      </c>
      <c r="AV204" s="14" t="s">
        <v>165</v>
      </c>
      <c r="AW204" s="14" t="s">
        <v>5</v>
      </c>
      <c r="AX204" s="14" t="s">
        <v>74</v>
      </c>
      <c r="AY204" s="229" t="s">
        <v>156</v>
      </c>
    </row>
    <row r="205" spans="1:65" s="15" customFormat="1" ht="11.25">
      <c r="B205" s="230"/>
      <c r="C205" s="231"/>
      <c r="D205" s="210" t="s">
        <v>194</v>
      </c>
      <c r="E205" s="232" t="s">
        <v>1</v>
      </c>
      <c r="F205" s="233" t="s">
        <v>197</v>
      </c>
      <c r="G205" s="231"/>
      <c r="H205" s="234">
        <v>21</v>
      </c>
      <c r="I205" s="235"/>
      <c r="J205" s="235"/>
      <c r="K205" s="231"/>
      <c r="L205" s="231"/>
      <c r="M205" s="236"/>
      <c r="N205" s="237"/>
      <c r="O205" s="238"/>
      <c r="P205" s="238"/>
      <c r="Q205" s="238"/>
      <c r="R205" s="238"/>
      <c r="S205" s="238"/>
      <c r="T205" s="238"/>
      <c r="U205" s="238"/>
      <c r="V205" s="238"/>
      <c r="W205" s="238"/>
      <c r="X205" s="239"/>
      <c r="AT205" s="240" t="s">
        <v>194</v>
      </c>
      <c r="AU205" s="240" t="s">
        <v>165</v>
      </c>
      <c r="AV205" s="15" t="s">
        <v>164</v>
      </c>
      <c r="AW205" s="15" t="s">
        <v>5</v>
      </c>
      <c r="AX205" s="15" t="s">
        <v>82</v>
      </c>
      <c r="AY205" s="240" t="s">
        <v>156</v>
      </c>
    </row>
    <row r="206" spans="1:65" s="2" customFormat="1" ht="33" customHeight="1">
      <c r="A206" s="34"/>
      <c r="B206" s="35"/>
      <c r="C206" s="189" t="s">
        <v>871</v>
      </c>
      <c r="D206" s="189" t="s">
        <v>159</v>
      </c>
      <c r="E206" s="190" t="s">
        <v>872</v>
      </c>
      <c r="F206" s="191" t="s">
        <v>873</v>
      </c>
      <c r="G206" s="192" t="s">
        <v>175</v>
      </c>
      <c r="H206" s="193">
        <v>2</v>
      </c>
      <c r="I206" s="194"/>
      <c r="J206" s="194"/>
      <c r="K206" s="195">
        <f>ROUND(P206*H206,2)</f>
        <v>0</v>
      </c>
      <c r="L206" s="191" t="s">
        <v>163</v>
      </c>
      <c r="M206" s="39"/>
      <c r="N206" s="196" t="s">
        <v>1</v>
      </c>
      <c r="O206" s="197" t="s">
        <v>38</v>
      </c>
      <c r="P206" s="198">
        <f>I206+J206</f>
        <v>0</v>
      </c>
      <c r="Q206" s="198">
        <f>ROUND(I206*H206,2)</f>
        <v>0</v>
      </c>
      <c r="R206" s="198">
        <f>ROUND(J206*H206,2)</f>
        <v>0</v>
      </c>
      <c r="S206" s="71"/>
      <c r="T206" s="199">
        <f>S206*H206</f>
        <v>0</v>
      </c>
      <c r="U206" s="199">
        <v>0.22721</v>
      </c>
      <c r="V206" s="199">
        <f>U206*H206</f>
        <v>0.45441999999999999</v>
      </c>
      <c r="W206" s="199">
        <v>0.17299999999999999</v>
      </c>
      <c r="X206" s="200">
        <f>W206*H206</f>
        <v>0.34599999999999997</v>
      </c>
      <c r="Y206" s="34"/>
      <c r="Z206" s="34"/>
      <c r="AA206" s="34"/>
      <c r="AB206" s="34"/>
      <c r="AC206" s="34"/>
      <c r="AD206" s="34"/>
      <c r="AE206" s="34"/>
      <c r="AR206" s="201" t="s">
        <v>164</v>
      </c>
      <c r="AT206" s="201" t="s">
        <v>159</v>
      </c>
      <c r="AU206" s="201" t="s">
        <v>165</v>
      </c>
      <c r="AY206" s="17" t="s">
        <v>156</v>
      </c>
      <c r="BE206" s="202">
        <f>IF(O206="základní",K206,0)</f>
        <v>0</v>
      </c>
      <c r="BF206" s="202">
        <f>IF(O206="snížená",K206,0)</f>
        <v>0</v>
      </c>
      <c r="BG206" s="202">
        <f>IF(O206="zákl. přenesená",K206,0)</f>
        <v>0</v>
      </c>
      <c r="BH206" s="202">
        <f>IF(O206="sníž. přenesená",K206,0)</f>
        <v>0</v>
      </c>
      <c r="BI206" s="202">
        <f>IF(O206="nulová",K206,0)</f>
        <v>0</v>
      </c>
      <c r="BJ206" s="17" t="s">
        <v>165</v>
      </c>
      <c r="BK206" s="202">
        <f>ROUND(P206*H206,2)</f>
        <v>0</v>
      </c>
      <c r="BL206" s="17" t="s">
        <v>164</v>
      </c>
      <c r="BM206" s="201" t="s">
        <v>874</v>
      </c>
    </row>
    <row r="207" spans="1:65" s="2" customFormat="1" ht="11.25">
      <c r="A207" s="34"/>
      <c r="B207" s="35"/>
      <c r="C207" s="36"/>
      <c r="D207" s="203" t="s">
        <v>167</v>
      </c>
      <c r="E207" s="36"/>
      <c r="F207" s="204" t="s">
        <v>875</v>
      </c>
      <c r="G207" s="36"/>
      <c r="H207" s="36"/>
      <c r="I207" s="205"/>
      <c r="J207" s="205"/>
      <c r="K207" s="36"/>
      <c r="L207" s="36"/>
      <c r="M207" s="39"/>
      <c r="N207" s="206"/>
      <c r="O207" s="207"/>
      <c r="P207" s="71"/>
      <c r="Q207" s="71"/>
      <c r="R207" s="71"/>
      <c r="S207" s="71"/>
      <c r="T207" s="71"/>
      <c r="U207" s="71"/>
      <c r="V207" s="71"/>
      <c r="W207" s="71"/>
      <c r="X207" s="72"/>
      <c r="Y207" s="34"/>
      <c r="Z207" s="34"/>
      <c r="AA207" s="34"/>
      <c r="AB207" s="34"/>
      <c r="AC207" s="34"/>
      <c r="AD207" s="34"/>
      <c r="AE207" s="34"/>
      <c r="AT207" s="17" t="s">
        <v>167</v>
      </c>
      <c r="AU207" s="17" t="s">
        <v>165</v>
      </c>
    </row>
    <row r="208" spans="1:65" s="2" customFormat="1" ht="37.9" customHeight="1">
      <c r="A208" s="34"/>
      <c r="B208" s="35"/>
      <c r="C208" s="189" t="s">
        <v>876</v>
      </c>
      <c r="D208" s="189" t="s">
        <v>159</v>
      </c>
      <c r="E208" s="190" t="s">
        <v>877</v>
      </c>
      <c r="F208" s="191" t="s">
        <v>878</v>
      </c>
      <c r="G208" s="192" t="s">
        <v>180</v>
      </c>
      <c r="H208" s="193">
        <v>15</v>
      </c>
      <c r="I208" s="194"/>
      <c r="J208" s="194"/>
      <c r="K208" s="195">
        <f>ROUND(P208*H208,2)</f>
        <v>0</v>
      </c>
      <c r="L208" s="191" t="s">
        <v>163</v>
      </c>
      <c r="M208" s="39"/>
      <c r="N208" s="196" t="s">
        <v>1</v>
      </c>
      <c r="O208" s="197" t="s">
        <v>38</v>
      </c>
      <c r="P208" s="198">
        <f>I208+J208</f>
        <v>0</v>
      </c>
      <c r="Q208" s="198">
        <f>ROUND(I208*H208,2)</f>
        <v>0</v>
      </c>
      <c r="R208" s="198">
        <f>ROUND(J208*H208,2)</f>
        <v>0</v>
      </c>
      <c r="S208" s="71"/>
      <c r="T208" s="199">
        <f>S208*H208</f>
        <v>0</v>
      </c>
      <c r="U208" s="199">
        <v>3.47E-3</v>
      </c>
      <c r="V208" s="199">
        <f>U208*H208</f>
        <v>5.2049999999999999E-2</v>
      </c>
      <c r="W208" s="199">
        <v>0</v>
      </c>
      <c r="X208" s="200">
        <f>W208*H208</f>
        <v>0</v>
      </c>
      <c r="Y208" s="34"/>
      <c r="Z208" s="34"/>
      <c r="AA208" s="34"/>
      <c r="AB208" s="34"/>
      <c r="AC208" s="34"/>
      <c r="AD208" s="34"/>
      <c r="AE208" s="34"/>
      <c r="AR208" s="201" t="s">
        <v>164</v>
      </c>
      <c r="AT208" s="201" t="s">
        <v>159</v>
      </c>
      <c r="AU208" s="201" t="s">
        <v>165</v>
      </c>
      <c r="AY208" s="17" t="s">
        <v>156</v>
      </c>
      <c r="BE208" s="202">
        <f>IF(O208="základní",K208,0)</f>
        <v>0</v>
      </c>
      <c r="BF208" s="202">
        <f>IF(O208="snížená",K208,0)</f>
        <v>0</v>
      </c>
      <c r="BG208" s="202">
        <f>IF(O208="zákl. přenesená",K208,0)</f>
        <v>0</v>
      </c>
      <c r="BH208" s="202">
        <f>IF(O208="sníž. přenesená",K208,0)</f>
        <v>0</v>
      </c>
      <c r="BI208" s="202">
        <f>IF(O208="nulová",K208,0)</f>
        <v>0</v>
      </c>
      <c r="BJ208" s="17" t="s">
        <v>165</v>
      </c>
      <c r="BK208" s="202">
        <f>ROUND(P208*H208,2)</f>
        <v>0</v>
      </c>
      <c r="BL208" s="17" t="s">
        <v>164</v>
      </c>
      <c r="BM208" s="201" t="s">
        <v>879</v>
      </c>
    </row>
    <row r="209" spans="1:65" s="2" customFormat="1" ht="11.25">
      <c r="A209" s="34"/>
      <c r="B209" s="35"/>
      <c r="C209" s="36"/>
      <c r="D209" s="203" t="s">
        <v>167</v>
      </c>
      <c r="E209" s="36"/>
      <c r="F209" s="204" t="s">
        <v>880</v>
      </c>
      <c r="G209" s="36"/>
      <c r="H209" s="36"/>
      <c r="I209" s="205"/>
      <c r="J209" s="205"/>
      <c r="K209" s="36"/>
      <c r="L209" s="36"/>
      <c r="M209" s="39"/>
      <c r="N209" s="206"/>
      <c r="O209" s="207"/>
      <c r="P209" s="71"/>
      <c r="Q209" s="71"/>
      <c r="R209" s="71"/>
      <c r="S209" s="71"/>
      <c r="T209" s="71"/>
      <c r="U209" s="71"/>
      <c r="V209" s="71"/>
      <c r="W209" s="71"/>
      <c r="X209" s="72"/>
      <c r="Y209" s="34"/>
      <c r="Z209" s="34"/>
      <c r="AA209" s="34"/>
      <c r="AB209" s="34"/>
      <c r="AC209" s="34"/>
      <c r="AD209" s="34"/>
      <c r="AE209" s="34"/>
      <c r="AT209" s="17" t="s">
        <v>167</v>
      </c>
      <c r="AU209" s="17" t="s">
        <v>165</v>
      </c>
    </row>
    <row r="210" spans="1:65" s="13" customFormat="1" ht="11.25">
      <c r="B210" s="208"/>
      <c r="C210" s="209"/>
      <c r="D210" s="210" t="s">
        <v>194</v>
      </c>
      <c r="E210" s="211" t="s">
        <v>1</v>
      </c>
      <c r="F210" s="212" t="s">
        <v>840</v>
      </c>
      <c r="G210" s="209"/>
      <c r="H210" s="211" t="s">
        <v>1</v>
      </c>
      <c r="I210" s="213"/>
      <c r="J210" s="213"/>
      <c r="K210" s="209"/>
      <c r="L210" s="209"/>
      <c r="M210" s="214"/>
      <c r="N210" s="215"/>
      <c r="O210" s="216"/>
      <c r="P210" s="216"/>
      <c r="Q210" s="216"/>
      <c r="R210" s="216"/>
      <c r="S210" s="216"/>
      <c r="T210" s="216"/>
      <c r="U210" s="216"/>
      <c r="V210" s="216"/>
      <c r="W210" s="216"/>
      <c r="X210" s="217"/>
      <c r="AT210" s="218" t="s">
        <v>194</v>
      </c>
      <c r="AU210" s="218" t="s">
        <v>165</v>
      </c>
      <c r="AV210" s="13" t="s">
        <v>82</v>
      </c>
      <c r="AW210" s="13" t="s">
        <v>5</v>
      </c>
      <c r="AX210" s="13" t="s">
        <v>74</v>
      </c>
      <c r="AY210" s="218" t="s">
        <v>156</v>
      </c>
    </row>
    <row r="211" spans="1:65" s="14" customFormat="1" ht="11.25">
      <c r="B211" s="219"/>
      <c r="C211" s="220"/>
      <c r="D211" s="210" t="s">
        <v>194</v>
      </c>
      <c r="E211" s="221" t="s">
        <v>1</v>
      </c>
      <c r="F211" s="222" t="s">
        <v>188</v>
      </c>
      <c r="G211" s="220"/>
      <c r="H211" s="223">
        <v>6</v>
      </c>
      <c r="I211" s="224"/>
      <c r="J211" s="224"/>
      <c r="K211" s="220"/>
      <c r="L211" s="220"/>
      <c r="M211" s="225"/>
      <c r="N211" s="226"/>
      <c r="O211" s="227"/>
      <c r="P211" s="227"/>
      <c r="Q211" s="227"/>
      <c r="R211" s="227"/>
      <c r="S211" s="227"/>
      <c r="T211" s="227"/>
      <c r="U211" s="227"/>
      <c r="V211" s="227"/>
      <c r="W211" s="227"/>
      <c r="X211" s="228"/>
      <c r="AT211" s="229" t="s">
        <v>194</v>
      </c>
      <c r="AU211" s="229" t="s">
        <v>165</v>
      </c>
      <c r="AV211" s="14" t="s">
        <v>165</v>
      </c>
      <c r="AW211" s="14" t="s">
        <v>5</v>
      </c>
      <c r="AX211" s="14" t="s">
        <v>74</v>
      </c>
      <c r="AY211" s="229" t="s">
        <v>156</v>
      </c>
    </row>
    <row r="212" spans="1:65" s="14" customFormat="1" ht="11.25">
      <c r="B212" s="219"/>
      <c r="C212" s="220"/>
      <c r="D212" s="210" t="s">
        <v>194</v>
      </c>
      <c r="E212" s="221" t="s">
        <v>1</v>
      </c>
      <c r="F212" s="222" t="s">
        <v>211</v>
      </c>
      <c r="G212" s="220"/>
      <c r="H212" s="223">
        <v>9</v>
      </c>
      <c r="I212" s="224"/>
      <c r="J212" s="224"/>
      <c r="K212" s="220"/>
      <c r="L212" s="220"/>
      <c r="M212" s="225"/>
      <c r="N212" s="226"/>
      <c r="O212" s="227"/>
      <c r="P212" s="227"/>
      <c r="Q212" s="227"/>
      <c r="R212" s="227"/>
      <c r="S212" s="227"/>
      <c r="T212" s="227"/>
      <c r="U212" s="227"/>
      <c r="V212" s="227"/>
      <c r="W212" s="227"/>
      <c r="X212" s="228"/>
      <c r="AT212" s="229" t="s">
        <v>194</v>
      </c>
      <c r="AU212" s="229" t="s">
        <v>165</v>
      </c>
      <c r="AV212" s="14" t="s">
        <v>165</v>
      </c>
      <c r="AW212" s="14" t="s">
        <v>5</v>
      </c>
      <c r="AX212" s="14" t="s">
        <v>74</v>
      </c>
      <c r="AY212" s="229" t="s">
        <v>156</v>
      </c>
    </row>
    <row r="213" spans="1:65" s="15" customFormat="1" ht="11.25">
      <c r="B213" s="230"/>
      <c r="C213" s="231"/>
      <c r="D213" s="210" t="s">
        <v>194</v>
      </c>
      <c r="E213" s="232" t="s">
        <v>1</v>
      </c>
      <c r="F213" s="233" t="s">
        <v>197</v>
      </c>
      <c r="G213" s="231"/>
      <c r="H213" s="234">
        <v>15</v>
      </c>
      <c r="I213" s="235"/>
      <c r="J213" s="235"/>
      <c r="K213" s="231"/>
      <c r="L213" s="231"/>
      <c r="M213" s="236"/>
      <c r="N213" s="237"/>
      <c r="O213" s="238"/>
      <c r="P213" s="238"/>
      <c r="Q213" s="238"/>
      <c r="R213" s="238"/>
      <c r="S213" s="238"/>
      <c r="T213" s="238"/>
      <c r="U213" s="238"/>
      <c r="V213" s="238"/>
      <c r="W213" s="238"/>
      <c r="X213" s="239"/>
      <c r="AT213" s="240" t="s">
        <v>194</v>
      </c>
      <c r="AU213" s="240" t="s">
        <v>165</v>
      </c>
      <c r="AV213" s="15" t="s">
        <v>164</v>
      </c>
      <c r="AW213" s="15" t="s">
        <v>5</v>
      </c>
      <c r="AX213" s="15" t="s">
        <v>82</v>
      </c>
      <c r="AY213" s="240" t="s">
        <v>156</v>
      </c>
    </row>
    <row r="214" spans="1:65" s="2" customFormat="1" ht="24.2" customHeight="1">
      <c r="A214" s="34"/>
      <c r="B214" s="35"/>
      <c r="C214" s="189" t="s">
        <v>284</v>
      </c>
      <c r="D214" s="189" t="s">
        <v>159</v>
      </c>
      <c r="E214" s="190" t="s">
        <v>285</v>
      </c>
      <c r="F214" s="191" t="s">
        <v>286</v>
      </c>
      <c r="G214" s="192" t="s">
        <v>287</v>
      </c>
      <c r="H214" s="193">
        <v>1.8</v>
      </c>
      <c r="I214" s="194"/>
      <c r="J214" s="194"/>
      <c r="K214" s="195">
        <f>ROUND(P214*H214,2)</f>
        <v>0</v>
      </c>
      <c r="L214" s="191" t="s">
        <v>163</v>
      </c>
      <c r="M214" s="39"/>
      <c r="N214" s="196" t="s">
        <v>1</v>
      </c>
      <c r="O214" s="197" t="s">
        <v>38</v>
      </c>
      <c r="P214" s="198">
        <f>I214+J214</f>
        <v>0</v>
      </c>
      <c r="Q214" s="198">
        <f>ROUND(I214*H214,2)</f>
        <v>0</v>
      </c>
      <c r="R214" s="198">
        <f>ROUND(J214*H214,2)</f>
        <v>0</v>
      </c>
      <c r="S214" s="71"/>
      <c r="T214" s="199">
        <f>S214*H214</f>
        <v>0</v>
      </c>
      <c r="U214" s="199">
        <v>0</v>
      </c>
      <c r="V214" s="199">
        <f>U214*H214</f>
        <v>0</v>
      </c>
      <c r="W214" s="199">
        <v>1.8</v>
      </c>
      <c r="X214" s="200">
        <f>W214*H214</f>
        <v>3.24</v>
      </c>
      <c r="Y214" s="34"/>
      <c r="Z214" s="34"/>
      <c r="AA214" s="34"/>
      <c r="AB214" s="34"/>
      <c r="AC214" s="34"/>
      <c r="AD214" s="34"/>
      <c r="AE214" s="34"/>
      <c r="AR214" s="201" t="s">
        <v>164</v>
      </c>
      <c r="AT214" s="201" t="s">
        <v>159</v>
      </c>
      <c r="AU214" s="201" t="s">
        <v>165</v>
      </c>
      <c r="AY214" s="17" t="s">
        <v>156</v>
      </c>
      <c r="BE214" s="202">
        <f>IF(O214="základní",K214,0)</f>
        <v>0</v>
      </c>
      <c r="BF214" s="202">
        <f>IF(O214="snížená",K214,0)</f>
        <v>0</v>
      </c>
      <c r="BG214" s="202">
        <f>IF(O214="zákl. přenesená",K214,0)</f>
        <v>0</v>
      </c>
      <c r="BH214" s="202">
        <f>IF(O214="sníž. přenesená",K214,0)</f>
        <v>0</v>
      </c>
      <c r="BI214" s="202">
        <f>IF(O214="nulová",K214,0)</f>
        <v>0</v>
      </c>
      <c r="BJ214" s="17" t="s">
        <v>165</v>
      </c>
      <c r="BK214" s="202">
        <f>ROUND(P214*H214,2)</f>
        <v>0</v>
      </c>
      <c r="BL214" s="17" t="s">
        <v>164</v>
      </c>
      <c r="BM214" s="201" t="s">
        <v>881</v>
      </c>
    </row>
    <row r="215" spans="1:65" s="2" customFormat="1" ht="11.25">
      <c r="A215" s="34"/>
      <c r="B215" s="35"/>
      <c r="C215" s="36"/>
      <c r="D215" s="203" t="s">
        <v>167</v>
      </c>
      <c r="E215" s="36"/>
      <c r="F215" s="204" t="s">
        <v>289</v>
      </c>
      <c r="G215" s="36"/>
      <c r="H215" s="36"/>
      <c r="I215" s="205"/>
      <c r="J215" s="205"/>
      <c r="K215" s="36"/>
      <c r="L215" s="36"/>
      <c r="M215" s="39"/>
      <c r="N215" s="206"/>
      <c r="O215" s="207"/>
      <c r="P215" s="71"/>
      <c r="Q215" s="71"/>
      <c r="R215" s="71"/>
      <c r="S215" s="71"/>
      <c r="T215" s="71"/>
      <c r="U215" s="71"/>
      <c r="V215" s="71"/>
      <c r="W215" s="71"/>
      <c r="X215" s="72"/>
      <c r="Y215" s="34"/>
      <c r="Z215" s="34"/>
      <c r="AA215" s="34"/>
      <c r="AB215" s="34"/>
      <c r="AC215" s="34"/>
      <c r="AD215" s="34"/>
      <c r="AE215" s="34"/>
      <c r="AT215" s="17" t="s">
        <v>167</v>
      </c>
      <c r="AU215" s="17" t="s">
        <v>165</v>
      </c>
    </row>
    <row r="216" spans="1:65" s="13" customFormat="1" ht="11.25">
      <c r="B216" s="208"/>
      <c r="C216" s="209"/>
      <c r="D216" s="210" t="s">
        <v>194</v>
      </c>
      <c r="E216" s="211" t="s">
        <v>1</v>
      </c>
      <c r="F216" s="212" t="s">
        <v>845</v>
      </c>
      <c r="G216" s="209"/>
      <c r="H216" s="211" t="s">
        <v>1</v>
      </c>
      <c r="I216" s="213"/>
      <c r="J216" s="213"/>
      <c r="K216" s="209"/>
      <c r="L216" s="209"/>
      <c r="M216" s="214"/>
      <c r="N216" s="215"/>
      <c r="O216" s="216"/>
      <c r="P216" s="216"/>
      <c r="Q216" s="216"/>
      <c r="R216" s="216"/>
      <c r="S216" s="216"/>
      <c r="T216" s="216"/>
      <c r="U216" s="216"/>
      <c r="V216" s="216"/>
      <c r="W216" s="216"/>
      <c r="X216" s="217"/>
      <c r="AT216" s="218" t="s">
        <v>194</v>
      </c>
      <c r="AU216" s="218" t="s">
        <v>165</v>
      </c>
      <c r="AV216" s="13" t="s">
        <v>82</v>
      </c>
      <c r="AW216" s="13" t="s">
        <v>5</v>
      </c>
      <c r="AX216" s="13" t="s">
        <v>74</v>
      </c>
      <c r="AY216" s="218" t="s">
        <v>156</v>
      </c>
    </row>
    <row r="217" spans="1:65" s="14" customFormat="1" ht="11.25">
      <c r="B217" s="219"/>
      <c r="C217" s="220"/>
      <c r="D217" s="210" t="s">
        <v>194</v>
      </c>
      <c r="E217" s="221" t="s">
        <v>1</v>
      </c>
      <c r="F217" s="222" t="s">
        <v>882</v>
      </c>
      <c r="G217" s="220"/>
      <c r="H217" s="223">
        <v>1.8</v>
      </c>
      <c r="I217" s="224"/>
      <c r="J217" s="224"/>
      <c r="K217" s="220"/>
      <c r="L217" s="220"/>
      <c r="M217" s="225"/>
      <c r="N217" s="226"/>
      <c r="O217" s="227"/>
      <c r="P217" s="227"/>
      <c r="Q217" s="227"/>
      <c r="R217" s="227"/>
      <c r="S217" s="227"/>
      <c r="T217" s="227"/>
      <c r="U217" s="227"/>
      <c r="V217" s="227"/>
      <c r="W217" s="227"/>
      <c r="X217" s="228"/>
      <c r="AT217" s="229" t="s">
        <v>194</v>
      </c>
      <c r="AU217" s="229" t="s">
        <v>165</v>
      </c>
      <c r="AV217" s="14" t="s">
        <v>165</v>
      </c>
      <c r="AW217" s="14" t="s">
        <v>5</v>
      </c>
      <c r="AX217" s="14" t="s">
        <v>74</v>
      </c>
      <c r="AY217" s="229" t="s">
        <v>156</v>
      </c>
    </row>
    <row r="218" spans="1:65" s="15" customFormat="1" ht="11.25">
      <c r="B218" s="230"/>
      <c r="C218" s="231"/>
      <c r="D218" s="210" t="s">
        <v>194</v>
      </c>
      <c r="E218" s="232" t="s">
        <v>1</v>
      </c>
      <c r="F218" s="233" t="s">
        <v>197</v>
      </c>
      <c r="G218" s="231"/>
      <c r="H218" s="234">
        <v>1.8</v>
      </c>
      <c r="I218" s="235"/>
      <c r="J218" s="235"/>
      <c r="K218" s="231"/>
      <c r="L218" s="231"/>
      <c r="M218" s="236"/>
      <c r="N218" s="237"/>
      <c r="O218" s="238"/>
      <c r="P218" s="238"/>
      <c r="Q218" s="238"/>
      <c r="R218" s="238"/>
      <c r="S218" s="238"/>
      <c r="T218" s="238"/>
      <c r="U218" s="238"/>
      <c r="V218" s="238"/>
      <c r="W218" s="238"/>
      <c r="X218" s="239"/>
      <c r="AT218" s="240" t="s">
        <v>194</v>
      </c>
      <c r="AU218" s="240" t="s">
        <v>165</v>
      </c>
      <c r="AV218" s="15" t="s">
        <v>164</v>
      </c>
      <c r="AW218" s="15" t="s">
        <v>5</v>
      </c>
      <c r="AX218" s="15" t="s">
        <v>82</v>
      </c>
      <c r="AY218" s="240" t="s">
        <v>156</v>
      </c>
    </row>
    <row r="219" spans="1:65" s="2" customFormat="1" ht="24">
      <c r="A219" s="34"/>
      <c r="B219" s="35"/>
      <c r="C219" s="189" t="s">
        <v>292</v>
      </c>
      <c r="D219" s="189" t="s">
        <v>159</v>
      </c>
      <c r="E219" s="190" t="s">
        <v>293</v>
      </c>
      <c r="F219" s="191" t="s">
        <v>294</v>
      </c>
      <c r="G219" s="192" t="s">
        <v>287</v>
      </c>
      <c r="H219" s="193">
        <v>1.4630000000000001</v>
      </c>
      <c r="I219" s="194"/>
      <c r="J219" s="194"/>
      <c r="K219" s="195">
        <f>ROUND(P219*H219,2)</f>
        <v>0</v>
      </c>
      <c r="L219" s="191" t="s">
        <v>163</v>
      </c>
      <c r="M219" s="39"/>
      <c r="N219" s="196" t="s">
        <v>1</v>
      </c>
      <c r="O219" s="197" t="s">
        <v>38</v>
      </c>
      <c r="P219" s="198">
        <f>I219+J219</f>
        <v>0</v>
      </c>
      <c r="Q219" s="198">
        <f>ROUND(I219*H219,2)</f>
        <v>0</v>
      </c>
      <c r="R219" s="198">
        <f>ROUND(J219*H219,2)</f>
        <v>0</v>
      </c>
      <c r="S219" s="71"/>
      <c r="T219" s="199">
        <f>S219*H219</f>
        <v>0</v>
      </c>
      <c r="U219" s="199">
        <v>0</v>
      </c>
      <c r="V219" s="199">
        <f>U219*H219</f>
        <v>0</v>
      </c>
      <c r="W219" s="199">
        <v>1.671</v>
      </c>
      <c r="X219" s="200">
        <f>W219*H219</f>
        <v>2.4446730000000003</v>
      </c>
      <c r="Y219" s="34"/>
      <c r="Z219" s="34"/>
      <c r="AA219" s="34"/>
      <c r="AB219" s="34"/>
      <c r="AC219" s="34"/>
      <c r="AD219" s="34"/>
      <c r="AE219" s="34"/>
      <c r="AR219" s="201" t="s">
        <v>164</v>
      </c>
      <c r="AT219" s="201" t="s">
        <v>159</v>
      </c>
      <c r="AU219" s="201" t="s">
        <v>165</v>
      </c>
      <c r="AY219" s="17" t="s">
        <v>156</v>
      </c>
      <c r="BE219" s="202">
        <f>IF(O219="základní",K219,0)</f>
        <v>0</v>
      </c>
      <c r="BF219" s="202">
        <f>IF(O219="snížená",K219,0)</f>
        <v>0</v>
      </c>
      <c r="BG219" s="202">
        <f>IF(O219="zákl. přenesená",K219,0)</f>
        <v>0</v>
      </c>
      <c r="BH219" s="202">
        <f>IF(O219="sníž. přenesená",K219,0)</f>
        <v>0</v>
      </c>
      <c r="BI219" s="202">
        <f>IF(O219="nulová",K219,0)</f>
        <v>0</v>
      </c>
      <c r="BJ219" s="17" t="s">
        <v>165</v>
      </c>
      <c r="BK219" s="202">
        <f>ROUND(P219*H219,2)</f>
        <v>0</v>
      </c>
      <c r="BL219" s="17" t="s">
        <v>164</v>
      </c>
      <c r="BM219" s="201" t="s">
        <v>883</v>
      </c>
    </row>
    <row r="220" spans="1:65" s="2" customFormat="1" ht="11.25">
      <c r="A220" s="34"/>
      <c r="B220" s="35"/>
      <c r="C220" s="36"/>
      <c r="D220" s="203" t="s">
        <v>167</v>
      </c>
      <c r="E220" s="36"/>
      <c r="F220" s="204" t="s">
        <v>296</v>
      </c>
      <c r="G220" s="36"/>
      <c r="H220" s="36"/>
      <c r="I220" s="205"/>
      <c r="J220" s="205"/>
      <c r="K220" s="36"/>
      <c r="L220" s="36"/>
      <c r="M220" s="39"/>
      <c r="N220" s="206"/>
      <c r="O220" s="207"/>
      <c r="P220" s="71"/>
      <c r="Q220" s="71"/>
      <c r="R220" s="71"/>
      <c r="S220" s="71"/>
      <c r="T220" s="71"/>
      <c r="U220" s="71"/>
      <c r="V220" s="71"/>
      <c r="W220" s="71"/>
      <c r="X220" s="72"/>
      <c r="Y220" s="34"/>
      <c r="Z220" s="34"/>
      <c r="AA220" s="34"/>
      <c r="AB220" s="34"/>
      <c r="AC220" s="34"/>
      <c r="AD220" s="34"/>
      <c r="AE220" s="34"/>
      <c r="AT220" s="17" t="s">
        <v>167</v>
      </c>
      <c r="AU220" s="17" t="s">
        <v>165</v>
      </c>
    </row>
    <row r="221" spans="1:65" s="13" customFormat="1" ht="11.25">
      <c r="B221" s="208"/>
      <c r="C221" s="209"/>
      <c r="D221" s="210" t="s">
        <v>194</v>
      </c>
      <c r="E221" s="211" t="s">
        <v>1</v>
      </c>
      <c r="F221" s="212" t="s">
        <v>884</v>
      </c>
      <c r="G221" s="209"/>
      <c r="H221" s="211" t="s">
        <v>1</v>
      </c>
      <c r="I221" s="213"/>
      <c r="J221" s="213"/>
      <c r="K221" s="209"/>
      <c r="L221" s="209"/>
      <c r="M221" s="214"/>
      <c r="N221" s="215"/>
      <c r="O221" s="216"/>
      <c r="P221" s="216"/>
      <c r="Q221" s="216"/>
      <c r="R221" s="216"/>
      <c r="S221" s="216"/>
      <c r="T221" s="216"/>
      <c r="U221" s="216"/>
      <c r="V221" s="216"/>
      <c r="W221" s="216"/>
      <c r="X221" s="217"/>
      <c r="AT221" s="218" t="s">
        <v>194</v>
      </c>
      <c r="AU221" s="218" t="s">
        <v>165</v>
      </c>
      <c r="AV221" s="13" t="s">
        <v>82</v>
      </c>
      <c r="AW221" s="13" t="s">
        <v>5</v>
      </c>
      <c r="AX221" s="13" t="s">
        <v>74</v>
      </c>
      <c r="AY221" s="218" t="s">
        <v>156</v>
      </c>
    </row>
    <row r="222" spans="1:65" s="14" customFormat="1" ht="11.25">
      <c r="B222" s="219"/>
      <c r="C222" s="220"/>
      <c r="D222" s="210" t="s">
        <v>194</v>
      </c>
      <c r="E222" s="221" t="s">
        <v>1</v>
      </c>
      <c r="F222" s="222" t="s">
        <v>885</v>
      </c>
      <c r="G222" s="220"/>
      <c r="H222" s="223">
        <v>1.4630000000000001</v>
      </c>
      <c r="I222" s="224"/>
      <c r="J222" s="224"/>
      <c r="K222" s="220"/>
      <c r="L222" s="220"/>
      <c r="M222" s="225"/>
      <c r="N222" s="226"/>
      <c r="O222" s="227"/>
      <c r="P222" s="227"/>
      <c r="Q222" s="227"/>
      <c r="R222" s="227"/>
      <c r="S222" s="227"/>
      <c r="T222" s="227"/>
      <c r="U222" s="227"/>
      <c r="V222" s="227"/>
      <c r="W222" s="227"/>
      <c r="X222" s="228"/>
      <c r="AT222" s="229" t="s">
        <v>194</v>
      </c>
      <c r="AU222" s="229" t="s">
        <v>165</v>
      </c>
      <c r="AV222" s="14" t="s">
        <v>165</v>
      </c>
      <c r="AW222" s="14" t="s">
        <v>5</v>
      </c>
      <c r="AX222" s="14" t="s">
        <v>74</v>
      </c>
      <c r="AY222" s="229" t="s">
        <v>156</v>
      </c>
    </row>
    <row r="223" spans="1:65" s="15" customFormat="1" ht="11.25">
      <c r="B223" s="230"/>
      <c r="C223" s="231"/>
      <c r="D223" s="210" t="s">
        <v>194</v>
      </c>
      <c r="E223" s="232" t="s">
        <v>1</v>
      </c>
      <c r="F223" s="233" t="s">
        <v>197</v>
      </c>
      <c r="G223" s="231"/>
      <c r="H223" s="234">
        <v>1.4630000000000001</v>
      </c>
      <c r="I223" s="235"/>
      <c r="J223" s="235"/>
      <c r="K223" s="231"/>
      <c r="L223" s="231"/>
      <c r="M223" s="236"/>
      <c r="N223" s="237"/>
      <c r="O223" s="238"/>
      <c r="P223" s="238"/>
      <c r="Q223" s="238"/>
      <c r="R223" s="238"/>
      <c r="S223" s="238"/>
      <c r="T223" s="238"/>
      <c r="U223" s="238"/>
      <c r="V223" s="238"/>
      <c r="W223" s="238"/>
      <c r="X223" s="239"/>
      <c r="AT223" s="240" t="s">
        <v>194</v>
      </c>
      <c r="AU223" s="240" t="s">
        <v>165</v>
      </c>
      <c r="AV223" s="15" t="s">
        <v>164</v>
      </c>
      <c r="AW223" s="15" t="s">
        <v>5</v>
      </c>
      <c r="AX223" s="15" t="s">
        <v>82</v>
      </c>
      <c r="AY223" s="240" t="s">
        <v>156</v>
      </c>
    </row>
    <row r="224" spans="1:65" s="2" customFormat="1" ht="24.2" customHeight="1">
      <c r="A224" s="34"/>
      <c r="B224" s="35"/>
      <c r="C224" s="189" t="s">
        <v>278</v>
      </c>
      <c r="D224" s="189" t="s">
        <v>159</v>
      </c>
      <c r="E224" s="190" t="s">
        <v>299</v>
      </c>
      <c r="F224" s="191" t="s">
        <v>300</v>
      </c>
      <c r="G224" s="192" t="s">
        <v>162</v>
      </c>
      <c r="H224" s="193">
        <v>2</v>
      </c>
      <c r="I224" s="194"/>
      <c r="J224" s="194"/>
      <c r="K224" s="195">
        <f>ROUND(P224*H224,2)</f>
        <v>0</v>
      </c>
      <c r="L224" s="191" t="s">
        <v>163</v>
      </c>
      <c r="M224" s="39"/>
      <c r="N224" s="196" t="s">
        <v>1</v>
      </c>
      <c r="O224" s="197" t="s">
        <v>38</v>
      </c>
      <c r="P224" s="198">
        <f>I224+J224</f>
        <v>0</v>
      </c>
      <c r="Q224" s="198">
        <f>ROUND(I224*H224,2)</f>
        <v>0</v>
      </c>
      <c r="R224" s="198">
        <f>ROUND(J224*H224,2)</f>
        <v>0</v>
      </c>
      <c r="S224" s="71"/>
      <c r="T224" s="199">
        <f>S224*H224</f>
        <v>0</v>
      </c>
      <c r="U224" s="199">
        <v>0</v>
      </c>
      <c r="V224" s="199">
        <f>U224*H224</f>
        <v>0</v>
      </c>
      <c r="W224" s="199">
        <v>0.68500000000000005</v>
      </c>
      <c r="X224" s="200">
        <f>W224*H224</f>
        <v>1.37</v>
      </c>
      <c r="Y224" s="34"/>
      <c r="Z224" s="34"/>
      <c r="AA224" s="34"/>
      <c r="AB224" s="34"/>
      <c r="AC224" s="34"/>
      <c r="AD224" s="34"/>
      <c r="AE224" s="34"/>
      <c r="AR224" s="201" t="s">
        <v>164</v>
      </c>
      <c r="AT224" s="201" t="s">
        <v>159</v>
      </c>
      <c r="AU224" s="201" t="s">
        <v>165</v>
      </c>
      <c r="AY224" s="17" t="s">
        <v>156</v>
      </c>
      <c r="BE224" s="202">
        <f>IF(O224="základní",K224,0)</f>
        <v>0</v>
      </c>
      <c r="BF224" s="202">
        <f>IF(O224="snížená",K224,0)</f>
        <v>0</v>
      </c>
      <c r="BG224" s="202">
        <f>IF(O224="zákl. přenesená",K224,0)</f>
        <v>0</v>
      </c>
      <c r="BH224" s="202">
        <f>IF(O224="sníž. přenesená",K224,0)</f>
        <v>0</v>
      </c>
      <c r="BI224" s="202">
        <f>IF(O224="nulová",K224,0)</f>
        <v>0</v>
      </c>
      <c r="BJ224" s="17" t="s">
        <v>165</v>
      </c>
      <c r="BK224" s="202">
        <f>ROUND(P224*H224,2)</f>
        <v>0</v>
      </c>
      <c r="BL224" s="17" t="s">
        <v>164</v>
      </c>
      <c r="BM224" s="201" t="s">
        <v>886</v>
      </c>
    </row>
    <row r="225" spans="1:65" s="2" customFormat="1" ht="11.25">
      <c r="A225" s="34"/>
      <c r="B225" s="35"/>
      <c r="C225" s="36"/>
      <c r="D225" s="203" t="s">
        <v>167</v>
      </c>
      <c r="E225" s="36"/>
      <c r="F225" s="204" t="s">
        <v>302</v>
      </c>
      <c r="G225" s="36"/>
      <c r="H225" s="36"/>
      <c r="I225" s="205"/>
      <c r="J225" s="205"/>
      <c r="K225" s="36"/>
      <c r="L225" s="36"/>
      <c r="M225" s="39"/>
      <c r="N225" s="206"/>
      <c r="O225" s="207"/>
      <c r="P225" s="71"/>
      <c r="Q225" s="71"/>
      <c r="R225" s="71"/>
      <c r="S225" s="71"/>
      <c r="T225" s="71"/>
      <c r="U225" s="71"/>
      <c r="V225" s="71"/>
      <c r="W225" s="71"/>
      <c r="X225" s="72"/>
      <c r="Y225" s="34"/>
      <c r="Z225" s="34"/>
      <c r="AA225" s="34"/>
      <c r="AB225" s="34"/>
      <c r="AC225" s="34"/>
      <c r="AD225" s="34"/>
      <c r="AE225" s="34"/>
      <c r="AT225" s="17" t="s">
        <v>167</v>
      </c>
      <c r="AU225" s="17" t="s">
        <v>165</v>
      </c>
    </row>
    <row r="226" spans="1:65" s="2" customFormat="1" ht="37.9" customHeight="1">
      <c r="A226" s="34"/>
      <c r="B226" s="35"/>
      <c r="C226" s="189" t="s">
        <v>304</v>
      </c>
      <c r="D226" s="189" t="s">
        <v>159</v>
      </c>
      <c r="E226" s="190" t="s">
        <v>305</v>
      </c>
      <c r="F226" s="191" t="s">
        <v>306</v>
      </c>
      <c r="G226" s="192" t="s">
        <v>191</v>
      </c>
      <c r="H226" s="193">
        <v>60</v>
      </c>
      <c r="I226" s="194"/>
      <c r="J226" s="194"/>
      <c r="K226" s="195">
        <f>ROUND(P226*H226,2)</f>
        <v>0</v>
      </c>
      <c r="L226" s="191" t="s">
        <v>163</v>
      </c>
      <c r="M226" s="39"/>
      <c r="N226" s="196" t="s">
        <v>1</v>
      </c>
      <c r="O226" s="197" t="s">
        <v>38</v>
      </c>
      <c r="P226" s="198">
        <f>I226+J226</f>
        <v>0</v>
      </c>
      <c r="Q226" s="198">
        <f>ROUND(I226*H226,2)</f>
        <v>0</v>
      </c>
      <c r="R226" s="198">
        <f>ROUND(J226*H226,2)</f>
        <v>0</v>
      </c>
      <c r="S226" s="71"/>
      <c r="T226" s="199">
        <f>S226*H226</f>
        <v>0</v>
      </c>
      <c r="U226" s="199">
        <v>0</v>
      </c>
      <c r="V226" s="199">
        <f>U226*H226</f>
        <v>0</v>
      </c>
      <c r="W226" s="199">
        <v>0.02</v>
      </c>
      <c r="X226" s="200">
        <f>W226*H226</f>
        <v>1.2</v>
      </c>
      <c r="Y226" s="34"/>
      <c r="Z226" s="34"/>
      <c r="AA226" s="34"/>
      <c r="AB226" s="34"/>
      <c r="AC226" s="34"/>
      <c r="AD226" s="34"/>
      <c r="AE226" s="34"/>
      <c r="AR226" s="201" t="s">
        <v>164</v>
      </c>
      <c r="AT226" s="201" t="s">
        <v>159</v>
      </c>
      <c r="AU226" s="201" t="s">
        <v>165</v>
      </c>
      <c r="AY226" s="17" t="s">
        <v>156</v>
      </c>
      <c r="BE226" s="202">
        <f>IF(O226="základní",K226,0)</f>
        <v>0</v>
      </c>
      <c r="BF226" s="202">
        <f>IF(O226="snížená",K226,0)</f>
        <v>0</v>
      </c>
      <c r="BG226" s="202">
        <f>IF(O226="zákl. přenesená",K226,0)</f>
        <v>0</v>
      </c>
      <c r="BH226" s="202">
        <f>IF(O226="sníž. přenesená",K226,0)</f>
        <v>0</v>
      </c>
      <c r="BI226" s="202">
        <f>IF(O226="nulová",K226,0)</f>
        <v>0</v>
      </c>
      <c r="BJ226" s="17" t="s">
        <v>165</v>
      </c>
      <c r="BK226" s="202">
        <f>ROUND(P226*H226,2)</f>
        <v>0</v>
      </c>
      <c r="BL226" s="17" t="s">
        <v>164</v>
      </c>
      <c r="BM226" s="201" t="s">
        <v>887</v>
      </c>
    </row>
    <row r="227" spans="1:65" s="2" customFormat="1" ht="11.25">
      <c r="A227" s="34"/>
      <c r="B227" s="35"/>
      <c r="C227" s="36"/>
      <c r="D227" s="203" t="s">
        <v>167</v>
      </c>
      <c r="E227" s="36"/>
      <c r="F227" s="204" t="s">
        <v>308</v>
      </c>
      <c r="G227" s="36"/>
      <c r="H227" s="36"/>
      <c r="I227" s="205"/>
      <c r="J227" s="205"/>
      <c r="K227" s="36"/>
      <c r="L227" s="36"/>
      <c r="M227" s="39"/>
      <c r="N227" s="206"/>
      <c r="O227" s="207"/>
      <c r="P227" s="71"/>
      <c r="Q227" s="71"/>
      <c r="R227" s="71"/>
      <c r="S227" s="71"/>
      <c r="T227" s="71"/>
      <c r="U227" s="71"/>
      <c r="V227" s="71"/>
      <c r="W227" s="71"/>
      <c r="X227" s="72"/>
      <c r="Y227" s="34"/>
      <c r="Z227" s="34"/>
      <c r="AA227" s="34"/>
      <c r="AB227" s="34"/>
      <c r="AC227" s="34"/>
      <c r="AD227" s="34"/>
      <c r="AE227" s="34"/>
      <c r="AT227" s="17" t="s">
        <v>167</v>
      </c>
      <c r="AU227" s="17" t="s">
        <v>165</v>
      </c>
    </row>
    <row r="228" spans="1:65" s="12" customFormat="1" ht="22.9" customHeight="1">
      <c r="B228" s="172"/>
      <c r="C228" s="173"/>
      <c r="D228" s="174" t="s">
        <v>73</v>
      </c>
      <c r="E228" s="187" t="s">
        <v>309</v>
      </c>
      <c r="F228" s="187" t="s">
        <v>310</v>
      </c>
      <c r="G228" s="173"/>
      <c r="H228" s="173"/>
      <c r="I228" s="176"/>
      <c r="J228" s="176"/>
      <c r="K228" s="188">
        <f>BK228</f>
        <v>0</v>
      </c>
      <c r="L228" s="173"/>
      <c r="M228" s="178"/>
      <c r="N228" s="179"/>
      <c r="O228" s="180"/>
      <c r="P228" s="180"/>
      <c r="Q228" s="181">
        <f>SUM(Q229:Q242)</f>
        <v>0</v>
      </c>
      <c r="R228" s="181">
        <f>SUM(R229:R242)</f>
        <v>0</v>
      </c>
      <c r="S228" s="180"/>
      <c r="T228" s="182">
        <f>SUM(T229:T242)</f>
        <v>0</v>
      </c>
      <c r="U228" s="180"/>
      <c r="V228" s="182">
        <f>SUM(V229:V242)</f>
        <v>0</v>
      </c>
      <c r="W228" s="180"/>
      <c r="X228" s="183">
        <f>SUM(X229:X242)</f>
        <v>0</v>
      </c>
      <c r="AR228" s="184" t="s">
        <v>82</v>
      </c>
      <c r="AT228" s="185" t="s">
        <v>73</v>
      </c>
      <c r="AU228" s="185" t="s">
        <v>82</v>
      </c>
      <c r="AY228" s="184" t="s">
        <v>156</v>
      </c>
      <c r="BK228" s="186">
        <f>SUM(BK229:BK242)</f>
        <v>0</v>
      </c>
    </row>
    <row r="229" spans="1:65" s="2" customFormat="1" ht="24.2" customHeight="1">
      <c r="A229" s="34"/>
      <c r="B229" s="35"/>
      <c r="C229" s="189" t="s">
        <v>311</v>
      </c>
      <c r="D229" s="189" t="s">
        <v>159</v>
      </c>
      <c r="E229" s="190" t="s">
        <v>312</v>
      </c>
      <c r="F229" s="191" t="s">
        <v>313</v>
      </c>
      <c r="G229" s="192" t="s">
        <v>314</v>
      </c>
      <c r="H229" s="193">
        <v>10.702999999999999</v>
      </c>
      <c r="I229" s="194"/>
      <c r="J229" s="194"/>
      <c r="K229" s="195">
        <f>ROUND(P229*H229,2)</f>
        <v>0</v>
      </c>
      <c r="L229" s="191" t="s">
        <v>163</v>
      </c>
      <c r="M229" s="39"/>
      <c r="N229" s="196" t="s">
        <v>1</v>
      </c>
      <c r="O229" s="197" t="s">
        <v>38</v>
      </c>
      <c r="P229" s="198">
        <f>I229+J229</f>
        <v>0</v>
      </c>
      <c r="Q229" s="198">
        <f>ROUND(I229*H229,2)</f>
        <v>0</v>
      </c>
      <c r="R229" s="198">
        <f>ROUND(J229*H229,2)</f>
        <v>0</v>
      </c>
      <c r="S229" s="71"/>
      <c r="T229" s="199">
        <f>S229*H229</f>
        <v>0</v>
      </c>
      <c r="U229" s="199">
        <v>0</v>
      </c>
      <c r="V229" s="199">
        <f>U229*H229</f>
        <v>0</v>
      </c>
      <c r="W229" s="199">
        <v>0</v>
      </c>
      <c r="X229" s="200">
        <f>W229*H229</f>
        <v>0</v>
      </c>
      <c r="Y229" s="34"/>
      <c r="Z229" s="34"/>
      <c r="AA229" s="34"/>
      <c r="AB229" s="34"/>
      <c r="AC229" s="34"/>
      <c r="AD229" s="34"/>
      <c r="AE229" s="34"/>
      <c r="AR229" s="201" t="s">
        <v>164</v>
      </c>
      <c r="AT229" s="201" t="s">
        <v>159</v>
      </c>
      <c r="AU229" s="201" t="s">
        <v>165</v>
      </c>
      <c r="AY229" s="17" t="s">
        <v>156</v>
      </c>
      <c r="BE229" s="202">
        <f>IF(O229="základní",K229,0)</f>
        <v>0</v>
      </c>
      <c r="BF229" s="202">
        <f>IF(O229="snížená",K229,0)</f>
        <v>0</v>
      </c>
      <c r="BG229" s="202">
        <f>IF(O229="zákl. přenesená",K229,0)</f>
        <v>0</v>
      </c>
      <c r="BH229" s="202">
        <f>IF(O229="sníž. přenesená",K229,0)</f>
        <v>0</v>
      </c>
      <c r="BI229" s="202">
        <f>IF(O229="nulová",K229,0)</f>
        <v>0</v>
      </c>
      <c r="BJ229" s="17" t="s">
        <v>165</v>
      </c>
      <c r="BK229" s="202">
        <f>ROUND(P229*H229,2)</f>
        <v>0</v>
      </c>
      <c r="BL229" s="17" t="s">
        <v>164</v>
      </c>
      <c r="BM229" s="201" t="s">
        <v>888</v>
      </c>
    </row>
    <row r="230" spans="1:65" s="2" customFormat="1" ht="11.25">
      <c r="A230" s="34"/>
      <c r="B230" s="35"/>
      <c r="C230" s="36"/>
      <c r="D230" s="203" t="s">
        <v>167</v>
      </c>
      <c r="E230" s="36"/>
      <c r="F230" s="204" t="s">
        <v>316</v>
      </c>
      <c r="G230" s="36"/>
      <c r="H230" s="36"/>
      <c r="I230" s="205"/>
      <c r="J230" s="205"/>
      <c r="K230" s="36"/>
      <c r="L230" s="36"/>
      <c r="M230" s="39"/>
      <c r="N230" s="206"/>
      <c r="O230" s="207"/>
      <c r="P230" s="71"/>
      <c r="Q230" s="71"/>
      <c r="R230" s="71"/>
      <c r="S230" s="71"/>
      <c r="T230" s="71"/>
      <c r="U230" s="71"/>
      <c r="V230" s="71"/>
      <c r="W230" s="71"/>
      <c r="X230" s="72"/>
      <c r="Y230" s="34"/>
      <c r="Z230" s="34"/>
      <c r="AA230" s="34"/>
      <c r="AB230" s="34"/>
      <c r="AC230" s="34"/>
      <c r="AD230" s="34"/>
      <c r="AE230" s="34"/>
      <c r="AT230" s="17" t="s">
        <v>167</v>
      </c>
      <c r="AU230" s="17" t="s">
        <v>165</v>
      </c>
    </row>
    <row r="231" spans="1:65" s="2" customFormat="1" ht="33" customHeight="1">
      <c r="A231" s="34"/>
      <c r="B231" s="35"/>
      <c r="C231" s="189" t="s">
        <v>317</v>
      </c>
      <c r="D231" s="189" t="s">
        <v>159</v>
      </c>
      <c r="E231" s="190" t="s">
        <v>318</v>
      </c>
      <c r="F231" s="191" t="s">
        <v>319</v>
      </c>
      <c r="G231" s="192" t="s">
        <v>314</v>
      </c>
      <c r="H231" s="193">
        <v>21.405999999999999</v>
      </c>
      <c r="I231" s="194"/>
      <c r="J231" s="194"/>
      <c r="K231" s="195">
        <f>ROUND(P231*H231,2)</f>
        <v>0</v>
      </c>
      <c r="L231" s="191" t="s">
        <v>163</v>
      </c>
      <c r="M231" s="39"/>
      <c r="N231" s="196" t="s">
        <v>1</v>
      </c>
      <c r="O231" s="197" t="s">
        <v>38</v>
      </c>
      <c r="P231" s="198">
        <f>I231+J231</f>
        <v>0</v>
      </c>
      <c r="Q231" s="198">
        <f>ROUND(I231*H231,2)</f>
        <v>0</v>
      </c>
      <c r="R231" s="198">
        <f>ROUND(J231*H231,2)</f>
        <v>0</v>
      </c>
      <c r="S231" s="71"/>
      <c r="T231" s="199">
        <f>S231*H231</f>
        <v>0</v>
      </c>
      <c r="U231" s="199">
        <v>0</v>
      </c>
      <c r="V231" s="199">
        <f>U231*H231</f>
        <v>0</v>
      </c>
      <c r="W231" s="199">
        <v>0</v>
      </c>
      <c r="X231" s="200">
        <f>W231*H231</f>
        <v>0</v>
      </c>
      <c r="Y231" s="34"/>
      <c r="Z231" s="34"/>
      <c r="AA231" s="34"/>
      <c r="AB231" s="34"/>
      <c r="AC231" s="34"/>
      <c r="AD231" s="34"/>
      <c r="AE231" s="34"/>
      <c r="AR231" s="201" t="s">
        <v>164</v>
      </c>
      <c r="AT231" s="201" t="s">
        <v>159</v>
      </c>
      <c r="AU231" s="201" t="s">
        <v>165</v>
      </c>
      <c r="AY231" s="17" t="s">
        <v>156</v>
      </c>
      <c r="BE231" s="202">
        <f>IF(O231="základní",K231,0)</f>
        <v>0</v>
      </c>
      <c r="BF231" s="202">
        <f>IF(O231="snížená",K231,0)</f>
        <v>0</v>
      </c>
      <c r="BG231" s="202">
        <f>IF(O231="zákl. přenesená",K231,0)</f>
        <v>0</v>
      </c>
      <c r="BH231" s="202">
        <f>IF(O231="sníž. přenesená",K231,0)</f>
        <v>0</v>
      </c>
      <c r="BI231" s="202">
        <f>IF(O231="nulová",K231,0)</f>
        <v>0</v>
      </c>
      <c r="BJ231" s="17" t="s">
        <v>165</v>
      </c>
      <c r="BK231" s="202">
        <f>ROUND(P231*H231,2)</f>
        <v>0</v>
      </c>
      <c r="BL231" s="17" t="s">
        <v>164</v>
      </c>
      <c r="BM231" s="201" t="s">
        <v>889</v>
      </c>
    </row>
    <row r="232" spans="1:65" s="2" customFormat="1" ht="11.25">
      <c r="A232" s="34"/>
      <c r="B232" s="35"/>
      <c r="C232" s="36"/>
      <c r="D232" s="203" t="s">
        <v>167</v>
      </c>
      <c r="E232" s="36"/>
      <c r="F232" s="204" t="s">
        <v>321</v>
      </c>
      <c r="G232" s="36"/>
      <c r="H232" s="36"/>
      <c r="I232" s="205"/>
      <c r="J232" s="205"/>
      <c r="K232" s="36"/>
      <c r="L232" s="36"/>
      <c r="M232" s="39"/>
      <c r="N232" s="206"/>
      <c r="O232" s="207"/>
      <c r="P232" s="71"/>
      <c r="Q232" s="71"/>
      <c r="R232" s="71"/>
      <c r="S232" s="71"/>
      <c r="T232" s="71"/>
      <c r="U232" s="71"/>
      <c r="V232" s="71"/>
      <c r="W232" s="71"/>
      <c r="X232" s="72"/>
      <c r="Y232" s="34"/>
      <c r="Z232" s="34"/>
      <c r="AA232" s="34"/>
      <c r="AB232" s="34"/>
      <c r="AC232" s="34"/>
      <c r="AD232" s="34"/>
      <c r="AE232" s="34"/>
      <c r="AT232" s="17" t="s">
        <v>167</v>
      </c>
      <c r="AU232" s="17" t="s">
        <v>165</v>
      </c>
    </row>
    <row r="233" spans="1:65" s="14" customFormat="1" ht="11.25">
      <c r="B233" s="219"/>
      <c r="C233" s="220"/>
      <c r="D233" s="210" t="s">
        <v>194</v>
      </c>
      <c r="E233" s="220"/>
      <c r="F233" s="222" t="s">
        <v>890</v>
      </c>
      <c r="G233" s="220"/>
      <c r="H233" s="223">
        <v>21.405999999999999</v>
      </c>
      <c r="I233" s="224"/>
      <c r="J233" s="224"/>
      <c r="K233" s="220"/>
      <c r="L233" s="220"/>
      <c r="M233" s="225"/>
      <c r="N233" s="226"/>
      <c r="O233" s="227"/>
      <c r="P233" s="227"/>
      <c r="Q233" s="227"/>
      <c r="R233" s="227"/>
      <c r="S233" s="227"/>
      <c r="T233" s="227"/>
      <c r="U233" s="227"/>
      <c r="V233" s="227"/>
      <c r="W233" s="227"/>
      <c r="X233" s="228"/>
      <c r="AT233" s="229" t="s">
        <v>194</v>
      </c>
      <c r="AU233" s="229" t="s">
        <v>165</v>
      </c>
      <c r="AV233" s="14" t="s">
        <v>165</v>
      </c>
      <c r="AW233" s="14" t="s">
        <v>4</v>
      </c>
      <c r="AX233" s="14" t="s">
        <v>82</v>
      </c>
      <c r="AY233" s="229" t="s">
        <v>156</v>
      </c>
    </row>
    <row r="234" spans="1:65" s="2" customFormat="1" ht="24.2" customHeight="1">
      <c r="A234" s="34"/>
      <c r="B234" s="35"/>
      <c r="C234" s="189" t="s">
        <v>323</v>
      </c>
      <c r="D234" s="189" t="s">
        <v>159</v>
      </c>
      <c r="E234" s="190" t="s">
        <v>324</v>
      </c>
      <c r="F234" s="191" t="s">
        <v>325</v>
      </c>
      <c r="G234" s="192" t="s">
        <v>314</v>
      </c>
      <c r="H234" s="193">
        <v>10.702999999999999</v>
      </c>
      <c r="I234" s="194"/>
      <c r="J234" s="194"/>
      <c r="K234" s="195">
        <f>ROUND(P234*H234,2)</f>
        <v>0</v>
      </c>
      <c r="L234" s="191" t="s">
        <v>163</v>
      </c>
      <c r="M234" s="39"/>
      <c r="N234" s="196" t="s">
        <v>1</v>
      </c>
      <c r="O234" s="197" t="s">
        <v>38</v>
      </c>
      <c r="P234" s="198">
        <f>I234+J234</f>
        <v>0</v>
      </c>
      <c r="Q234" s="198">
        <f>ROUND(I234*H234,2)</f>
        <v>0</v>
      </c>
      <c r="R234" s="198">
        <f>ROUND(J234*H234,2)</f>
        <v>0</v>
      </c>
      <c r="S234" s="71"/>
      <c r="T234" s="199">
        <f>S234*H234</f>
        <v>0</v>
      </c>
      <c r="U234" s="199">
        <v>0</v>
      </c>
      <c r="V234" s="199">
        <f>U234*H234</f>
        <v>0</v>
      </c>
      <c r="W234" s="199">
        <v>0</v>
      </c>
      <c r="X234" s="200">
        <f>W234*H234</f>
        <v>0</v>
      </c>
      <c r="Y234" s="34"/>
      <c r="Z234" s="34"/>
      <c r="AA234" s="34"/>
      <c r="AB234" s="34"/>
      <c r="AC234" s="34"/>
      <c r="AD234" s="34"/>
      <c r="AE234" s="34"/>
      <c r="AR234" s="201" t="s">
        <v>164</v>
      </c>
      <c r="AT234" s="201" t="s">
        <v>159</v>
      </c>
      <c r="AU234" s="201" t="s">
        <v>165</v>
      </c>
      <c r="AY234" s="17" t="s">
        <v>156</v>
      </c>
      <c r="BE234" s="202">
        <f>IF(O234="základní",K234,0)</f>
        <v>0</v>
      </c>
      <c r="BF234" s="202">
        <f>IF(O234="snížená",K234,0)</f>
        <v>0</v>
      </c>
      <c r="BG234" s="202">
        <f>IF(O234="zákl. přenesená",K234,0)</f>
        <v>0</v>
      </c>
      <c r="BH234" s="202">
        <f>IF(O234="sníž. přenesená",K234,0)</f>
        <v>0</v>
      </c>
      <c r="BI234" s="202">
        <f>IF(O234="nulová",K234,0)</f>
        <v>0</v>
      </c>
      <c r="BJ234" s="17" t="s">
        <v>165</v>
      </c>
      <c r="BK234" s="202">
        <f>ROUND(P234*H234,2)</f>
        <v>0</v>
      </c>
      <c r="BL234" s="17" t="s">
        <v>164</v>
      </c>
      <c r="BM234" s="201" t="s">
        <v>891</v>
      </c>
    </row>
    <row r="235" spans="1:65" s="2" customFormat="1" ht="11.25">
      <c r="A235" s="34"/>
      <c r="B235" s="35"/>
      <c r="C235" s="36"/>
      <c r="D235" s="203" t="s">
        <v>167</v>
      </c>
      <c r="E235" s="36"/>
      <c r="F235" s="204" t="s">
        <v>327</v>
      </c>
      <c r="G235" s="36"/>
      <c r="H235" s="36"/>
      <c r="I235" s="205"/>
      <c r="J235" s="205"/>
      <c r="K235" s="36"/>
      <c r="L235" s="36"/>
      <c r="M235" s="39"/>
      <c r="N235" s="206"/>
      <c r="O235" s="207"/>
      <c r="P235" s="71"/>
      <c r="Q235" s="71"/>
      <c r="R235" s="71"/>
      <c r="S235" s="71"/>
      <c r="T235" s="71"/>
      <c r="U235" s="71"/>
      <c r="V235" s="71"/>
      <c r="W235" s="71"/>
      <c r="X235" s="72"/>
      <c r="Y235" s="34"/>
      <c r="Z235" s="34"/>
      <c r="AA235" s="34"/>
      <c r="AB235" s="34"/>
      <c r="AC235" s="34"/>
      <c r="AD235" s="34"/>
      <c r="AE235" s="34"/>
      <c r="AT235" s="17" t="s">
        <v>167</v>
      </c>
      <c r="AU235" s="17" t="s">
        <v>165</v>
      </c>
    </row>
    <row r="236" spans="1:65" s="2" customFormat="1" ht="24.2" customHeight="1">
      <c r="A236" s="34"/>
      <c r="B236" s="35"/>
      <c r="C236" s="189" t="s">
        <v>328</v>
      </c>
      <c r="D236" s="189" t="s">
        <v>159</v>
      </c>
      <c r="E236" s="190" t="s">
        <v>329</v>
      </c>
      <c r="F236" s="191" t="s">
        <v>330</v>
      </c>
      <c r="G236" s="192" t="s">
        <v>314</v>
      </c>
      <c r="H236" s="193">
        <v>321.08999999999997</v>
      </c>
      <c r="I236" s="194"/>
      <c r="J236" s="194"/>
      <c r="K236" s="195">
        <f>ROUND(P236*H236,2)</f>
        <v>0</v>
      </c>
      <c r="L236" s="191" t="s">
        <v>163</v>
      </c>
      <c r="M236" s="39"/>
      <c r="N236" s="196" t="s">
        <v>1</v>
      </c>
      <c r="O236" s="197" t="s">
        <v>38</v>
      </c>
      <c r="P236" s="198">
        <f>I236+J236</f>
        <v>0</v>
      </c>
      <c r="Q236" s="198">
        <f>ROUND(I236*H236,2)</f>
        <v>0</v>
      </c>
      <c r="R236" s="198">
        <f>ROUND(J236*H236,2)</f>
        <v>0</v>
      </c>
      <c r="S236" s="71"/>
      <c r="T236" s="199">
        <f>S236*H236</f>
        <v>0</v>
      </c>
      <c r="U236" s="199">
        <v>0</v>
      </c>
      <c r="V236" s="199">
        <f>U236*H236</f>
        <v>0</v>
      </c>
      <c r="W236" s="199">
        <v>0</v>
      </c>
      <c r="X236" s="200">
        <f>W236*H236</f>
        <v>0</v>
      </c>
      <c r="Y236" s="34"/>
      <c r="Z236" s="34"/>
      <c r="AA236" s="34"/>
      <c r="AB236" s="34"/>
      <c r="AC236" s="34"/>
      <c r="AD236" s="34"/>
      <c r="AE236" s="34"/>
      <c r="AR236" s="201" t="s">
        <v>164</v>
      </c>
      <c r="AT236" s="201" t="s">
        <v>159</v>
      </c>
      <c r="AU236" s="201" t="s">
        <v>165</v>
      </c>
      <c r="AY236" s="17" t="s">
        <v>156</v>
      </c>
      <c r="BE236" s="202">
        <f>IF(O236="základní",K236,0)</f>
        <v>0</v>
      </c>
      <c r="BF236" s="202">
        <f>IF(O236="snížená",K236,0)</f>
        <v>0</v>
      </c>
      <c r="BG236" s="202">
        <f>IF(O236="zákl. přenesená",K236,0)</f>
        <v>0</v>
      </c>
      <c r="BH236" s="202">
        <f>IF(O236="sníž. přenesená",K236,0)</f>
        <v>0</v>
      </c>
      <c r="BI236" s="202">
        <f>IF(O236="nulová",K236,0)</f>
        <v>0</v>
      </c>
      <c r="BJ236" s="17" t="s">
        <v>165</v>
      </c>
      <c r="BK236" s="202">
        <f>ROUND(P236*H236,2)</f>
        <v>0</v>
      </c>
      <c r="BL236" s="17" t="s">
        <v>164</v>
      </c>
      <c r="BM236" s="201" t="s">
        <v>892</v>
      </c>
    </row>
    <row r="237" spans="1:65" s="2" customFormat="1" ht="11.25">
      <c r="A237" s="34"/>
      <c r="B237" s="35"/>
      <c r="C237" s="36"/>
      <c r="D237" s="203" t="s">
        <v>167</v>
      </c>
      <c r="E237" s="36"/>
      <c r="F237" s="204" t="s">
        <v>332</v>
      </c>
      <c r="G237" s="36"/>
      <c r="H237" s="36"/>
      <c r="I237" s="205"/>
      <c r="J237" s="205"/>
      <c r="K237" s="36"/>
      <c r="L237" s="36"/>
      <c r="M237" s="39"/>
      <c r="N237" s="206"/>
      <c r="O237" s="207"/>
      <c r="P237" s="71"/>
      <c r="Q237" s="71"/>
      <c r="R237" s="71"/>
      <c r="S237" s="71"/>
      <c r="T237" s="71"/>
      <c r="U237" s="71"/>
      <c r="V237" s="71"/>
      <c r="W237" s="71"/>
      <c r="X237" s="72"/>
      <c r="Y237" s="34"/>
      <c r="Z237" s="34"/>
      <c r="AA237" s="34"/>
      <c r="AB237" s="34"/>
      <c r="AC237" s="34"/>
      <c r="AD237" s="34"/>
      <c r="AE237" s="34"/>
      <c r="AT237" s="17" t="s">
        <v>167</v>
      </c>
      <c r="AU237" s="17" t="s">
        <v>165</v>
      </c>
    </row>
    <row r="238" spans="1:65" s="14" customFormat="1" ht="11.25">
      <c r="B238" s="219"/>
      <c r="C238" s="220"/>
      <c r="D238" s="210" t="s">
        <v>194</v>
      </c>
      <c r="E238" s="220"/>
      <c r="F238" s="222" t="s">
        <v>893</v>
      </c>
      <c r="G238" s="220"/>
      <c r="H238" s="223">
        <v>321.08999999999997</v>
      </c>
      <c r="I238" s="224"/>
      <c r="J238" s="224"/>
      <c r="K238" s="220"/>
      <c r="L238" s="220"/>
      <c r="M238" s="225"/>
      <c r="N238" s="226"/>
      <c r="O238" s="227"/>
      <c r="P238" s="227"/>
      <c r="Q238" s="227"/>
      <c r="R238" s="227"/>
      <c r="S238" s="227"/>
      <c r="T238" s="227"/>
      <c r="U238" s="227"/>
      <c r="V238" s="227"/>
      <c r="W238" s="227"/>
      <c r="X238" s="228"/>
      <c r="AT238" s="229" t="s">
        <v>194</v>
      </c>
      <c r="AU238" s="229" t="s">
        <v>165</v>
      </c>
      <c r="AV238" s="14" t="s">
        <v>165</v>
      </c>
      <c r="AW238" s="14" t="s">
        <v>4</v>
      </c>
      <c r="AX238" s="14" t="s">
        <v>82</v>
      </c>
      <c r="AY238" s="229" t="s">
        <v>156</v>
      </c>
    </row>
    <row r="239" spans="1:65" s="2" customFormat="1" ht="37.9" customHeight="1">
      <c r="A239" s="34"/>
      <c r="B239" s="35"/>
      <c r="C239" s="189" t="s">
        <v>339</v>
      </c>
      <c r="D239" s="189" t="s">
        <v>159</v>
      </c>
      <c r="E239" s="190" t="s">
        <v>335</v>
      </c>
      <c r="F239" s="191" t="s">
        <v>336</v>
      </c>
      <c r="G239" s="192" t="s">
        <v>314</v>
      </c>
      <c r="H239" s="193">
        <v>10.702999999999999</v>
      </c>
      <c r="I239" s="194"/>
      <c r="J239" s="194"/>
      <c r="K239" s="195">
        <f>ROUND(P239*H239,2)</f>
        <v>0</v>
      </c>
      <c r="L239" s="191" t="s">
        <v>163</v>
      </c>
      <c r="M239" s="39"/>
      <c r="N239" s="196" t="s">
        <v>1</v>
      </c>
      <c r="O239" s="197" t="s">
        <v>38</v>
      </c>
      <c r="P239" s="198">
        <f>I239+J239</f>
        <v>0</v>
      </c>
      <c r="Q239" s="198">
        <f>ROUND(I239*H239,2)</f>
        <v>0</v>
      </c>
      <c r="R239" s="198">
        <f>ROUND(J239*H239,2)</f>
        <v>0</v>
      </c>
      <c r="S239" s="71"/>
      <c r="T239" s="199">
        <f>S239*H239</f>
        <v>0</v>
      </c>
      <c r="U239" s="199">
        <v>0</v>
      </c>
      <c r="V239" s="199">
        <f>U239*H239</f>
        <v>0</v>
      </c>
      <c r="W239" s="199">
        <v>0</v>
      </c>
      <c r="X239" s="200">
        <f>W239*H239</f>
        <v>0</v>
      </c>
      <c r="Y239" s="34"/>
      <c r="Z239" s="34"/>
      <c r="AA239" s="34"/>
      <c r="AB239" s="34"/>
      <c r="AC239" s="34"/>
      <c r="AD239" s="34"/>
      <c r="AE239" s="34"/>
      <c r="AR239" s="201" t="s">
        <v>164</v>
      </c>
      <c r="AT239" s="201" t="s">
        <v>159</v>
      </c>
      <c r="AU239" s="201" t="s">
        <v>165</v>
      </c>
      <c r="AY239" s="17" t="s">
        <v>156</v>
      </c>
      <c r="BE239" s="202">
        <f>IF(O239="základní",K239,0)</f>
        <v>0</v>
      </c>
      <c r="BF239" s="202">
        <f>IF(O239="snížená",K239,0)</f>
        <v>0</v>
      </c>
      <c r="BG239" s="202">
        <f>IF(O239="zákl. přenesená",K239,0)</f>
        <v>0</v>
      </c>
      <c r="BH239" s="202">
        <f>IF(O239="sníž. přenesená",K239,0)</f>
        <v>0</v>
      </c>
      <c r="BI239" s="202">
        <f>IF(O239="nulová",K239,0)</f>
        <v>0</v>
      </c>
      <c r="BJ239" s="17" t="s">
        <v>165</v>
      </c>
      <c r="BK239" s="202">
        <f>ROUND(P239*H239,2)</f>
        <v>0</v>
      </c>
      <c r="BL239" s="17" t="s">
        <v>164</v>
      </c>
      <c r="BM239" s="201" t="s">
        <v>894</v>
      </c>
    </row>
    <row r="240" spans="1:65" s="2" customFormat="1" ht="11.25">
      <c r="A240" s="34"/>
      <c r="B240" s="35"/>
      <c r="C240" s="36"/>
      <c r="D240" s="203" t="s">
        <v>167</v>
      </c>
      <c r="E240" s="36"/>
      <c r="F240" s="204" t="s">
        <v>338</v>
      </c>
      <c r="G240" s="36"/>
      <c r="H240" s="36"/>
      <c r="I240" s="205"/>
      <c r="J240" s="205"/>
      <c r="K240" s="36"/>
      <c r="L240" s="36"/>
      <c r="M240" s="39"/>
      <c r="N240" s="206"/>
      <c r="O240" s="207"/>
      <c r="P240" s="71"/>
      <c r="Q240" s="71"/>
      <c r="R240" s="71"/>
      <c r="S240" s="71"/>
      <c r="T240" s="71"/>
      <c r="U240" s="71"/>
      <c r="V240" s="71"/>
      <c r="W240" s="71"/>
      <c r="X240" s="72"/>
      <c r="Y240" s="34"/>
      <c r="Z240" s="34"/>
      <c r="AA240" s="34"/>
      <c r="AB240" s="34"/>
      <c r="AC240" s="34"/>
      <c r="AD240" s="34"/>
      <c r="AE240" s="34"/>
      <c r="AT240" s="17" t="s">
        <v>167</v>
      </c>
      <c r="AU240" s="17" t="s">
        <v>165</v>
      </c>
    </row>
    <row r="241" spans="1:65" s="2" customFormat="1" ht="24.2" customHeight="1">
      <c r="A241" s="34"/>
      <c r="B241" s="35"/>
      <c r="C241" s="189" t="s">
        <v>334</v>
      </c>
      <c r="D241" s="189" t="s">
        <v>159</v>
      </c>
      <c r="E241" s="190" t="s">
        <v>340</v>
      </c>
      <c r="F241" s="191" t="s">
        <v>341</v>
      </c>
      <c r="G241" s="192" t="s">
        <v>314</v>
      </c>
      <c r="H241" s="193">
        <v>10.702999999999999</v>
      </c>
      <c r="I241" s="194"/>
      <c r="J241" s="194"/>
      <c r="K241" s="195">
        <f>ROUND(P241*H241,2)</f>
        <v>0</v>
      </c>
      <c r="L241" s="191" t="s">
        <v>163</v>
      </c>
      <c r="M241" s="39"/>
      <c r="N241" s="196" t="s">
        <v>1</v>
      </c>
      <c r="O241" s="197" t="s">
        <v>38</v>
      </c>
      <c r="P241" s="198">
        <f>I241+J241</f>
        <v>0</v>
      </c>
      <c r="Q241" s="198">
        <f>ROUND(I241*H241,2)</f>
        <v>0</v>
      </c>
      <c r="R241" s="198">
        <f>ROUND(J241*H241,2)</f>
        <v>0</v>
      </c>
      <c r="S241" s="71"/>
      <c r="T241" s="199">
        <f>S241*H241</f>
        <v>0</v>
      </c>
      <c r="U241" s="199">
        <v>0</v>
      </c>
      <c r="V241" s="199">
        <f>U241*H241</f>
        <v>0</v>
      </c>
      <c r="W241" s="199">
        <v>0</v>
      </c>
      <c r="X241" s="200">
        <f>W241*H241</f>
        <v>0</v>
      </c>
      <c r="Y241" s="34"/>
      <c r="Z241" s="34"/>
      <c r="AA241" s="34"/>
      <c r="AB241" s="34"/>
      <c r="AC241" s="34"/>
      <c r="AD241" s="34"/>
      <c r="AE241" s="34"/>
      <c r="AR241" s="201" t="s">
        <v>164</v>
      </c>
      <c r="AT241" s="201" t="s">
        <v>159</v>
      </c>
      <c r="AU241" s="201" t="s">
        <v>165</v>
      </c>
      <c r="AY241" s="17" t="s">
        <v>156</v>
      </c>
      <c r="BE241" s="202">
        <f>IF(O241="základní",K241,0)</f>
        <v>0</v>
      </c>
      <c r="BF241" s="202">
        <f>IF(O241="snížená",K241,0)</f>
        <v>0</v>
      </c>
      <c r="BG241" s="202">
        <f>IF(O241="zákl. přenesená",K241,0)</f>
        <v>0</v>
      </c>
      <c r="BH241" s="202">
        <f>IF(O241="sníž. přenesená",K241,0)</f>
        <v>0</v>
      </c>
      <c r="BI241" s="202">
        <f>IF(O241="nulová",K241,0)</f>
        <v>0</v>
      </c>
      <c r="BJ241" s="17" t="s">
        <v>165</v>
      </c>
      <c r="BK241" s="202">
        <f>ROUND(P241*H241,2)</f>
        <v>0</v>
      </c>
      <c r="BL241" s="17" t="s">
        <v>164</v>
      </c>
      <c r="BM241" s="201" t="s">
        <v>895</v>
      </c>
    </row>
    <row r="242" spans="1:65" s="2" customFormat="1" ht="11.25">
      <c r="A242" s="34"/>
      <c r="B242" s="35"/>
      <c r="C242" s="36"/>
      <c r="D242" s="203" t="s">
        <v>167</v>
      </c>
      <c r="E242" s="36"/>
      <c r="F242" s="204" t="s">
        <v>343</v>
      </c>
      <c r="G242" s="36"/>
      <c r="H242" s="36"/>
      <c r="I242" s="205"/>
      <c r="J242" s="205"/>
      <c r="K242" s="36"/>
      <c r="L242" s="36"/>
      <c r="M242" s="39"/>
      <c r="N242" s="206"/>
      <c r="O242" s="207"/>
      <c r="P242" s="71"/>
      <c r="Q242" s="71"/>
      <c r="R242" s="71"/>
      <c r="S242" s="71"/>
      <c r="T242" s="71"/>
      <c r="U242" s="71"/>
      <c r="V242" s="71"/>
      <c r="W242" s="71"/>
      <c r="X242" s="72"/>
      <c r="Y242" s="34"/>
      <c r="Z242" s="34"/>
      <c r="AA242" s="34"/>
      <c r="AB242" s="34"/>
      <c r="AC242" s="34"/>
      <c r="AD242" s="34"/>
      <c r="AE242" s="34"/>
      <c r="AT242" s="17" t="s">
        <v>167</v>
      </c>
      <c r="AU242" s="17" t="s">
        <v>165</v>
      </c>
    </row>
    <row r="243" spans="1:65" s="12" customFormat="1" ht="22.9" customHeight="1">
      <c r="B243" s="172"/>
      <c r="C243" s="173"/>
      <c r="D243" s="174" t="s">
        <v>73</v>
      </c>
      <c r="E243" s="187" t="s">
        <v>344</v>
      </c>
      <c r="F243" s="187" t="s">
        <v>345</v>
      </c>
      <c r="G243" s="173"/>
      <c r="H243" s="173"/>
      <c r="I243" s="176"/>
      <c r="J243" s="176"/>
      <c r="K243" s="188">
        <f>BK243</f>
        <v>0</v>
      </c>
      <c r="L243" s="173"/>
      <c r="M243" s="178"/>
      <c r="N243" s="179"/>
      <c r="O243" s="180"/>
      <c r="P243" s="180"/>
      <c r="Q243" s="181">
        <f>SUM(Q244:Q247)</f>
        <v>0</v>
      </c>
      <c r="R243" s="181">
        <f>SUM(R244:R247)</f>
        <v>0</v>
      </c>
      <c r="S243" s="180"/>
      <c r="T243" s="182">
        <f>SUM(T244:T247)</f>
        <v>0</v>
      </c>
      <c r="U243" s="180"/>
      <c r="V243" s="182">
        <f>SUM(V244:V247)</f>
        <v>0</v>
      </c>
      <c r="W243" s="180"/>
      <c r="X243" s="183">
        <f>SUM(X244:X247)</f>
        <v>0</v>
      </c>
      <c r="AR243" s="184" t="s">
        <v>82</v>
      </c>
      <c r="AT243" s="185" t="s">
        <v>73</v>
      </c>
      <c r="AU243" s="185" t="s">
        <v>82</v>
      </c>
      <c r="AY243" s="184" t="s">
        <v>156</v>
      </c>
      <c r="BK243" s="186">
        <f>SUM(BK244:BK247)</f>
        <v>0</v>
      </c>
    </row>
    <row r="244" spans="1:65" s="2" customFormat="1" ht="24">
      <c r="A244" s="34"/>
      <c r="B244" s="35"/>
      <c r="C244" s="189" t="s">
        <v>346</v>
      </c>
      <c r="D244" s="189" t="s">
        <v>159</v>
      </c>
      <c r="E244" s="190" t="s">
        <v>347</v>
      </c>
      <c r="F244" s="191" t="s">
        <v>348</v>
      </c>
      <c r="G244" s="192" t="s">
        <v>314</v>
      </c>
      <c r="H244" s="193">
        <v>4.66</v>
      </c>
      <c r="I244" s="194"/>
      <c r="J244" s="194"/>
      <c r="K244" s="195">
        <f>ROUND(P244*H244,2)</f>
        <v>0</v>
      </c>
      <c r="L244" s="191" t="s">
        <v>163</v>
      </c>
      <c r="M244" s="39"/>
      <c r="N244" s="196" t="s">
        <v>1</v>
      </c>
      <c r="O244" s="197" t="s">
        <v>38</v>
      </c>
      <c r="P244" s="198">
        <f>I244+J244</f>
        <v>0</v>
      </c>
      <c r="Q244" s="198">
        <f>ROUND(I244*H244,2)</f>
        <v>0</v>
      </c>
      <c r="R244" s="198">
        <f>ROUND(J244*H244,2)</f>
        <v>0</v>
      </c>
      <c r="S244" s="71"/>
      <c r="T244" s="199">
        <f>S244*H244</f>
        <v>0</v>
      </c>
      <c r="U244" s="199">
        <v>0</v>
      </c>
      <c r="V244" s="199">
        <f>U244*H244</f>
        <v>0</v>
      </c>
      <c r="W244" s="199">
        <v>0</v>
      </c>
      <c r="X244" s="200">
        <f>W244*H244</f>
        <v>0</v>
      </c>
      <c r="Y244" s="34"/>
      <c r="Z244" s="34"/>
      <c r="AA244" s="34"/>
      <c r="AB244" s="34"/>
      <c r="AC244" s="34"/>
      <c r="AD244" s="34"/>
      <c r="AE244" s="34"/>
      <c r="AR244" s="201" t="s">
        <v>164</v>
      </c>
      <c r="AT244" s="201" t="s">
        <v>159</v>
      </c>
      <c r="AU244" s="201" t="s">
        <v>165</v>
      </c>
      <c r="AY244" s="17" t="s">
        <v>156</v>
      </c>
      <c r="BE244" s="202">
        <f>IF(O244="základní",K244,0)</f>
        <v>0</v>
      </c>
      <c r="BF244" s="202">
        <f>IF(O244="snížená",K244,0)</f>
        <v>0</v>
      </c>
      <c r="BG244" s="202">
        <f>IF(O244="zákl. přenesená",K244,0)</f>
        <v>0</v>
      </c>
      <c r="BH244" s="202">
        <f>IF(O244="sníž. přenesená",K244,0)</f>
        <v>0</v>
      </c>
      <c r="BI244" s="202">
        <f>IF(O244="nulová",K244,0)</f>
        <v>0</v>
      </c>
      <c r="BJ244" s="17" t="s">
        <v>165</v>
      </c>
      <c r="BK244" s="202">
        <f>ROUND(P244*H244,2)</f>
        <v>0</v>
      </c>
      <c r="BL244" s="17" t="s">
        <v>164</v>
      </c>
      <c r="BM244" s="201" t="s">
        <v>896</v>
      </c>
    </row>
    <row r="245" spans="1:65" s="2" customFormat="1" ht="11.25">
      <c r="A245" s="34"/>
      <c r="B245" s="35"/>
      <c r="C245" s="36"/>
      <c r="D245" s="203" t="s">
        <v>167</v>
      </c>
      <c r="E245" s="36"/>
      <c r="F245" s="204" t="s">
        <v>350</v>
      </c>
      <c r="G245" s="36"/>
      <c r="H245" s="36"/>
      <c r="I245" s="205"/>
      <c r="J245" s="205"/>
      <c r="K245" s="36"/>
      <c r="L245" s="36"/>
      <c r="M245" s="39"/>
      <c r="N245" s="206"/>
      <c r="O245" s="207"/>
      <c r="P245" s="71"/>
      <c r="Q245" s="71"/>
      <c r="R245" s="71"/>
      <c r="S245" s="71"/>
      <c r="T245" s="71"/>
      <c r="U245" s="71"/>
      <c r="V245" s="71"/>
      <c r="W245" s="71"/>
      <c r="X245" s="72"/>
      <c r="Y245" s="34"/>
      <c r="Z245" s="34"/>
      <c r="AA245" s="34"/>
      <c r="AB245" s="34"/>
      <c r="AC245" s="34"/>
      <c r="AD245" s="34"/>
      <c r="AE245" s="34"/>
      <c r="AT245" s="17" t="s">
        <v>167</v>
      </c>
      <c r="AU245" s="17" t="s">
        <v>165</v>
      </c>
    </row>
    <row r="246" spans="1:65" s="2" customFormat="1" ht="24.2" customHeight="1">
      <c r="A246" s="34"/>
      <c r="B246" s="35"/>
      <c r="C246" s="189" t="s">
        <v>351</v>
      </c>
      <c r="D246" s="189" t="s">
        <v>159</v>
      </c>
      <c r="E246" s="190" t="s">
        <v>352</v>
      </c>
      <c r="F246" s="191" t="s">
        <v>353</v>
      </c>
      <c r="G246" s="192" t="s">
        <v>314</v>
      </c>
      <c r="H246" s="193">
        <v>4.66</v>
      </c>
      <c r="I246" s="194"/>
      <c r="J246" s="194"/>
      <c r="K246" s="195">
        <f>ROUND(P246*H246,2)</f>
        <v>0</v>
      </c>
      <c r="L246" s="191" t="s">
        <v>163</v>
      </c>
      <c r="M246" s="39"/>
      <c r="N246" s="196" t="s">
        <v>1</v>
      </c>
      <c r="O246" s="197" t="s">
        <v>38</v>
      </c>
      <c r="P246" s="198">
        <f>I246+J246</f>
        <v>0</v>
      </c>
      <c r="Q246" s="198">
        <f>ROUND(I246*H246,2)</f>
        <v>0</v>
      </c>
      <c r="R246" s="198">
        <f>ROUND(J246*H246,2)</f>
        <v>0</v>
      </c>
      <c r="S246" s="71"/>
      <c r="T246" s="199">
        <f>S246*H246</f>
        <v>0</v>
      </c>
      <c r="U246" s="199">
        <v>0</v>
      </c>
      <c r="V246" s="199">
        <f>U246*H246</f>
        <v>0</v>
      </c>
      <c r="W246" s="199">
        <v>0</v>
      </c>
      <c r="X246" s="200">
        <f>W246*H246</f>
        <v>0</v>
      </c>
      <c r="Y246" s="34"/>
      <c r="Z246" s="34"/>
      <c r="AA246" s="34"/>
      <c r="AB246" s="34"/>
      <c r="AC246" s="34"/>
      <c r="AD246" s="34"/>
      <c r="AE246" s="34"/>
      <c r="AR246" s="201" t="s">
        <v>164</v>
      </c>
      <c r="AT246" s="201" t="s">
        <v>159</v>
      </c>
      <c r="AU246" s="201" t="s">
        <v>165</v>
      </c>
      <c r="AY246" s="17" t="s">
        <v>156</v>
      </c>
      <c r="BE246" s="202">
        <f>IF(O246="základní",K246,0)</f>
        <v>0</v>
      </c>
      <c r="BF246" s="202">
        <f>IF(O246="snížená",K246,0)</f>
        <v>0</v>
      </c>
      <c r="BG246" s="202">
        <f>IF(O246="zákl. přenesená",K246,0)</f>
        <v>0</v>
      </c>
      <c r="BH246" s="202">
        <f>IF(O246="sníž. přenesená",K246,0)</f>
        <v>0</v>
      </c>
      <c r="BI246" s="202">
        <f>IF(O246="nulová",K246,0)</f>
        <v>0</v>
      </c>
      <c r="BJ246" s="17" t="s">
        <v>165</v>
      </c>
      <c r="BK246" s="202">
        <f>ROUND(P246*H246,2)</f>
        <v>0</v>
      </c>
      <c r="BL246" s="17" t="s">
        <v>164</v>
      </c>
      <c r="BM246" s="201" t="s">
        <v>897</v>
      </c>
    </row>
    <row r="247" spans="1:65" s="2" customFormat="1" ht="11.25">
      <c r="A247" s="34"/>
      <c r="B247" s="35"/>
      <c r="C247" s="36"/>
      <c r="D247" s="203" t="s">
        <v>167</v>
      </c>
      <c r="E247" s="36"/>
      <c r="F247" s="204" t="s">
        <v>355</v>
      </c>
      <c r="G247" s="36"/>
      <c r="H247" s="36"/>
      <c r="I247" s="205"/>
      <c r="J247" s="205"/>
      <c r="K247" s="36"/>
      <c r="L247" s="36"/>
      <c r="M247" s="39"/>
      <c r="N247" s="206"/>
      <c r="O247" s="207"/>
      <c r="P247" s="71"/>
      <c r="Q247" s="71"/>
      <c r="R247" s="71"/>
      <c r="S247" s="71"/>
      <c r="T247" s="71"/>
      <c r="U247" s="71"/>
      <c r="V247" s="71"/>
      <c r="W247" s="71"/>
      <c r="X247" s="72"/>
      <c r="Y247" s="34"/>
      <c r="Z247" s="34"/>
      <c r="AA247" s="34"/>
      <c r="AB247" s="34"/>
      <c r="AC247" s="34"/>
      <c r="AD247" s="34"/>
      <c r="AE247" s="34"/>
      <c r="AT247" s="17" t="s">
        <v>167</v>
      </c>
      <c r="AU247" s="17" t="s">
        <v>165</v>
      </c>
    </row>
    <row r="248" spans="1:65" s="12" customFormat="1" ht="25.9" customHeight="1">
      <c r="B248" s="172"/>
      <c r="C248" s="173"/>
      <c r="D248" s="174" t="s">
        <v>73</v>
      </c>
      <c r="E248" s="175" t="s">
        <v>356</v>
      </c>
      <c r="F248" s="175" t="s">
        <v>357</v>
      </c>
      <c r="G248" s="173"/>
      <c r="H248" s="173"/>
      <c r="I248" s="176"/>
      <c r="J248" s="176"/>
      <c r="K248" s="177">
        <f>BK248</f>
        <v>0</v>
      </c>
      <c r="L248" s="173"/>
      <c r="M248" s="178"/>
      <c r="N248" s="179"/>
      <c r="O248" s="180"/>
      <c r="P248" s="180"/>
      <c r="Q248" s="181">
        <f>Q249+Q254+Q259+Q274+Q287+Q305+Q318+Q331+Q343+Q348+Q363</f>
        <v>0</v>
      </c>
      <c r="R248" s="181">
        <f>R249+R254+R259+R274+R287+R305+R318+R331+R343+R348+R363</f>
        <v>0</v>
      </c>
      <c r="S248" s="180"/>
      <c r="T248" s="182">
        <f>T249+T254+T259+T274+T287+T305+T318+T331+T343+T348+T363</f>
        <v>0</v>
      </c>
      <c r="U248" s="180"/>
      <c r="V248" s="182">
        <f>V249+V254+V259+V274+V287+V305+V318+V331+V343+V348+V363</f>
        <v>0.97881899999999999</v>
      </c>
      <c r="W248" s="180"/>
      <c r="X248" s="183">
        <f>X249+X254+X259+X274+X287+X305+X318+X331+X343+X348+X363</f>
        <v>0.88453499999999996</v>
      </c>
      <c r="AR248" s="184" t="s">
        <v>165</v>
      </c>
      <c r="AT248" s="185" t="s">
        <v>73</v>
      </c>
      <c r="AU248" s="185" t="s">
        <v>74</v>
      </c>
      <c r="AY248" s="184" t="s">
        <v>156</v>
      </c>
      <c r="BK248" s="186">
        <f>BK249+BK254+BK259+BK274+BK287+BK305+BK318+BK331+BK343+BK348+BK363</f>
        <v>0</v>
      </c>
    </row>
    <row r="249" spans="1:65" s="12" customFormat="1" ht="22.9" customHeight="1">
      <c r="B249" s="172"/>
      <c r="C249" s="173"/>
      <c r="D249" s="174" t="s">
        <v>73</v>
      </c>
      <c r="E249" s="187" t="s">
        <v>358</v>
      </c>
      <c r="F249" s="187" t="s">
        <v>359</v>
      </c>
      <c r="G249" s="173"/>
      <c r="H249" s="173"/>
      <c r="I249" s="176"/>
      <c r="J249" s="176"/>
      <c r="K249" s="188">
        <f>BK249</f>
        <v>0</v>
      </c>
      <c r="L249" s="173"/>
      <c r="M249" s="178"/>
      <c r="N249" s="179"/>
      <c r="O249" s="180"/>
      <c r="P249" s="180"/>
      <c r="Q249" s="181">
        <f>SUM(Q250:Q253)</f>
        <v>0</v>
      </c>
      <c r="R249" s="181">
        <f>SUM(R250:R253)</f>
        <v>0</v>
      </c>
      <c r="S249" s="180"/>
      <c r="T249" s="182">
        <f>SUM(T250:T253)</f>
        <v>0</v>
      </c>
      <c r="U249" s="180"/>
      <c r="V249" s="182">
        <f>SUM(V250:V253)</f>
        <v>6.3E-3</v>
      </c>
      <c r="W249" s="180"/>
      <c r="X249" s="183">
        <f>SUM(X250:X253)</f>
        <v>7.2000000000000007E-3</v>
      </c>
      <c r="AR249" s="184" t="s">
        <v>165</v>
      </c>
      <c r="AT249" s="185" t="s">
        <v>73</v>
      </c>
      <c r="AU249" s="185" t="s">
        <v>82</v>
      </c>
      <c r="AY249" s="184" t="s">
        <v>156</v>
      </c>
      <c r="BK249" s="186">
        <f>SUM(BK250:BK253)</f>
        <v>0</v>
      </c>
    </row>
    <row r="250" spans="1:65" s="2" customFormat="1" ht="24.2" customHeight="1">
      <c r="A250" s="34"/>
      <c r="B250" s="35"/>
      <c r="C250" s="189" t="s">
        <v>360</v>
      </c>
      <c r="D250" s="189" t="s">
        <v>159</v>
      </c>
      <c r="E250" s="190" t="s">
        <v>361</v>
      </c>
      <c r="F250" s="191" t="s">
        <v>362</v>
      </c>
      <c r="G250" s="192" t="s">
        <v>191</v>
      </c>
      <c r="H250" s="193">
        <v>18</v>
      </c>
      <c r="I250" s="194"/>
      <c r="J250" s="194"/>
      <c r="K250" s="195">
        <f>ROUND(P250*H250,2)</f>
        <v>0</v>
      </c>
      <c r="L250" s="191" t="s">
        <v>163</v>
      </c>
      <c r="M250" s="39"/>
      <c r="N250" s="196" t="s">
        <v>1</v>
      </c>
      <c r="O250" s="197" t="s">
        <v>38</v>
      </c>
      <c r="P250" s="198">
        <f>I250+J250</f>
        <v>0</v>
      </c>
      <c r="Q250" s="198">
        <f>ROUND(I250*H250,2)</f>
        <v>0</v>
      </c>
      <c r="R250" s="198">
        <f>ROUND(J250*H250,2)</f>
        <v>0</v>
      </c>
      <c r="S250" s="71"/>
      <c r="T250" s="199">
        <f>S250*H250</f>
        <v>0</v>
      </c>
      <c r="U250" s="199">
        <v>3.5E-4</v>
      </c>
      <c r="V250" s="199">
        <f>U250*H250</f>
        <v>6.3E-3</v>
      </c>
      <c r="W250" s="199">
        <v>0</v>
      </c>
      <c r="X250" s="200">
        <f>W250*H250</f>
        <v>0</v>
      </c>
      <c r="Y250" s="34"/>
      <c r="Z250" s="34"/>
      <c r="AA250" s="34"/>
      <c r="AB250" s="34"/>
      <c r="AC250" s="34"/>
      <c r="AD250" s="34"/>
      <c r="AE250" s="34"/>
      <c r="AR250" s="201" t="s">
        <v>248</v>
      </c>
      <c r="AT250" s="201" t="s">
        <v>159</v>
      </c>
      <c r="AU250" s="201" t="s">
        <v>165</v>
      </c>
      <c r="AY250" s="17" t="s">
        <v>156</v>
      </c>
      <c r="BE250" s="202">
        <f>IF(O250="základní",K250,0)</f>
        <v>0</v>
      </c>
      <c r="BF250" s="202">
        <f>IF(O250="snížená",K250,0)</f>
        <v>0</v>
      </c>
      <c r="BG250" s="202">
        <f>IF(O250="zákl. přenesená",K250,0)</f>
        <v>0</v>
      </c>
      <c r="BH250" s="202">
        <f>IF(O250="sníž. přenesená",K250,0)</f>
        <v>0</v>
      </c>
      <c r="BI250" s="202">
        <f>IF(O250="nulová",K250,0)</f>
        <v>0</v>
      </c>
      <c r="BJ250" s="17" t="s">
        <v>165</v>
      </c>
      <c r="BK250" s="202">
        <f>ROUND(P250*H250,2)</f>
        <v>0</v>
      </c>
      <c r="BL250" s="17" t="s">
        <v>248</v>
      </c>
      <c r="BM250" s="201" t="s">
        <v>898</v>
      </c>
    </row>
    <row r="251" spans="1:65" s="2" customFormat="1" ht="11.25">
      <c r="A251" s="34"/>
      <c r="B251" s="35"/>
      <c r="C251" s="36"/>
      <c r="D251" s="203" t="s">
        <v>167</v>
      </c>
      <c r="E251" s="36"/>
      <c r="F251" s="204" t="s">
        <v>364</v>
      </c>
      <c r="G251" s="36"/>
      <c r="H251" s="36"/>
      <c r="I251" s="205"/>
      <c r="J251" s="205"/>
      <c r="K251" s="36"/>
      <c r="L251" s="36"/>
      <c r="M251" s="39"/>
      <c r="N251" s="206"/>
      <c r="O251" s="207"/>
      <c r="P251" s="71"/>
      <c r="Q251" s="71"/>
      <c r="R251" s="71"/>
      <c r="S251" s="71"/>
      <c r="T251" s="71"/>
      <c r="U251" s="71"/>
      <c r="V251" s="71"/>
      <c r="W251" s="71"/>
      <c r="X251" s="72"/>
      <c r="Y251" s="34"/>
      <c r="Z251" s="34"/>
      <c r="AA251" s="34"/>
      <c r="AB251" s="34"/>
      <c r="AC251" s="34"/>
      <c r="AD251" s="34"/>
      <c r="AE251" s="34"/>
      <c r="AT251" s="17" t="s">
        <v>167</v>
      </c>
      <c r="AU251" s="17" t="s">
        <v>165</v>
      </c>
    </row>
    <row r="252" spans="1:65" s="2" customFormat="1" ht="24.2" customHeight="1">
      <c r="A252" s="34"/>
      <c r="B252" s="35"/>
      <c r="C252" s="189" t="s">
        <v>365</v>
      </c>
      <c r="D252" s="189" t="s">
        <v>159</v>
      </c>
      <c r="E252" s="190" t="s">
        <v>366</v>
      </c>
      <c r="F252" s="191" t="s">
        <v>367</v>
      </c>
      <c r="G252" s="192" t="s">
        <v>191</v>
      </c>
      <c r="H252" s="193">
        <v>18</v>
      </c>
      <c r="I252" s="194"/>
      <c r="J252" s="194"/>
      <c r="K252" s="195">
        <f>ROUND(P252*H252,2)</f>
        <v>0</v>
      </c>
      <c r="L252" s="191" t="s">
        <v>163</v>
      </c>
      <c r="M252" s="39"/>
      <c r="N252" s="196" t="s">
        <v>1</v>
      </c>
      <c r="O252" s="197" t="s">
        <v>38</v>
      </c>
      <c r="P252" s="198">
        <f>I252+J252</f>
        <v>0</v>
      </c>
      <c r="Q252" s="198">
        <f>ROUND(I252*H252,2)</f>
        <v>0</v>
      </c>
      <c r="R252" s="198">
        <f>ROUND(J252*H252,2)</f>
        <v>0</v>
      </c>
      <c r="S252" s="71"/>
      <c r="T252" s="199">
        <f>S252*H252</f>
        <v>0</v>
      </c>
      <c r="U252" s="199">
        <v>0</v>
      </c>
      <c r="V252" s="199">
        <f>U252*H252</f>
        <v>0</v>
      </c>
      <c r="W252" s="199">
        <v>4.0000000000000002E-4</v>
      </c>
      <c r="X252" s="200">
        <f>W252*H252</f>
        <v>7.2000000000000007E-3</v>
      </c>
      <c r="Y252" s="34"/>
      <c r="Z252" s="34"/>
      <c r="AA252" s="34"/>
      <c r="AB252" s="34"/>
      <c r="AC252" s="34"/>
      <c r="AD252" s="34"/>
      <c r="AE252" s="34"/>
      <c r="AR252" s="201" t="s">
        <v>248</v>
      </c>
      <c r="AT252" s="201" t="s">
        <v>159</v>
      </c>
      <c r="AU252" s="201" t="s">
        <v>165</v>
      </c>
      <c r="AY252" s="17" t="s">
        <v>156</v>
      </c>
      <c r="BE252" s="202">
        <f>IF(O252="základní",K252,0)</f>
        <v>0</v>
      </c>
      <c r="BF252" s="202">
        <f>IF(O252="snížená",K252,0)</f>
        <v>0</v>
      </c>
      <c r="BG252" s="202">
        <f>IF(O252="zákl. přenesená",K252,0)</f>
        <v>0</v>
      </c>
      <c r="BH252" s="202">
        <f>IF(O252="sníž. přenesená",K252,0)</f>
        <v>0</v>
      </c>
      <c r="BI252" s="202">
        <f>IF(O252="nulová",K252,0)</f>
        <v>0</v>
      </c>
      <c r="BJ252" s="17" t="s">
        <v>165</v>
      </c>
      <c r="BK252" s="202">
        <f>ROUND(P252*H252,2)</f>
        <v>0</v>
      </c>
      <c r="BL252" s="17" t="s">
        <v>248</v>
      </c>
      <c r="BM252" s="201" t="s">
        <v>899</v>
      </c>
    </row>
    <row r="253" spans="1:65" s="2" customFormat="1" ht="11.25">
      <c r="A253" s="34"/>
      <c r="B253" s="35"/>
      <c r="C253" s="36"/>
      <c r="D253" s="203" t="s">
        <v>167</v>
      </c>
      <c r="E253" s="36"/>
      <c r="F253" s="204" t="s">
        <v>369</v>
      </c>
      <c r="G253" s="36"/>
      <c r="H253" s="36"/>
      <c r="I253" s="205"/>
      <c r="J253" s="205"/>
      <c r="K253" s="36"/>
      <c r="L253" s="36"/>
      <c r="M253" s="39"/>
      <c r="N253" s="206"/>
      <c r="O253" s="207"/>
      <c r="P253" s="71"/>
      <c r="Q253" s="71"/>
      <c r="R253" s="71"/>
      <c r="S253" s="71"/>
      <c r="T253" s="71"/>
      <c r="U253" s="71"/>
      <c r="V253" s="71"/>
      <c r="W253" s="71"/>
      <c r="X253" s="72"/>
      <c r="Y253" s="34"/>
      <c r="Z253" s="34"/>
      <c r="AA253" s="34"/>
      <c r="AB253" s="34"/>
      <c r="AC253" s="34"/>
      <c r="AD253" s="34"/>
      <c r="AE253" s="34"/>
      <c r="AT253" s="17" t="s">
        <v>167</v>
      </c>
      <c r="AU253" s="17" t="s">
        <v>165</v>
      </c>
    </row>
    <row r="254" spans="1:65" s="12" customFormat="1" ht="22.9" customHeight="1">
      <c r="B254" s="172"/>
      <c r="C254" s="173"/>
      <c r="D254" s="174" t="s">
        <v>73</v>
      </c>
      <c r="E254" s="187" t="s">
        <v>370</v>
      </c>
      <c r="F254" s="187" t="s">
        <v>371</v>
      </c>
      <c r="G254" s="173"/>
      <c r="H254" s="173"/>
      <c r="I254" s="176"/>
      <c r="J254" s="176"/>
      <c r="K254" s="188">
        <f>BK254</f>
        <v>0</v>
      </c>
      <c r="L254" s="173"/>
      <c r="M254" s="178"/>
      <c r="N254" s="179"/>
      <c r="O254" s="180"/>
      <c r="P254" s="180"/>
      <c r="Q254" s="181">
        <f>SUM(Q255:Q258)</f>
        <v>0</v>
      </c>
      <c r="R254" s="181">
        <f>SUM(R255:R258)</f>
        <v>0</v>
      </c>
      <c r="S254" s="180"/>
      <c r="T254" s="182">
        <f>SUM(T255:T258)</f>
        <v>0</v>
      </c>
      <c r="U254" s="180"/>
      <c r="V254" s="182">
        <f>SUM(V255:V258)</f>
        <v>1.1448E-2</v>
      </c>
      <c r="W254" s="180"/>
      <c r="X254" s="183">
        <f>SUM(X255:X258)</f>
        <v>0</v>
      </c>
      <c r="AR254" s="184" t="s">
        <v>165</v>
      </c>
      <c r="AT254" s="185" t="s">
        <v>73</v>
      </c>
      <c r="AU254" s="185" t="s">
        <v>82</v>
      </c>
      <c r="AY254" s="184" t="s">
        <v>156</v>
      </c>
      <c r="BK254" s="186">
        <f>SUM(BK255:BK258)</f>
        <v>0</v>
      </c>
    </row>
    <row r="255" spans="1:65" s="2" customFormat="1" ht="33" customHeight="1">
      <c r="A255" s="34"/>
      <c r="B255" s="35"/>
      <c r="C255" s="189" t="s">
        <v>384</v>
      </c>
      <c r="D255" s="189" t="s">
        <v>159</v>
      </c>
      <c r="E255" s="190" t="s">
        <v>373</v>
      </c>
      <c r="F255" s="191" t="s">
        <v>374</v>
      </c>
      <c r="G255" s="192" t="s">
        <v>180</v>
      </c>
      <c r="H255" s="193">
        <v>3</v>
      </c>
      <c r="I255" s="194"/>
      <c r="J255" s="194"/>
      <c r="K255" s="195">
        <f>ROUND(P255*H255,2)</f>
        <v>0</v>
      </c>
      <c r="L255" s="191" t="s">
        <v>163</v>
      </c>
      <c r="M255" s="39"/>
      <c r="N255" s="196" t="s">
        <v>1</v>
      </c>
      <c r="O255" s="197" t="s">
        <v>38</v>
      </c>
      <c r="P255" s="198">
        <f>I255+J255</f>
        <v>0</v>
      </c>
      <c r="Q255" s="198">
        <f>ROUND(I255*H255,2)</f>
        <v>0</v>
      </c>
      <c r="R255" s="198">
        <f>ROUND(J255*H255,2)</f>
        <v>0</v>
      </c>
      <c r="S255" s="71"/>
      <c r="T255" s="199">
        <f>S255*H255</f>
        <v>0</v>
      </c>
      <c r="U255" s="199">
        <v>4.4999999999999999E-4</v>
      </c>
      <c r="V255" s="199">
        <f>U255*H255</f>
        <v>1.3500000000000001E-3</v>
      </c>
      <c r="W255" s="199">
        <v>0</v>
      </c>
      <c r="X255" s="200">
        <f>W255*H255</f>
        <v>0</v>
      </c>
      <c r="Y255" s="34"/>
      <c r="Z255" s="34"/>
      <c r="AA255" s="34"/>
      <c r="AB255" s="34"/>
      <c r="AC255" s="34"/>
      <c r="AD255" s="34"/>
      <c r="AE255" s="34"/>
      <c r="AR255" s="201" t="s">
        <v>248</v>
      </c>
      <c r="AT255" s="201" t="s">
        <v>159</v>
      </c>
      <c r="AU255" s="201" t="s">
        <v>165</v>
      </c>
      <c r="AY255" s="17" t="s">
        <v>156</v>
      </c>
      <c r="BE255" s="202">
        <f>IF(O255="základní",K255,0)</f>
        <v>0</v>
      </c>
      <c r="BF255" s="202">
        <f>IF(O255="snížená",K255,0)</f>
        <v>0</v>
      </c>
      <c r="BG255" s="202">
        <f>IF(O255="zákl. přenesená",K255,0)</f>
        <v>0</v>
      </c>
      <c r="BH255" s="202">
        <f>IF(O255="sníž. přenesená",K255,0)</f>
        <v>0</v>
      </c>
      <c r="BI255" s="202">
        <f>IF(O255="nulová",K255,0)</f>
        <v>0</v>
      </c>
      <c r="BJ255" s="17" t="s">
        <v>165</v>
      </c>
      <c r="BK255" s="202">
        <f>ROUND(P255*H255,2)</f>
        <v>0</v>
      </c>
      <c r="BL255" s="17" t="s">
        <v>248</v>
      </c>
      <c r="BM255" s="201" t="s">
        <v>900</v>
      </c>
    </row>
    <row r="256" spans="1:65" s="2" customFormat="1" ht="11.25">
      <c r="A256" s="34"/>
      <c r="B256" s="35"/>
      <c r="C256" s="36"/>
      <c r="D256" s="203" t="s">
        <v>167</v>
      </c>
      <c r="E256" s="36"/>
      <c r="F256" s="204" t="s">
        <v>376</v>
      </c>
      <c r="G256" s="36"/>
      <c r="H256" s="36"/>
      <c r="I256" s="205"/>
      <c r="J256" s="205"/>
      <c r="K256" s="36"/>
      <c r="L256" s="36"/>
      <c r="M256" s="39"/>
      <c r="N256" s="206"/>
      <c r="O256" s="207"/>
      <c r="P256" s="71"/>
      <c r="Q256" s="71"/>
      <c r="R256" s="71"/>
      <c r="S256" s="71"/>
      <c r="T256" s="71"/>
      <c r="U256" s="71"/>
      <c r="V256" s="71"/>
      <c r="W256" s="71"/>
      <c r="X256" s="72"/>
      <c r="Y256" s="34"/>
      <c r="Z256" s="34"/>
      <c r="AA256" s="34"/>
      <c r="AB256" s="34"/>
      <c r="AC256" s="34"/>
      <c r="AD256" s="34"/>
      <c r="AE256" s="34"/>
      <c r="AT256" s="17" t="s">
        <v>167</v>
      </c>
      <c r="AU256" s="17" t="s">
        <v>165</v>
      </c>
    </row>
    <row r="257" spans="1:65" s="2" customFormat="1" ht="24.2" customHeight="1">
      <c r="A257" s="34"/>
      <c r="B257" s="35"/>
      <c r="C257" s="241" t="s">
        <v>389</v>
      </c>
      <c r="D257" s="241" t="s">
        <v>242</v>
      </c>
      <c r="E257" s="242" t="s">
        <v>378</v>
      </c>
      <c r="F257" s="243" t="s">
        <v>379</v>
      </c>
      <c r="G257" s="244" t="s">
        <v>180</v>
      </c>
      <c r="H257" s="245">
        <v>3.06</v>
      </c>
      <c r="I257" s="246"/>
      <c r="J257" s="247"/>
      <c r="K257" s="248">
        <f>ROUND(P257*H257,2)</f>
        <v>0</v>
      </c>
      <c r="L257" s="243" t="s">
        <v>163</v>
      </c>
      <c r="M257" s="249"/>
      <c r="N257" s="250" t="s">
        <v>1</v>
      </c>
      <c r="O257" s="197" t="s">
        <v>38</v>
      </c>
      <c r="P257" s="198">
        <f>I257+J257</f>
        <v>0</v>
      </c>
      <c r="Q257" s="198">
        <f>ROUND(I257*H257,2)</f>
        <v>0</v>
      </c>
      <c r="R257" s="198">
        <f>ROUND(J257*H257,2)</f>
        <v>0</v>
      </c>
      <c r="S257" s="71"/>
      <c r="T257" s="199">
        <f>S257*H257</f>
        <v>0</v>
      </c>
      <c r="U257" s="199">
        <v>3.3E-3</v>
      </c>
      <c r="V257" s="199">
        <f>U257*H257</f>
        <v>1.0097999999999999E-2</v>
      </c>
      <c r="W257" s="199">
        <v>0</v>
      </c>
      <c r="X257" s="200">
        <f>W257*H257</f>
        <v>0</v>
      </c>
      <c r="Y257" s="34"/>
      <c r="Z257" s="34"/>
      <c r="AA257" s="34"/>
      <c r="AB257" s="34"/>
      <c r="AC257" s="34"/>
      <c r="AD257" s="34"/>
      <c r="AE257" s="34"/>
      <c r="AR257" s="201" t="s">
        <v>346</v>
      </c>
      <c r="AT257" s="201" t="s">
        <v>242</v>
      </c>
      <c r="AU257" s="201" t="s">
        <v>165</v>
      </c>
      <c r="AY257" s="17" t="s">
        <v>156</v>
      </c>
      <c r="BE257" s="202">
        <f>IF(O257="základní",K257,0)</f>
        <v>0</v>
      </c>
      <c r="BF257" s="202">
        <f>IF(O257="snížená",K257,0)</f>
        <v>0</v>
      </c>
      <c r="BG257" s="202">
        <f>IF(O257="zákl. přenesená",K257,0)</f>
        <v>0</v>
      </c>
      <c r="BH257" s="202">
        <f>IF(O257="sníž. přenesená",K257,0)</f>
        <v>0</v>
      </c>
      <c r="BI257" s="202">
        <f>IF(O257="nulová",K257,0)</f>
        <v>0</v>
      </c>
      <c r="BJ257" s="17" t="s">
        <v>165</v>
      </c>
      <c r="BK257" s="202">
        <f>ROUND(P257*H257,2)</f>
        <v>0</v>
      </c>
      <c r="BL257" s="17" t="s">
        <v>248</v>
      </c>
      <c r="BM257" s="201" t="s">
        <v>901</v>
      </c>
    </row>
    <row r="258" spans="1:65" s="14" customFormat="1" ht="11.25">
      <c r="B258" s="219"/>
      <c r="C258" s="220"/>
      <c r="D258" s="210" t="s">
        <v>194</v>
      </c>
      <c r="E258" s="220"/>
      <c r="F258" s="222" t="s">
        <v>902</v>
      </c>
      <c r="G258" s="220"/>
      <c r="H258" s="223">
        <v>3.06</v>
      </c>
      <c r="I258" s="224"/>
      <c r="J258" s="224"/>
      <c r="K258" s="220"/>
      <c r="L258" s="220"/>
      <c r="M258" s="225"/>
      <c r="N258" s="226"/>
      <c r="O258" s="227"/>
      <c r="P258" s="227"/>
      <c r="Q258" s="227"/>
      <c r="R258" s="227"/>
      <c r="S258" s="227"/>
      <c r="T258" s="227"/>
      <c r="U258" s="227"/>
      <c r="V258" s="227"/>
      <c r="W258" s="227"/>
      <c r="X258" s="228"/>
      <c r="AT258" s="229" t="s">
        <v>194</v>
      </c>
      <c r="AU258" s="229" t="s">
        <v>165</v>
      </c>
      <c r="AV258" s="14" t="s">
        <v>165</v>
      </c>
      <c r="AW258" s="14" t="s">
        <v>4</v>
      </c>
      <c r="AX258" s="14" t="s">
        <v>82</v>
      </c>
      <c r="AY258" s="229" t="s">
        <v>156</v>
      </c>
    </row>
    <row r="259" spans="1:65" s="12" customFormat="1" ht="22.9" customHeight="1">
      <c r="B259" s="172"/>
      <c r="C259" s="173"/>
      <c r="D259" s="174" t="s">
        <v>73</v>
      </c>
      <c r="E259" s="187" t="s">
        <v>382</v>
      </c>
      <c r="F259" s="187" t="s">
        <v>383</v>
      </c>
      <c r="G259" s="173"/>
      <c r="H259" s="173"/>
      <c r="I259" s="176"/>
      <c r="J259" s="176"/>
      <c r="K259" s="188">
        <f>BK259</f>
        <v>0</v>
      </c>
      <c r="L259" s="173"/>
      <c r="M259" s="178"/>
      <c r="N259" s="179"/>
      <c r="O259" s="180"/>
      <c r="P259" s="180"/>
      <c r="Q259" s="181">
        <f>SUM(Q260:Q273)</f>
        <v>0</v>
      </c>
      <c r="R259" s="181">
        <f>SUM(R260:R273)</f>
        <v>0</v>
      </c>
      <c r="S259" s="180"/>
      <c r="T259" s="182">
        <f>SUM(T260:T273)</f>
        <v>0</v>
      </c>
      <c r="U259" s="180"/>
      <c r="V259" s="182">
        <f>SUM(V260:V273)</f>
        <v>0.30835999999999997</v>
      </c>
      <c r="W259" s="180"/>
      <c r="X259" s="183">
        <f>SUM(X260:X273)</f>
        <v>0.35499999999999998</v>
      </c>
      <c r="AR259" s="184" t="s">
        <v>165</v>
      </c>
      <c r="AT259" s="185" t="s">
        <v>73</v>
      </c>
      <c r="AU259" s="185" t="s">
        <v>82</v>
      </c>
      <c r="AY259" s="184" t="s">
        <v>156</v>
      </c>
      <c r="BK259" s="186">
        <f>SUM(BK260:BK273)</f>
        <v>0</v>
      </c>
    </row>
    <row r="260" spans="1:65" s="2" customFormat="1" ht="24.2" customHeight="1">
      <c r="A260" s="34"/>
      <c r="B260" s="35"/>
      <c r="C260" s="189" t="s">
        <v>394</v>
      </c>
      <c r="D260" s="189" t="s">
        <v>159</v>
      </c>
      <c r="E260" s="190" t="s">
        <v>385</v>
      </c>
      <c r="F260" s="191" t="s">
        <v>386</v>
      </c>
      <c r="G260" s="192" t="s">
        <v>162</v>
      </c>
      <c r="H260" s="193">
        <v>1</v>
      </c>
      <c r="I260" s="194"/>
      <c r="J260" s="194"/>
      <c r="K260" s="195">
        <f>ROUND(P260*H260,2)</f>
        <v>0</v>
      </c>
      <c r="L260" s="191" t="s">
        <v>163</v>
      </c>
      <c r="M260" s="39"/>
      <c r="N260" s="196" t="s">
        <v>1</v>
      </c>
      <c r="O260" s="197" t="s">
        <v>38</v>
      </c>
      <c r="P260" s="198">
        <f>I260+J260</f>
        <v>0</v>
      </c>
      <c r="Q260" s="198">
        <f>ROUND(I260*H260,2)</f>
        <v>0</v>
      </c>
      <c r="R260" s="198">
        <f>ROUND(J260*H260,2)</f>
        <v>0</v>
      </c>
      <c r="S260" s="71"/>
      <c r="T260" s="199">
        <f>S260*H260</f>
        <v>0</v>
      </c>
      <c r="U260" s="199">
        <v>9.0000000000000006E-5</v>
      </c>
      <c r="V260" s="199">
        <f>U260*H260</f>
        <v>9.0000000000000006E-5</v>
      </c>
      <c r="W260" s="199">
        <v>0.35499999999999998</v>
      </c>
      <c r="X260" s="200">
        <f>W260*H260</f>
        <v>0.35499999999999998</v>
      </c>
      <c r="Y260" s="34"/>
      <c r="Z260" s="34"/>
      <c r="AA260" s="34"/>
      <c r="AB260" s="34"/>
      <c r="AC260" s="34"/>
      <c r="AD260" s="34"/>
      <c r="AE260" s="34"/>
      <c r="AR260" s="201" t="s">
        <v>248</v>
      </c>
      <c r="AT260" s="201" t="s">
        <v>159</v>
      </c>
      <c r="AU260" s="201" t="s">
        <v>165</v>
      </c>
      <c r="AY260" s="17" t="s">
        <v>156</v>
      </c>
      <c r="BE260" s="202">
        <f>IF(O260="základní",K260,0)</f>
        <v>0</v>
      </c>
      <c r="BF260" s="202">
        <f>IF(O260="snížená",K260,0)</f>
        <v>0</v>
      </c>
      <c r="BG260" s="202">
        <f>IF(O260="zákl. přenesená",K260,0)</f>
        <v>0</v>
      </c>
      <c r="BH260" s="202">
        <f>IF(O260="sníž. přenesená",K260,0)</f>
        <v>0</v>
      </c>
      <c r="BI260" s="202">
        <f>IF(O260="nulová",K260,0)</f>
        <v>0</v>
      </c>
      <c r="BJ260" s="17" t="s">
        <v>165</v>
      </c>
      <c r="BK260" s="202">
        <f>ROUND(P260*H260,2)</f>
        <v>0</v>
      </c>
      <c r="BL260" s="17" t="s">
        <v>248</v>
      </c>
      <c r="BM260" s="201" t="s">
        <v>903</v>
      </c>
    </row>
    <row r="261" spans="1:65" s="2" customFormat="1" ht="11.25">
      <c r="A261" s="34"/>
      <c r="B261" s="35"/>
      <c r="C261" s="36"/>
      <c r="D261" s="203" t="s">
        <v>167</v>
      </c>
      <c r="E261" s="36"/>
      <c r="F261" s="204" t="s">
        <v>388</v>
      </c>
      <c r="G261" s="36"/>
      <c r="H261" s="36"/>
      <c r="I261" s="205"/>
      <c r="J261" s="205"/>
      <c r="K261" s="36"/>
      <c r="L261" s="36"/>
      <c r="M261" s="39"/>
      <c r="N261" s="206"/>
      <c r="O261" s="207"/>
      <c r="P261" s="71"/>
      <c r="Q261" s="71"/>
      <c r="R261" s="71"/>
      <c r="S261" s="71"/>
      <c r="T261" s="71"/>
      <c r="U261" s="71"/>
      <c r="V261" s="71"/>
      <c r="W261" s="71"/>
      <c r="X261" s="72"/>
      <c r="Y261" s="34"/>
      <c r="Z261" s="34"/>
      <c r="AA261" s="34"/>
      <c r="AB261" s="34"/>
      <c r="AC261" s="34"/>
      <c r="AD261" s="34"/>
      <c r="AE261" s="34"/>
      <c r="AT261" s="17" t="s">
        <v>167</v>
      </c>
      <c r="AU261" s="17" t="s">
        <v>165</v>
      </c>
    </row>
    <row r="262" spans="1:65" s="2" customFormat="1" ht="24.2" customHeight="1">
      <c r="A262" s="34"/>
      <c r="B262" s="35"/>
      <c r="C262" s="189" t="s">
        <v>402</v>
      </c>
      <c r="D262" s="189" t="s">
        <v>159</v>
      </c>
      <c r="E262" s="190" t="s">
        <v>390</v>
      </c>
      <c r="F262" s="191" t="s">
        <v>391</v>
      </c>
      <c r="G262" s="192" t="s">
        <v>175</v>
      </c>
      <c r="H262" s="193">
        <v>1</v>
      </c>
      <c r="I262" s="194"/>
      <c r="J262" s="194"/>
      <c r="K262" s="195">
        <f>ROUND(P262*H262,2)</f>
        <v>0</v>
      </c>
      <c r="L262" s="191" t="s">
        <v>163</v>
      </c>
      <c r="M262" s="39"/>
      <c r="N262" s="196" t="s">
        <v>1</v>
      </c>
      <c r="O262" s="197" t="s">
        <v>38</v>
      </c>
      <c r="P262" s="198">
        <f>I262+J262</f>
        <v>0</v>
      </c>
      <c r="Q262" s="198">
        <f>ROUND(I262*H262,2)</f>
        <v>0</v>
      </c>
      <c r="R262" s="198">
        <f>ROUND(J262*H262,2)</f>
        <v>0</v>
      </c>
      <c r="S262" s="71"/>
      <c r="T262" s="199">
        <f>S262*H262</f>
        <v>0</v>
      </c>
      <c r="U262" s="199">
        <v>1.027E-2</v>
      </c>
      <c r="V262" s="199">
        <f>U262*H262</f>
        <v>1.027E-2</v>
      </c>
      <c r="W262" s="199">
        <v>0</v>
      </c>
      <c r="X262" s="200">
        <f>W262*H262</f>
        <v>0</v>
      </c>
      <c r="Y262" s="34"/>
      <c r="Z262" s="34"/>
      <c r="AA262" s="34"/>
      <c r="AB262" s="34"/>
      <c r="AC262" s="34"/>
      <c r="AD262" s="34"/>
      <c r="AE262" s="34"/>
      <c r="AR262" s="201" t="s">
        <v>248</v>
      </c>
      <c r="AT262" s="201" t="s">
        <v>159</v>
      </c>
      <c r="AU262" s="201" t="s">
        <v>165</v>
      </c>
      <c r="AY262" s="17" t="s">
        <v>156</v>
      </c>
      <c r="BE262" s="202">
        <f>IF(O262="základní",K262,0)</f>
        <v>0</v>
      </c>
      <c r="BF262" s="202">
        <f>IF(O262="snížená",K262,0)</f>
        <v>0</v>
      </c>
      <c r="BG262" s="202">
        <f>IF(O262="zákl. přenesená",K262,0)</f>
        <v>0</v>
      </c>
      <c r="BH262" s="202">
        <f>IF(O262="sníž. přenesená",K262,0)</f>
        <v>0</v>
      </c>
      <c r="BI262" s="202">
        <f>IF(O262="nulová",K262,0)</f>
        <v>0</v>
      </c>
      <c r="BJ262" s="17" t="s">
        <v>165</v>
      </c>
      <c r="BK262" s="202">
        <f>ROUND(P262*H262,2)</f>
        <v>0</v>
      </c>
      <c r="BL262" s="17" t="s">
        <v>248</v>
      </c>
      <c r="BM262" s="201" t="s">
        <v>904</v>
      </c>
    </row>
    <row r="263" spans="1:65" s="2" customFormat="1" ht="11.25">
      <c r="A263" s="34"/>
      <c r="B263" s="35"/>
      <c r="C263" s="36"/>
      <c r="D263" s="203" t="s">
        <v>167</v>
      </c>
      <c r="E263" s="36"/>
      <c r="F263" s="204" t="s">
        <v>393</v>
      </c>
      <c r="G263" s="36"/>
      <c r="H263" s="36"/>
      <c r="I263" s="205"/>
      <c r="J263" s="205"/>
      <c r="K263" s="36"/>
      <c r="L263" s="36"/>
      <c r="M263" s="39"/>
      <c r="N263" s="206"/>
      <c r="O263" s="207"/>
      <c r="P263" s="71"/>
      <c r="Q263" s="71"/>
      <c r="R263" s="71"/>
      <c r="S263" s="71"/>
      <c r="T263" s="71"/>
      <c r="U263" s="71"/>
      <c r="V263" s="71"/>
      <c r="W263" s="71"/>
      <c r="X263" s="72"/>
      <c r="Y263" s="34"/>
      <c r="Z263" s="34"/>
      <c r="AA263" s="34"/>
      <c r="AB263" s="34"/>
      <c r="AC263" s="34"/>
      <c r="AD263" s="34"/>
      <c r="AE263" s="34"/>
      <c r="AT263" s="17" t="s">
        <v>167</v>
      </c>
      <c r="AU263" s="17" t="s">
        <v>165</v>
      </c>
    </row>
    <row r="264" spans="1:65" s="2" customFormat="1" ht="24.2" customHeight="1">
      <c r="A264" s="34"/>
      <c r="B264" s="35"/>
      <c r="C264" s="241" t="s">
        <v>407</v>
      </c>
      <c r="D264" s="241" t="s">
        <v>242</v>
      </c>
      <c r="E264" s="242" t="s">
        <v>395</v>
      </c>
      <c r="F264" s="243" t="s">
        <v>396</v>
      </c>
      <c r="G264" s="244" t="s">
        <v>162</v>
      </c>
      <c r="H264" s="245">
        <v>1</v>
      </c>
      <c r="I264" s="246"/>
      <c r="J264" s="247"/>
      <c r="K264" s="248">
        <f>ROUND(P264*H264,2)</f>
        <v>0</v>
      </c>
      <c r="L264" s="243" t="s">
        <v>163</v>
      </c>
      <c r="M264" s="249"/>
      <c r="N264" s="250" t="s">
        <v>1</v>
      </c>
      <c r="O264" s="197" t="s">
        <v>38</v>
      </c>
      <c r="P264" s="198">
        <f>I264+J264</f>
        <v>0</v>
      </c>
      <c r="Q264" s="198">
        <f>ROUND(I264*H264,2)</f>
        <v>0</v>
      </c>
      <c r="R264" s="198">
        <f>ROUND(J264*H264,2)</f>
        <v>0</v>
      </c>
      <c r="S264" s="71"/>
      <c r="T264" s="199">
        <f>S264*H264</f>
        <v>0</v>
      </c>
      <c r="U264" s="199">
        <v>0.29799999999999999</v>
      </c>
      <c r="V264" s="199">
        <f>U264*H264</f>
        <v>0.29799999999999999</v>
      </c>
      <c r="W264" s="199">
        <v>0</v>
      </c>
      <c r="X264" s="200">
        <f>W264*H264</f>
        <v>0</v>
      </c>
      <c r="Y264" s="34"/>
      <c r="Z264" s="34"/>
      <c r="AA264" s="34"/>
      <c r="AB264" s="34"/>
      <c r="AC264" s="34"/>
      <c r="AD264" s="34"/>
      <c r="AE264" s="34"/>
      <c r="AR264" s="201" t="s">
        <v>346</v>
      </c>
      <c r="AT264" s="201" t="s">
        <v>242</v>
      </c>
      <c r="AU264" s="201" t="s">
        <v>165</v>
      </c>
      <c r="AY264" s="17" t="s">
        <v>156</v>
      </c>
      <c r="BE264" s="202">
        <f>IF(O264="základní",K264,0)</f>
        <v>0</v>
      </c>
      <c r="BF264" s="202">
        <f>IF(O264="snížená",K264,0)</f>
        <v>0</v>
      </c>
      <c r="BG264" s="202">
        <f>IF(O264="zákl. přenesená",K264,0)</f>
        <v>0</v>
      </c>
      <c r="BH264" s="202">
        <f>IF(O264="sníž. přenesená",K264,0)</f>
        <v>0</v>
      </c>
      <c r="BI264" s="202">
        <f>IF(O264="nulová",K264,0)</f>
        <v>0</v>
      </c>
      <c r="BJ264" s="17" t="s">
        <v>165</v>
      </c>
      <c r="BK264" s="202">
        <f>ROUND(P264*H264,2)</f>
        <v>0</v>
      </c>
      <c r="BL264" s="17" t="s">
        <v>248</v>
      </c>
      <c r="BM264" s="201" t="s">
        <v>905</v>
      </c>
    </row>
    <row r="265" spans="1:65" s="2" customFormat="1" ht="24.2" customHeight="1">
      <c r="A265" s="34"/>
      <c r="B265" s="35"/>
      <c r="C265" s="189" t="s">
        <v>489</v>
      </c>
      <c r="D265" s="189" t="s">
        <v>159</v>
      </c>
      <c r="E265" s="190" t="s">
        <v>403</v>
      </c>
      <c r="F265" s="191" t="s">
        <v>404</v>
      </c>
      <c r="G265" s="192" t="s">
        <v>162</v>
      </c>
      <c r="H265" s="193">
        <v>1</v>
      </c>
      <c r="I265" s="194"/>
      <c r="J265" s="194"/>
      <c r="K265" s="195">
        <f>ROUND(P265*H265,2)</f>
        <v>0</v>
      </c>
      <c r="L265" s="191" t="s">
        <v>163</v>
      </c>
      <c r="M265" s="39"/>
      <c r="N265" s="196" t="s">
        <v>1</v>
      </c>
      <c r="O265" s="197" t="s">
        <v>38</v>
      </c>
      <c r="P265" s="198">
        <f>I265+J265</f>
        <v>0</v>
      </c>
      <c r="Q265" s="198">
        <f>ROUND(I265*H265,2)</f>
        <v>0</v>
      </c>
      <c r="R265" s="198">
        <f>ROUND(J265*H265,2)</f>
        <v>0</v>
      </c>
      <c r="S265" s="71"/>
      <c r="T265" s="199">
        <f>S265*H265</f>
        <v>0</v>
      </c>
      <c r="U265" s="199">
        <v>0</v>
      </c>
      <c r="V265" s="199">
        <f>U265*H265</f>
        <v>0</v>
      </c>
      <c r="W265" s="199">
        <v>0</v>
      </c>
      <c r="X265" s="200">
        <f>W265*H265</f>
        <v>0</v>
      </c>
      <c r="Y265" s="34"/>
      <c r="Z265" s="34"/>
      <c r="AA265" s="34"/>
      <c r="AB265" s="34"/>
      <c r="AC265" s="34"/>
      <c r="AD265" s="34"/>
      <c r="AE265" s="34"/>
      <c r="AR265" s="201" t="s">
        <v>248</v>
      </c>
      <c r="AT265" s="201" t="s">
        <v>159</v>
      </c>
      <c r="AU265" s="201" t="s">
        <v>165</v>
      </c>
      <c r="AY265" s="17" t="s">
        <v>156</v>
      </c>
      <c r="BE265" s="202">
        <f>IF(O265="základní",K265,0)</f>
        <v>0</v>
      </c>
      <c r="BF265" s="202">
        <f>IF(O265="snížená",K265,0)</f>
        <v>0</v>
      </c>
      <c r="BG265" s="202">
        <f>IF(O265="zákl. přenesená",K265,0)</f>
        <v>0</v>
      </c>
      <c r="BH265" s="202">
        <f>IF(O265="sníž. přenesená",K265,0)</f>
        <v>0</v>
      </c>
      <c r="BI265" s="202">
        <f>IF(O265="nulová",K265,0)</f>
        <v>0</v>
      </c>
      <c r="BJ265" s="17" t="s">
        <v>165</v>
      </c>
      <c r="BK265" s="202">
        <f>ROUND(P265*H265,2)</f>
        <v>0</v>
      </c>
      <c r="BL265" s="17" t="s">
        <v>248</v>
      </c>
      <c r="BM265" s="201" t="s">
        <v>906</v>
      </c>
    </row>
    <row r="266" spans="1:65" s="2" customFormat="1" ht="11.25">
      <c r="A266" s="34"/>
      <c r="B266" s="35"/>
      <c r="C266" s="36"/>
      <c r="D266" s="203" t="s">
        <v>167</v>
      </c>
      <c r="E266" s="36"/>
      <c r="F266" s="204" t="s">
        <v>406</v>
      </c>
      <c r="G266" s="36"/>
      <c r="H266" s="36"/>
      <c r="I266" s="205"/>
      <c r="J266" s="205"/>
      <c r="K266" s="36"/>
      <c r="L266" s="36"/>
      <c r="M266" s="39"/>
      <c r="N266" s="206"/>
      <c r="O266" s="207"/>
      <c r="P266" s="71"/>
      <c r="Q266" s="71"/>
      <c r="R266" s="71"/>
      <c r="S266" s="71"/>
      <c r="T266" s="71"/>
      <c r="U266" s="71"/>
      <c r="V266" s="71"/>
      <c r="W266" s="71"/>
      <c r="X266" s="72"/>
      <c r="Y266" s="34"/>
      <c r="Z266" s="34"/>
      <c r="AA266" s="34"/>
      <c r="AB266" s="34"/>
      <c r="AC266" s="34"/>
      <c r="AD266" s="34"/>
      <c r="AE266" s="34"/>
      <c r="AT266" s="17" t="s">
        <v>167</v>
      </c>
      <c r="AU266" s="17" t="s">
        <v>165</v>
      </c>
    </row>
    <row r="267" spans="1:65" s="2" customFormat="1" ht="24.2" customHeight="1">
      <c r="A267" s="34"/>
      <c r="B267" s="35"/>
      <c r="C267" s="189" t="s">
        <v>494</v>
      </c>
      <c r="D267" s="189" t="s">
        <v>159</v>
      </c>
      <c r="E267" s="190" t="s">
        <v>408</v>
      </c>
      <c r="F267" s="191" t="s">
        <v>409</v>
      </c>
      <c r="G267" s="192" t="s">
        <v>314</v>
      </c>
      <c r="H267" s="193">
        <v>0.35499999999999998</v>
      </c>
      <c r="I267" s="194"/>
      <c r="J267" s="194"/>
      <c r="K267" s="195">
        <f>ROUND(P267*H267,2)</f>
        <v>0</v>
      </c>
      <c r="L267" s="191" t="s">
        <v>163</v>
      </c>
      <c r="M267" s="39"/>
      <c r="N267" s="196" t="s">
        <v>1</v>
      </c>
      <c r="O267" s="197" t="s">
        <v>38</v>
      </c>
      <c r="P267" s="198">
        <f>I267+J267</f>
        <v>0</v>
      </c>
      <c r="Q267" s="198">
        <f>ROUND(I267*H267,2)</f>
        <v>0</v>
      </c>
      <c r="R267" s="198">
        <f>ROUND(J267*H267,2)</f>
        <v>0</v>
      </c>
      <c r="S267" s="71"/>
      <c r="T267" s="199">
        <f>S267*H267</f>
        <v>0</v>
      </c>
      <c r="U267" s="199">
        <v>0</v>
      </c>
      <c r="V267" s="199">
        <f>U267*H267</f>
        <v>0</v>
      </c>
      <c r="W267" s="199">
        <v>0</v>
      </c>
      <c r="X267" s="200">
        <f>W267*H267</f>
        <v>0</v>
      </c>
      <c r="Y267" s="34"/>
      <c r="Z267" s="34"/>
      <c r="AA267" s="34"/>
      <c r="AB267" s="34"/>
      <c r="AC267" s="34"/>
      <c r="AD267" s="34"/>
      <c r="AE267" s="34"/>
      <c r="AR267" s="201" t="s">
        <v>248</v>
      </c>
      <c r="AT267" s="201" t="s">
        <v>159</v>
      </c>
      <c r="AU267" s="201" t="s">
        <v>165</v>
      </c>
      <c r="AY267" s="17" t="s">
        <v>156</v>
      </c>
      <c r="BE267" s="202">
        <f>IF(O267="základní",K267,0)</f>
        <v>0</v>
      </c>
      <c r="BF267" s="202">
        <f>IF(O267="snížená",K267,0)</f>
        <v>0</v>
      </c>
      <c r="BG267" s="202">
        <f>IF(O267="zákl. přenesená",K267,0)</f>
        <v>0</v>
      </c>
      <c r="BH267" s="202">
        <f>IF(O267="sníž. přenesená",K267,0)</f>
        <v>0</v>
      </c>
      <c r="BI267" s="202">
        <f>IF(O267="nulová",K267,0)</f>
        <v>0</v>
      </c>
      <c r="BJ267" s="17" t="s">
        <v>165</v>
      </c>
      <c r="BK267" s="202">
        <f>ROUND(P267*H267,2)</f>
        <v>0</v>
      </c>
      <c r="BL267" s="17" t="s">
        <v>248</v>
      </c>
      <c r="BM267" s="201" t="s">
        <v>907</v>
      </c>
    </row>
    <row r="268" spans="1:65" s="2" customFormat="1" ht="11.25">
      <c r="A268" s="34"/>
      <c r="B268" s="35"/>
      <c r="C268" s="36"/>
      <c r="D268" s="203" t="s">
        <v>167</v>
      </c>
      <c r="E268" s="36"/>
      <c r="F268" s="204" t="s">
        <v>411</v>
      </c>
      <c r="G268" s="36"/>
      <c r="H268" s="36"/>
      <c r="I268" s="205"/>
      <c r="J268" s="205"/>
      <c r="K268" s="36"/>
      <c r="L268" s="36"/>
      <c r="M268" s="39"/>
      <c r="N268" s="206"/>
      <c r="O268" s="207"/>
      <c r="P268" s="71"/>
      <c r="Q268" s="71"/>
      <c r="R268" s="71"/>
      <c r="S268" s="71"/>
      <c r="T268" s="71"/>
      <c r="U268" s="71"/>
      <c r="V268" s="71"/>
      <c r="W268" s="71"/>
      <c r="X268" s="72"/>
      <c r="Y268" s="34"/>
      <c r="Z268" s="34"/>
      <c r="AA268" s="34"/>
      <c r="AB268" s="34"/>
      <c r="AC268" s="34"/>
      <c r="AD268" s="34"/>
      <c r="AE268" s="34"/>
      <c r="AT268" s="17" t="s">
        <v>167</v>
      </c>
      <c r="AU268" s="17" t="s">
        <v>165</v>
      </c>
    </row>
    <row r="269" spans="1:65" s="2" customFormat="1" ht="24">
      <c r="A269" s="34"/>
      <c r="B269" s="35"/>
      <c r="C269" s="189" t="s">
        <v>499</v>
      </c>
      <c r="D269" s="189" t="s">
        <v>159</v>
      </c>
      <c r="E269" s="190" t="s">
        <v>413</v>
      </c>
      <c r="F269" s="191" t="s">
        <v>414</v>
      </c>
      <c r="G269" s="192" t="s">
        <v>415</v>
      </c>
      <c r="H269" s="251"/>
      <c r="I269" s="194"/>
      <c r="J269" s="194"/>
      <c r="K269" s="195">
        <f>ROUND(P269*H269,2)</f>
        <v>0</v>
      </c>
      <c r="L269" s="191" t="s">
        <v>163</v>
      </c>
      <c r="M269" s="39"/>
      <c r="N269" s="196" t="s">
        <v>1</v>
      </c>
      <c r="O269" s="197" t="s">
        <v>38</v>
      </c>
      <c r="P269" s="198">
        <f>I269+J269</f>
        <v>0</v>
      </c>
      <c r="Q269" s="198">
        <f>ROUND(I269*H269,2)</f>
        <v>0</v>
      </c>
      <c r="R269" s="198">
        <f>ROUND(J269*H269,2)</f>
        <v>0</v>
      </c>
      <c r="S269" s="71"/>
      <c r="T269" s="199">
        <f>S269*H269</f>
        <v>0</v>
      </c>
      <c r="U269" s="199">
        <v>0</v>
      </c>
      <c r="V269" s="199">
        <f>U269*H269</f>
        <v>0</v>
      </c>
      <c r="W269" s="199">
        <v>0</v>
      </c>
      <c r="X269" s="200">
        <f>W269*H269</f>
        <v>0</v>
      </c>
      <c r="Y269" s="34"/>
      <c r="Z269" s="34"/>
      <c r="AA269" s="34"/>
      <c r="AB269" s="34"/>
      <c r="AC269" s="34"/>
      <c r="AD269" s="34"/>
      <c r="AE269" s="34"/>
      <c r="AR269" s="201" t="s">
        <v>248</v>
      </c>
      <c r="AT269" s="201" t="s">
        <v>159</v>
      </c>
      <c r="AU269" s="201" t="s">
        <v>165</v>
      </c>
      <c r="AY269" s="17" t="s">
        <v>156</v>
      </c>
      <c r="BE269" s="202">
        <f>IF(O269="základní",K269,0)</f>
        <v>0</v>
      </c>
      <c r="BF269" s="202">
        <f>IF(O269="snížená",K269,0)</f>
        <v>0</v>
      </c>
      <c r="BG269" s="202">
        <f>IF(O269="zákl. přenesená",K269,0)</f>
        <v>0</v>
      </c>
      <c r="BH269" s="202">
        <f>IF(O269="sníž. přenesená",K269,0)</f>
        <v>0</v>
      </c>
      <c r="BI269" s="202">
        <f>IF(O269="nulová",K269,0)</f>
        <v>0</v>
      </c>
      <c r="BJ269" s="17" t="s">
        <v>165</v>
      </c>
      <c r="BK269" s="202">
        <f>ROUND(P269*H269,2)</f>
        <v>0</v>
      </c>
      <c r="BL269" s="17" t="s">
        <v>248</v>
      </c>
      <c r="BM269" s="201" t="s">
        <v>908</v>
      </c>
    </row>
    <row r="270" spans="1:65" s="2" customFormat="1" ht="11.25">
      <c r="A270" s="34"/>
      <c r="B270" s="35"/>
      <c r="C270" s="36"/>
      <c r="D270" s="203" t="s">
        <v>167</v>
      </c>
      <c r="E270" s="36"/>
      <c r="F270" s="204" t="s">
        <v>417</v>
      </c>
      <c r="G270" s="36"/>
      <c r="H270" s="36"/>
      <c r="I270" s="205"/>
      <c r="J270" s="205"/>
      <c r="K270" s="36"/>
      <c r="L270" s="36"/>
      <c r="M270" s="39"/>
      <c r="N270" s="206"/>
      <c r="O270" s="207"/>
      <c r="P270" s="71"/>
      <c r="Q270" s="71"/>
      <c r="R270" s="71"/>
      <c r="S270" s="71"/>
      <c r="T270" s="71"/>
      <c r="U270" s="71"/>
      <c r="V270" s="71"/>
      <c r="W270" s="71"/>
      <c r="X270" s="72"/>
      <c r="Y270" s="34"/>
      <c r="Z270" s="34"/>
      <c r="AA270" s="34"/>
      <c r="AB270" s="34"/>
      <c r="AC270" s="34"/>
      <c r="AD270" s="34"/>
      <c r="AE270" s="34"/>
      <c r="AT270" s="17" t="s">
        <v>167</v>
      </c>
      <c r="AU270" s="17" t="s">
        <v>165</v>
      </c>
    </row>
    <row r="271" spans="1:65" s="2" customFormat="1" ht="24.2" customHeight="1">
      <c r="A271" s="34"/>
      <c r="B271" s="35"/>
      <c r="C271" s="189" t="s">
        <v>506</v>
      </c>
      <c r="D271" s="189" t="s">
        <v>159</v>
      </c>
      <c r="E271" s="190" t="s">
        <v>419</v>
      </c>
      <c r="F271" s="191" t="s">
        <v>420</v>
      </c>
      <c r="G271" s="192" t="s">
        <v>415</v>
      </c>
      <c r="H271" s="251"/>
      <c r="I271" s="194"/>
      <c r="J271" s="194"/>
      <c r="K271" s="195">
        <f>ROUND(P271*H271,2)</f>
        <v>0</v>
      </c>
      <c r="L271" s="191" t="s">
        <v>163</v>
      </c>
      <c r="M271" s="39"/>
      <c r="N271" s="196" t="s">
        <v>1</v>
      </c>
      <c r="O271" s="197" t="s">
        <v>38</v>
      </c>
      <c r="P271" s="198">
        <f>I271+J271</f>
        <v>0</v>
      </c>
      <c r="Q271" s="198">
        <f>ROUND(I271*H271,2)</f>
        <v>0</v>
      </c>
      <c r="R271" s="198">
        <f>ROUND(J271*H271,2)</f>
        <v>0</v>
      </c>
      <c r="S271" s="71"/>
      <c r="T271" s="199">
        <f>S271*H271</f>
        <v>0</v>
      </c>
      <c r="U271" s="199">
        <v>0</v>
      </c>
      <c r="V271" s="199">
        <f>U271*H271</f>
        <v>0</v>
      </c>
      <c r="W271" s="199">
        <v>0</v>
      </c>
      <c r="X271" s="200">
        <f>W271*H271</f>
        <v>0</v>
      </c>
      <c r="Y271" s="34"/>
      <c r="Z271" s="34"/>
      <c r="AA271" s="34"/>
      <c r="AB271" s="34"/>
      <c r="AC271" s="34"/>
      <c r="AD271" s="34"/>
      <c r="AE271" s="34"/>
      <c r="AR271" s="201" t="s">
        <v>248</v>
      </c>
      <c r="AT271" s="201" t="s">
        <v>159</v>
      </c>
      <c r="AU271" s="201" t="s">
        <v>165</v>
      </c>
      <c r="AY271" s="17" t="s">
        <v>156</v>
      </c>
      <c r="BE271" s="202">
        <f>IF(O271="základní",K271,0)</f>
        <v>0</v>
      </c>
      <c r="BF271" s="202">
        <f>IF(O271="snížená",K271,0)</f>
        <v>0</v>
      </c>
      <c r="BG271" s="202">
        <f>IF(O271="zákl. přenesená",K271,0)</f>
        <v>0</v>
      </c>
      <c r="BH271" s="202">
        <f>IF(O271="sníž. přenesená",K271,0)</f>
        <v>0</v>
      </c>
      <c r="BI271" s="202">
        <f>IF(O271="nulová",K271,0)</f>
        <v>0</v>
      </c>
      <c r="BJ271" s="17" t="s">
        <v>165</v>
      </c>
      <c r="BK271" s="202">
        <f>ROUND(P271*H271,2)</f>
        <v>0</v>
      </c>
      <c r="BL271" s="17" t="s">
        <v>248</v>
      </c>
      <c r="BM271" s="201" t="s">
        <v>909</v>
      </c>
    </row>
    <row r="272" spans="1:65" s="2" customFormat="1" ht="11.25">
      <c r="A272" s="34"/>
      <c r="B272" s="35"/>
      <c r="C272" s="36"/>
      <c r="D272" s="203" t="s">
        <v>167</v>
      </c>
      <c r="E272" s="36"/>
      <c r="F272" s="204" t="s">
        <v>422</v>
      </c>
      <c r="G272" s="36"/>
      <c r="H272" s="36"/>
      <c r="I272" s="205"/>
      <c r="J272" s="205"/>
      <c r="K272" s="36"/>
      <c r="L272" s="36"/>
      <c r="M272" s="39"/>
      <c r="N272" s="206"/>
      <c r="O272" s="207"/>
      <c r="P272" s="71"/>
      <c r="Q272" s="71"/>
      <c r="R272" s="71"/>
      <c r="S272" s="71"/>
      <c r="T272" s="71"/>
      <c r="U272" s="71"/>
      <c r="V272" s="71"/>
      <c r="W272" s="71"/>
      <c r="X272" s="72"/>
      <c r="Y272" s="34"/>
      <c r="Z272" s="34"/>
      <c r="AA272" s="34"/>
      <c r="AB272" s="34"/>
      <c r="AC272" s="34"/>
      <c r="AD272" s="34"/>
      <c r="AE272" s="34"/>
      <c r="AT272" s="17" t="s">
        <v>167</v>
      </c>
      <c r="AU272" s="17" t="s">
        <v>165</v>
      </c>
    </row>
    <row r="273" spans="1:65" s="2" customFormat="1" ht="16.5" customHeight="1">
      <c r="A273" s="34"/>
      <c r="B273" s="35"/>
      <c r="C273" s="189" t="s">
        <v>484</v>
      </c>
      <c r="D273" s="189" t="s">
        <v>159</v>
      </c>
      <c r="E273" s="190" t="s">
        <v>399</v>
      </c>
      <c r="F273" s="191" t="s">
        <v>400</v>
      </c>
      <c r="G273" s="192" t="s">
        <v>175</v>
      </c>
      <c r="H273" s="193">
        <v>1</v>
      </c>
      <c r="I273" s="194"/>
      <c r="J273" s="194"/>
      <c r="K273" s="195">
        <f>ROUND(P273*H273,2)</f>
        <v>0</v>
      </c>
      <c r="L273" s="191" t="s">
        <v>1</v>
      </c>
      <c r="M273" s="39"/>
      <c r="N273" s="196" t="s">
        <v>1</v>
      </c>
      <c r="O273" s="197" t="s">
        <v>38</v>
      </c>
      <c r="P273" s="198">
        <f>I273+J273</f>
        <v>0</v>
      </c>
      <c r="Q273" s="198">
        <f>ROUND(I273*H273,2)</f>
        <v>0</v>
      </c>
      <c r="R273" s="198">
        <f>ROUND(J273*H273,2)</f>
        <v>0</v>
      </c>
      <c r="S273" s="71"/>
      <c r="T273" s="199">
        <f>S273*H273</f>
        <v>0</v>
      </c>
      <c r="U273" s="199">
        <v>0</v>
      </c>
      <c r="V273" s="199">
        <f>U273*H273</f>
        <v>0</v>
      </c>
      <c r="W273" s="199">
        <v>0</v>
      </c>
      <c r="X273" s="200">
        <f>W273*H273</f>
        <v>0</v>
      </c>
      <c r="Y273" s="34"/>
      <c r="Z273" s="34"/>
      <c r="AA273" s="34"/>
      <c r="AB273" s="34"/>
      <c r="AC273" s="34"/>
      <c r="AD273" s="34"/>
      <c r="AE273" s="34"/>
      <c r="AR273" s="201" t="s">
        <v>248</v>
      </c>
      <c r="AT273" s="201" t="s">
        <v>159</v>
      </c>
      <c r="AU273" s="201" t="s">
        <v>165</v>
      </c>
      <c r="AY273" s="17" t="s">
        <v>156</v>
      </c>
      <c r="BE273" s="202">
        <f>IF(O273="základní",K273,0)</f>
        <v>0</v>
      </c>
      <c r="BF273" s="202">
        <f>IF(O273="snížená",K273,0)</f>
        <v>0</v>
      </c>
      <c r="BG273" s="202">
        <f>IF(O273="zákl. přenesená",K273,0)</f>
        <v>0</v>
      </c>
      <c r="BH273" s="202">
        <f>IF(O273="sníž. přenesená",K273,0)</f>
        <v>0</v>
      </c>
      <c r="BI273" s="202">
        <f>IF(O273="nulová",K273,0)</f>
        <v>0</v>
      </c>
      <c r="BJ273" s="17" t="s">
        <v>165</v>
      </c>
      <c r="BK273" s="202">
        <f>ROUND(P273*H273,2)</f>
        <v>0</v>
      </c>
      <c r="BL273" s="17" t="s">
        <v>248</v>
      </c>
      <c r="BM273" s="201" t="s">
        <v>910</v>
      </c>
    </row>
    <row r="274" spans="1:65" s="12" customFormat="1" ht="22.9" customHeight="1">
      <c r="B274" s="172"/>
      <c r="C274" s="173"/>
      <c r="D274" s="174" t="s">
        <v>73</v>
      </c>
      <c r="E274" s="187" t="s">
        <v>423</v>
      </c>
      <c r="F274" s="187" t="s">
        <v>424</v>
      </c>
      <c r="G274" s="173"/>
      <c r="H274" s="173"/>
      <c r="I274" s="176"/>
      <c r="J274" s="176"/>
      <c r="K274" s="188">
        <f>BK274</f>
        <v>0</v>
      </c>
      <c r="L274" s="173"/>
      <c r="M274" s="178"/>
      <c r="N274" s="179"/>
      <c r="O274" s="180"/>
      <c r="P274" s="180"/>
      <c r="Q274" s="181">
        <f>SUM(Q275:Q286)</f>
        <v>0</v>
      </c>
      <c r="R274" s="181">
        <f>SUM(R275:R286)</f>
        <v>0</v>
      </c>
      <c r="S274" s="180"/>
      <c r="T274" s="182">
        <f>SUM(T275:T286)</f>
        <v>0</v>
      </c>
      <c r="U274" s="180"/>
      <c r="V274" s="182">
        <f>SUM(V275:V286)</f>
        <v>9.9499999999999988E-3</v>
      </c>
      <c r="W274" s="180"/>
      <c r="X274" s="183">
        <f>SUM(X275:X286)</f>
        <v>0</v>
      </c>
      <c r="AR274" s="184" t="s">
        <v>165</v>
      </c>
      <c r="AT274" s="185" t="s">
        <v>73</v>
      </c>
      <c r="AU274" s="185" t="s">
        <v>82</v>
      </c>
      <c r="AY274" s="184" t="s">
        <v>156</v>
      </c>
      <c r="BK274" s="186">
        <f>SUM(BK275:BK286)</f>
        <v>0</v>
      </c>
    </row>
    <row r="275" spans="1:65" s="2" customFormat="1" ht="37.9" customHeight="1">
      <c r="A275" s="34"/>
      <c r="B275" s="35"/>
      <c r="C275" s="189" t="s">
        <v>511</v>
      </c>
      <c r="D275" s="189" t="s">
        <v>159</v>
      </c>
      <c r="E275" s="190" t="s">
        <v>426</v>
      </c>
      <c r="F275" s="191" t="s">
        <v>427</v>
      </c>
      <c r="G275" s="192" t="s">
        <v>175</v>
      </c>
      <c r="H275" s="193">
        <v>1</v>
      </c>
      <c r="I275" s="194"/>
      <c r="J275" s="194"/>
      <c r="K275" s="195">
        <f>ROUND(P275*H275,2)</f>
        <v>0</v>
      </c>
      <c r="L275" s="191" t="s">
        <v>163</v>
      </c>
      <c r="M275" s="39"/>
      <c r="N275" s="196" t="s">
        <v>1</v>
      </c>
      <c r="O275" s="197" t="s">
        <v>38</v>
      </c>
      <c r="P275" s="198">
        <f>I275+J275</f>
        <v>0</v>
      </c>
      <c r="Q275" s="198">
        <f>ROUND(I275*H275,2)</f>
        <v>0</v>
      </c>
      <c r="R275" s="198">
        <f>ROUND(J275*H275,2)</f>
        <v>0</v>
      </c>
      <c r="S275" s="71"/>
      <c r="T275" s="199">
        <f>S275*H275</f>
        <v>0</v>
      </c>
      <c r="U275" s="199">
        <v>6.5700000000000003E-3</v>
      </c>
      <c r="V275" s="199">
        <f>U275*H275</f>
        <v>6.5700000000000003E-3</v>
      </c>
      <c r="W275" s="199">
        <v>0</v>
      </c>
      <c r="X275" s="200">
        <f>W275*H275</f>
        <v>0</v>
      </c>
      <c r="Y275" s="34"/>
      <c r="Z275" s="34"/>
      <c r="AA275" s="34"/>
      <c r="AB275" s="34"/>
      <c r="AC275" s="34"/>
      <c r="AD275" s="34"/>
      <c r="AE275" s="34"/>
      <c r="AR275" s="201" t="s">
        <v>248</v>
      </c>
      <c r="AT275" s="201" t="s">
        <v>159</v>
      </c>
      <c r="AU275" s="201" t="s">
        <v>165</v>
      </c>
      <c r="AY275" s="17" t="s">
        <v>156</v>
      </c>
      <c r="BE275" s="202">
        <f>IF(O275="základní",K275,0)</f>
        <v>0</v>
      </c>
      <c r="BF275" s="202">
        <f>IF(O275="snížená",K275,0)</f>
        <v>0</v>
      </c>
      <c r="BG275" s="202">
        <f>IF(O275="zákl. přenesená",K275,0)</f>
        <v>0</v>
      </c>
      <c r="BH275" s="202">
        <f>IF(O275="sníž. přenesená",K275,0)</f>
        <v>0</v>
      </c>
      <c r="BI275" s="202">
        <f>IF(O275="nulová",K275,0)</f>
        <v>0</v>
      </c>
      <c r="BJ275" s="17" t="s">
        <v>165</v>
      </c>
      <c r="BK275" s="202">
        <f>ROUND(P275*H275,2)</f>
        <v>0</v>
      </c>
      <c r="BL275" s="17" t="s">
        <v>248</v>
      </c>
      <c r="BM275" s="201" t="s">
        <v>911</v>
      </c>
    </row>
    <row r="276" spans="1:65" s="2" customFormat="1" ht="11.25">
      <c r="A276" s="34"/>
      <c r="B276" s="35"/>
      <c r="C276" s="36"/>
      <c r="D276" s="203" t="s">
        <v>167</v>
      </c>
      <c r="E276" s="36"/>
      <c r="F276" s="204" t="s">
        <v>429</v>
      </c>
      <c r="G276" s="36"/>
      <c r="H276" s="36"/>
      <c r="I276" s="205"/>
      <c r="J276" s="205"/>
      <c r="K276" s="36"/>
      <c r="L276" s="36"/>
      <c r="M276" s="39"/>
      <c r="N276" s="206"/>
      <c r="O276" s="207"/>
      <c r="P276" s="71"/>
      <c r="Q276" s="71"/>
      <c r="R276" s="71"/>
      <c r="S276" s="71"/>
      <c r="T276" s="71"/>
      <c r="U276" s="71"/>
      <c r="V276" s="71"/>
      <c r="W276" s="71"/>
      <c r="X276" s="72"/>
      <c r="Y276" s="34"/>
      <c r="Z276" s="34"/>
      <c r="AA276" s="34"/>
      <c r="AB276" s="34"/>
      <c r="AC276" s="34"/>
      <c r="AD276" s="34"/>
      <c r="AE276" s="34"/>
      <c r="AT276" s="17" t="s">
        <v>167</v>
      </c>
      <c r="AU276" s="17" t="s">
        <v>165</v>
      </c>
    </row>
    <row r="277" spans="1:65" s="2" customFormat="1" ht="16.5" customHeight="1">
      <c r="A277" s="34"/>
      <c r="B277" s="35"/>
      <c r="C277" s="241" t="s">
        <v>516</v>
      </c>
      <c r="D277" s="241" t="s">
        <v>242</v>
      </c>
      <c r="E277" s="242" t="s">
        <v>431</v>
      </c>
      <c r="F277" s="243" t="s">
        <v>432</v>
      </c>
      <c r="G277" s="244" t="s">
        <v>162</v>
      </c>
      <c r="H277" s="245">
        <v>1</v>
      </c>
      <c r="I277" s="246"/>
      <c r="J277" s="247"/>
      <c r="K277" s="248">
        <f>ROUND(P277*H277,2)</f>
        <v>0</v>
      </c>
      <c r="L277" s="243" t="s">
        <v>1</v>
      </c>
      <c r="M277" s="249"/>
      <c r="N277" s="250" t="s">
        <v>1</v>
      </c>
      <c r="O277" s="197" t="s">
        <v>38</v>
      </c>
      <c r="P277" s="198">
        <f>I277+J277</f>
        <v>0</v>
      </c>
      <c r="Q277" s="198">
        <f>ROUND(I277*H277,2)</f>
        <v>0</v>
      </c>
      <c r="R277" s="198">
        <f>ROUND(J277*H277,2)</f>
        <v>0</v>
      </c>
      <c r="S277" s="71"/>
      <c r="T277" s="199">
        <f>S277*H277</f>
        <v>0</v>
      </c>
      <c r="U277" s="199">
        <v>5.0000000000000001E-4</v>
      </c>
      <c r="V277" s="199">
        <f>U277*H277</f>
        <v>5.0000000000000001E-4</v>
      </c>
      <c r="W277" s="199">
        <v>0</v>
      </c>
      <c r="X277" s="200">
        <f>W277*H277</f>
        <v>0</v>
      </c>
      <c r="Y277" s="34"/>
      <c r="Z277" s="34"/>
      <c r="AA277" s="34"/>
      <c r="AB277" s="34"/>
      <c r="AC277" s="34"/>
      <c r="AD277" s="34"/>
      <c r="AE277" s="34"/>
      <c r="AR277" s="201" t="s">
        <v>346</v>
      </c>
      <c r="AT277" s="201" t="s">
        <v>242</v>
      </c>
      <c r="AU277" s="201" t="s">
        <v>165</v>
      </c>
      <c r="AY277" s="17" t="s">
        <v>156</v>
      </c>
      <c r="BE277" s="202">
        <f>IF(O277="základní",K277,0)</f>
        <v>0</v>
      </c>
      <c r="BF277" s="202">
        <f>IF(O277="snížená",K277,0)</f>
        <v>0</v>
      </c>
      <c r="BG277" s="202">
        <f>IF(O277="zákl. přenesená",K277,0)</f>
        <v>0</v>
      </c>
      <c r="BH277" s="202">
        <f>IF(O277="sníž. přenesená",K277,0)</f>
        <v>0</v>
      </c>
      <c r="BI277" s="202">
        <f>IF(O277="nulová",K277,0)</f>
        <v>0</v>
      </c>
      <c r="BJ277" s="17" t="s">
        <v>165</v>
      </c>
      <c r="BK277" s="202">
        <f>ROUND(P277*H277,2)</f>
        <v>0</v>
      </c>
      <c r="BL277" s="17" t="s">
        <v>248</v>
      </c>
      <c r="BM277" s="201" t="s">
        <v>912</v>
      </c>
    </row>
    <row r="278" spans="1:65" s="2" customFormat="1" ht="24.2" customHeight="1">
      <c r="A278" s="34"/>
      <c r="B278" s="35"/>
      <c r="C278" s="189" t="s">
        <v>521</v>
      </c>
      <c r="D278" s="189" t="s">
        <v>159</v>
      </c>
      <c r="E278" s="190" t="s">
        <v>435</v>
      </c>
      <c r="F278" s="191" t="s">
        <v>436</v>
      </c>
      <c r="G278" s="192" t="s">
        <v>175</v>
      </c>
      <c r="H278" s="193">
        <v>1</v>
      </c>
      <c r="I278" s="194"/>
      <c r="J278" s="194"/>
      <c r="K278" s="195">
        <f>ROUND(P278*H278,2)</f>
        <v>0</v>
      </c>
      <c r="L278" s="191" t="s">
        <v>163</v>
      </c>
      <c r="M278" s="39"/>
      <c r="N278" s="196" t="s">
        <v>1</v>
      </c>
      <c r="O278" s="197" t="s">
        <v>38</v>
      </c>
      <c r="P278" s="198">
        <f>I278+J278</f>
        <v>0</v>
      </c>
      <c r="Q278" s="198">
        <f>ROUND(I278*H278,2)</f>
        <v>0</v>
      </c>
      <c r="R278" s="198">
        <f>ROUND(J278*H278,2)</f>
        <v>0</v>
      </c>
      <c r="S278" s="71"/>
      <c r="T278" s="199">
        <f>S278*H278</f>
        <v>0</v>
      </c>
      <c r="U278" s="199">
        <v>6.4999999999999997E-4</v>
      </c>
      <c r="V278" s="199">
        <f>U278*H278</f>
        <v>6.4999999999999997E-4</v>
      </c>
      <c r="W278" s="199">
        <v>0</v>
      </c>
      <c r="X278" s="200">
        <f>W278*H278</f>
        <v>0</v>
      </c>
      <c r="Y278" s="34"/>
      <c r="Z278" s="34"/>
      <c r="AA278" s="34"/>
      <c r="AB278" s="34"/>
      <c r="AC278" s="34"/>
      <c r="AD278" s="34"/>
      <c r="AE278" s="34"/>
      <c r="AR278" s="201" t="s">
        <v>248</v>
      </c>
      <c r="AT278" s="201" t="s">
        <v>159</v>
      </c>
      <c r="AU278" s="201" t="s">
        <v>165</v>
      </c>
      <c r="AY278" s="17" t="s">
        <v>156</v>
      </c>
      <c r="BE278" s="202">
        <f>IF(O278="základní",K278,0)</f>
        <v>0</v>
      </c>
      <c r="BF278" s="202">
        <f>IF(O278="snížená",K278,0)</f>
        <v>0</v>
      </c>
      <c r="BG278" s="202">
        <f>IF(O278="zákl. přenesená",K278,0)</f>
        <v>0</v>
      </c>
      <c r="BH278" s="202">
        <f>IF(O278="sníž. přenesená",K278,0)</f>
        <v>0</v>
      </c>
      <c r="BI278" s="202">
        <f>IF(O278="nulová",K278,0)</f>
        <v>0</v>
      </c>
      <c r="BJ278" s="17" t="s">
        <v>165</v>
      </c>
      <c r="BK278" s="202">
        <f>ROUND(P278*H278,2)</f>
        <v>0</v>
      </c>
      <c r="BL278" s="17" t="s">
        <v>248</v>
      </c>
      <c r="BM278" s="201" t="s">
        <v>913</v>
      </c>
    </row>
    <row r="279" spans="1:65" s="2" customFormat="1" ht="11.25">
      <c r="A279" s="34"/>
      <c r="B279" s="35"/>
      <c r="C279" s="36"/>
      <c r="D279" s="203" t="s">
        <v>167</v>
      </c>
      <c r="E279" s="36"/>
      <c r="F279" s="204" t="s">
        <v>438</v>
      </c>
      <c r="G279" s="36"/>
      <c r="H279" s="36"/>
      <c r="I279" s="205"/>
      <c r="J279" s="205"/>
      <c r="K279" s="36"/>
      <c r="L279" s="36"/>
      <c r="M279" s="39"/>
      <c r="N279" s="206"/>
      <c r="O279" s="207"/>
      <c r="P279" s="71"/>
      <c r="Q279" s="71"/>
      <c r="R279" s="71"/>
      <c r="S279" s="71"/>
      <c r="T279" s="71"/>
      <c r="U279" s="71"/>
      <c r="V279" s="71"/>
      <c r="W279" s="71"/>
      <c r="X279" s="72"/>
      <c r="Y279" s="34"/>
      <c r="Z279" s="34"/>
      <c r="AA279" s="34"/>
      <c r="AB279" s="34"/>
      <c r="AC279" s="34"/>
      <c r="AD279" s="34"/>
      <c r="AE279" s="34"/>
      <c r="AT279" s="17" t="s">
        <v>167</v>
      </c>
      <c r="AU279" s="17" t="s">
        <v>165</v>
      </c>
    </row>
    <row r="280" spans="1:65" s="2" customFormat="1" ht="24.2" customHeight="1">
      <c r="A280" s="34"/>
      <c r="B280" s="35"/>
      <c r="C280" s="189" t="s">
        <v>526</v>
      </c>
      <c r="D280" s="189" t="s">
        <v>159</v>
      </c>
      <c r="E280" s="190" t="s">
        <v>440</v>
      </c>
      <c r="F280" s="191" t="s">
        <v>441</v>
      </c>
      <c r="G280" s="192" t="s">
        <v>175</v>
      </c>
      <c r="H280" s="193">
        <v>1</v>
      </c>
      <c r="I280" s="194"/>
      <c r="J280" s="194"/>
      <c r="K280" s="195">
        <f>ROUND(P280*H280,2)</f>
        <v>0</v>
      </c>
      <c r="L280" s="191" t="s">
        <v>163</v>
      </c>
      <c r="M280" s="39"/>
      <c r="N280" s="196" t="s">
        <v>1</v>
      </c>
      <c r="O280" s="197" t="s">
        <v>38</v>
      </c>
      <c r="P280" s="198">
        <f>I280+J280</f>
        <v>0</v>
      </c>
      <c r="Q280" s="198">
        <f>ROUND(I280*H280,2)</f>
        <v>0</v>
      </c>
      <c r="R280" s="198">
        <f>ROUND(J280*H280,2)</f>
        <v>0</v>
      </c>
      <c r="S280" s="71"/>
      <c r="T280" s="199">
        <f>S280*H280</f>
        <v>0</v>
      </c>
      <c r="U280" s="199">
        <v>1.4499999999999999E-3</v>
      </c>
      <c r="V280" s="199">
        <f>U280*H280</f>
        <v>1.4499999999999999E-3</v>
      </c>
      <c r="W280" s="199">
        <v>0</v>
      </c>
      <c r="X280" s="200">
        <f>W280*H280</f>
        <v>0</v>
      </c>
      <c r="Y280" s="34"/>
      <c r="Z280" s="34"/>
      <c r="AA280" s="34"/>
      <c r="AB280" s="34"/>
      <c r="AC280" s="34"/>
      <c r="AD280" s="34"/>
      <c r="AE280" s="34"/>
      <c r="AR280" s="201" t="s">
        <v>248</v>
      </c>
      <c r="AT280" s="201" t="s">
        <v>159</v>
      </c>
      <c r="AU280" s="201" t="s">
        <v>165</v>
      </c>
      <c r="AY280" s="17" t="s">
        <v>156</v>
      </c>
      <c r="BE280" s="202">
        <f>IF(O280="základní",K280,0)</f>
        <v>0</v>
      </c>
      <c r="BF280" s="202">
        <f>IF(O280="snížená",K280,0)</f>
        <v>0</v>
      </c>
      <c r="BG280" s="202">
        <f>IF(O280="zákl. přenesená",K280,0)</f>
        <v>0</v>
      </c>
      <c r="BH280" s="202">
        <f>IF(O280="sníž. přenesená",K280,0)</f>
        <v>0</v>
      </c>
      <c r="BI280" s="202">
        <f>IF(O280="nulová",K280,0)</f>
        <v>0</v>
      </c>
      <c r="BJ280" s="17" t="s">
        <v>165</v>
      </c>
      <c r="BK280" s="202">
        <f>ROUND(P280*H280,2)</f>
        <v>0</v>
      </c>
      <c r="BL280" s="17" t="s">
        <v>248</v>
      </c>
      <c r="BM280" s="201" t="s">
        <v>914</v>
      </c>
    </row>
    <row r="281" spans="1:65" s="2" customFormat="1" ht="11.25">
      <c r="A281" s="34"/>
      <c r="B281" s="35"/>
      <c r="C281" s="36"/>
      <c r="D281" s="203" t="s">
        <v>167</v>
      </c>
      <c r="E281" s="36"/>
      <c r="F281" s="204" t="s">
        <v>443</v>
      </c>
      <c r="G281" s="36"/>
      <c r="H281" s="36"/>
      <c r="I281" s="205"/>
      <c r="J281" s="205"/>
      <c r="K281" s="36"/>
      <c r="L281" s="36"/>
      <c r="M281" s="39"/>
      <c r="N281" s="206"/>
      <c r="O281" s="207"/>
      <c r="P281" s="71"/>
      <c r="Q281" s="71"/>
      <c r="R281" s="71"/>
      <c r="S281" s="71"/>
      <c r="T281" s="71"/>
      <c r="U281" s="71"/>
      <c r="V281" s="71"/>
      <c r="W281" s="71"/>
      <c r="X281" s="72"/>
      <c r="Y281" s="34"/>
      <c r="Z281" s="34"/>
      <c r="AA281" s="34"/>
      <c r="AB281" s="34"/>
      <c r="AC281" s="34"/>
      <c r="AD281" s="34"/>
      <c r="AE281" s="34"/>
      <c r="AT281" s="17" t="s">
        <v>167</v>
      </c>
      <c r="AU281" s="17" t="s">
        <v>165</v>
      </c>
    </row>
    <row r="282" spans="1:65" s="2" customFormat="1" ht="24.2" customHeight="1">
      <c r="A282" s="34"/>
      <c r="B282" s="35"/>
      <c r="C282" s="189" t="s">
        <v>530</v>
      </c>
      <c r="D282" s="189" t="s">
        <v>159</v>
      </c>
      <c r="E282" s="190" t="s">
        <v>445</v>
      </c>
      <c r="F282" s="191" t="s">
        <v>446</v>
      </c>
      <c r="G282" s="192" t="s">
        <v>162</v>
      </c>
      <c r="H282" s="193">
        <v>1</v>
      </c>
      <c r="I282" s="194"/>
      <c r="J282" s="194"/>
      <c r="K282" s="195">
        <f>ROUND(P282*H282,2)</f>
        <v>0</v>
      </c>
      <c r="L282" s="191" t="s">
        <v>163</v>
      </c>
      <c r="M282" s="39"/>
      <c r="N282" s="196" t="s">
        <v>1</v>
      </c>
      <c r="O282" s="197" t="s">
        <v>38</v>
      </c>
      <c r="P282" s="198">
        <f>I282+J282</f>
        <v>0</v>
      </c>
      <c r="Q282" s="198">
        <f>ROUND(I282*H282,2)</f>
        <v>0</v>
      </c>
      <c r="R282" s="198">
        <f>ROUND(J282*H282,2)</f>
        <v>0</v>
      </c>
      <c r="S282" s="71"/>
      <c r="T282" s="199">
        <f>S282*H282</f>
        <v>0</v>
      </c>
      <c r="U282" s="199">
        <v>6.8000000000000005E-4</v>
      </c>
      <c r="V282" s="199">
        <f>U282*H282</f>
        <v>6.8000000000000005E-4</v>
      </c>
      <c r="W282" s="199">
        <v>0</v>
      </c>
      <c r="X282" s="200">
        <f>W282*H282</f>
        <v>0</v>
      </c>
      <c r="Y282" s="34"/>
      <c r="Z282" s="34"/>
      <c r="AA282" s="34"/>
      <c r="AB282" s="34"/>
      <c r="AC282" s="34"/>
      <c r="AD282" s="34"/>
      <c r="AE282" s="34"/>
      <c r="AR282" s="201" t="s">
        <v>248</v>
      </c>
      <c r="AT282" s="201" t="s">
        <v>159</v>
      </c>
      <c r="AU282" s="201" t="s">
        <v>165</v>
      </c>
      <c r="AY282" s="17" t="s">
        <v>156</v>
      </c>
      <c r="BE282" s="202">
        <f>IF(O282="základní",K282,0)</f>
        <v>0</v>
      </c>
      <c r="BF282" s="202">
        <f>IF(O282="snížená",K282,0)</f>
        <v>0</v>
      </c>
      <c r="BG282" s="202">
        <f>IF(O282="zákl. přenesená",K282,0)</f>
        <v>0</v>
      </c>
      <c r="BH282" s="202">
        <f>IF(O282="sníž. přenesená",K282,0)</f>
        <v>0</v>
      </c>
      <c r="BI282" s="202">
        <f>IF(O282="nulová",K282,0)</f>
        <v>0</v>
      </c>
      <c r="BJ282" s="17" t="s">
        <v>165</v>
      </c>
      <c r="BK282" s="202">
        <f>ROUND(P282*H282,2)</f>
        <v>0</v>
      </c>
      <c r="BL282" s="17" t="s">
        <v>248</v>
      </c>
      <c r="BM282" s="201" t="s">
        <v>915</v>
      </c>
    </row>
    <row r="283" spans="1:65" s="2" customFormat="1" ht="11.25">
      <c r="A283" s="34"/>
      <c r="B283" s="35"/>
      <c r="C283" s="36"/>
      <c r="D283" s="203" t="s">
        <v>167</v>
      </c>
      <c r="E283" s="36"/>
      <c r="F283" s="204" t="s">
        <v>448</v>
      </c>
      <c r="G283" s="36"/>
      <c r="H283" s="36"/>
      <c r="I283" s="205"/>
      <c r="J283" s="205"/>
      <c r="K283" s="36"/>
      <c r="L283" s="36"/>
      <c r="M283" s="39"/>
      <c r="N283" s="206"/>
      <c r="O283" s="207"/>
      <c r="P283" s="71"/>
      <c r="Q283" s="71"/>
      <c r="R283" s="71"/>
      <c r="S283" s="71"/>
      <c r="T283" s="71"/>
      <c r="U283" s="71"/>
      <c r="V283" s="71"/>
      <c r="W283" s="71"/>
      <c r="X283" s="72"/>
      <c r="Y283" s="34"/>
      <c r="Z283" s="34"/>
      <c r="AA283" s="34"/>
      <c r="AB283" s="34"/>
      <c r="AC283" s="34"/>
      <c r="AD283" s="34"/>
      <c r="AE283" s="34"/>
      <c r="AT283" s="17" t="s">
        <v>167</v>
      </c>
      <c r="AU283" s="17" t="s">
        <v>165</v>
      </c>
    </row>
    <row r="284" spans="1:65" s="2" customFormat="1" ht="24.2" customHeight="1">
      <c r="A284" s="34"/>
      <c r="B284" s="35"/>
      <c r="C284" s="241" t="s">
        <v>538</v>
      </c>
      <c r="D284" s="241" t="s">
        <v>242</v>
      </c>
      <c r="E284" s="242" t="s">
        <v>450</v>
      </c>
      <c r="F284" s="243" t="s">
        <v>451</v>
      </c>
      <c r="G284" s="244" t="s">
        <v>162</v>
      </c>
      <c r="H284" s="245">
        <v>1</v>
      </c>
      <c r="I284" s="246"/>
      <c r="J284" s="247"/>
      <c r="K284" s="248">
        <f>ROUND(P284*H284,2)</f>
        <v>0</v>
      </c>
      <c r="L284" s="243" t="s">
        <v>1</v>
      </c>
      <c r="M284" s="249"/>
      <c r="N284" s="250" t="s">
        <v>1</v>
      </c>
      <c r="O284" s="197" t="s">
        <v>38</v>
      </c>
      <c r="P284" s="198">
        <f>I284+J284</f>
        <v>0</v>
      </c>
      <c r="Q284" s="198">
        <f>ROUND(I284*H284,2)</f>
        <v>0</v>
      </c>
      <c r="R284" s="198">
        <f>ROUND(J284*H284,2)</f>
        <v>0</v>
      </c>
      <c r="S284" s="71"/>
      <c r="T284" s="199">
        <f>S284*H284</f>
        <v>0</v>
      </c>
      <c r="U284" s="199">
        <v>1E-4</v>
      </c>
      <c r="V284" s="199">
        <f>U284*H284</f>
        <v>1E-4</v>
      </c>
      <c r="W284" s="199">
        <v>0</v>
      </c>
      <c r="X284" s="200">
        <f>W284*H284</f>
        <v>0</v>
      </c>
      <c r="Y284" s="34"/>
      <c r="Z284" s="34"/>
      <c r="AA284" s="34"/>
      <c r="AB284" s="34"/>
      <c r="AC284" s="34"/>
      <c r="AD284" s="34"/>
      <c r="AE284" s="34"/>
      <c r="AR284" s="201" t="s">
        <v>346</v>
      </c>
      <c r="AT284" s="201" t="s">
        <v>242</v>
      </c>
      <c r="AU284" s="201" t="s">
        <v>165</v>
      </c>
      <c r="AY284" s="17" t="s">
        <v>156</v>
      </c>
      <c r="BE284" s="202">
        <f>IF(O284="základní",K284,0)</f>
        <v>0</v>
      </c>
      <c r="BF284" s="202">
        <f>IF(O284="snížená",K284,0)</f>
        <v>0</v>
      </c>
      <c r="BG284" s="202">
        <f>IF(O284="zákl. přenesená",K284,0)</f>
        <v>0</v>
      </c>
      <c r="BH284" s="202">
        <f>IF(O284="sníž. přenesená",K284,0)</f>
        <v>0</v>
      </c>
      <c r="BI284" s="202">
        <f>IF(O284="nulová",K284,0)</f>
        <v>0</v>
      </c>
      <c r="BJ284" s="17" t="s">
        <v>165</v>
      </c>
      <c r="BK284" s="202">
        <f>ROUND(P284*H284,2)</f>
        <v>0</v>
      </c>
      <c r="BL284" s="17" t="s">
        <v>248</v>
      </c>
      <c r="BM284" s="201" t="s">
        <v>916</v>
      </c>
    </row>
    <row r="285" spans="1:65" s="2" customFormat="1" ht="24.2" customHeight="1">
      <c r="A285" s="34"/>
      <c r="B285" s="35"/>
      <c r="C285" s="189" t="s">
        <v>534</v>
      </c>
      <c r="D285" s="189" t="s">
        <v>159</v>
      </c>
      <c r="E285" s="190" t="s">
        <v>454</v>
      </c>
      <c r="F285" s="191" t="s">
        <v>455</v>
      </c>
      <c r="G285" s="192" t="s">
        <v>415</v>
      </c>
      <c r="H285" s="251"/>
      <c r="I285" s="194"/>
      <c r="J285" s="194"/>
      <c r="K285" s="195">
        <f>ROUND(P285*H285,2)</f>
        <v>0</v>
      </c>
      <c r="L285" s="191" t="s">
        <v>163</v>
      </c>
      <c r="M285" s="39"/>
      <c r="N285" s="196" t="s">
        <v>1</v>
      </c>
      <c r="O285" s="197" t="s">
        <v>38</v>
      </c>
      <c r="P285" s="198">
        <f>I285+J285</f>
        <v>0</v>
      </c>
      <c r="Q285" s="198">
        <f>ROUND(I285*H285,2)</f>
        <v>0</v>
      </c>
      <c r="R285" s="198">
        <f>ROUND(J285*H285,2)</f>
        <v>0</v>
      </c>
      <c r="S285" s="71"/>
      <c r="T285" s="199">
        <f>S285*H285</f>
        <v>0</v>
      </c>
      <c r="U285" s="199">
        <v>0</v>
      </c>
      <c r="V285" s="199">
        <f>U285*H285</f>
        <v>0</v>
      </c>
      <c r="W285" s="199">
        <v>0</v>
      </c>
      <c r="X285" s="200">
        <f>W285*H285</f>
        <v>0</v>
      </c>
      <c r="Y285" s="34"/>
      <c r="Z285" s="34"/>
      <c r="AA285" s="34"/>
      <c r="AB285" s="34"/>
      <c r="AC285" s="34"/>
      <c r="AD285" s="34"/>
      <c r="AE285" s="34"/>
      <c r="AR285" s="201" t="s">
        <v>248</v>
      </c>
      <c r="AT285" s="201" t="s">
        <v>159</v>
      </c>
      <c r="AU285" s="201" t="s">
        <v>165</v>
      </c>
      <c r="AY285" s="17" t="s">
        <v>156</v>
      </c>
      <c r="BE285" s="202">
        <f>IF(O285="základní",K285,0)</f>
        <v>0</v>
      </c>
      <c r="BF285" s="202">
        <f>IF(O285="snížená",K285,0)</f>
        <v>0</v>
      </c>
      <c r="BG285" s="202">
        <f>IF(O285="zákl. přenesená",K285,0)</f>
        <v>0</v>
      </c>
      <c r="BH285" s="202">
        <f>IF(O285="sníž. přenesená",K285,0)</f>
        <v>0</v>
      </c>
      <c r="BI285" s="202">
        <f>IF(O285="nulová",K285,0)</f>
        <v>0</v>
      </c>
      <c r="BJ285" s="17" t="s">
        <v>165</v>
      </c>
      <c r="BK285" s="202">
        <f>ROUND(P285*H285,2)</f>
        <v>0</v>
      </c>
      <c r="BL285" s="17" t="s">
        <v>248</v>
      </c>
      <c r="BM285" s="201" t="s">
        <v>917</v>
      </c>
    </row>
    <row r="286" spans="1:65" s="2" customFormat="1" ht="11.25">
      <c r="A286" s="34"/>
      <c r="B286" s="35"/>
      <c r="C286" s="36"/>
      <c r="D286" s="203" t="s">
        <v>167</v>
      </c>
      <c r="E286" s="36"/>
      <c r="F286" s="204" t="s">
        <v>457</v>
      </c>
      <c r="G286" s="36"/>
      <c r="H286" s="36"/>
      <c r="I286" s="205"/>
      <c r="J286" s="205"/>
      <c r="K286" s="36"/>
      <c r="L286" s="36"/>
      <c r="M286" s="39"/>
      <c r="N286" s="206"/>
      <c r="O286" s="207"/>
      <c r="P286" s="71"/>
      <c r="Q286" s="71"/>
      <c r="R286" s="71"/>
      <c r="S286" s="71"/>
      <c r="T286" s="71"/>
      <c r="U286" s="71"/>
      <c r="V286" s="71"/>
      <c r="W286" s="71"/>
      <c r="X286" s="72"/>
      <c r="Y286" s="34"/>
      <c r="Z286" s="34"/>
      <c r="AA286" s="34"/>
      <c r="AB286" s="34"/>
      <c r="AC286" s="34"/>
      <c r="AD286" s="34"/>
      <c r="AE286" s="34"/>
      <c r="AT286" s="17" t="s">
        <v>167</v>
      </c>
      <c r="AU286" s="17" t="s">
        <v>165</v>
      </c>
    </row>
    <row r="287" spans="1:65" s="12" customFormat="1" ht="22.9" customHeight="1">
      <c r="B287" s="172"/>
      <c r="C287" s="173"/>
      <c r="D287" s="174" t="s">
        <v>73</v>
      </c>
      <c r="E287" s="187" t="s">
        <v>458</v>
      </c>
      <c r="F287" s="187" t="s">
        <v>459</v>
      </c>
      <c r="G287" s="173"/>
      <c r="H287" s="173"/>
      <c r="I287" s="176"/>
      <c r="J287" s="176"/>
      <c r="K287" s="188">
        <f>BK287</f>
        <v>0</v>
      </c>
      <c r="L287" s="173"/>
      <c r="M287" s="178"/>
      <c r="N287" s="179"/>
      <c r="O287" s="180"/>
      <c r="P287" s="180"/>
      <c r="Q287" s="181">
        <f>SUM(Q288:Q304)</f>
        <v>0</v>
      </c>
      <c r="R287" s="181">
        <f>SUM(R288:R304)</f>
        <v>0</v>
      </c>
      <c r="S287" s="180"/>
      <c r="T287" s="182">
        <f>SUM(T288:T304)</f>
        <v>0</v>
      </c>
      <c r="U287" s="180"/>
      <c r="V287" s="182">
        <f>SUM(V288:V304)</f>
        <v>4.065E-3</v>
      </c>
      <c r="W287" s="180"/>
      <c r="X287" s="183">
        <f>SUM(X288:X304)</f>
        <v>3.5415000000000002E-2</v>
      </c>
      <c r="AR287" s="184" t="s">
        <v>165</v>
      </c>
      <c r="AT287" s="185" t="s">
        <v>73</v>
      </c>
      <c r="AU287" s="185" t="s">
        <v>82</v>
      </c>
      <c r="AY287" s="184" t="s">
        <v>156</v>
      </c>
      <c r="BK287" s="186">
        <f>SUM(BK288:BK304)</f>
        <v>0</v>
      </c>
    </row>
    <row r="288" spans="1:65" s="2" customFormat="1" ht="33" customHeight="1">
      <c r="A288" s="34"/>
      <c r="B288" s="35"/>
      <c r="C288" s="189" t="s">
        <v>430</v>
      </c>
      <c r="D288" s="189" t="s">
        <v>159</v>
      </c>
      <c r="E288" s="190" t="s">
        <v>485</v>
      </c>
      <c r="F288" s="191" t="s">
        <v>486</v>
      </c>
      <c r="G288" s="192" t="s">
        <v>162</v>
      </c>
      <c r="H288" s="193">
        <v>2</v>
      </c>
      <c r="I288" s="194"/>
      <c r="J288" s="194"/>
      <c r="K288" s="195">
        <f>ROUND(P288*H288,2)</f>
        <v>0</v>
      </c>
      <c r="L288" s="191" t="s">
        <v>163</v>
      </c>
      <c r="M288" s="39"/>
      <c r="N288" s="196" t="s">
        <v>1</v>
      </c>
      <c r="O288" s="197" t="s">
        <v>38</v>
      </c>
      <c r="P288" s="198">
        <f>I288+J288</f>
        <v>0</v>
      </c>
      <c r="Q288" s="198">
        <f>ROUND(I288*H288,2)</f>
        <v>0</v>
      </c>
      <c r="R288" s="198">
        <f>ROUND(J288*H288,2)</f>
        <v>0</v>
      </c>
      <c r="S288" s="71"/>
      <c r="T288" s="199">
        <f>S288*H288</f>
        <v>0</v>
      </c>
      <c r="U288" s="199">
        <v>0</v>
      </c>
      <c r="V288" s="199">
        <f>U288*H288</f>
        <v>0</v>
      </c>
      <c r="W288" s="199">
        <v>0</v>
      </c>
      <c r="X288" s="200">
        <f>W288*H288</f>
        <v>0</v>
      </c>
      <c r="Y288" s="34"/>
      <c r="Z288" s="34"/>
      <c r="AA288" s="34"/>
      <c r="AB288" s="34"/>
      <c r="AC288" s="34"/>
      <c r="AD288" s="34"/>
      <c r="AE288" s="34"/>
      <c r="AR288" s="201" t="s">
        <v>248</v>
      </c>
      <c r="AT288" s="201" t="s">
        <v>159</v>
      </c>
      <c r="AU288" s="201" t="s">
        <v>165</v>
      </c>
      <c r="AY288" s="17" t="s">
        <v>156</v>
      </c>
      <c r="BE288" s="202">
        <f>IF(O288="základní",K288,0)</f>
        <v>0</v>
      </c>
      <c r="BF288" s="202">
        <f>IF(O288="snížená",K288,0)</f>
        <v>0</v>
      </c>
      <c r="BG288" s="202">
        <f>IF(O288="zákl. přenesená",K288,0)</f>
        <v>0</v>
      </c>
      <c r="BH288" s="202">
        <f>IF(O288="sníž. přenesená",K288,0)</f>
        <v>0</v>
      </c>
      <c r="BI288" s="202">
        <f>IF(O288="nulová",K288,0)</f>
        <v>0</v>
      </c>
      <c r="BJ288" s="17" t="s">
        <v>165</v>
      </c>
      <c r="BK288" s="202">
        <f>ROUND(P288*H288,2)</f>
        <v>0</v>
      </c>
      <c r="BL288" s="17" t="s">
        <v>248</v>
      </c>
      <c r="BM288" s="201" t="s">
        <v>918</v>
      </c>
    </row>
    <row r="289" spans="1:65" s="2" customFormat="1" ht="11.25">
      <c r="A289" s="34"/>
      <c r="B289" s="35"/>
      <c r="C289" s="36"/>
      <c r="D289" s="203" t="s">
        <v>167</v>
      </c>
      <c r="E289" s="36"/>
      <c r="F289" s="204" t="s">
        <v>488</v>
      </c>
      <c r="G289" s="36"/>
      <c r="H289" s="36"/>
      <c r="I289" s="205"/>
      <c r="J289" s="205"/>
      <c r="K289" s="36"/>
      <c r="L289" s="36"/>
      <c r="M289" s="39"/>
      <c r="N289" s="206"/>
      <c r="O289" s="207"/>
      <c r="P289" s="71"/>
      <c r="Q289" s="71"/>
      <c r="R289" s="71"/>
      <c r="S289" s="71"/>
      <c r="T289" s="71"/>
      <c r="U289" s="71"/>
      <c r="V289" s="71"/>
      <c r="W289" s="71"/>
      <c r="X289" s="72"/>
      <c r="Y289" s="34"/>
      <c r="Z289" s="34"/>
      <c r="AA289" s="34"/>
      <c r="AB289" s="34"/>
      <c r="AC289" s="34"/>
      <c r="AD289" s="34"/>
      <c r="AE289" s="34"/>
      <c r="AT289" s="17" t="s">
        <v>167</v>
      </c>
      <c r="AU289" s="17" t="s">
        <v>165</v>
      </c>
    </row>
    <row r="290" spans="1:65" s="2" customFormat="1" ht="24.2" customHeight="1">
      <c r="A290" s="34"/>
      <c r="B290" s="35"/>
      <c r="C290" s="189" t="s">
        <v>434</v>
      </c>
      <c r="D290" s="189" t="s">
        <v>159</v>
      </c>
      <c r="E290" s="190" t="s">
        <v>490</v>
      </c>
      <c r="F290" s="191" t="s">
        <v>491</v>
      </c>
      <c r="G290" s="192" t="s">
        <v>180</v>
      </c>
      <c r="H290" s="193">
        <v>2.5</v>
      </c>
      <c r="I290" s="194"/>
      <c r="J290" s="194"/>
      <c r="K290" s="195">
        <f>ROUND(P290*H290,2)</f>
        <v>0</v>
      </c>
      <c r="L290" s="191" t="s">
        <v>163</v>
      </c>
      <c r="M290" s="39"/>
      <c r="N290" s="196" t="s">
        <v>1</v>
      </c>
      <c r="O290" s="197" t="s">
        <v>38</v>
      </c>
      <c r="P290" s="198">
        <f>I290+J290</f>
        <v>0</v>
      </c>
      <c r="Q290" s="198">
        <f>ROUND(I290*H290,2)</f>
        <v>0</v>
      </c>
      <c r="R290" s="198">
        <f>ROUND(J290*H290,2)</f>
        <v>0</v>
      </c>
      <c r="S290" s="71"/>
      <c r="T290" s="199">
        <f>S290*H290</f>
        <v>0</v>
      </c>
      <c r="U290" s="199">
        <v>5.0000000000000002E-5</v>
      </c>
      <c r="V290" s="199">
        <f>U290*H290</f>
        <v>1.25E-4</v>
      </c>
      <c r="W290" s="199">
        <v>4.7299999999999998E-3</v>
      </c>
      <c r="X290" s="200">
        <f>W290*H290</f>
        <v>1.1824999999999999E-2</v>
      </c>
      <c r="Y290" s="34"/>
      <c r="Z290" s="34"/>
      <c r="AA290" s="34"/>
      <c r="AB290" s="34"/>
      <c r="AC290" s="34"/>
      <c r="AD290" s="34"/>
      <c r="AE290" s="34"/>
      <c r="AR290" s="201" t="s">
        <v>248</v>
      </c>
      <c r="AT290" s="201" t="s">
        <v>159</v>
      </c>
      <c r="AU290" s="201" t="s">
        <v>165</v>
      </c>
      <c r="AY290" s="17" t="s">
        <v>156</v>
      </c>
      <c r="BE290" s="202">
        <f>IF(O290="základní",K290,0)</f>
        <v>0</v>
      </c>
      <c r="BF290" s="202">
        <f>IF(O290="snížená",K290,0)</f>
        <v>0</v>
      </c>
      <c r="BG290" s="202">
        <f>IF(O290="zákl. přenesená",K290,0)</f>
        <v>0</v>
      </c>
      <c r="BH290" s="202">
        <f>IF(O290="sníž. přenesená",K290,0)</f>
        <v>0</v>
      </c>
      <c r="BI290" s="202">
        <f>IF(O290="nulová",K290,0)</f>
        <v>0</v>
      </c>
      <c r="BJ290" s="17" t="s">
        <v>165</v>
      </c>
      <c r="BK290" s="202">
        <f>ROUND(P290*H290,2)</f>
        <v>0</v>
      </c>
      <c r="BL290" s="17" t="s">
        <v>248</v>
      </c>
      <c r="BM290" s="201" t="s">
        <v>919</v>
      </c>
    </row>
    <row r="291" spans="1:65" s="2" customFormat="1" ht="11.25">
      <c r="A291" s="34"/>
      <c r="B291" s="35"/>
      <c r="C291" s="36"/>
      <c r="D291" s="203" t="s">
        <v>167</v>
      </c>
      <c r="E291" s="36"/>
      <c r="F291" s="204" t="s">
        <v>493</v>
      </c>
      <c r="G291" s="36"/>
      <c r="H291" s="36"/>
      <c r="I291" s="205"/>
      <c r="J291" s="205"/>
      <c r="K291" s="36"/>
      <c r="L291" s="36"/>
      <c r="M291" s="39"/>
      <c r="N291" s="206"/>
      <c r="O291" s="207"/>
      <c r="P291" s="71"/>
      <c r="Q291" s="71"/>
      <c r="R291" s="71"/>
      <c r="S291" s="71"/>
      <c r="T291" s="71"/>
      <c r="U291" s="71"/>
      <c r="V291" s="71"/>
      <c r="W291" s="71"/>
      <c r="X291" s="72"/>
      <c r="Y291" s="34"/>
      <c r="Z291" s="34"/>
      <c r="AA291" s="34"/>
      <c r="AB291" s="34"/>
      <c r="AC291" s="34"/>
      <c r="AD291" s="34"/>
      <c r="AE291" s="34"/>
      <c r="AT291" s="17" t="s">
        <v>167</v>
      </c>
      <c r="AU291" s="17" t="s">
        <v>165</v>
      </c>
    </row>
    <row r="292" spans="1:65" s="2" customFormat="1" ht="24.2" customHeight="1">
      <c r="A292" s="34"/>
      <c r="B292" s="35"/>
      <c r="C292" s="189" t="s">
        <v>412</v>
      </c>
      <c r="D292" s="189" t="s">
        <v>159</v>
      </c>
      <c r="E292" s="190" t="s">
        <v>461</v>
      </c>
      <c r="F292" s="191" t="s">
        <v>462</v>
      </c>
      <c r="G292" s="192" t="s">
        <v>180</v>
      </c>
      <c r="H292" s="193">
        <v>1</v>
      </c>
      <c r="I292" s="194"/>
      <c r="J292" s="194"/>
      <c r="K292" s="195">
        <f>ROUND(P292*H292,2)</f>
        <v>0</v>
      </c>
      <c r="L292" s="191" t="s">
        <v>163</v>
      </c>
      <c r="M292" s="39"/>
      <c r="N292" s="196" t="s">
        <v>1</v>
      </c>
      <c r="O292" s="197" t="s">
        <v>38</v>
      </c>
      <c r="P292" s="198">
        <f>I292+J292</f>
        <v>0</v>
      </c>
      <c r="Q292" s="198">
        <f>ROUND(I292*H292,2)</f>
        <v>0</v>
      </c>
      <c r="R292" s="198">
        <f>ROUND(J292*H292,2)</f>
        <v>0</v>
      </c>
      <c r="S292" s="71"/>
      <c r="T292" s="199">
        <f>S292*H292</f>
        <v>0</v>
      </c>
      <c r="U292" s="199">
        <v>1.2E-4</v>
      </c>
      <c r="V292" s="199">
        <f>U292*H292</f>
        <v>1.2E-4</v>
      </c>
      <c r="W292" s="199">
        <v>2.359E-2</v>
      </c>
      <c r="X292" s="200">
        <f>W292*H292</f>
        <v>2.359E-2</v>
      </c>
      <c r="Y292" s="34"/>
      <c r="Z292" s="34"/>
      <c r="AA292" s="34"/>
      <c r="AB292" s="34"/>
      <c r="AC292" s="34"/>
      <c r="AD292" s="34"/>
      <c r="AE292" s="34"/>
      <c r="AR292" s="201" t="s">
        <v>248</v>
      </c>
      <c r="AT292" s="201" t="s">
        <v>159</v>
      </c>
      <c r="AU292" s="201" t="s">
        <v>165</v>
      </c>
      <c r="AY292" s="17" t="s">
        <v>156</v>
      </c>
      <c r="BE292" s="202">
        <f>IF(O292="základní",K292,0)</f>
        <v>0</v>
      </c>
      <c r="BF292" s="202">
        <f>IF(O292="snížená",K292,0)</f>
        <v>0</v>
      </c>
      <c r="BG292" s="202">
        <f>IF(O292="zákl. přenesená",K292,0)</f>
        <v>0</v>
      </c>
      <c r="BH292" s="202">
        <f>IF(O292="sníž. přenesená",K292,0)</f>
        <v>0</v>
      </c>
      <c r="BI292" s="202">
        <f>IF(O292="nulová",K292,0)</f>
        <v>0</v>
      </c>
      <c r="BJ292" s="17" t="s">
        <v>165</v>
      </c>
      <c r="BK292" s="202">
        <f>ROUND(P292*H292,2)</f>
        <v>0</v>
      </c>
      <c r="BL292" s="17" t="s">
        <v>248</v>
      </c>
      <c r="BM292" s="201" t="s">
        <v>920</v>
      </c>
    </row>
    <row r="293" spans="1:65" s="2" customFormat="1" ht="11.25">
      <c r="A293" s="34"/>
      <c r="B293" s="35"/>
      <c r="C293" s="36"/>
      <c r="D293" s="203" t="s">
        <v>167</v>
      </c>
      <c r="E293" s="36"/>
      <c r="F293" s="204" t="s">
        <v>464</v>
      </c>
      <c r="G293" s="36"/>
      <c r="H293" s="36"/>
      <c r="I293" s="205"/>
      <c r="J293" s="205"/>
      <c r="K293" s="36"/>
      <c r="L293" s="36"/>
      <c r="M293" s="39"/>
      <c r="N293" s="206"/>
      <c r="O293" s="207"/>
      <c r="P293" s="71"/>
      <c r="Q293" s="71"/>
      <c r="R293" s="71"/>
      <c r="S293" s="71"/>
      <c r="T293" s="71"/>
      <c r="U293" s="71"/>
      <c r="V293" s="71"/>
      <c r="W293" s="71"/>
      <c r="X293" s="72"/>
      <c r="Y293" s="34"/>
      <c r="Z293" s="34"/>
      <c r="AA293" s="34"/>
      <c r="AB293" s="34"/>
      <c r="AC293" s="34"/>
      <c r="AD293" s="34"/>
      <c r="AE293" s="34"/>
      <c r="AT293" s="17" t="s">
        <v>167</v>
      </c>
      <c r="AU293" s="17" t="s">
        <v>165</v>
      </c>
    </row>
    <row r="294" spans="1:65" s="2" customFormat="1" ht="24.2" customHeight="1">
      <c r="A294" s="34"/>
      <c r="B294" s="35"/>
      <c r="C294" s="189" t="s">
        <v>439</v>
      </c>
      <c r="D294" s="189" t="s">
        <v>159</v>
      </c>
      <c r="E294" s="190" t="s">
        <v>495</v>
      </c>
      <c r="F294" s="191" t="s">
        <v>496</v>
      </c>
      <c r="G294" s="192" t="s">
        <v>180</v>
      </c>
      <c r="H294" s="193">
        <v>2.5</v>
      </c>
      <c r="I294" s="194"/>
      <c r="J294" s="194"/>
      <c r="K294" s="195">
        <f>ROUND(P294*H294,2)</f>
        <v>0</v>
      </c>
      <c r="L294" s="191" t="s">
        <v>163</v>
      </c>
      <c r="M294" s="39"/>
      <c r="N294" s="196" t="s">
        <v>1</v>
      </c>
      <c r="O294" s="197" t="s">
        <v>38</v>
      </c>
      <c r="P294" s="198">
        <f>I294+J294</f>
        <v>0</v>
      </c>
      <c r="Q294" s="198">
        <f>ROUND(I294*H294,2)</f>
        <v>0</v>
      </c>
      <c r="R294" s="198">
        <f>ROUND(J294*H294,2)</f>
        <v>0</v>
      </c>
      <c r="S294" s="71"/>
      <c r="T294" s="199">
        <f>S294*H294</f>
        <v>0</v>
      </c>
      <c r="U294" s="199">
        <v>4.6000000000000001E-4</v>
      </c>
      <c r="V294" s="199">
        <f>U294*H294</f>
        <v>1.15E-3</v>
      </c>
      <c r="W294" s="199">
        <v>0</v>
      </c>
      <c r="X294" s="200">
        <f>W294*H294</f>
        <v>0</v>
      </c>
      <c r="Y294" s="34"/>
      <c r="Z294" s="34"/>
      <c r="AA294" s="34"/>
      <c r="AB294" s="34"/>
      <c r="AC294" s="34"/>
      <c r="AD294" s="34"/>
      <c r="AE294" s="34"/>
      <c r="AR294" s="201" t="s">
        <v>248</v>
      </c>
      <c r="AT294" s="201" t="s">
        <v>159</v>
      </c>
      <c r="AU294" s="201" t="s">
        <v>165</v>
      </c>
      <c r="AY294" s="17" t="s">
        <v>156</v>
      </c>
      <c r="BE294" s="202">
        <f>IF(O294="základní",K294,0)</f>
        <v>0</v>
      </c>
      <c r="BF294" s="202">
        <f>IF(O294="snížená",K294,0)</f>
        <v>0</v>
      </c>
      <c r="BG294" s="202">
        <f>IF(O294="zákl. přenesená",K294,0)</f>
        <v>0</v>
      </c>
      <c r="BH294" s="202">
        <f>IF(O294="sníž. přenesená",K294,0)</f>
        <v>0</v>
      </c>
      <c r="BI294" s="202">
        <f>IF(O294="nulová",K294,0)</f>
        <v>0</v>
      </c>
      <c r="BJ294" s="17" t="s">
        <v>165</v>
      </c>
      <c r="BK294" s="202">
        <f>ROUND(P294*H294,2)</f>
        <v>0</v>
      </c>
      <c r="BL294" s="17" t="s">
        <v>248</v>
      </c>
      <c r="BM294" s="201" t="s">
        <v>921</v>
      </c>
    </row>
    <row r="295" spans="1:65" s="2" customFormat="1" ht="11.25">
      <c r="A295" s="34"/>
      <c r="B295" s="35"/>
      <c r="C295" s="36"/>
      <c r="D295" s="203" t="s">
        <v>167</v>
      </c>
      <c r="E295" s="36"/>
      <c r="F295" s="204" t="s">
        <v>498</v>
      </c>
      <c r="G295" s="36"/>
      <c r="H295" s="36"/>
      <c r="I295" s="205"/>
      <c r="J295" s="205"/>
      <c r="K295" s="36"/>
      <c r="L295" s="36"/>
      <c r="M295" s="39"/>
      <c r="N295" s="206"/>
      <c r="O295" s="207"/>
      <c r="P295" s="71"/>
      <c r="Q295" s="71"/>
      <c r="R295" s="71"/>
      <c r="S295" s="71"/>
      <c r="T295" s="71"/>
      <c r="U295" s="71"/>
      <c r="V295" s="71"/>
      <c r="W295" s="71"/>
      <c r="X295" s="72"/>
      <c r="Y295" s="34"/>
      <c r="Z295" s="34"/>
      <c r="AA295" s="34"/>
      <c r="AB295" s="34"/>
      <c r="AC295" s="34"/>
      <c r="AD295" s="34"/>
      <c r="AE295" s="34"/>
      <c r="AT295" s="17" t="s">
        <v>167</v>
      </c>
      <c r="AU295" s="17" t="s">
        <v>165</v>
      </c>
    </row>
    <row r="296" spans="1:65" s="2" customFormat="1" ht="24">
      <c r="A296" s="34"/>
      <c r="B296" s="35"/>
      <c r="C296" s="189" t="s">
        <v>444</v>
      </c>
      <c r="D296" s="189" t="s">
        <v>159</v>
      </c>
      <c r="E296" s="190" t="s">
        <v>500</v>
      </c>
      <c r="F296" s="191" t="s">
        <v>501</v>
      </c>
      <c r="G296" s="192" t="s">
        <v>162</v>
      </c>
      <c r="H296" s="193">
        <v>1</v>
      </c>
      <c r="I296" s="194"/>
      <c r="J296" s="194"/>
      <c r="K296" s="195">
        <f>ROUND(P296*H296,2)</f>
        <v>0</v>
      </c>
      <c r="L296" s="191" t="s">
        <v>163</v>
      </c>
      <c r="M296" s="39"/>
      <c r="N296" s="196" t="s">
        <v>1</v>
      </c>
      <c r="O296" s="197" t="s">
        <v>38</v>
      </c>
      <c r="P296" s="198">
        <f>I296+J296</f>
        <v>0</v>
      </c>
      <c r="Q296" s="198">
        <f>ROUND(I296*H296,2)</f>
        <v>0</v>
      </c>
      <c r="R296" s="198">
        <f>ROUND(J296*H296,2)</f>
        <v>0</v>
      </c>
      <c r="S296" s="71"/>
      <c r="T296" s="199">
        <f>S296*H296</f>
        <v>0</v>
      </c>
      <c r="U296" s="199">
        <v>5.4000000000000001E-4</v>
      </c>
      <c r="V296" s="199">
        <f>U296*H296</f>
        <v>5.4000000000000001E-4</v>
      </c>
      <c r="W296" s="199">
        <v>0</v>
      </c>
      <c r="X296" s="200">
        <f>W296*H296</f>
        <v>0</v>
      </c>
      <c r="Y296" s="34"/>
      <c r="Z296" s="34"/>
      <c r="AA296" s="34"/>
      <c r="AB296" s="34"/>
      <c r="AC296" s="34"/>
      <c r="AD296" s="34"/>
      <c r="AE296" s="34"/>
      <c r="AR296" s="201" t="s">
        <v>248</v>
      </c>
      <c r="AT296" s="201" t="s">
        <v>159</v>
      </c>
      <c r="AU296" s="201" t="s">
        <v>165</v>
      </c>
      <c r="AY296" s="17" t="s">
        <v>156</v>
      </c>
      <c r="BE296" s="202">
        <f>IF(O296="základní",K296,0)</f>
        <v>0</v>
      </c>
      <c r="BF296" s="202">
        <f>IF(O296="snížená",K296,0)</f>
        <v>0</v>
      </c>
      <c r="BG296" s="202">
        <f>IF(O296="zákl. přenesená",K296,0)</f>
        <v>0</v>
      </c>
      <c r="BH296" s="202">
        <f>IF(O296="sníž. přenesená",K296,0)</f>
        <v>0</v>
      </c>
      <c r="BI296" s="202">
        <f>IF(O296="nulová",K296,0)</f>
        <v>0</v>
      </c>
      <c r="BJ296" s="17" t="s">
        <v>165</v>
      </c>
      <c r="BK296" s="202">
        <f>ROUND(P296*H296,2)</f>
        <v>0</v>
      </c>
      <c r="BL296" s="17" t="s">
        <v>248</v>
      </c>
      <c r="BM296" s="201" t="s">
        <v>922</v>
      </c>
    </row>
    <row r="297" spans="1:65" s="2" customFormat="1" ht="11.25">
      <c r="A297" s="34"/>
      <c r="B297" s="35"/>
      <c r="C297" s="36"/>
      <c r="D297" s="203" t="s">
        <v>167</v>
      </c>
      <c r="E297" s="36"/>
      <c r="F297" s="204" t="s">
        <v>503</v>
      </c>
      <c r="G297" s="36"/>
      <c r="H297" s="36"/>
      <c r="I297" s="205"/>
      <c r="J297" s="205"/>
      <c r="K297" s="36"/>
      <c r="L297" s="36"/>
      <c r="M297" s="39"/>
      <c r="N297" s="206"/>
      <c r="O297" s="207"/>
      <c r="P297" s="71"/>
      <c r="Q297" s="71"/>
      <c r="R297" s="71"/>
      <c r="S297" s="71"/>
      <c r="T297" s="71"/>
      <c r="U297" s="71"/>
      <c r="V297" s="71"/>
      <c r="W297" s="71"/>
      <c r="X297" s="72"/>
      <c r="Y297" s="34"/>
      <c r="Z297" s="34"/>
      <c r="AA297" s="34"/>
      <c r="AB297" s="34"/>
      <c r="AC297" s="34"/>
      <c r="AD297" s="34"/>
      <c r="AE297" s="34"/>
      <c r="AT297" s="17" t="s">
        <v>167</v>
      </c>
      <c r="AU297" s="17" t="s">
        <v>165</v>
      </c>
    </row>
    <row r="298" spans="1:65" s="2" customFormat="1" ht="24.2" customHeight="1">
      <c r="A298" s="34"/>
      <c r="B298" s="35"/>
      <c r="C298" s="189" t="s">
        <v>418</v>
      </c>
      <c r="D298" s="189" t="s">
        <v>159</v>
      </c>
      <c r="E298" s="190" t="s">
        <v>466</v>
      </c>
      <c r="F298" s="191" t="s">
        <v>467</v>
      </c>
      <c r="G298" s="192" t="s">
        <v>180</v>
      </c>
      <c r="H298" s="193">
        <v>1.5</v>
      </c>
      <c r="I298" s="194"/>
      <c r="J298" s="194"/>
      <c r="K298" s="195">
        <f>ROUND(P298*H298,2)</f>
        <v>0</v>
      </c>
      <c r="L298" s="191" t="s">
        <v>163</v>
      </c>
      <c r="M298" s="39"/>
      <c r="N298" s="196" t="s">
        <v>1</v>
      </c>
      <c r="O298" s="197" t="s">
        <v>38</v>
      </c>
      <c r="P298" s="198">
        <f>I298+J298</f>
        <v>0</v>
      </c>
      <c r="Q298" s="198">
        <f>ROUND(I298*H298,2)</f>
        <v>0</v>
      </c>
      <c r="R298" s="198">
        <f>ROUND(J298*H298,2)</f>
        <v>0</v>
      </c>
      <c r="S298" s="71"/>
      <c r="T298" s="199">
        <f>S298*H298</f>
        <v>0</v>
      </c>
      <c r="U298" s="199">
        <v>7.2000000000000005E-4</v>
      </c>
      <c r="V298" s="199">
        <f>U298*H298</f>
        <v>1.08E-3</v>
      </c>
      <c r="W298" s="199">
        <v>0</v>
      </c>
      <c r="X298" s="200">
        <f>W298*H298</f>
        <v>0</v>
      </c>
      <c r="Y298" s="34"/>
      <c r="Z298" s="34"/>
      <c r="AA298" s="34"/>
      <c r="AB298" s="34"/>
      <c r="AC298" s="34"/>
      <c r="AD298" s="34"/>
      <c r="AE298" s="34"/>
      <c r="AR298" s="201" t="s">
        <v>248</v>
      </c>
      <c r="AT298" s="201" t="s">
        <v>159</v>
      </c>
      <c r="AU298" s="201" t="s">
        <v>165</v>
      </c>
      <c r="AY298" s="17" t="s">
        <v>156</v>
      </c>
      <c r="BE298" s="202">
        <f>IF(O298="základní",K298,0)</f>
        <v>0</v>
      </c>
      <c r="BF298" s="202">
        <f>IF(O298="snížená",K298,0)</f>
        <v>0</v>
      </c>
      <c r="BG298" s="202">
        <f>IF(O298="zákl. přenesená",K298,0)</f>
        <v>0</v>
      </c>
      <c r="BH298" s="202">
        <f>IF(O298="sníž. přenesená",K298,0)</f>
        <v>0</v>
      </c>
      <c r="BI298" s="202">
        <f>IF(O298="nulová",K298,0)</f>
        <v>0</v>
      </c>
      <c r="BJ298" s="17" t="s">
        <v>165</v>
      </c>
      <c r="BK298" s="202">
        <f>ROUND(P298*H298,2)</f>
        <v>0</v>
      </c>
      <c r="BL298" s="17" t="s">
        <v>248</v>
      </c>
      <c r="BM298" s="201" t="s">
        <v>923</v>
      </c>
    </row>
    <row r="299" spans="1:65" s="2" customFormat="1" ht="11.25">
      <c r="A299" s="34"/>
      <c r="B299" s="35"/>
      <c r="C299" s="36"/>
      <c r="D299" s="203" t="s">
        <v>167</v>
      </c>
      <c r="E299" s="36"/>
      <c r="F299" s="204" t="s">
        <v>469</v>
      </c>
      <c r="G299" s="36"/>
      <c r="H299" s="36"/>
      <c r="I299" s="205"/>
      <c r="J299" s="205"/>
      <c r="K299" s="36"/>
      <c r="L299" s="36"/>
      <c r="M299" s="39"/>
      <c r="N299" s="206"/>
      <c r="O299" s="207"/>
      <c r="P299" s="71"/>
      <c r="Q299" s="71"/>
      <c r="R299" s="71"/>
      <c r="S299" s="71"/>
      <c r="T299" s="71"/>
      <c r="U299" s="71"/>
      <c r="V299" s="71"/>
      <c r="W299" s="71"/>
      <c r="X299" s="72"/>
      <c r="Y299" s="34"/>
      <c r="Z299" s="34"/>
      <c r="AA299" s="34"/>
      <c r="AB299" s="34"/>
      <c r="AC299" s="34"/>
      <c r="AD299" s="34"/>
      <c r="AE299" s="34"/>
      <c r="AT299" s="17" t="s">
        <v>167</v>
      </c>
      <c r="AU299" s="17" t="s">
        <v>165</v>
      </c>
    </row>
    <row r="300" spans="1:65" s="2" customFormat="1" ht="24.2" customHeight="1">
      <c r="A300" s="34"/>
      <c r="B300" s="35"/>
      <c r="C300" s="189" t="s">
        <v>480</v>
      </c>
      <c r="D300" s="189" t="s">
        <v>159</v>
      </c>
      <c r="E300" s="190" t="s">
        <v>471</v>
      </c>
      <c r="F300" s="191" t="s">
        <v>472</v>
      </c>
      <c r="G300" s="192" t="s">
        <v>180</v>
      </c>
      <c r="H300" s="193">
        <v>1.5</v>
      </c>
      <c r="I300" s="194"/>
      <c r="J300" s="194"/>
      <c r="K300" s="195">
        <f>ROUND(P300*H300,2)</f>
        <v>0</v>
      </c>
      <c r="L300" s="191" t="s">
        <v>163</v>
      </c>
      <c r="M300" s="39"/>
      <c r="N300" s="196" t="s">
        <v>1</v>
      </c>
      <c r="O300" s="197" t="s">
        <v>38</v>
      </c>
      <c r="P300" s="198">
        <f>I300+J300</f>
        <v>0</v>
      </c>
      <c r="Q300" s="198">
        <f>ROUND(I300*H300,2)</f>
        <v>0</v>
      </c>
      <c r="R300" s="198">
        <f>ROUND(J300*H300,2)</f>
        <v>0</v>
      </c>
      <c r="S300" s="71"/>
      <c r="T300" s="199">
        <f>S300*H300</f>
        <v>0</v>
      </c>
      <c r="U300" s="199">
        <v>0</v>
      </c>
      <c r="V300" s="199">
        <f>U300*H300</f>
        <v>0</v>
      </c>
      <c r="W300" s="199">
        <v>0</v>
      </c>
      <c r="X300" s="200">
        <f>W300*H300</f>
        <v>0</v>
      </c>
      <c r="Y300" s="34"/>
      <c r="Z300" s="34"/>
      <c r="AA300" s="34"/>
      <c r="AB300" s="34"/>
      <c r="AC300" s="34"/>
      <c r="AD300" s="34"/>
      <c r="AE300" s="34"/>
      <c r="AR300" s="201" t="s">
        <v>248</v>
      </c>
      <c r="AT300" s="201" t="s">
        <v>159</v>
      </c>
      <c r="AU300" s="201" t="s">
        <v>165</v>
      </c>
      <c r="AY300" s="17" t="s">
        <v>156</v>
      </c>
      <c r="BE300" s="202">
        <f>IF(O300="základní",K300,0)</f>
        <v>0</v>
      </c>
      <c r="BF300" s="202">
        <f>IF(O300="snížená",K300,0)</f>
        <v>0</v>
      </c>
      <c r="BG300" s="202">
        <f>IF(O300="zákl. přenesená",K300,0)</f>
        <v>0</v>
      </c>
      <c r="BH300" s="202">
        <f>IF(O300="sníž. přenesená",K300,0)</f>
        <v>0</v>
      </c>
      <c r="BI300" s="202">
        <f>IF(O300="nulová",K300,0)</f>
        <v>0</v>
      </c>
      <c r="BJ300" s="17" t="s">
        <v>165</v>
      </c>
      <c r="BK300" s="202">
        <f>ROUND(P300*H300,2)</f>
        <v>0</v>
      </c>
      <c r="BL300" s="17" t="s">
        <v>248</v>
      </c>
      <c r="BM300" s="201" t="s">
        <v>924</v>
      </c>
    </row>
    <row r="301" spans="1:65" s="2" customFormat="1" ht="11.25">
      <c r="A301" s="34"/>
      <c r="B301" s="35"/>
      <c r="C301" s="36"/>
      <c r="D301" s="203" t="s">
        <v>167</v>
      </c>
      <c r="E301" s="36"/>
      <c r="F301" s="204" t="s">
        <v>474</v>
      </c>
      <c r="G301" s="36"/>
      <c r="H301" s="36"/>
      <c r="I301" s="205"/>
      <c r="J301" s="205"/>
      <c r="K301" s="36"/>
      <c r="L301" s="36"/>
      <c r="M301" s="39"/>
      <c r="N301" s="206"/>
      <c r="O301" s="207"/>
      <c r="P301" s="71"/>
      <c r="Q301" s="71"/>
      <c r="R301" s="71"/>
      <c r="S301" s="71"/>
      <c r="T301" s="71"/>
      <c r="U301" s="71"/>
      <c r="V301" s="71"/>
      <c r="W301" s="71"/>
      <c r="X301" s="72"/>
      <c r="Y301" s="34"/>
      <c r="Z301" s="34"/>
      <c r="AA301" s="34"/>
      <c r="AB301" s="34"/>
      <c r="AC301" s="34"/>
      <c r="AD301" s="34"/>
      <c r="AE301" s="34"/>
      <c r="AT301" s="17" t="s">
        <v>167</v>
      </c>
      <c r="AU301" s="17" t="s">
        <v>165</v>
      </c>
    </row>
    <row r="302" spans="1:65" s="2" customFormat="1" ht="24.2" customHeight="1">
      <c r="A302" s="34"/>
      <c r="B302" s="35"/>
      <c r="C302" s="189" t="s">
        <v>398</v>
      </c>
      <c r="D302" s="189" t="s">
        <v>159</v>
      </c>
      <c r="E302" s="190" t="s">
        <v>476</v>
      </c>
      <c r="F302" s="191" t="s">
        <v>477</v>
      </c>
      <c r="G302" s="192" t="s">
        <v>415</v>
      </c>
      <c r="H302" s="251"/>
      <c r="I302" s="194"/>
      <c r="J302" s="194"/>
      <c r="K302" s="195">
        <f>ROUND(P302*H302,2)</f>
        <v>0</v>
      </c>
      <c r="L302" s="191" t="s">
        <v>163</v>
      </c>
      <c r="M302" s="39"/>
      <c r="N302" s="196" t="s">
        <v>1</v>
      </c>
      <c r="O302" s="197" t="s">
        <v>38</v>
      </c>
      <c r="P302" s="198">
        <f>I302+J302</f>
        <v>0</v>
      </c>
      <c r="Q302" s="198">
        <f>ROUND(I302*H302,2)</f>
        <v>0</v>
      </c>
      <c r="R302" s="198">
        <f>ROUND(J302*H302,2)</f>
        <v>0</v>
      </c>
      <c r="S302" s="71"/>
      <c r="T302" s="199">
        <f>S302*H302</f>
        <v>0</v>
      </c>
      <c r="U302" s="199">
        <v>0</v>
      </c>
      <c r="V302" s="199">
        <f>U302*H302</f>
        <v>0</v>
      </c>
      <c r="W302" s="199">
        <v>0</v>
      </c>
      <c r="X302" s="200">
        <f>W302*H302</f>
        <v>0</v>
      </c>
      <c r="Y302" s="34"/>
      <c r="Z302" s="34"/>
      <c r="AA302" s="34"/>
      <c r="AB302" s="34"/>
      <c r="AC302" s="34"/>
      <c r="AD302" s="34"/>
      <c r="AE302" s="34"/>
      <c r="AR302" s="201" t="s">
        <v>248</v>
      </c>
      <c r="AT302" s="201" t="s">
        <v>159</v>
      </c>
      <c r="AU302" s="201" t="s">
        <v>165</v>
      </c>
      <c r="AY302" s="17" t="s">
        <v>156</v>
      </c>
      <c r="BE302" s="202">
        <f>IF(O302="základní",K302,0)</f>
        <v>0</v>
      </c>
      <c r="BF302" s="202">
        <f>IF(O302="snížená",K302,0)</f>
        <v>0</v>
      </c>
      <c r="BG302" s="202">
        <f>IF(O302="zákl. přenesená",K302,0)</f>
        <v>0</v>
      </c>
      <c r="BH302" s="202">
        <f>IF(O302="sníž. přenesená",K302,0)</f>
        <v>0</v>
      </c>
      <c r="BI302" s="202">
        <f>IF(O302="nulová",K302,0)</f>
        <v>0</v>
      </c>
      <c r="BJ302" s="17" t="s">
        <v>165</v>
      </c>
      <c r="BK302" s="202">
        <f>ROUND(P302*H302,2)</f>
        <v>0</v>
      </c>
      <c r="BL302" s="17" t="s">
        <v>248</v>
      </c>
      <c r="BM302" s="201" t="s">
        <v>925</v>
      </c>
    </row>
    <row r="303" spans="1:65" s="2" customFormat="1" ht="11.25">
      <c r="A303" s="34"/>
      <c r="B303" s="35"/>
      <c r="C303" s="36"/>
      <c r="D303" s="203" t="s">
        <v>167</v>
      </c>
      <c r="E303" s="36"/>
      <c r="F303" s="204" t="s">
        <v>479</v>
      </c>
      <c r="G303" s="36"/>
      <c r="H303" s="36"/>
      <c r="I303" s="205"/>
      <c r="J303" s="205"/>
      <c r="K303" s="36"/>
      <c r="L303" s="36"/>
      <c r="M303" s="39"/>
      <c r="N303" s="206"/>
      <c r="O303" s="207"/>
      <c r="P303" s="71"/>
      <c r="Q303" s="71"/>
      <c r="R303" s="71"/>
      <c r="S303" s="71"/>
      <c r="T303" s="71"/>
      <c r="U303" s="71"/>
      <c r="V303" s="71"/>
      <c r="W303" s="71"/>
      <c r="X303" s="72"/>
      <c r="Y303" s="34"/>
      <c r="Z303" s="34"/>
      <c r="AA303" s="34"/>
      <c r="AB303" s="34"/>
      <c r="AC303" s="34"/>
      <c r="AD303" s="34"/>
      <c r="AE303" s="34"/>
      <c r="AT303" s="17" t="s">
        <v>167</v>
      </c>
      <c r="AU303" s="17" t="s">
        <v>165</v>
      </c>
    </row>
    <row r="304" spans="1:65" s="2" customFormat="1" ht="16.5" customHeight="1">
      <c r="A304" s="34"/>
      <c r="B304" s="35"/>
      <c r="C304" s="189" t="s">
        <v>425</v>
      </c>
      <c r="D304" s="189" t="s">
        <v>159</v>
      </c>
      <c r="E304" s="190" t="s">
        <v>481</v>
      </c>
      <c r="F304" s="191" t="s">
        <v>482</v>
      </c>
      <c r="G304" s="192" t="s">
        <v>175</v>
      </c>
      <c r="H304" s="193">
        <v>1</v>
      </c>
      <c r="I304" s="194"/>
      <c r="J304" s="194"/>
      <c r="K304" s="195">
        <f>ROUND(P304*H304,2)</f>
        <v>0</v>
      </c>
      <c r="L304" s="191" t="s">
        <v>1</v>
      </c>
      <c r="M304" s="39"/>
      <c r="N304" s="196" t="s">
        <v>1</v>
      </c>
      <c r="O304" s="197" t="s">
        <v>38</v>
      </c>
      <c r="P304" s="198">
        <f>I304+J304</f>
        <v>0</v>
      </c>
      <c r="Q304" s="198">
        <f>ROUND(I304*H304,2)</f>
        <v>0</v>
      </c>
      <c r="R304" s="198">
        <f>ROUND(J304*H304,2)</f>
        <v>0</v>
      </c>
      <c r="S304" s="71"/>
      <c r="T304" s="199">
        <f>S304*H304</f>
        <v>0</v>
      </c>
      <c r="U304" s="199">
        <v>1.0499999999999999E-3</v>
      </c>
      <c r="V304" s="199">
        <f>U304*H304</f>
        <v>1.0499999999999999E-3</v>
      </c>
      <c r="W304" s="199">
        <v>0</v>
      </c>
      <c r="X304" s="200">
        <f>W304*H304</f>
        <v>0</v>
      </c>
      <c r="Y304" s="34"/>
      <c r="Z304" s="34"/>
      <c r="AA304" s="34"/>
      <c r="AB304" s="34"/>
      <c r="AC304" s="34"/>
      <c r="AD304" s="34"/>
      <c r="AE304" s="34"/>
      <c r="AR304" s="201" t="s">
        <v>248</v>
      </c>
      <c r="AT304" s="201" t="s">
        <v>159</v>
      </c>
      <c r="AU304" s="201" t="s">
        <v>165</v>
      </c>
      <c r="AY304" s="17" t="s">
        <v>156</v>
      </c>
      <c r="BE304" s="202">
        <f>IF(O304="základní",K304,0)</f>
        <v>0</v>
      </c>
      <c r="BF304" s="202">
        <f>IF(O304="snížená",K304,0)</f>
        <v>0</v>
      </c>
      <c r="BG304" s="202">
        <f>IF(O304="zákl. přenesená",K304,0)</f>
        <v>0</v>
      </c>
      <c r="BH304" s="202">
        <f>IF(O304="sníž. přenesená",K304,0)</f>
        <v>0</v>
      </c>
      <c r="BI304" s="202">
        <f>IF(O304="nulová",K304,0)</f>
        <v>0</v>
      </c>
      <c r="BJ304" s="17" t="s">
        <v>165</v>
      </c>
      <c r="BK304" s="202">
        <f>ROUND(P304*H304,2)</f>
        <v>0</v>
      </c>
      <c r="BL304" s="17" t="s">
        <v>248</v>
      </c>
      <c r="BM304" s="201" t="s">
        <v>926</v>
      </c>
    </row>
    <row r="305" spans="1:65" s="12" customFormat="1" ht="22.9" customHeight="1">
      <c r="B305" s="172"/>
      <c r="C305" s="173"/>
      <c r="D305" s="174" t="s">
        <v>73</v>
      </c>
      <c r="E305" s="187" t="s">
        <v>504</v>
      </c>
      <c r="F305" s="187" t="s">
        <v>505</v>
      </c>
      <c r="G305" s="173"/>
      <c r="H305" s="173"/>
      <c r="I305" s="176"/>
      <c r="J305" s="176"/>
      <c r="K305" s="188">
        <f>BK305</f>
        <v>0</v>
      </c>
      <c r="L305" s="173"/>
      <c r="M305" s="178"/>
      <c r="N305" s="179"/>
      <c r="O305" s="180"/>
      <c r="P305" s="180"/>
      <c r="Q305" s="181">
        <f>SUM(Q306:Q317)</f>
        <v>0</v>
      </c>
      <c r="R305" s="181">
        <f>SUM(R306:R317)</f>
        <v>0</v>
      </c>
      <c r="S305" s="180"/>
      <c r="T305" s="182">
        <f>SUM(T306:T317)</f>
        <v>0</v>
      </c>
      <c r="U305" s="180"/>
      <c r="V305" s="182">
        <f>SUM(V306:V317)</f>
        <v>4.302000000000001E-2</v>
      </c>
      <c r="W305" s="180"/>
      <c r="X305" s="183">
        <f>SUM(X306:X317)</f>
        <v>0</v>
      </c>
      <c r="AR305" s="184" t="s">
        <v>165</v>
      </c>
      <c r="AT305" s="185" t="s">
        <v>73</v>
      </c>
      <c r="AU305" s="185" t="s">
        <v>82</v>
      </c>
      <c r="AY305" s="184" t="s">
        <v>156</v>
      </c>
      <c r="BK305" s="186">
        <f>SUM(BK306:BK317)</f>
        <v>0</v>
      </c>
    </row>
    <row r="306" spans="1:65" s="2" customFormat="1" ht="24.2" customHeight="1">
      <c r="A306" s="34"/>
      <c r="B306" s="35"/>
      <c r="C306" s="189" t="s">
        <v>449</v>
      </c>
      <c r="D306" s="189" t="s">
        <v>159</v>
      </c>
      <c r="E306" s="190" t="s">
        <v>507</v>
      </c>
      <c r="F306" s="191" t="s">
        <v>508</v>
      </c>
      <c r="G306" s="192" t="s">
        <v>175</v>
      </c>
      <c r="H306" s="193">
        <v>2</v>
      </c>
      <c r="I306" s="194"/>
      <c r="J306" s="194"/>
      <c r="K306" s="195">
        <f>ROUND(P306*H306,2)</f>
        <v>0</v>
      </c>
      <c r="L306" s="191" t="s">
        <v>163</v>
      </c>
      <c r="M306" s="39"/>
      <c r="N306" s="196" t="s">
        <v>1</v>
      </c>
      <c r="O306" s="197" t="s">
        <v>38</v>
      </c>
      <c r="P306" s="198">
        <f>I306+J306</f>
        <v>0</v>
      </c>
      <c r="Q306" s="198">
        <f>ROUND(I306*H306,2)</f>
        <v>0</v>
      </c>
      <c r="R306" s="198">
        <f>ROUND(J306*H306,2)</f>
        <v>0</v>
      </c>
      <c r="S306" s="71"/>
      <c r="T306" s="199">
        <f>S306*H306</f>
        <v>0</v>
      </c>
      <c r="U306" s="199">
        <v>4.4600000000000004E-3</v>
      </c>
      <c r="V306" s="199">
        <f>U306*H306</f>
        <v>8.9200000000000008E-3</v>
      </c>
      <c r="W306" s="199">
        <v>0</v>
      </c>
      <c r="X306" s="200">
        <f>W306*H306</f>
        <v>0</v>
      </c>
      <c r="Y306" s="34"/>
      <c r="Z306" s="34"/>
      <c r="AA306" s="34"/>
      <c r="AB306" s="34"/>
      <c r="AC306" s="34"/>
      <c r="AD306" s="34"/>
      <c r="AE306" s="34"/>
      <c r="AR306" s="201" t="s">
        <v>248</v>
      </c>
      <c r="AT306" s="201" t="s">
        <v>159</v>
      </c>
      <c r="AU306" s="201" t="s">
        <v>165</v>
      </c>
      <c r="AY306" s="17" t="s">
        <v>156</v>
      </c>
      <c r="BE306" s="202">
        <f>IF(O306="základní",K306,0)</f>
        <v>0</v>
      </c>
      <c r="BF306" s="202">
        <f>IF(O306="snížená",K306,0)</f>
        <v>0</v>
      </c>
      <c r="BG306" s="202">
        <f>IF(O306="zákl. přenesená",K306,0)</f>
        <v>0</v>
      </c>
      <c r="BH306" s="202">
        <f>IF(O306="sníž. přenesená",K306,0)</f>
        <v>0</v>
      </c>
      <c r="BI306" s="202">
        <f>IF(O306="nulová",K306,0)</f>
        <v>0</v>
      </c>
      <c r="BJ306" s="17" t="s">
        <v>165</v>
      </c>
      <c r="BK306" s="202">
        <f>ROUND(P306*H306,2)</f>
        <v>0</v>
      </c>
      <c r="BL306" s="17" t="s">
        <v>248</v>
      </c>
      <c r="BM306" s="201" t="s">
        <v>927</v>
      </c>
    </row>
    <row r="307" spans="1:65" s="2" customFormat="1" ht="11.25">
      <c r="A307" s="34"/>
      <c r="B307" s="35"/>
      <c r="C307" s="36"/>
      <c r="D307" s="203" t="s">
        <v>167</v>
      </c>
      <c r="E307" s="36"/>
      <c r="F307" s="204" t="s">
        <v>510</v>
      </c>
      <c r="G307" s="36"/>
      <c r="H307" s="36"/>
      <c r="I307" s="205"/>
      <c r="J307" s="205"/>
      <c r="K307" s="36"/>
      <c r="L307" s="36"/>
      <c r="M307" s="39"/>
      <c r="N307" s="206"/>
      <c r="O307" s="207"/>
      <c r="P307" s="71"/>
      <c r="Q307" s="71"/>
      <c r="R307" s="71"/>
      <c r="S307" s="71"/>
      <c r="T307" s="71"/>
      <c r="U307" s="71"/>
      <c r="V307" s="71"/>
      <c r="W307" s="71"/>
      <c r="X307" s="72"/>
      <c r="Y307" s="34"/>
      <c r="Z307" s="34"/>
      <c r="AA307" s="34"/>
      <c r="AB307" s="34"/>
      <c r="AC307" s="34"/>
      <c r="AD307" s="34"/>
      <c r="AE307" s="34"/>
      <c r="AT307" s="17" t="s">
        <v>167</v>
      </c>
      <c r="AU307" s="17" t="s">
        <v>165</v>
      </c>
    </row>
    <row r="308" spans="1:65" s="2" customFormat="1" ht="24.2" customHeight="1">
      <c r="A308" s="34"/>
      <c r="B308" s="35"/>
      <c r="C308" s="189" t="s">
        <v>453</v>
      </c>
      <c r="D308" s="189" t="s">
        <v>159</v>
      </c>
      <c r="E308" s="190" t="s">
        <v>512</v>
      </c>
      <c r="F308" s="191" t="s">
        <v>513</v>
      </c>
      <c r="G308" s="192" t="s">
        <v>175</v>
      </c>
      <c r="H308" s="193">
        <v>2</v>
      </c>
      <c r="I308" s="194"/>
      <c r="J308" s="194"/>
      <c r="K308" s="195">
        <f>ROUND(P308*H308,2)</f>
        <v>0</v>
      </c>
      <c r="L308" s="191" t="s">
        <v>163</v>
      </c>
      <c r="M308" s="39"/>
      <c r="N308" s="196" t="s">
        <v>1</v>
      </c>
      <c r="O308" s="197" t="s">
        <v>38</v>
      </c>
      <c r="P308" s="198">
        <f>I308+J308</f>
        <v>0</v>
      </c>
      <c r="Q308" s="198">
        <f>ROUND(I308*H308,2)</f>
        <v>0</v>
      </c>
      <c r="R308" s="198">
        <f>ROUND(J308*H308,2)</f>
        <v>0</v>
      </c>
      <c r="S308" s="71"/>
      <c r="T308" s="199">
        <f>S308*H308</f>
        <v>0</v>
      </c>
      <c r="U308" s="199">
        <v>4.7200000000000002E-3</v>
      </c>
      <c r="V308" s="199">
        <f>U308*H308</f>
        <v>9.4400000000000005E-3</v>
      </c>
      <c r="W308" s="199">
        <v>0</v>
      </c>
      <c r="X308" s="200">
        <f>W308*H308</f>
        <v>0</v>
      </c>
      <c r="Y308" s="34"/>
      <c r="Z308" s="34"/>
      <c r="AA308" s="34"/>
      <c r="AB308" s="34"/>
      <c r="AC308" s="34"/>
      <c r="AD308" s="34"/>
      <c r="AE308" s="34"/>
      <c r="AR308" s="201" t="s">
        <v>248</v>
      </c>
      <c r="AT308" s="201" t="s">
        <v>159</v>
      </c>
      <c r="AU308" s="201" t="s">
        <v>165</v>
      </c>
      <c r="AY308" s="17" t="s">
        <v>156</v>
      </c>
      <c r="BE308" s="202">
        <f>IF(O308="základní",K308,0)</f>
        <v>0</v>
      </c>
      <c r="BF308" s="202">
        <f>IF(O308="snížená",K308,0)</f>
        <v>0</v>
      </c>
      <c r="BG308" s="202">
        <f>IF(O308="zákl. přenesená",K308,0)</f>
        <v>0</v>
      </c>
      <c r="BH308" s="202">
        <f>IF(O308="sníž. přenesená",K308,0)</f>
        <v>0</v>
      </c>
      <c r="BI308" s="202">
        <f>IF(O308="nulová",K308,0)</f>
        <v>0</v>
      </c>
      <c r="BJ308" s="17" t="s">
        <v>165</v>
      </c>
      <c r="BK308" s="202">
        <f>ROUND(P308*H308,2)</f>
        <v>0</v>
      </c>
      <c r="BL308" s="17" t="s">
        <v>248</v>
      </c>
      <c r="BM308" s="201" t="s">
        <v>928</v>
      </c>
    </row>
    <row r="309" spans="1:65" s="2" customFormat="1" ht="11.25">
      <c r="A309" s="34"/>
      <c r="B309" s="35"/>
      <c r="C309" s="36"/>
      <c r="D309" s="203" t="s">
        <v>167</v>
      </c>
      <c r="E309" s="36"/>
      <c r="F309" s="204" t="s">
        <v>515</v>
      </c>
      <c r="G309" s="36"/>
      <c r="H309" s="36"/>
      <c r="I309" s="205"/>
      <c r="J309" s="205"/>
      <c r="K309" s="36"/>
      <c r="L309" s="36"/>
      <c r="M309" s="39"/>
      <c r="N309" s="206"/>
      <c r="O309" s="207"/>
      <c r="P309" s="71"/>
      <c r="Q309" s="71"/>
      <c r="R309" s="71"/>
      <c r="S309" s="71"/>
      <c r="T309" s="71"/>
      <c r="U309" s="71"/>
      <c r="V309" s="71"/>
      <c r="W309" s="71"/>
      <c r="X309" s="72"/>
      <c r="Y309" s="34"/>
      <c r="Z309" s="34"/>
      <c r="AA309" s="34"/>
      <c r="AB309" s="34"/>
      <c r="AC309" s="34"/>
      <c r="AD309" s="34"/>
      <c r="AE309" s="34"/>
      <c r="AT309" s="17" t="s">
        <v>167</v>
      </c>
      <c r="AU309" s="17" t="s">
        <v>165</v>
      </c>
    </row>
    <row r="310" spans="1:65" s="2" customFormat="1" ht="24.2" customHeight="1">
      <c r="A310" s="34"/>
      <c r="B310" s="35"/>
      <c r="C310" s="189" t="s">
        <v>688</v>
      </c>
      <c r="D310" s="189" t="s">
        <v>159</v>
      </c>
      <c r="E310" s="190" t="s">
        <v>517</v>
      </c>
      <c r="F310" s="191" t="s">
        <v>518</v>
      </c>
      <c r="G310" s="192" t="s">
        <v>162</v>
      </c>
      <c r="H310" s="193">
        <v>6</v>
      </c>
      <c r="I310" s="194"/>
      <c r="J310" s="194"/>
      <c r="K310" s="195">
        <f>ROUND(P310*H310,2)</f>
        <v>0</v>
      </c>
      <c r="L310" s="191" t="s">
        <v>163</v>
      </c>
      <c r="M310" s="39"/>
      <c r="N310" s="196" t="s">
        <v>1</v>
      </c>
      <c r="O310" s="197" t="s">
        <v>38</v>
      </c>
      <c r="P310" s="198">
        <f>I310+J310</f>
        <v>0</v>
      </c>
      <c r="Q310" s="198">
        <f>ROUND(I310*H310,2)</f>
        <v>0</v>
      </c>
      <c r="R310" s="198">
        <f>ROUND(J310*H310,2)</f>
        <v>0</v>
      </c>
      <c r="S310" s="71"/>
      <c r="T310" s="199">
        <f>S310*H310</f>
        <v>0</v>
      </c>
      <c r="U310" s="199">
        <v>8.0000000000000007E-5</v>
      </c>
      <c r="V310" s="199">
        <f>U310*H310</f>
        <v>4.8000000000000007E-4</v>
      </c>
      <c r="W310" s="199">
        <v>0</v>
      </c>
      <c r="X310" s="200">
        <f>W310*H310</f>
        <v>0</v>
      </c>
      <c r="Y310" s="34"/>
      <c r="Z310" s="34"/>
      <c r="AA310" s="34"/>
      <c r="AB310" s="34"/>
      <c r="AC310" s="34"/>
      <c r="AD310" s="34"/>
      <c r="AE310" s="34"/>
      <c r="AR310" s="201" t="s">
        <v>248</v>
      </c>
      <c r="AT310" s="201" t="s">
        <v>159</v>
      </c>
      <c r="AU310" s="201" t="s">
        <v>165</v>
      </c>
      <c r="AY310" s="17" t="s">
        <v>156</v>
      </c>
      <c r="BE310" s="202">
        <f>IF(O310="základní",K310,0)</f>
        <v>0</v>
      </c>
      <c r="BF310" s="202">
        <f>IF(O310="snížená",K310,0)</f>
        <v>0</v>
      </c>
      <c r="BG310" s="202">
        <f>IF(O310="zákl. přenesená",K310,0)</f>
        <v>0</v>
      </c>
      <c r="BH310" s="202">
        <f>IF(O310="sníž. přenesená",K310,0)</f>
        <v>0</v>
      </c>
      <c r="BI310" s="202">
        <f>IF(O310="nulová",K310,0)</f>
        <v>0</v>
      </c>
      <c r="BJ310" s="17" t="s">
        <v>165</v>
      </c>
      <c r="BK310" s="202">
        <f>ROUND(P310*H310,2)</f>
        <v>0</v>
      </c>
      <c r="BL310" s="17" t="s">
        <v>248</v>
      </c>
      <c r="BM310" s="201" t="s">
        <v>929</v>
      </c>
    </row>
    <row r="311" spans="1:65" s="2" customFormat="1" ht="11.25">
      <c r="A311" s="34"/>
      <c r="B311" s="35"/>
      <c r="C311" s="36"/>
      <c r="D311" s="203" t="s">
        <v>167</v>
      </c>
      <c r="E311" s="36"/>
      <c r="F311" s="204" t="s">
        <v>520</v>
      </c>
      <c r="G311" s="36"/>
      <c r="H311" s="36"/>
      <c r="I311" s="205"/>
      <c r="J311" s="205"/>
      <c r="K311" s="36"/>
      <c r="L311" s="36"/>
      <c r="M311" s="39"/>
      <c r="N311" s="206"/>
      <c r="O311" s="207"/>
      <c r="P311" s="71"/>
      <c r="Q311" s="71"/>
      <c r="R311" s="71"/>
      <c r="S311" s="71"/>
      <c r="T311" s="71"/>
      <c r="U311" s="71"/>
      <c r="V311" s="71"/>
      <c r="W311" s="71"/>
      <c r="X311" s="72"/>
      <c r="Y311" s="34"/>
      <c r="Z311" s="34"/>
      <c r="AA311" s="34"/>
      <c r="AB311" s="34"/>
      <c r="AC311" s="34"/>
      <c r="AD311" s="34"/>
      <c r="AE311" s="34"/>
      <c r="AT311" s="17" t="s">
        <v>167</v>
      </c>
      <c r="AU311" s="17" t="s">
        <v>165</v>
      </c>
    </row>
    <row r="312" spans="1:65" s="2" customFormat="1" ht="24.2" customHeight="1">
      <c r="A312" s="34"/>
      <c r="B312" s="35"/>
      <c r="C312" s="189" t="s">
        <v>465</v>
      </c>
      <c r="D312" s="189" t="s">
        <v>159</v>
      </c>
      <c r="E312" s="190" t="s">
        <v>522</v>
      </c>
      <c r="F312" s="191" t="s">
        <v>523</v>
      </c>
      <c r="G312" s="192" t="s">
        <v>162</v>
      </c>
      <c r="H312" s="193">
        <v>8</v>
      </c>
      <c r="I312" s="194"/>
      <c r="J312" s="194"/>
      <c r="K312" s="195">
        <f>ROUND(P312*H312,2)</f>
        <v>0</v>
      </c>
      <c r="L312" s="191" t="s">
        <v>163</v>
      </c>
      <c r="M312" s="39"/>
      <c r="N312" s="196" t="s">
        <v>1</v>
      </c>
      <c r="O312" s="197" t="s">
        <v>38</v>
      </c>
      <c r="P312" s="198">
        <f>I312+J312</f>
        <v>0</v>
      </c>
      <c r="Q312" s="198">
        <f>ROUND(I312*H312,2)</f>
        <v>0</v>
      </c>
      <c r="R312" s="198">
        <f>ROUND(J312*H312,2)</f>
        <v>0</v>
      </c>
      <c r="S312" s="71"/>
      <c r="T312" s="199">
        <f>S312*H312</f>
        <v>0</v>
      </c>
      <c r="U312" s="199">
        <v>2.1000000000000001E-4</v>
      </c>
      <c r="V312" s="199">
        <f>U312*H312</f>
        <v>1.6800000000000001E-3</v>
      </c>
      <c r="W312" s="199">
        <v>0</v>
      </c>
      <c r="X312" s="200">
        <f>W312*H312</f>
        <v>0</v>
      </c>
      <c r="Y312" s="34"/>
      <c r="Z312" s="34"/>
      <c r="AA312" s="34"/>
      <c r="AB312" s="34"/>
      <c r="AC312" s="34"/>
      <c r="AD312" s="34"/>
      <c r="AE312" s="34"/>
      <c r="AR312" s="201" t="s">
        <v>248</v>
      </c>
      <c r="AT312" s="201" t="s">
        <v>159</v>
      </c>
      <c r="AU312" s="201" t="s">
        <v>165</v>
      </c>
      <c r="AY312" s="17" t="s">
        <v>156</v>
      </c>
      <c r="BE312" s="202">
        <f>IF(O312="základní",K312,0)</f>
        <v>0</v>
      </c>
      <c r="BF312" s="202">
        <f>IF(O312="snížená",K312,0)</f>
        <v>0</v>
      </c>
      <c r="BG312" s="202">
        <f>IF(O312="zákl. přenesená",K312,0)</f>
        <v>0</v>
      </c>
      <c r="BH312" s="202">
        <f>IF(O312="sníž. přenesená",K312,0)</f>
        <v>0</v>
      </c>
      <c r="BI312" s="202">
        <f>IF(O312="nulová",K312,0)</f>
        <v>0</v>
      </c>
      <c r="BJ312" s="17" t="s">
        <v>165</v>
      </c>
      <c r="BK312" s="202">
        <f>ROUND(P312*H312,2)</f>
        <v>0</v>
      </c>
      <c r="BL312" s="17" t="s">
        <v>248</v>
      </c>
      <c r="BM312" s="201" t="s">
        <v>930</v>
      </c>
    </row>
    <row r="313" spans="1:65" s="2" customFormat="1" ht="11.25">
      <c r="A313" s="34"/>
      <c r="B313" s="35"/>
      <c r="C313" s="36"/>
      <c r="D313" s="203" t="s">
        <v>167</v>
      </c>
      <c r="E313" s="36"/>
      <c r="F313" s="204" t="s">
        <v>525</v>
      </c>
      <c r="G313" s="36"/>
      <c r="H313" s="36"/>
      <c r="I313" s="205"/>
      <c r="J313" s="205"/>
      <c r="K313" s="36"/>
      <c r="L313" s="36"/>
      <c r="M313" s="39"/>
      <c r="N313" s="206"/>
      <c r="O313" s="207"/>
      <c r="P313" s="71"/>
      <c r="Q313" s="71"/>
      <c r="R313" s="71"/>
      <c r="S313" s="71"/>
      <c r="T313" s="71"/>
      <c r="U313" s="71"/>
      <c r="V313" s="71"/>
      <c r="W313" s="71"/>
      <c r="X313" s="72"/>
      <c r="Y313" s="34"/>
      <c r="Z313" s="34"/>
      <c r="AA313" s="34"/>
      <c r="AB313" s="34"/>
      <c r="AC313" s="34"/>
      <c r="AD313" s="34"/>
      <c r="AE313" s="34"/>
      <c r="AT313" s="17" t="s">
        <v>167</v>
      </c>
      <c r="AU313" s="17" t="s">
        <v>165</v>
      </c>
    </row>
    <row r="314" spans="1:65" s="2" customFormat="1" ht="16.5" customHeight="1">
      <c r="A314" s="34"/>
      <c r="B314" s="35"/>
      <c r="C314" s="241" t="s">
        <v>470</v>
      </c>
      <c r="D314" s="241" t="s">
        <v>242</v>
      </c>
      <c r="E314" s="242" t="s">
        <v>527</v>
      </c>
      <c r="F314" s="243" t="s">
        <v>528</v>
      </c>
      <c r="G314" s="244" t="s">
        <v>162</v>
      </c>
      <c r="H314" s="245">
        <v>2</v>
      </c>
      <c r="I314" s="246"/>
      <c r="J314" s="247"/>
      <c r="K314" s="248">
        <f>ROUND(P314*H314,2)</f>
        <v>0</v>
      </c>
      <c r="L314" s="243" t="s">
        <v>1</v>
      </c>
      <c r="M314" s="249"/>
      <c r="N314" s="250" t="s">
        <v>1</v>
      </c>
      <c r="O314" s="197" t="s">
        <v>38</v>
      </c>
      <c r="P314" s="198">
        <f>I314+J314</f>
        <v>0</v>
      </c>
      <c r="Q314" s="198">
        <f>ROUND(I314*H314,2)</f>
        <v>0</v>
      </c>
      <c r="R314" s="198">
        <f>ROUND(J314*H314,2)</f>
        <v>0</v>
      </c>
      <c r="S314" s="71"/>
      <c r="T314" s="199">
        <f>S314*H314</f>
        <v>0</v>
      </c>
      <c r="U314" s="199">
        <v>2.5000000000000001E-3</v>
      </c>
      <c r="V314" s="199">
        <f>U314*H314</f>
        <v>5.0000000000000001E-3</v>
      </c>
      <c r="W314" s="199">
        <v>0</v>
      </c>
      <c r="X314" s="200">
        <f>W314*H314</f>
        <v>0</v>
      </c>
      <c r="Y314" s="34"/>
      <c r="Z314" s="34"/>
      <c r="AA314" s="34"/>
      <c r="AB314" s="34"/>
      <c r="AC314" s="34"/>
      <c r="AD314" s="34"/>
      <c r="AE314" s="34"/>
      <c r="AR314" s="201" t="s">
        <v>346</v>
      </c>
      <c r="AT314" s="201" t="s">
        <v>242</v>
      </c>
      <c r="AU314" s="201" t="s">
        <v>165</v>
      </c>
      <c r="AY314" s="17" t="s">
        <v>156</v>
      </c>
      <c r="BE314" s="202">
        <f>IF(O314="základní",K314,0)</f>
        <v>0</v>
      </c>
      <c r="BF314" s="202">
        <f>IF(O314="snížená",K314,0)</f>
        <v>0</v>
      </c>
      <c r="BG314" s="202">
        <f>IF(O314="zákl. přenesená",K314,0)</f>
        <v>0</v>
      </c>
      <c r="BH314" s="202">
        <f>IF(O314="sníž. přenesená",K314,0)</f>
        <v>0</v>
      </c>
      <c r="BI314" s="202">
        <f>IF(O314="nulová",K314,0)</f>
        <v>0</v>
      </c>
      <c r="BJ314" s="17" t="s">
        <v>165</v>
      </c>
      <c r="BK314" s="202">
        <f>ROUND(P314*H314,2)</f>
        <v>0</v>
      </c>
      <c r="BL314" s="17" t="s">
        <v>248</v>
      </c>
      <c r="BM314" s="201" t="s">
        <v>931</v>
      </c>
    </row>
    <row r="315" spans="1:65" s="2" customFormat="1" ht="24.2" customHeight="1">
      <c r="A315" s="34"/>
      <c r="B315" s="35"/>
      <c r="C315" s="241" t="s">
        <v>475</v>
      </c>
      <c r="D315" s="241" t="s">
        <v>242</v>
      </c>
      <c r="E315" s="242" t="s">
        <v>531</v>
      </c>
      <c r="F315" s="243" t="s">
        <v>532</v>
      </c>
      <c r="G315" s="244" t="s">
        <v>162</v>
      </c>
      <c r="H315" s="245">
        <v>2</v>
      </c>
      <c r="I315" s="246"/>
      <c r="J315" s="247"/>
      <c r="K315" s="248">
        <f>ROUND(P315*H315,2)</f>
        <v>0</v>
      </c>
      <c r="L315" s="243" t="s">
        <v>1</v>
      </c>
      <c r="M315" s="249"/>
      <c r="N315" s="250" t="s">
        <v>1</v>
      </c>
      <c r="O315" s="197" t="s">
        <v>38</v>
      </c>
      <c r="P315" s="198">
        <f>I315+J315</f>
        <v>0</v>
      </c>
      <c r="Q315" s="198">
        <f>ROUND(I315*H315,2)</f>
        <v>0</v>
      </c>
      <c r="R315" s="198">
        <f>ROUND(J315*H315,2)</f>
        <v>0</v>
      </c>
      <c r="S315" s="71"/>
      <c r="T315" s="199">
        <f>S315*H315</f>
        <v>0</v>
      </c>
      <c r="U315" s="199">
        <v>2.5000000000000001E-3</v>
      </c>
      <c r="V315" s="199">
        <f>U315*H315</f>
        <v>5.0000000000000001E-3</v>
      </c>
      <c r="W315" s="199">
        <v>0</v>
      </c>
      <c r="X315" s="200">
        <f>W315*H315</f>
        <v>0</v>
      </c>
      <c r="Y315" s="34"/>
      <c r="Z315" s="34"/>
      <c r="AA315" s="34"/>
      <c r="AB315" s="34"/>
      <c r="AC315" s="34"/>
      <c r="AD315" s="34"/>
      <c r="AE315" s="34"/>
      <c r="AR315" s="201" t="s">
        <v>346</v>
      </c>
      <c r="AT315" s="201" t="s">
        <v>242</v>
      </c>
      <c r="AU315" s="201" t="s">
        <v>165</v>
      </c>
      <c r="AY315" s="17" t="s">
        <v>156</v>
      </c>
      <c r="BE315" s="202">
        <f>IF(O315="základní",K315,0)</f>
        <v>0</v>
      </c>
      <c r="BF315" s="202">
        <f>IF(O315="snížená",K315,0)</f>
        <v>0</v>
      </c>
      <c r="BG315" s="202">
        <f>IF(O315="zákl. přenesená",K315,0)</f>
        <v>0</v>
      </c>
      <c r="BH315" s="202">
        <f>IF(O315="sníž. přenesená",K315,0)</f>
        <v>0</v>
      </c>
      <c r="BI315" s="202">
        <f>IF(O315="nulová",K315,0)</f>
        <v>0</v>
      </c>
      <c r="BJ315" s="17" t="s">
        <v>165</v>
      </c>
      <c r="BK315" s="202">
        <f>ROUND(P315*H315,2)</f>
        <v>0</v>
      </c>
      <c r="BL315" s="17" t="s">
        <v>248</v>
      </c>
      <c r="BM315" s="201" t="s">
        <v>932</v>
      </c>
    </row>
    <row r="316" spans="1:65" s="2" customFormat="1" ht="16.5" customHeight="1">
      <c r="A316" s="34"/>
      <c r="B316" s="35"/>
      <c r="C316" s="241" t="s">
        <v>544</v>
      </c>
      <c r="D316" s="241" t="s">
        <v>242</v>
      </c>
      <c r="E316" s="242" t="s">
        <v>535</v>
      </c>
      <c r="F316" s="243" t="s">
        <v>536</v>
      </c>
      <c r="G316" s="244" t="s">
        <v>175</v>
      </c>
      <c r="H316" s="245">
        <v>1</v>
      </c>
      <c r="I316" s="246"/>
      <c r="J316" s="247"/>
      <c r="K316" s="248">
        <f>ROUND(P316*H316,2)</f>
        <v>0</v>
      </c>
      <c r="L316" s="243" t="s">
        <v>1</v>
      </c>
      <c r="M316" s="249"/>
      <c r="N316" s="250" t="s">
        <v>1</v>
      </c>
      <c r="O316" s="197" t="s">
        <v>38</v>
      </c>
      <c r="P316" s="198">
        <f>I316+J316</f>
        <v>0</v>
      </c>
      <c r="Q316" s="198">
        <f>ROUND(I316*H316,2)</f>
        <v>0</v>
      </c>
      <c r="R316" s="198">
        <f>ROUND(J316*H316,2)</f>
        <v>0</v>
      </c>
      <c r="S316" s="71"/>
      <c r="T316" s="199">
        <f>S316*H316</f>
        <v>0</v>
      </c>
      <c r="U316" s="199">
        <v>2.5000000000000001E-3</v>
      </c>
      <c r="V316" s="199">
        <f>U316*H316</f>
        <v>2.5000000000000001E-3</v>
      </c>
      <c r="W316" s="199">
        <v>0</v>
      </c>
      <c r="X316" s="200">
        <f>W316*H316</f>
        <v>0</v>
      </c>
      <c r="Y316" s="34"/>
      <c r="Z316" s="34"/>
      <c r="AA316" s="34"/>
      <c r="AB316" s="34"/>
      <c r="AC316" s="34"/>
      <c r="AD316" s="34"/>
      <c r="AE316" s="34"/>
      <c r="AR316" s="201" t="s">
        <v>346</v>
      </c>
      <c r="AT316" s="201" t="s">
        <v>242</v>
      </c>
      <c r="AU316" s="201" t="s">
        <v>165</v>
      </c>
      <c r="AY316" s="17" t="s">
        <v>156</v>
      </c>
      <c r="BE316" s="202">
        <f>IF(O316="základní",K316,0)</f>
        <v>0</v>
      </c>
      <c r="BF316" s="202">
        <f>IF(O316="snížená",K316,0)</f>
        <v>0</v>
      </c>
      <c r="BG316" s="202">
        <f>IF(O316="zákl. přenesená",K316,0)</f>
        <v>0</v>
      </c>
      <c r="BH316" s="202">
        <f>IF(O316="sníž. přenesená",K316,0)</f>
        <v>0</v>
      </c>
      <c r="BI316" s="202">
        <f>IF(O316="nulová",K316,0)</f>
        <v>0</v>
      </c>
      <c r="BJ316" s="17" t="s">
        <v>165</v>
      </c>
      <c r="BK316" s="202">
        <f>ROUND(P316*H316,2)</f>
        <v>0</v>
      </c>
      <c r="BL316" s="17" t="s">
        <v>248</v>
      </c>
      <c r="BM316" s="201" t="s">
        <v>933</v>
      </c>
    </row>
    <row r="317" spans="1:65" s="2" customFormat="1" ht="24.2" customHeight="1">
      <c r="A317" s="34"/>
      <c r="B317" s="35"/>
      <c r="C317" s="241" t="s">
        <v>549</v>
      </c>
      <c r="D317" s="241" t="s">
        <v>242</v>
      </c>
      <c r="E317" s="242" t="s">
        <v>539</v>
      </c>
      <c r="F317" s="243" t="s">
        <v>540</v>
      </c>
      <c r="G317" s="244" t="s">
        <v>162</v>
      </c>
      <c r="H317" s="245">
        <v>4</v>
      </c>
      <c r="I317" s="246"/>
      <c r="J317" s="247"/>
      <c r="K317" s="248">
        <f>ROUND(P317*H317,2)</f>
        <v>0</v>
      </c>
      <c r="L317" s="243" t="s">
        <v>1</v>
      </c>
      <c r="M317" s="249"/>
      <c r="N317" s="250" t="s">
        <v>1</v>
      </c>
      <c r="O317" s="197" t="s">
        <v>38</v>
      </c>
      <c r="P317" s="198">
        <f>I317+J317</f>
        <v>0</v>
      </c>
      <c r="Q317" s="198">
        <f>ROUND(I317*H317,2)</f>
        <v>0</v>
      </c>
      <c r="R317" s="198">
        <f>ROUND(J317*H317,2)</f>
        <v>0</v>
      </c>
      <c r="S317" s="71"/>
      <c r="T317" s="199">
        <f>S317*H317</f>
        <v>0</v>
      </c>
      <c r="U317" s="199">
        <v>2.5000000000000001E-3</v>
      </c>
      <c r="V317" s="199">
        <f>U317*H317</f>
        <v>0.01</v>
      </c>
      <c r="W317" s="199">
        <v>0</v>
      </c>
      <c r="X317" s="200">
        <f>W317*H317</f>
        <v>0</v>
      </c>
      <c r="Y317" s="34"/>
      <c r="Z317" s="34"/>
      <c r="AA317" s="34"/>
      <c r="AB317" s="34"/>
      <c r="AC317" s="34"/>
      <c r="AD317" s="34"/>
      <c r="AE317" s="34"/>
      <c r="AR317" s="201" t="s">
        <v>346</v>
      </c>
      <c r="AT317" s="201" t="s">
        <v>242</v>
      </c>
      <c r="AU317" s="201" t="s">
        <v>165</v>
      </c>
      <c r="AY317" s="17" t="s">
        <v>156</v>
      </c>
      <c r="BE317" s="202">
        <f>IF(O317="základní",K317,0)</f>
        <v>0</v>
      </c>
      <c r="BF317" s="202">
        <f>IF(O317="snížená",K317,0)</f>
        <v>0</v>
      </c>
      <c r="BG317" s="202">
        <f>IF(O317="zákl. přenesená",K317,0)</f>
        <v>0</v>
      </c>
      <c r="BH317" s="202">
        <f>IF(O317="sníž. přenesená",K317,0)</f>
        <v>0</v>
      </c>
      <c r="BI317" s="202">
        <f>IF(O317="nulová",K317,0)</f>
        <v>0</v>
      </c>
      <c r="BJ317" s="17" t="s">
        <v>165</v>
      </c>
      <c r="BK317" s="202">
        <f>ROUND(P317*H317,2)</f>
        <v>0</v>
      </c>
      <c r="BL317" s="17" t="s">
        <v>248</v>
      </c>
      <c r="BM317" s="201" t="s">
        <v>934</v>
      </c>
    </row>
    <row r="318" spans="1:65" s="12" customFormat="1" ht="22.9" customHeight="1">
      <c r="B318" s="172"/>
      <c r="C318" s="173"/>
      <c r="D318" s="174" t="s">
        <v>73</v>
      </c>
      <c r="E318" s="187" t="s">
        <v>542</v>
      </c>
      <c r="F318" s="187" t="s">
        <v>543</v>
      </c>
      <c r="G318" s="173"/>
      <c r="H318" s="173"/>
      <c r="I318" s="176"/>
      <c r="J318" s="176"/>
      <c r="K318" s="188">
        <f>BK318</f>
        <v>0</v>
      </c>
      <c r="L318" s="173"/>
      <c r="M318" s="178"/>
      <c r="N318" s="179"/>
      <c r="O318" s="180"/>
      <c r="P318" s="180"/>
      <c r="Q318" s="181">
        <f>SUM(Q319:Q330)</f>
        <v>0</v>
      </c>
      <c r="R318" s="181">
        <f>SUM(R319:R330)</f>
        <v>0</v>
      </c>
      <c r="S318" s="180"/>
      <c r="T318" s="182">
        <f>SUM(T319:T330)</f>
        <v>0</v>
      </c>
      <c r="U318" s="180"/>
      <c r="V318" s="182">
        <f>SUM(V319:V330)</f>
        <v>0.50067200000000012</v>
      </c>
      <c r="W318" s="180"/>
      <c r="X318" s="183">
        <f>SUM(X319:X330)</f>
        <v>0.451264</v>
      </c>
      <c r="AR318" s="184" t="s">
        <v>165</v>
      </c>
      <c r="AT318" s="185" t="s">
        <v>73</v>
      </c>
      <c r="AU318" s="185" t="s">
        <v>82</v>
      </c>
      <c r="AY318" s="184" t="s">
        <v>156</v>
      </c>
      <c r="BK318" s="186">
        <f>SUM(BK319:BK330)</f>
        <v>0</v>
      </c>
    </row>
    <row r="319" spans="1:65" s="2" customFormat="1" ht="24.2" customHeight="1">
      <c r="A319" s="34"/>
      <c r="B319" s="35"/>
      <c r="C319" s="189" t="s">
        <v>554</v>
      </c>
      <c r="D319" s="189" t="s">
        <v>159</v>
      </c>
      <c r="E319" s="190" t="s">
        <v>545</v>
      </c>
      <c r="F319" s="191" t="s">
        <v>546</v>
      </c>
      <c r="G319" s="192" t="s">
        <v>180</v>
      </c>
      <c r="H319" s="193">
        <v>19.600000000000001</v>
      </c>
      <c r="I319" s="194"/>
      <c r="J319" s="194"/>
      <c r="K319" s="195">
        <f>ROUND(P319*H319,2)</f>
        <v>0</v>
      </c>
      <c r="L319" s="191" t="s">
        <v>163</v>
      </c>
      <c r="M319" s="39"/>
      <c r="N319" s="196" t="s">
        <v>1</v>
      </c>
      <c r="O319" s="197" t="s">
        <v>38</v>
      </c>
      <c r="P319" s="198">
        <f>I319+J319</f>
        <v>0</v>
      </c>
      <c r="Q319" s="198">
        <f>ROUND(I319*H319,2)</f>
        <v>0</v>
      </c>
      <c r="R319" s="198">
        <f>ROUND(J319*H319,2)</f>
        <v>0</v>
      </c>
      <c r="S319" s="71"/>
      <c r="T319" s="199">
        <f>S319*H319</f>
        <v>0</v>
      </c>
      <c r="U319" s="199">
        <v>0</v>
      </c>
      <c r="V319" s="199">
        <f>U319*H319</f>
        <v>0</v>
      </c>
      <c r="W319" s="199">
        <v>1.584E-2</v>
      </c>
      <c r="X319" s="200">
        <f>W319*H319</f>
        <v>0.31046400000000002</v>
      </c>
      <c r="Y319" s="34"/>
      <c r="Z319" s="34"/>
      <c r="AA319" s="34"/>
      <c r="AB319" s="34"/>
      <c r="AC319" s="34"/>
      <c r="AD319" s="34"/>
      <c r="AE319" s="34"/>
      <c r="AR319" s="201" t="s">
        <v>248</v>
      </c>
      <c r="AT319" s="201" t="s">
        <v>159</v>
      </c>
      <c r="AU319" s="201" t="s">
        <v>165</v>
      </c>
      <c r="AY319" s="17" t="s">
        <v>156</v>
      </c>
      <c r="BE319" s="202">
        <f>IF(O319="základní",K319,0)</f>
        <v>0</v>
      </c>
      <c r="BF319" s="202">
        <f>IF(O319="snížená",K319,0)</f>
        <v>0</v>
      </c>
      <c r="BG319" s="202">
        <f>IF(O319="zákl. přenesená",K319,0)</f>
        <v>0</v>
      </c>
      <c r="BH319" s="202">
        <f>IF(O319="sníž. přenesená",K319,0)</f>
        <v>0</v>
      </c>
      <c r="BI319" s="202">
        <f>IF(O319="nulová",K319,0)</f>
        <v>0</v>
      </c>
      <c r="BJ319" s="17" t="s">
        <v>165</v>
      </c>
      <c r="BK319" s="202">
        <f>ROUND(P319*H319,2)</f>
        <v>0</v>
      </c>
      <c r="BL319" s="17" t="s">
        <v>248</v>
      </c>
      <c r="BM319" s="201" t="s">
        <v>935</v>
      </c>
    </row>
    <row r="320" spans="1:65" s="2" customFormat="1" ht="11.25">
      <c r="A320" s="34"/>
      <c r="B320" s="35"/>
      <c r="C320" s="36"/>
      <c r="D320" s="203" t="s">
        <v>167</v>
      </c>
      <c r="E320" s="36"/>
      <c r="F320" s="204" t="s">
        <v>548</v>
      </c>
      <c r="G320" s="36"/>
      <c r="H320" s="36"/>
      <c r="I320" s="205"/>
      <c r="J320" s="205"/>
      <c r="K320" s="36"/>
      <c r="L320" s="36"/>
      <c r="M320" s="39"/>
      <c r="N320" s="206"/>
      <c r="O320" s="207"/>
      <c r="P320" s="71"/>
      <c r="Q320" s="71"/>
      <c r="R320" s="71"/>
      <c r="S320" s="71"/>
      <c r="T320" s="71"/>
      <c r="U320" s="71"/>
      <c r="V320" s="71"/>
      <c r="W320" s="71"/>
      <c r="X320" s="72"/>
      <c r="Y320" s="34"/>
      <c r="Z320" s="34"/>
      <c r="AA320" s="34"/>
      <c r="AB320" s="34"/>
      <c r="AC320" s="34"/>
      <c r="AD320" s="34"/>
      <c r="AE320" s="34"/>
      <c r="AT320" s="17" t="s">
        <v>167</v>
      </c>
      <c r="AU320" s="17" t="s">
        <v>165</v>
      </c>
    </row>
    <row r="321" spans="1:65" s="2" customFormat="1" ht="24.2" customHeight="1">
      <c r="A321" s="34"/>
      <c r="B321" s="35"/>
      <c r="C321" s="189" t="s">
        <v>559</v>
      </c>
      <c r="D321" s="189" t="s">
        <v>159</v>
      </c>
      <c r="E321" s="190" t="s">
        <v>550</v>
      </c>
      <c r="F321" s="191" t="s">
        <v>551</v>
      </c>
      <c r="G321" s="192" t="s">
        <v>180</v>
      </c>
      <c r="H321" s="193">
        <v>19.600000000000001</v>
      </c>
      <c r="I321" s="194"/>
      <c r="J321" s="194"/>
      <c r="K321" s="195">
        <f>ROUND(P321*H321,2)</f>
        <v>0</v>
      </c>
      <c r="L321" s="191" t="s">
        <v>163</v>
      </c>
      <c r="M321" s="39"/>
      <c r="N321" s="196" t="s">
        <v>1</v>
      </c>
      <c r="O321" s="197" t="s">
        <v>38</v>
      </c>
      <c r="P321" s="198">
        <f>I321+J321</f>
        <v>0</v>
      </c>
      <c r="Q321" s="198">
        <f>ROUND(I321*H321,2)</f>
        <v>0</v>
      </c>
      <c r="R321" s="198">
        <f>ROUND(J321*H321,2)</f>
        <v>0</v>
      </c>
      <c r="S321" s="71"/>
      <c r="T321" s="199">
        <f>S321*H321</f>
        <v>0</v>
      </c>
      <c r="U321" s="199">
        <v>1.7520000000000001E-2</v>
      </c>
      <c r="V321" s="199">
        <f>U321*H321</f>
        <v>0.34339200000000003</v>
      </c>
      <c r="W321" s="199">
        <v>0</v>
      </c>
      <c r="X321" s="200">
        <f>W321*H321</f>
        <v>0</v>
      </c>
      <c r="Y321" s="34"/>
      <c r="Z321" s="34"/>
      <c r="AA321" s="34"/>
      <c r="AB321" s="34"/>
      <c r="AC321" s="34"/>
      <c r="AD321" s="34"/>
      <c r="AE321" s="34"/>
      <c r="AR321" s="201" t="s">
        <v>248</v>
      </c>
      <c r="AT321" s="201" t="s">
        <v>159</v>
      </c>
      <c r="AU321" s="201" t="s">
        <v>165</v>
      </c>
      <c r="AY321" s="17" t="s">
        <v>156</v>
      </c>
      <c r="BE321" s="202">
        <f>IF(O321="základní",K321,0)</f>
        <v>0</v>
      </c>
      <c r="BF321" s="202">
        <f>IF(O321="snížená",K321,0)</f>
        <v>0</v>
      </c>
      <c r="BG321" s="202">
        <f>IF(O321="zákl. přenesená",K321,0)</f>
        <v>0</v>
      </c>
      <c r="BH321" s="202">
        <f>IF(O321="sníž. přenesená",K321,0)</f>
        <v>0</v>
      </c>
      <c r="BI321" s="202">
        <f>IF(O321="nulová",K321,0)</f>
        <v>0</v>
      </c>
      <c r="BJ321" s="17" t="s">
        <v>165</v>
      </c>
      <c r="BK321" s="202">
        <f>ROUND(P321*H321,2)</f>
        <v>0</v>
      </c>
      <c r="BL321" s="17" t="s">
        <v>248</v>
      </c>
      <c r="BM321" s="201" t="s">
        <v>936</v>
      </c>
    </row>
    <row r="322" spans="1:65" s="2" customFormat="1" ht="11.25">
      <c r="A322" s="34"/>
      <c r="B322" s="35"/>
      <c r="C322" s="36"/>
      <c r="D322" s="203" t="s">
        <v>167</v>
      </c>
      <c r="E322" s="36"/>
      <c r="F322" s="204" t="s">
        <v>553</v>
      </c>
      <c r="G322" s="36"/>
      <c r="H322" s="36"/>
      <c r="I322" s="205"/>
      <c r="J322" s="205"/>
      <c r="K322" s="36"/>
      <c r="L322" s="36"/>
      <c r="M322" s="39"/>
      <c r="N322" s="206"/>
      <c r="O322" s="207"/>
      <c r="P322" s="71"/>
      <c r="Q322" s="71"/>
      <c r="R322" s="71"/>
      <c r="S322" s="71"/>
      <c r="T322" s="71"/>
      <c r="U322" s="71"/>
      <c r="V322" s="71"/>
      <c r="W322" s="71"/>
      <c r="X322" s="72"/>
      <c r="Y322" s="34"/>
      <c r="Z322" s="34"/>
      <c r="AA322" s="34"/>
      <c r="AB322" s="34"/>
      <c r="AC322" s="34"/>
      <c r="AD322" s="34"/>
      <c r="AE322" s="34"/>
      <c r="AT322" s="17" t="s">
        <v>167</v>
      </c>
      <c r="AU322" s="17" t="s">
        <v>165</v>
      </c>
    </row>
    <row r="323" spans="1:65" s="2" customFormat="1" ht="24.2" customHeight="1">
      <c r="A323" s="34"/>
      <c r="B323" s="35"/>
      <c r="C323" s="189" t="s">
        <v>564</v>
      </c>
      <c r="D323" s="189" t="s">
        <v>159</v>
      </c>
      <c r="E323" s="190" t="s">
        <v>555</v>
      </c>
      <c r="F323" s="191" t="s">
        <v>556</v>
      </c>
      <c r="G323" s="192" t="s">
        <v>180</v>
      </c>
      <c r="H323" s="193">
        <v>16</v>
      </c>
      <c r="I323" s="194"/>
      <c r="J323" s="194"/>
      <c r="K323" s="195">
        <f>ROUND(P323*H323,2)</f>
        <v>0</v>
      </c>
      <c r="L323" s="191" t="s">
        <v>163</v>
      </c>
      <c r="M323" s="39"/>
      <c r="N323" s="196" t="s">
        <v>1</v>
      </c>
      <c r="O323" s="197" t="s">
        <v>38</v>
      </c>
      <c r="P323" s="198">
        <f>I323+J323</f>
        <v>0</v>
      </c>
      <c r="Q323" s="198">
        <f>ROUND(I323*H323,2)</f>
        <v>0</v>
      </c>
      <c r="R323" s="198">
        <f>ROUND(J323*H323,2)</f>
        <v>0</v>
      </c>
      <c r="S323" s="71"/>
      <c r="T323" s="199">
        <f>S323*H323</f>
        <v>0</v>
      </c>
      <c r="U323" s="199">
        <v>0</v>
      </c>
      <c r="V323" s="199">
        <f>U323*H323</f>
        <v>0</v>
      </c>
      <c r="W323" s="199">
        <v>8.8000000000000005E-3</v>
      </c>
      <c r="X323" s="200">
        <f>W323*H323</f>
        <v>0.14080000000000001</v>
      </c>
      <c r="Y323" s="34"/>
      <c r="Z323" s="34"/>
      <c r="AA323" s="34"/>
      <c r="AB323" s="34"/>
      <c r="AC323" s="34"/>
      <c r="AD323" s="34"/>
      <c r="AE323" s="34"/>
      <c r="AR323" s="201" t="s">
        <v>248</v>
      </c>
      <c r="AT323" s="201" t="s">
        <v>159</v>
      </c>
      <c r="AU323" s="201" t="s">
        <v>165</v>
      </c>
      <c r="AY323" s="17" t="s">
        <v>156</v>
      </c>
      <c r="BE323" s="202">
        <f>IF(O323="základní",K323,0)</f>
        <v>0</v>
      </c>
      <c r="BF323" s="202">
        <f>IF(O323="snížená",K323,0)</f>
        <v>0</v>
      </c>
      <c r="BG323" s="202">
        <f>IF(O323="zákl. přenesená",K323,0)</f>
        <v>0</v>
      </c>
      <c r="BH323" s="202">
        <f>IF(O323="sníž. přenesená",K323,0)</f>
        <v>0</v>
      </c>
      <c r="BI323" s="202">
        <f>IF(O323="nulová",K323,0)</f>
        <v>0</v>
      </c>
      <c r="BJ323" s="17" t="s">
        <v>165</v>
      </c>
      <c r="BK323" s="202">
        <f>ROUND(P323*H323,2)</f>
        <v>0</v>
      </c>
      <c r="BL323" s="17" t="s">
        <v>248</v>
      </c>
      <c r="BM323" s="201" t="s">
        <v>937</v>
      </c>
    </row>
    <row r="324" spans="1:65" s="2" customFormat="1" ht="11.25">
      <c r="A324" s="34"/>
      <c r="B324" s="35"/>
      <c r="C324" s="36"/>
      <c r="D324" s="203" t="s">
        <v>167</v>
      </c>
      <c r="E324" s="36"/>
      <c r="F324" s="204" t="s">
        <v>558</v>
      </c>
      <c r="G324" s="36"/>
      <c r="H324" s="36"/>
      <c r="I324" s="205"/>
      <c r="J324" s="205"/>
      <c r="K324" s="36"/>
      <c r="L324" s="36"/>
      <c r="M324" s="39"/>
      <c r="N324" s="206"/>
      <c r="O324" s="207"/>
      <c r="P324" s="71"/>
      <c r="Q324" s="71"/>
      <c r="R324" s="71"/>
      <c r="S324" s="71"/>
      <c r="T324" s="71"/>
      <c r="U324" s="71"/>
      <c r="V324" s="71"/>
      <c r="W324" s="71"/>
      <c r="X324" s="72"/>
      <c r="Y324" s="34"/>
      <c r="Z324" s="34"/>
      <c r="AA324" s="34"/>
      <c r="AB324" s="34"/>
      <c r="AC324" s="34"/>
      <c r="AD324" s="34"/>
      <c r="AE324" s="34"/>
      <c r="AT324" s="17" t="s">
        <v>167</v>
      </c>
      <c r="AU324" s="17" t="s">
        <v>165</v>
      </c>
    </row>
    <row r="325" spans="1:65" s="2" customFormat="1" ht="24.2" customHeight="1">
      <c r="A325" s="34"/>
      <c r="B325" s="35"/>
      <c r="C325" s="189" t="s">
        <v>569</v>
      </c>
      <c r="D325" s="189" t="s">
        <v>159</v>
      </c>
      <c r="E325" s="190" t="s">
        <v>560</v>
      </c>
      <c r="F325" s="191" t="s">
        <v>561</v>
      </c>
      <c r="G325" s="192" t="s">
        <v>191</v>
      </c>
      <c r="H325" s="193">
        <v>8</v>
      </c>
      <c r="I325" s="194"/>
      <c r="J325" s="194"/>
      <c r="K325" s="195">
        <f>ROUND(P325*H325,2)</f>
        <v>0</v>
      </c>
      <c r="L325" s="191" t="s">
        <v>163</v>
      </c>
      <c r="M325" s="39"/>
      <c r="N325" s="196" t="s">
        <v>1</v>
      </c>
      <c r="O325" s="197" t="s">
        <v>38</v>
      </c>
      <c r="P325" s="198">
        <f>I325+J325</f>
        <v>0</v>
      </c>
      <c r="Q325" s="198">
        <f>ROUND(I325*H325,2)</f>
        <v>0</v>
      </c>
      <c r="R325" s="198">
        <f>ROUND(J325*H325,2)</f>
        <v>0</v>
      </c>
      <c r="S325" s="71"/>
      <c r="T325" s="199">
        <f>S325*H325</f>
        <v>0</v>
      </c>
      <c r="U325" s="199">
        <v>1.9460000000000002E-2</v>
      </c>
      <c r="V325" s="199">
        <f>U325*H325</f>
        <v>0.15568000000000001</v>
      </c>
      <c r="W325" s="199">
        <v>0</v>
      </c>
      <c r="X325" s="200">
        <f>W325*H325</f>
        <v>0</v>
      </c>
      <c r="Y325" s="34"/>
      <c r="Z325" s="34"/>
      <c r="AA325" s="34"/>
      <c r="AB325" s="34"/>
      <c r="AC325" s="34"/>
      <c r="AD325" s="34"/>
      <c r="AE325" s="34"/>
      <c r="AR325" s="201" t="s">
        <v>248</v>
      </c>
      <c r="AT325" s="201" t="s">
        <v>159</v>
      </c>
      <c r="AU325" s="201" t="s">
        <v>165</v>
      </c>
      <c r="AY325" s="17" t="s">
        <v>156</v>
      </c>
      <c r="BE325" s="202">
        <f>IF(O325="základní",K325,0)</f>
        <v>0</v>
      </c>
      <c r="BF325" s="202">
        <f>IF(O325="snížená",K325,0)</f>
        <v>0</v>
      </c>
      <c r="BG325" s="202">
        <f>IF(O325="zákl. přenesená",K325,0)</f>
        <v>0</v>
      </c>
      <c r="BH325" s="202">
        <f>IF(O325="sníž. přenesená",K325,0)</f>
        <v>0</v>
      </c>
      <c r="BI325" s="202">
        <f>IF(O325="nulová",K325,0)</f>
        <v>0</v>
      </c>
      <c r="BJ325" s="17" t="s">
        <v>165</v>
      </c>
      <c r="BK325" s="202">
        <f>ROUND(P325*H325,2)</f>
        <v>0</v>
      </c>
      <c r="BL325" s="17" t="s">
        <v>248</v>
      </c>
      <c r="BM325" s="201" t="s">
        <v>938</v>
      </c>
    </row>
    <row r="326" spans="1:65" s="2" customFormat="1" ht="11.25">
      <c r="A326" s="34"/>
      <c r="B326" s="35"/>
      <c r="C326" s="36"/>
      <c r="D326" s="203" t="s">
        <v>167</v>
      </c>
      <c r="E326" s="36"/>
      <c r="F326" s="204" t="s">
        <v>563</v>
      </c>
      <c r="G326" s="36"/>
      <c r="H326" s="36"/>
      <c r="I326" s="205"/>
      <c r="J326" s="205"/>
      <c r="K326" s="36"/>
      <c r="L326" s="36"/>
      <c r="M326" s="39"/>
      <c r="N326" s="206"/>
      <c r="O326" s="207"/>
      <c r="P326" s="71"/>
      <c r="Q326" s="71"/>
      <c r="R326" s="71"/>
      <c r="S326" s="71"/>
      <c r="T326" s="71"/>
      <c r="U326" s="71"/>
      <c r="V326" s="71"/>
      <c r="W326" s="71"/>
      <c r="X326" s="72"/>
      <c r="Y326" s="34"/>
      <c r="Z326" s="34"/>
      <c r="AA326" s="34"/>
      <c r="AB326" s="34"/>
      <c r="AC326" s="34"/>
      <c r="AD326" s="34"/>
      <c r="AE326" s="34"/>
      <c r="AT326" s="17" t="s">
        <v>167</v>
      </c>
      <c r="AU326" s="17" t="s">
        <v>165</v>
      </c>
    </row>
    <row r="327" spans="1:65" s="2" customFormat="1" ht="24.2" customHeight="1">
      <c r="A327" s="34"/>
      <c r="B327" s="35"/>
      <c r="C327" s="189" t="s">
        <v>576</v>
      </c>
      <c r="D327" s="189" t="s">
        <v>159</v>
      </c>
      <c r="E327" s="190" t="s">
        <v>565</v>
      </c>
      <c r="F327" s="191" t="s">
        <v>566</v>
      </c>
      <c r="G327" s="192" t="s">
        <v>191</v>
      </c>
      <c r="H327" s="193">
        <v>8</v>
      </c>
      <c r="I327" s="194"/>
      <c r="J327" s="194"/>
      <c r="K327" s="195">
        <f>ROUND(P327*H327,2)</f>
        <v>0</v>
      </c>
      <c r="L327" s="191" t="s">
        <v>163</v>
      </c>
      <c r="M327" s="39"/>
      <c r="N327" s="196" t="s">
        <v>1</v>
      </c>
      <c r="O327" s="197" t="s">
        <v>38</v>
      </c>
      <c r="P327" s="198">
        <f>I327+J327</f>
        <v>0</v>
      </c>
      <c r="Q327" s="198">
        <f>ROUND(I327*H327,2)</f>
        <v>0</v>
      </c>
      <c r="R327" s="198">
        <f>ROUND(J327*H327,2)</f>
        <v>0</v>
      </c>
      <c r="S327" s="71"/>
      <c r="T327" s="199">
        <f>S327*H327</f>
        <v>0</v>
      </c>
      <c r="U327" s="199">
        <v>2.0000000000000001E-4</v>
      </c>
      <c r="V327" s="199">
        <f>U327*H327</f>
        <v>1.6000000000000001E-3</v>
      </c>
      <c r="W327" s="199">
        <v>0</v>
      </c>
      <c r="X327" s="200">
        <f>W327*H327</f>
        <v>0</v>
      </c>
      <c r="Y327" s="34"/>
      <c r="Z327" s="34"/>
      <c r="AA327" s="34"/>
      <c r="AB327" s="34"/>
      <c r="AC327" s="34"/>
      <c r="AD327" s="34"/>
      <c r="AE327" s="34"/>
      <c r="AR327" s="201" t="s">
        <v>248</v>
      </c>
      <c r="AT327" s="201" t="s">
        <v>159</v>
      </c>
      <c r="AU327" s="201" t="s">
        <v>165</v>
      </c>
      <c r="AY327" s="17" t="s">
        <v>156</v>
      </c>
      <c r="BE327" s="202">
        <f>IF(O327="základní",K327,0)</f>
        <v>0</v>
      </c>
      <c r="BF327" s="202">
        <f>IF(O327="snížená",K327,0)</f>
        <v>0</v>
      </c>
      <c r="BG327" s="202">
        <f>IF(O327="zákl. přenesená",K327,0)</f>
        <v>0</v>
      </c>
      <c r="BH327" s="202">
        <f>IF(O327="sníž. přenesená",K327,0)</f>
        <v>0</v>
      </c>
      <c r="BI327" s="202">
        <f>IF(O327="nulová",K327,0)</f>
        <v>0</v>
      </c>
      <c r="BJ327" s="17" t="s">
        <v>165</v>
      </c>
      <c r="BK327" s="202">
        <f>ROUND(P327*H327,2)</f>
        <v>0</v>
      </c>
      <c r="BL327" s="17" t="s">
        <v>248</v>
      </c>
      <c r="BM327" s="201" t="s">
        <v>939</v>
      </c>
    </row>
    <row r="328" spans="1:65" s="2" customFormat="1" ht="11.25">
      <c r="A328" s="34"/>
      <c r="B328" s="35"/>
      <c r="C328" s="36"/>
      <c r="D328" s="203" t="s">
        <v>167</v>
      </c>
      <c r="E328" s="36"/>
      <c r="F328" s="204" t="s">
        <v>568</v>
      </c>
      <c r="G328" s="36"/>
      <c r="H328" s="36"/>
      <c r="I328" s="205"/>
      <c r="J328" s="205"/>
      <c r="K328" s="36"/>
      <c r="L328" s="36"/>
      <c r="M328" s="39"/>
      <c r="N328" s="206"/>
      <c r="O328" s="207"/>
      <c r="P328" s="71"/>
      <c r="Q328" s="71"/>
      <c r="R328" s="71"/>
      <c r="S328" s="71"/>
      <c r="T328" s="71"/>
      <c r="U328" s="71"/>
      <c r="V328" s="71"/>
      <c r="W328" s="71"/>
      <c r="X328" s="72"/>
      <c r="Y328" s="34"/>
      <c r="Z328" s="34"/>
      <c r="AA328" s="34"/>
      <c r="AB328" s="34"/>
      <c r="AC328" s="34"/>
      <c r="AD328" s="34"/>
      <c r="AE328" s="34"/>
      <c r="AT328" s="17" t="s">
        <v>167</v>
      </c>
      <c r="AU328" s="17" t="s">
        <v>165</v>
      </c>
    </row>
    <row r="329" spans="1:65" s="2" customFormat="1" ht="24.2" customHeight="1">
      <c r="A329" s="34"/>
      <c r="B329" s="35"/>
      <c r="C329" s="189" t="s">
        <v>586</v>
      </c>
      <c r="D329" s="189" t="s">
        <v>159</v>
      </c>
      <c r="E329" s="190" t="s">
        <v>570</v>
      </c>
      <c r="F329" s="191" t="s">
        <v>571</v>
      </c>
      <c r="G329" s="192" t="s">
        <v>415</v>
      </c>
      <c r="H329" s="251"/>
      <c r="I329" s="194"/>
      <c r="J329" s="194"/>
      <c r="K329" s="195">
        <f>ROUND(P329*H329,2)</f>
        <v>0</v>
      </c>
      <c r="L329" s="191" t="s">
        <v>163</v>
      </c>
      <c r="M329" s="39"/>
      <c r="N329" s="196" t="s">
        <v>1</v>
      </c>
      <c r="O329" s="197" t="s">
        <v>38</v>
      </c>
      <c r="P329" s="198">
        <f>I329+J329</f>
        <v>0</v>
      </c>
      <c r="Q329" s="198">
        <f>ROUND(I329*H329,2)</f>
        <v>0</v>
      </c>
      <c r="R329" s="198">
        <f>ROUND(J329*H329,2)</f>
        <v>0</v>
      </c>
      <c r="S329" s="71"/>
      <c r="T329" s="199">
        <f>S329*H329</f>
        <v>0</v>
      </c>
      <c r="U329" s="199">
        <v>0</v>
      </c>
      <c r="V329" s="199">
        <f>U329*H329</f>
        <v>0</v>
      </c>
      <c r="W329" s="199">
        <v>0</v>
      </c>
      <c r="X329" s="200">
        <f>W329*H329</f>
        <v>0</v>
      </c>
      <c r="Y329" s="34"/>
      <c r="Z329" s="34"/>
      <c r="AA329" s="34"/>
      <c r="AB329" s="34"/>
      <c r="AC329" s="34"/>
      <c r="AD329" s="34"/>
      <c r="AE329" s="34"/>
      <c r="AR329" s="201" t="s">
        <v>248</v>
      </c>
      <c r="AT329" s="201" t="s">
        <v>159</v>
      </c>
      <c r="AU329" s="201" t="s">
        <v>165</v>
      </c>
      <c r="AY329" s="17" t="s">
        <v>156</v>
      </c>
      <c r="BE329" s="202">
        <f>IF(O329="základní",K329,0)</f>
        <v>0</v>
      </c>
      <c r="BF329" s="202">
        <f>IF(O329="snížená",K329,0)</f>
        <v>0</v>
      </c>
      <c r="BG329" s="202">
        <f>IF(O329="zákl. přenesená",K329,0)</f>
        <v>0</v>
      </c>
      <c r="BH329" s="202">
        <f>IF(O329="sníž. přenesená",K329,0)</f>
        <v>0</v>
      </c>
      <c r="BI329" s="202">
        <f>IF(O329="nulová",K329,0)</f>
        <v>0</v>
      </c>
      <c r="BJ329" s="17" t="s">
        <v>165</v>
      </c>
      <c r="BK329" s="202">
        <f>ROUND(P329*H329,2)</f>
        <v>0</v>
      </c>
      <c r="BL329" s="17" t="s">
        <v>248</v>
      </c>
      <c r="BM329" s="201" t="s">
        <v>940</v>
      </c>
    </row>
    <row r="330" spans="1:65" s="2" customFormat="1" ht="11.25">
      <c r="A330" s="34"/>
      <c r="B330" s="35"/>
      <c r="C330" s="36"/>
      <c r="D330" s="203" t="s">
        <v>167</v>
      </c>
      <c r="E330" s="36"/>
      <c r="F330" s="204" t="s">
        <v>573</v>
      </c>
      <c r="G330" s="36"/>
      <c r="H330" s="36"/>
      <c r="I330" s="205"/>
      <c r="J330" s="205"/>
      <c r="K330" s="36"/>
      <c r="L330" s="36"/>
      <c r="M330" s="39"/>
      <c r="N330" s="206"/>
      <c r="O330" s="207"/>
      <c r="P330" s="71"/>
      <c r="Q330" s="71"/>
      <c r="R330" s="71"/>
      <c r="S330" s="71"/>
      <c r="T330" s="71"/>
      <c r="U330" s="71"/>
      <c r="V330" s="71"/>
      <c r="W330" s="71"/>
      <c r="X330" s="72"/>
      <c r="Y330" s="34"/>
      <c r="Z330" s="34"/>
      <c r="AA330" s="34"/>
      <c r="AB330" s="34"/>
      <c r="AC330" s="34"/>
      <c r="AD330" s="34"/>
      <c r="AE330" s="34"/>
      <c r="AT330" s="17" t="s">
        <v>167</v>
      </c>
      <c r="AU330" s="17" t="s">
        <v>165</v>
      </c>
    </row>
    <row r="331" spans="1:65" s="12" customFormat="1" ht="22.9" customHeight="1">
      <c r="B331" s="172"/>
      <c r="C331" s="173"/>
      <c r="D331" s="174" t="s">
        <v>73</v>
      </c>
      <c r="E331" s="187" t="s">
        <v>574</v>
      </c>
      <c r="F331" s="187" t="s">
        <v>575</v>
      </c>
      <c r="G331" s="173"/>
      <c r="H331" s="173"/>
      <c r="I331" s="176"/>
      <c r="J331" s="176"/>
      <c r="K331" s="188">
        <f>BK331</f>
        <v>0</v>
      </c>
      <c r="L331" s="173"/>
      <c r="M331" s="178"/>
      <c r="N331" s="179"/>
      <c r="O331" s="180"/>
      <c r="P331" s="180"/>
      <c r="Q331" s="181">
        <f>SUM(Q332:Q342)</f>
        <v>0</v>
      </c>
      <c r="R331" s="181">
        <f>SUM(R332:R342)</f>
        <v>0</v>
      </c>
      <c r="S331" s="180"/>
      <c r="T331" s="182">
        <f>SUM(T332:T342)</f>
        <v>0</v>
      </c>
      <c r="U331" s="180"/>
      <c r="V331" s="182">
        <f>SUM(V332:V342)</f>
        <v>2.2079999999999999E-2</v>
      </c>
      <c r="W331" s="180"/>
      <c r="X331" s="183">
        <f>SUM(X332:X342)</f>
        <v>3.5656E-2</v>
      </c>
      <c r="AR331" s="184" t="s">
        <v>165</v>
      </c>
      <c r="AT331" s="185" t="s">
        <v>73</v>
      </c>
      <c r="AU331" s="185" t="s">
        <v>82</v>
      </c>
      <c r="AY331" s="184" t="s">
        <v>156</v>
      </c>
      <c r="BK331" s="186">
        <f>SUM(BK332:BK342)</f>
        <v>0</v>
      </c>
    </row>
    <row r="332" spans="1:65" s="2" customFormat="1" ht="24.2" customHeight="1">
      <c r="A332" s="34"/>
      <c r="B332" s="35"/>
      <c r="C332" s="189" t="s">
        <v>941</v>
      </c>
      <c r="D332" s="189" t="s">
        <v>159</v>
      </c>
      <c r="E332" s="190" t="s">
        <v>942</v>
      </c>
      <c r="F332" s="191" t="s">
        <v>943</v>
      </c>
      <c r="G332" s="192" t="s">
        <v>191</v>
      </c>
      <c r="H332" s="193">
        <v>8</v>
      </c>
      <c r="I332" s="194"/>
      <c r="J332" s="194"/>
      <c r="K332" s="195">
        <f>ROUND(P332*H332,2)</f>
        <v>0</v>
      </c>
      <c r="L332" s="191" t="s">
        <v>163</v>
      </c>
      <c r="M332" s="39"/>
      <c r="N332" s="196" t="s">
        <v>1</v>
      </c>
      <c r="O332" s="197" t="s">
        <v>38</v>
      </c>
      <c r="P332" s="198">
        <f>I332+J332</f>
        <v>0</v>
      </c>
      <c r="Q332" s="198">
        <f>ROUND(I332*H332,2)</f>
        <v>0</v>
      </c>
      <c r="R332" s="198">
        <f>ROUND(J332*H332,2)</f>
        <v>0</v>
      </c>
      <c r="S332" s="71"/>
      <c r="T332" s="199">
        <f>S332*H332</f>
        <v>0</v>
      </c>
      <c r="U332" s="199">
        <v>0</v>
      </c>
      <c r="V332" s="199">
        <f>U332*H332</f>
        <v>0</v>
      </c>
      <c r="W332" s="199">
        <v>3.1199999999999999E-3</v>
      </c>
      <c r="X332" s="200">
        <f>W332*H332</f>
        <v>2.496E-2</v>
      </c>
      <c r="Y332" s="34"/>
      <c r="Z332" s="34"/>
      <c r="AA332" s="34"/>
      <c r="AB332" s="34"/>
      <c r="AC332" s="34"/>
      <c r="AD332" s="34"/>
      <c r="AE332" s="34"/>
      <c r="AR332" s="201" t="s">
        <v>248</v>
      </c>
      <c r="AT332" s="201" t="s">
        <v>159</v>
      </c>
      <c r="AU332" s="201" t="s">
        <v>165</v>
      </c>
      <c r="AY332" s="17" t="s">
        <v>156</v>
      </c>
      <c r="BE332" s="202">
        <f>IF(O332="základní",K332,0)</f>
        <v>0</v>
      </c>
      <c r="BF332" s="202">
        <f>IF(O332="snížená",K332,0)</f>
        <v>0</v>
      </c>
      <c r="BG332" s="202">
        <f>IF(O332="zákl. přenesená",K332,0)</f>
        <v>0</v>
      </c>
      <c r="BH332" s="202">
        <f>IF(O332="sníž. přenesená",K332,0)</f>
        <v>0</v>
      </c>
      <c r="BI332" s="202">
        <f>IF(O332="nulová",K332,0)</f>
        <v>0</v>
      </c>
      <c r="BJ332" s="17" t="s">
        <v>165</v>
      </c>
      <c r="BK332" s="202">
        <f>ROUND(P332*H332,2)</f>
        <v>0</v>
      </c>
      <c r="BL332" s="17" t="s">
        <v>248</v>
      </c>
      <c r="BM332" s="201" t="s">
        <v>944</v>
      </c>
    </row>
    <row r="333" spans="1:65" s="2" customFormat="1" ht="11.25">
      <c r="A333" s="34"/>
      <c r="B333" s="35"/>
      <c r="C333" s="36"/>
      <c r="D333" s="203" t="s">
        <v>167</v>
      </c>
      <c r="E333" s="36"/>
      <c r="F333" s="204" t="s">
        <v>945</v>
      </c>
      <c r="G333" s="36"/>
      <c r="H333" s="36"/>
      <c r="I333" s="205"/>
      <c r="J333" s="205"/>
      <c r="K333" s="36"/>
      <c r="L333" s="36"/>
      <c r="M333" s="39"/>
      <c r="N333" s="206"/>
      <c r="O333" s="207"/>
      <c r="P333" s="71"/>
      <c r="Q333" s="71"/>
      <c r="R333" s="71"/>
      <c r="S333" s="71"/>
      <c r="T333" s="71"/>
      <c r="U333" s="71"/>
      <c r="V333" s="71"/>
      <c r="W333" s="71"/>
      <c r="X333" s="72"/>
      <c r="Y333" s="34"/>
      <c r="Z333" s="34"/>
      <c r="AA333" s="34"/>
      <c r="AB333" s="34"/>
      <c r="AC333" s="34"/>
      <c r="AD333" s="34"/>
      <c r="AE333" s="34"/>
      <c r="AT333" s="17" t="s">
        <v>167</v>
      </c>
      <c r="AU333" s="17" t="s">
        <v>165</v>
      </c>
    </row>
    <row r="334" spans="1:65" s="2" customFormat="1" ht="24.2" customHeight="1">
      <c r="A334" s="34"/>
      <c r="B334" s="35"/>
      <c r="C334" s="189" t="s">
        <v>581</v>
      </c>
      <c r="D334" s="189" t="s">
        <v>159</v>
      </c>
      <c r="E334" s="190" t="s">
        <v>577</v>
      </c>
      <c r="F334" s="191" t="s">
        <v>578</v>
      </c>
      <c r="G334" s="192" t="s">
        <v>180</v>
      </c>
      <c r="H334" s="193">
        <v>5.6</v>
      </c>
      <c r="I334" s="194"/>
      <c r="J334" s="194"/>
      <c r="K334" s="195">
        <f>ROUND(P334*H334,2)</f>
        <v>0</v>
      </c>
      <c r="L334" s="191" t="s">
        <v>163</v>
      </c>
      <c r="M334" s="39"/>
      <c r="N334" s="196" t="s">
        <v>1</v>
      </c>
      <c r="O334" s="197" t="s">
        <v>38</v>
      </c>
      <c r="P334" s="198">
        <f>I334+J334</f>
        <v>0</v>
      </c>
      <c r="Q334" s="198">
        <f>ROUND(I334*H334,2)</f>
        <v>0</v>
      </c>
      <c r="R334" s="198">
        <f>ROUND(J334*H334,2)</f>
        <v>0</v>
      </c>
      <c r="S334" s="71"/>
      <c r="T334" s="199">
        <f>S334*H334</f>
        <v>0</v>
      </c>
      <c r="U334" s="199">
        <v>0</v>
      </c>
      <c r="V334" s="199">
        <f>U334*H334</f>
        <v>0</v>
      </c>
      <c r="W334" s="199">
        <v>1.91E-3</v>
      </c>
      <c r="X334" s="200">
        <f>W334*H334</f>
        <v>1.0695999999999999E-2</v>
      </c>
      <c r="Y334" s="34"/>
      <c r="Z334" s="34"/>
      <c r="AA334" s="34"/>
      <c r="AB334" s="34"/>
      <c r="AC334" s="34"/>
      <c r="AD334" s="34"/>
      <c r="AE334" s="34"/>
      <c r="AR334" s="201" t="s">
        <v>248</v>
      </c>
      <c r="AT334" s="201" t="s">
        <v>159</v>
      </c>
      <c r="AU334" s="201" t="s">
        <v>165</v>
      </c>
      <c r="AY334" s="17" t="s">
        <v>156</v>
      </c>
      <c r="BE334" s="202">
        <f>IF(O334="základní",K334,0)</f>
        <v>0</v>
      </c>
      <c r="BF334" s="202">
        <f>IF(O334="snížená",K334,0)</f>
        <v>0</v>
      </c>
      <c r="BG334" s="202">
        <f>IF(O334="zákl. přenesená",K334,0)</f>
        <v>0</v>
      </c>
      <c r="BH334" s="202">
        <f>IF(O334="sníž. přenesená",K334,0)</f>
        <v>0</v>
      </c>
      <c r="BI334" s="202">
        <f>IF(O334="nulová",K334,0)</f>
        <v>0</v>
      </c>
      <c r="BJ334" s="17" t="s">
        <v>165</v>
      </c>
      <c r="BK334" s="202">
        <f>ROUND(P334*H334,2)</f>
        <v>0</v>
      </c>
      <c r="BL334" s="17" t="s">
        <v>248</v>
      </c>
      <c r="BM334" s="201" t="s">
        <v>946</v>
      </c>
    </row>
    <row r="335" spans="1:65" s="2" customFormat="1" ht="11.25">
      <c r="A335" s="34"/>
      <c r="B335" s="35"/>
      <c r="C335" s="36"/>
      <c r="D335" s="203" t="s">
        <v>167</v>
      </c>
      <c r="E335" s="36"/>
      <c r="F335" s="204" t="s">
        <v>580</v>
      </c>
      <c r="G335" s="36"/>
      <c r="H335" s="36"/>
      <c r="I335" s="205"/>
      <c r="J335" s="205"/>
      <c r="K335" s="36"/>
      <c r="L335" s="36"/>
      <c r="M335" s="39"/>
      <c r="N335" s="206"/>
      <c r="O335" s="207"/>
      <c r="P335" s="71"/>
      <c r="Q335" s="71"/>
      <c r="R335" s="71"/>
      <c r="S335" s="71"/>
      <c r="T335" s="71"/>
      <c r="U335" s="71"/>
      <c r="V335" s="71"/>
      <c r="W335" s="71"/>
      <c r="X335" s="72"/>
      <c r="Y335" s="34"/>
      <c r="Z335" s="34"/>
      <c r="AA335" s="34"/>
      <c r="AB335" s="34"/>
      <c r="AC335" s="34"/>
      <c r="AD335" s="34"/>
      <c r="AE335" s="34"/>
      <c r="AT335" s="17" t="s">
        <v>167</v>
      </c>
      <c r="AU335" s="17" t="s">
        <v>165</v>
      </c>
    </row>
    <row r="336" spans="1:65" s="14" customFormat="1" ht="11.25">
      <c r="B336" s="219"/>
      <c r="C336" s="220"/>
      <c r="D336" s="210" t="s">
        <v>194</v>
      </c>
      <c r="E336" s="221" t="s">
        <v>1</v>
      </c>
      <c r="F336" s="222" t="s">
        <v>947</v>
      </c>
      <c r="G336" s="220"/>
      <c r="H336" s="223">
        <v>5.6</v>
      </c>
      <c r="I336" s="224"/>
      <c r="J336" s="224"/>
      <c r="K336" s="220"/>
      <c r="L336" s="220"/>
      <c r="M336" s="225"/>
      <c r="N336" s="226"/>
      <c r="O336" s="227"/>
      <c r="P336" s="227"/>
      <c r="Q336" s="227"/>
      <c r="R336" s="227"/>
      <c r="S336" s="227"/>
      <c r="T336" s="227"/>
      <c r="U336" s="227"/>
      <c r="V336" s="227"/>
      <c r="W336" s="227"/>
      <c r="X336" s="228"/>
      <c r="AT336" s="229" t="s">
        <v>194</v>
      </c>
      <c r="AU336" s="229" t="s">
        <v>165</v>
      </c>
      <c r="AV336" s="14" t="s">
        <v>165</v>
      </c>
      <c r="AW336" s="14" t="s">
        <v>5</v>
      </c>
      <c r="AX336" s="14" t="s">
        <v>74</v>
      </c>
      <c r="AY336" s="229" t="s">
        <v>156</v>
      </c>
    </row>
    <row r="337" spans="1:65" s="15" customFormat="1" ht="11.25">
      <c r="B337" s="230"/>
      <c r="C337" s="231"/>
      <c r="D337" s="210" t="s">
        <v>194</v>
      </c>
      <c r="E337" s="232" t="s">
        <v>1</v>
      </c>
      <c r="F337" s="233" t="s">
        <v>197</v>
      </c>
      <c r="G337" s="231"/>
      <c r="H337" s="234">
        <v>5.6</v>
      </c>
      <c r="I337" s="235"/>
      <c r="J337" s="235"/>
      <c r="K337" s="231"/>
      <c r="L337" s="231"/>
      <c r="M337" s="236"/>
      <c r="N337" s="237"/>
      <c r="O337" s="238"/>
      <c r="P337" s="238"/>
      <c r="Q337" s="238"/>
      <c r="R337" s="238"/>
      <c r="S337" s="238"/>
      <c r="T337" s="238"/>
      <c r="U337" s="238"/>
      <c r="V337" s="238"/>
      <c r="W337" s="238"/>
      <c r="X337" s="239"/>
      <c r="AT337" s="240" t="s">
        <v>194</v>
      </c>
      <c r="AU337" s="240" t="s">
        <v>165</v>
      </c>
      <c r="AV337" s="15" t="s">
        <v>164</v>
      </c>
      <c r="AW337" s="15" t="s">
        <v>5</v>
      </c>
      <c r="AX337" s="15" t="s">
        <v>82</v>
      </c>
      <c r="AY337" s="240" t="s">
        <v>156</v>
      </c>
    </row>
    <row r="338" spans="1:65" s="2" customFormat="1" ht="24.2" customHeight="1">
      <c r="A338" s="34"/>
      <c r="B338" s="35"/>
      <c r="C338" s="189" t="s">
        <v>948</v>
      </c>
      <c r="D338" s="189" t="s">
        <v>159</v>
      </c>
      <c r="E338" s="190" t="s">
        <v>949</v>
      </c>
      <c r="F338" s="191" t="s">
        <v>950</v>
      </c>
      <c r="G338" s="192" t="s">
        <v>191</v>
      </c>
      <c r="H338" s="193">
        <v>8</v>
      </c>
      <c r="I338" s="194"/>
      <c r="J338" s="194"/>
      <c r="K338" s="195">
        <f>ROUND(P338*H338,2)</f>
        <v>0</v>
      </c>
      <c r="L338" s="191" t="s">
        <v>163</v>
      </c>
      <c r="M338" s="39"/>
      <c r="N338" s="196" t="s">
        <v>1</v>
      </c>
      <c r="O338" s="197" t="s">
        <v>38</v>
      </c>
      <c r="P338" s="198">
        <f>I338+J338</f>
        <v>0</v>
      </c>
      <c r="Q338" s="198">
        <f>ROUND(I338*H338,2)</f>
        <v>0</v>
      </c>
      <c r="R338" s="198">
        <f>ROUND(J338*H338,2)</f>
        <v>0</v>
      </c>
      <c r="S338" s="71"/>
      <c r="T338" s="199">
        <f>S338*H338</f>
        <v>0</v>
      </c>
      <c r="U338" s="199">
        <v>2.7599999999999999E-3</v>
      </c>
      <c r="V338" s="199">
        <f>U338*H338</f>
        <v>2.2079999999999999E-2</v>
      </c>
      <c r="W338" s="199">
        <v>0</v>
      </c>
      <c r="X338" s="200">
        <f>W338*H338</f>
        <v>0</v>
      </c>
      <c r="Y338" s="34"/>
      <c r="Z338" s="34"/>
      <c r="AA338" s="34"/>
      <c r="AB338" s="34"/>
      <c r="AC338" s="34"/>
      <c r="AD338" s="34"/>
      <c r="AE338" s="34"/>
      <c r="AR338" s="201" t="s">
        <v>248</v>
      </c>
      <c r="AT338" s="201" t="s">
        <v>159</v>
      </c>
      <c r="AU338" s="201" t="s">
        <v>165</v>
      </c>
      <c r="AY338" s="17" t="s">
        <v>156</v>
      </c>
      <c r="BE338" s="202">
        <f>IF(O338="základní",K338,0)</f>
        <v>0</v>
      </c>
      <c r="BF338" s="202">
        <f>IF(O338="snížená",K338,0)</f>
        <v>0</v>
      </c>
      <c r="BG338" s="202">
        <f>IF(O338="zákl. přenesená",K338,0)</f>
        <v>0</v>
      </c>
      <c r="BH338" s="202">
        <f>IF(O338="sníž. přenesená",K338,0)</f>
        <v>0</v>
      </c>
      <c r="BI338" s="202">
        <f>IF(O338="nulová",K338,0)</f>
        <v>0</v>
      </c>
      <c r="BJ338" s="17" t="s">
        <v>165</v>
      </c>
      <c r="BK338" s="202">
        <f>ROUND(P338*H338,2)</f>
        <v>0</v>
      </c>
      <c r="BL338" s="17" t="s">
        <v>248</v>
      </c>
      <c r="BM338" s="201" t="s">
        <v>951</v>
      </c>
    </row>
    <row r="339" spans="1:65" s="2" customFormat="1" ht="11.25">
      <c r="A339" s="34"/>
      <c r="B339" s="35"/>
      <c r="C339" s="36"/>
      <c r="D339" s="203" t="s">
        <v>167</v>
      </c>
      <c r="E339" s="36"/>
      <c r="F339" s="204" t="s">
        <v>952</v>
      </c>
      <c r="G339" s="36"/>
      <c r="H339" s="36"/>
      <c r="I339" s="205"/>
      <c r="J339" s="205"/>
      <c r="K339" s="36"/>
      <c r="L339" s="36"/>
      <c r="M339" s="39"/>
      <c r="N339" s="206"/>
      <c r="O339" s="207"/>
      <c r="P339" s="71"/>
      <c r="Q339" s="71"/>
      <c r="R339" s="71"/>
      <c r="S339" s="71"/>
      <c r="T339" s="71"/>
      <c r="U339" s="71"/>
      <c r="V339" s="71"/>
      <c r="W339" s="71"/>
      <c r="X339" s="72"/>
      <c r="Y339" s="34"/>
      <c r="Z339" s="34"/>
      <c r="AA339" s="34"/>
      <c r="AB339" s="34"/>
      <c r="AC339" s="34"/>
      <c r="AD339" s="34"/>
      <c r="AE339" s="34"/>
      <c r="AT339" s="17" t="s">
        <v>167</v>
      </c>
      <c r="AU339" s="17" t="s">
        <v>165</v>
      </c>
    </row>
    <row r="340" spans="1:65" s="2" customFormat="1" ht="24.2" customHeight="1">
      <c r="A340" s="34"/>
      <c r="B340" s="35"/>
      <c r="C340" s="189" t="s">
        <v>597</v>
      </c>
      <c r="D340" s="189" t="s">
        <v>159</v>
      </c>
      <c r="E340" s="190" t="s">
        <v>587</v>
      </c>
      <c r="F340" s="191" t="s">
        <v>588</v>
      </c>
      <c r="G340" s="192" t="s">
        <v>175</v>
      </c>
      <c r="H340" s="193">
        <v>2</v>
      </c>
      <c r="I340" s="194"/>
      <c r="J340" s="194"/>
      <c r="K340" s="195">
        <f>ROUND(P340*H340,2)</f>
        <v>0</v>
      </c>
      <c r="L340" s="191" t="s">
        <v>1</v>
      </c>
      <c r="M340" s="39"/>
      <c r="N340" s="196" t="s">
        <v>1</v>
      </c>
      <c r="O340" s="197" t="s">
        <v>38</v>
      </c>
      <c r="P340" s="198">
        <f>I340+J340</f>
        <v>0</v>
      </c>
      <c r="Q340" s="198">
        <f>ROUND(I340*H340,2)</f>
        <v>0</v>
      </c>
      <c r="R340" s="198">
        <f>ROUND(J340*H340,2)</f>
        <v>0</v>
      </c>
      <c r="S340" s="71"/>
      <c r="T340" s="199">
        <f>S340*H340</f>
        <v>0</v>
      </c>
      <c r="U340" s="199">
        <v>0</v>
      </c>
      <c r="V340" s="199">
        <f>U340*H340</f>
        <v>0</v>
      </c>
      <c r="W340" s="199">
        <v>0</v>
      </c>
      <c r="X340" s="200">
        <f>W340*H340</f>
        <v>0</v>
      </c>
      <c r="Y340" s="34"/>
      <c r="Z340" s="34"/>
      <c r="AA340" s="34"/>
      <c r="AB340" s="34"/>
      <c r="AC340" s="34"/>
      <c r="AD340" s="34"/>
      <c r="AE340" s="34"/>
      <c r="AR340" s="201" t="s">
        <v>248</v>
      </c>
      <c r="AT340" s="201" t="s">
        <v>159</v>
      </c>
      <c r="AU340" s="201" t="s">
        <v>165</v>
      </c>
      <c r="AY340" s="17" t="s">
        <v>156</v>
      </c>
      <c r="BE340" s="202">
        <f>IF(O340="základní",K340,0)</f>
        <v>0</v>
      </c>
      <c r="BF340" s="202">
        <f>IF(O340="snížená",K340,0)</f>
        <v>0</v>
      </c>
      <c r="BG340" s="202">
        <f>IF(O340="zákl. přenesená",K340,0)</f>
        <v>0</v>
      </c>
      <c r="BH340" s="202">
        <f>IF(O340="sníž. přenesená",K340,0)</f>
        <v>0</v>
      </c>
      <c r="BI340" s="202">
        <f>IF(O340="nulová",K340,0)</f>
        <v>0</v>
      </c>
      <c r="BJ340" s="17" t="s">
        <v>165</v>
      </c>
      <c r="BK340" s="202">
        <f>ROUND(P340*H340,2)</f>
        <v>0</v>
      </c>
      <c r="BL340" s="17" t="s">
        <v>248</v>
      </c>
      <c r="BM340" s="201" t="s">
        <v>953</v>
      </c>
    </row>
    <row r="341" spans="1:65" s="2" customFormat="1" ht="24.2" customHeight="1">
      <c r="A341" s="34"/>
      <c r="B341" s="35"/>
      <c r="C341" s="189" t="s">
        <v>592</v>
      </c>
      <c r="D341" s="189" t="s">
        <v>159</v>
      </c>
      <c r="E341" s="190" t="s">
        <v>582</v>
      </c>
      <c r="F341" s="191" t="s">
        <v>583</v>
      </c>
      <c r="G341" s="192" t="s">
        <v>415</v>
      </c>
      <c r="H341" s="251"/>
      <c r="I341" s="194"/>
      <c r="J341" s="194"/>
      <c r="K341" s="195">
        <f>ROUND(P341*H341,2)</f>
        <v>0</v>
      </c>
      <c r="L341" s="191" t="s">
        <v>163</v>
      </c>
      <c r="M341" s="39"/>
      <c r="N341" s="196" t="s">
        <v>1</v>
      </c>
      <c r="O341" s="197" t="s">
        <v>38</v>
      </c>
      <c r="P341" s="198">
        <f>I341+J341</f>
        <v>0</v>
      </c>
      <c r="Q341" s="198">
        <f>ROUND(I341*H341,2)</f>
        <v>0</v>
      </c>
      <c r="R341" s="198">
        <f>ROUND(J341*H341,2)</f>
        <v>0</v>
      </c>
      <c r="S341" s="71"/>
      <c r="T341" s="199">
        <f>S341*H341</f>
        <v>0</v>
      </c>
      <c r="U341" s="199">
        <v>0</v>
      </c>
      <c r="V341" s="199">
        <f>U341*H341</f>
        <v>0</v>
      </c>
      <c r="W341" s="199">
        <v>0</v>
      </c>
      <c r="X341" s="200">
        <f>W341*H341</f>
        <v>0</v>
      </c>
      <c r="Y341" s="34"/>
      <c r="Z341" s="34"/>
      <c r="AA341" s="34"/>
      <c r="AB341" s="34"/>
      <c r="AC341" s="34"/>
      <c r="AD341" s="34"/>
      <c r="AE341" s="34"/>
      <c r="AR341" s="201" t="s">
        <v>248</v>
      </c>
      <c r="AT341" s="201" t="s">
        <v>159</v>
      </c>
      <c r="AU341" s="201" t="s">
        <v>165</v>
      </c>
      <c r="AY341" s="17" t="s">
        <v>156</v>
      </c>
      <c r="BE341" s="202">
        <f>IF(O341="základní",K341,0)</f>
        <v>0</v>
      </c>
      <c r="BF341" s="202">
        <f>IF(O341="snížená",K341,0)</f>
        <v>0</v>
      </c>
      <c r="BG341" s="202">
        <f>IF(O341="zákl. přenesená",K341,0)</f>
        <v>0</v>
      </c>
      <c r="BH341" s="202">
        <f>IF(O341="sníž. přenesená",K341,0)</f>
        <v>0</v>
      </c>
      <c r="BI341" s="202">
        <f>IF(O341="nulová",K341,0)</f>
        <v>0</v>
      </c>
      <c r="BJ341" s="17" t="s">
        <v>165</v>
      </c>
      <c r="BK341" s="202">
        <f>ROUND(P341*H341,2)</f>
        <v>0</v>
      </c>
      <c r="BL341" s="17" t="s">
        <v>248</v>
      </c>
      <c r="BM341" s="201" t="s">
        <v>954</v>
      </c>
    </row>
    <row r="342" spans="1:65" s="2" customFormat="1" ht="11.25">
      <c r="A342" s="34"/>
      <c r="B342" s="35"/>
      <c r="C342" s="36"/>
      <c r="D342" s="203" t="s">
        <v>167</v>
      </c>
      <c r="E342" s="36"/>
      <c r="F342" s="204" t="s">
        <v>585</v>
      </c>
      <c r="G342" s="36"/>
      <c r="H342" s="36"/>
      <c r="I342" s="205"/>
      <c r="J342" s="205"/>
      <c r="K342" s="36"/>
      <c r="L342" s="36"/>
      <c r="M342" s="39"/>
      <c r="N342" s="206"/>
      <c r="O342" s="207"/>
      <c r="P342" s="71"/>
      <c r="Q342" s="71"/>
      <c r="R342" s="71"/>
      <c r="S342" s="71"/>
      <c r="T342" s="71"/>
      <c r="U342" s="71"/>
      <c r="V342" s="71"/>
      <c r="W342" s="71"/>
      <c r="X342" s="72"/>
      <c r="Y342" s="34"/>
      <c r="Z342" s="34"/>
      <c r="AA342" s="34"/>
      <c r="AB342" s="34"/>
      <c r="AC342" s="34"/>
      <c r="AD342" s="34"/>
      <c r="AE342" s="34"/>
      <c r="AT342" s="17" t="s">
        <v>167</v>
      </c>
      <c r="AU342" s="17" t="s">
        <v>165</v>
      </c>
    </row>
    <row r="343" spans="1:65" s="12" customFormat="1" ht="22.9" customHeight="1">
      <c r="B343" s="172"/>
      <c r="C343" s="173"/>
      <c r="D343" s="174" t="s">
        <v>73</v>
      </c>
      <c r="E343" s="187" t="s">
        <v>590</v>
      </c>
      <c r="F343" s="187" t="s">
        <v>591</v>
      </c>
      <c r="G343" s="173"/>
      <c r="H343" s="173"/>
      <c r="I343" s="176"/>
      <c r="J343" s="176"/>
      <c r="K343" s="188">
        <f>BK343</f>
        <v>0</v>
      </c>
      <c r="L343" s="173"/>
      <c r="M343" s="178"/>
      <c r="N343" s="179"/>
      <c r="O343" s="180"/>
      <c r="P343" s="180"/>
      <c r="Q343" s="181">
        <f>SUM(Q344:Q347)</f>
        <v>0</v>
      </c>
      <c r="R343" s="181">
        <f>SUM(R344:R347)</f>
        <v>0</v>
      </c>
      <c r="S343" s="180"/>
      <c r="T343" s="182">
        <f>SUM(T344:T347)</f>
        <v>0</v>
      </c>
      <c r="U343" s="180"/>
      <c r="V343" s="182">
        <f>SUM(V344:V347)</f>
        <v>1.1199999999999999E-3</v>
      </c>
      <c r="W343" s="180"/>
      <c r="X343" s="183">
        <f>SUM(X344:X347)</f>
        <v>0</v>
      </c>
      <c r="AR343" s="184" t="s">
        <v>165</v>
      </c>
      <c r="AT343" s="185" t="s">
        <v>73</v>
      </c>
      <c r="AU343" s="185" t="s">
        <v>82</v>
      </c>
      <c r="AY343" s="184" t="s">
        <v>156</v>
      </c>
      <c r="BK343" s="186">
        <f>SUM(BK344:BK347)</f>
        <v>0</v>
      </c>
    </row>
    <row r="344" spans="1:65" s="2" customFormat="1" ht="24.2" customHeight="1">
      <c r="A344" s="34"/>
      <c r="B344" s="35"/>
      <c r="C344" s="189" t="s">
        <v>618</v>
      </c>
      <c r="D344" s="189" t="s">
        <v>159</v>
      </c>
      <c r="E344" s="190" t="s">
        <v>607</v>
      </c>
      <c r="F344" s="191" t="s">
        <v>608</v>
      </c>
      <c r="G344" s="192" t="s">
        <v>191</v>
      </c>
      <c r="H344" s="193">
        <v>8</v>
      </c>
      <c r="I344" s="194"/>
      <c r="J344" s="194"/>
      <c r="K344" s="195">
        <f>ROUND(P344*H344,2)</f>
        <v>0</v>
      </c>
      <c r="L344" s="191" t="s">
        <v>163</v>
      </c>
      <c r="M344" s="39"/>
      <c r="N344" s="196" t="s">
        <v>1</v>
      </c>
      <c r="O344" s="197" t="s">
        <v>38</v>
      </c>
      <c r="P344" s="198">
        <f>I344+J344</f>
        <v>0</v>
      </c>
      <c r="Q344" s="198">
        <f>ROUND(I344*H344,2)</f>
        <v>0</v>
      </c>
      <c r="R344" s="198">
        <f>ROUND(J344*H344,2)</f>
        <v>0</v>
      </c>
      <c r="S344" s="71"/>
      <c r="T344" s="199">
        <f>S344*H344</f>
        <v>0</v>
      </c>
      <c r="U344" s="199">
        <v>1.3999999999999999E-4</v>
      </c>
      <c r="V344" s="199">
        <f>U344*H344</f>
        <v>1.1199999999999999E-3</v>
      </c>
      <c r="W344" s="199">
        <v>0</v>
      </c>
      <c r="X344" s="200">
        <f>W344*H344</f>
        <v>0</v>
      </c>
      <c r="Y344" s="34"/>
      <c r="Z344" s="34"/>
      <c r="AA344" s="34"/>
      <c r="AB344" s="34"/>
      <c r="AC344" s="34"/>
      <c r="AD344" s="34"/>
      <c r="AE344" s="34"/>
      <c r="AR344" s="201" t="s">
        <v>248</v>
      </c>
      <c r="AT344" s="201" t="s">
        <v>159</v>
      </c>
      <c r="AU344" s="201" t="s">
        <v>165</v>
      </c>
      <c r="AY344" s="17" t="s">
        <v>156</v>
      </c>
      <c r="BE344" s="202">
        <f>IF(O344="základní",K344,0)</f>
        <v>0</v>
      </c>
      <c r="BF344" s="202">
        <f>IF(O344="snížená",K344,0)</f>
        <v>0</v>
      </c>
      <c r="BG344" s="202">
        <f>IF(O344="zákl. přenesená",K344,0)</f>
        <v>0</v>
      </c>
      <c r="BH344" s="202">
        <f>IF(O344="sníž. přenesená",K344,0)</f>
        <v>0</v>
      </c>
      <c r="BI344" s="202">
        <f>IF(O344="nulová",K344,0)</f>
        <v>0</v>
      </c>
      <c r="BJ344" s="17" t="s">
        <v>165</v>
      </c>
      <c r="BK344" s="202">
        <f>ROUND(P344*H344,2)</f>
        <v>0</v>
      </c>
      <c r="BL344" s="17" t="s">
        <v>248</v>
      </c>
      <c r="BM344" s="201" t="s">
        <v>955</v>
      </c>
    </row>
    <row r="345" spans="1:65" s="2" customFormat="1" ht="11.25">
      <c r="A345" s="34"/>
      <c r="B345" s="35"/>
      <c r="C345" s="36"/>
      <c r="D345" s="203" t="s">
        <v>167</v>
      </c>
      <c r="E345" s="36"/>
      <c r="F345" s="204" t="s">
        <v>610</v>
      </c>
      <c r="G345" s="36"/>
      <c r="H345" s="36"/>
      <c r="I345" s="205"/>
      <c r="J345" s="205"/>
      <c r="K345" s="36"/>
      <c r="L345" s="36"/>
      <c r="M345" s="39"/>
      <c r="N345" s="206"/>
      <c r="O345" s="207"/>
      <c r="P345" s="71"/>
      <c r="Q345" s="71"/>
      <c r="R345" s="71"/>
      <c r="S345" s="71"/>
      <c r="T345" s="71"/>
      <c r="U345" s="71"/>
      <c r="V345" s="71"/>
      <c r="W345" s="71"/>
      <c r="X345" s="72"/>
      <c r="Y345" s="34"/>
      <c r="Z345" s="34"/>
      <c r="AA345" s="34"/>
      <c r="AB345" s="34"/>
      <c r="AC345" s="34"/>
      <c r="AD345" s="34"/>
      <c r="AE345" s="34"/>
      <c r="AT345" s="17" t="s">
        <v>167</v>
      </c>
      <c r="AU345" s="17" t="s">
        <v>165</v>
      </c>
    </row>
    <row r="346" spans="1:65" s="2" customFormat="1" ht="24.2" customHeight="1">
      <c r="A346" s="34"/>
      <c r="B346" s="35"/>
      <c r="C346" s="189" t="s">
        <v>623</v>
      </c>
      <c r="D346" s="189" t="s">
        <v>159</v>
      </c>
      <c r="E346" s="190" t="s">
        <v>612</v>
      </c>
      <c r="F346" s="191" t="s">
        <v>613</v>
      </c>
      <c r="G346" s="192" t="s">
        <v>415</v>
      </c>
      <c r="H346" s="251"/>
      <c r="I346" s="194"/>
      <c r="J346" s="194"/>
      <c r="K346" s="195">
        <f>ROUND(P346*H346,2)</f>
        <v>0</v>
      </c>
      <c r="L346" s="191" t="s">
        <v>163</v>
      </c>
      <c r="M346" s="39"/>
      <c r="N346" s="196" t="s">
        <v>1</v>
      </c>
      <c r="O346" s="197" t="s">
        <v>38</v>
      </c>
      <c r="P346" s="198">
        <f>I346+J346</f>
        <v>0</v>
      </c>
      <c r="Q346" s="198">
        <f>ROUND(I346*H346,2)</f>
        <v>0</v>
      </c>
      <c r="R346" s="198">
        <f>ROUND(J346*H346,2)</f>
        <v>0</v>
      </c>
      <c r="S346" s="71"/>
      <c r="T346" s="199">
        <f>S346*H346</f>
        <v>0</v>
      </c>
      <c r="U346" s="199">
        <v>0</v>
      </c>
      <c r="V346" s="199">
        <f>U346*H346</f>
        <v>0</v>
      </c>
      <c r="W346" s="199">
        <v>0</v>
      </c>
      <c r="X346" s="200">
        <f>W346*H346</f>
        <v>0</v>
      </c>
      <c r="Y346" s="34"/>
      <c r="Z346" s="34"/>
      <c r="AA346" s="34"/>
      <c r="AB346" s="34"/>
      <c r="AC346" s="34"/>
      <c r="AD346" s="34"/>
      <c r="AE346" s="34"/>
      <c r="AR346" s="201" t="s">
        <v>248</v>
      </c>
      <c r="AT346" s="201" t="s">
        <v>159</v>
      </c>
      <c r="AU346" s="201" t="s">
        <v>165</v>
      </c>
      <c r="AY346" s="17" t="s">
        <v>156</v>
      </c>
      <c r="BE346" s="202">
        <f>IF(O346="základní",K346,0)</f>
        <v>0</v>
      </c>
      <c r="BF346" s="202">
        <f>IF(O346="snížená",K346,0)</f>
        <v>0</v>
      </c>
      <c r="BG346" s="202">
        <f>IF(O346="zákl. přenesená",K346,0)</f>
        <v>0</v>
      </c>
      <c r="BH346" s="202">
        <f>IF(O346="sníž. přenesená",K346,0)</f>
        <v>0</v>
      </c>
      <c r="BI346" s="202">
        <f>IF(O346="nulová",K346,0)</f>
        <v>0</v>
      </c>
      <c r="BJ346" s="17" t="s">
        <v>165</v>
      </c>
      <c r="BK346" s="202">
        <f>ROUND(P346*H346,2)</f>
        <v>0</v>
      </c>
      <c r="BL346" s="17" t="s">
        <v>248</v>
      </c>
      <c r="BM346" s="201" t="s">
        <v>956</v>
      </c>
    </row>
    <row r="347" spans="1:65" s="2" customFormat="1" ht="11.25">
      <c r="A347" s="34"/>
      <c r="B347" s="35"/>
      <c r="C347" s="36"/>
      <c r="D347" s="203" t="s">
        <v>167</v>
      </c>
      <c r="E347" s="36"/>
      <c r="F347" s="204" t="s">
        <v>615</v>
      </c>
      <c r="G347" s="36"/>
      <c r="H347" s="36"/>
      <c r="I347" s="205"/>
      <c r="J347" s="205"/>
      <c r="K347" s="36"/>
      <c r="L347" s="36"/>
      <c r="M347" s="39"/>
      <c r="N347" s="206"/>
      <c r="O347" s="207"/>
      <c r="P347" s="71"/>
      <c r="Q347" s="71"/>
      <c r="R347" s="71"/>
      <c r="S347" s="71"/>
      <c r="T347" s="71"/>
      <c r="U347" s="71"/>
      <c r="V347" s="71"/>
      <c r="W347" s="71"/>
      <c r="X347" s="72"/>
      <c r="Y347" s="34"/>
      <c r="Z347" s="34"/>
      <c r="AA347" s="34"/>
      <c r="AB347" s="34"/>
      <c r="AC347" s="34"/>
      <c r="AD347" s="34"/>
      <c r="AE347" s="34"/>
      <c r="AT347" s="17" t="s">
        <v>167</v>
      </c>
      <c r="AU347" s="17" t="s">
        <v>165</v>
      </c>
    </row>
    <row r="348" spans="1:65" s="12" customFormat="1" ht="22.9" customHeight="1">
      <c r="B348" s="172"/>
      <c r="C348" s="173"/>
      <c r="D348" s="174" t="s">
        <v>73</v>
      </c>
      <c r="E348" s="187" t="s">
        <v>616</v>
      </c>
      <c r="F348" s="187" t="s">
        <v>617</v>
      </c>
      <c r="G348" s="173"/>
      <c r="H348" s="173"/>
      <c r="I348" s="176"/>
      <c r="J348" s="176"/>
      <c r="K348" s="188">
        <f>BK348</f>
        <v>0</v>
      </c>
      <c r="L348" s="173"/>
      <c r="M348" s="178"/>
      <c r="N348" s="179"/>
      <c r="O348" s="180"/>
      <c r="P348" s="180"/>
      <c r="Q348" s="181">
        <f>SUM(Q349:Q362)</f>
        <v>0</v>
      </c>
      <c r="R348" s="181">
        <f>SUM(R349:R362)</f>
        <v>0</v>
      </c>
      <c r="S348" s="180"/>
      <c r="T348" s="182">
        <f>SUM(T349:T362)</f>
        <v>0</v>
      </c>
      <c r="U348" s="180"/>
      <c r="V348" s="182">
        <f>SUM(V349:V362)</f>
        <v>6.9839999999999998E-3</v>
      </c>
      <c r="W348" s="180"/>
      <c r="X348" s="183">
        <f>SUM(X349:X362)</f>
        <v>0</v>
      </c>
      <c r="AR348" s="184" t="s">
        <v>165</v>
      </c>
      <c r="AT348" s="185" t="s">
        <v>73</v>
      </c>
      <c r="AU348" s="185" t="s">
        <v>82</v>
      </c>
      <c r="AY348" s="184" t="s">
        <v>156</v>
      </c>
      <c r="BK348" s="186">
        <f>SUM(BK349:BK362)</f>
        <v>0</v>
      </c>
    </row>
    <row r="349" spans="1:65" s="2" customFormat="1" ht="24.2" customHeight="1">
      <c r="A349" s="34"/>
      <c r="B349" s="35"/>
      <c r="C349" s="189" t="s">
        <v>628</v>
      </c>
      <c r="D349" s="189" t="s">
        <v>159</v>
      </c>
      <c r="E349" s="190" t="s">
        <v>619</v>
      </c>
      <c r="F349" s="191" t="s">
        <v>620</v>
      </c>
      <c r="G349" s="192" t="s">
        <v>191</v>
      </c>
      <c r="H349" s="193">
        <v>15</v>
      </c>
      <c r="I349" s="194"/>
      <c r="J349" s="194"/>
      <c r="K349" s="195">
        <f>ROUND(P349*H349,2)</f>
        <v>0</v>
      </c>
      <c r="L349" s="191" t="s">
        <v>163</v>
      </c>
      <c r="M349" s="39"/>
      <c r="N349" s="196" t="s">
        <v>1</v>
      </c>
      <c r="O349" s="197" t="s">
        <v>38</v>
      </c>
      <c r="P349" s="198">
        <f>I349+J349</f>
        <v>0</v>
      </c>
      <c r="Q349" s="198">
        <f>ROUND(I349*H349,2)</f>
        <v>0</v>
      </c>
      <c r="R349" s="198">
        <f>ROUND(J349*H349,2)</f>
        <v>0</v>
      </c>
      <c r="S349" s="71"/>
      <c r="T349" s="199">
        <f>S349*H349</f>
        <v>0</v>
      </c>
      <c r="U349" s="199">
        <v>0</v>
      </c>
      <c r="V349" s="199">
        <f>U349*H349</f>
        <v>0</v>
      </c>
      <c r="W349" s="199">
        <v>0</v>
      </c>
      <c r="X349" s="200">
        <f>W349*H349</f>
        <v>0</v>
      </c>
      <c r="Y349" s="34"/>
      <c r="Z349" s="34"/>
      <c r="AA349" s="34"/>
      <c r="AB349" s="34"/>
      <c r="AC349" s="34"/>
      <c r="AD349" s="34"/>
      <c r="AE349" s="34"/>
      <c r="AR349" s="201" t="s">
        <v>248</v>
      </c>
      <c r="AT349" s="201" t="s">
        <v>159</v>
      </c>
      <c r="AU349" s="201" t="s">
        <v>165</v>
      </c>
      <c r="AY349" s="17" t="s">
        <v>156</v>
      </c>
      <c r="BE349" s="202">
        <f>IF(O349="základní",K349,0)</f>
        <v>0</v>
      </c>
      <c r="BF349" s="202">
        <f>IF(O349="snížená",K349,0)</f>
        <v>0</v>
      </c>
      <c r="BG349" s="202">
        <f>IF(O349="zákl. přenesená",K349,0)</f>
        <v>0</v>
      </c>
      <c r="BH349" s="202">
        <f>IF(O349="sníž. přenesená",K349,0)</f>
        <v>0</v>
      </c>
      <c r="BI349" s="202">
        <f>IF(O349="nulová",K349,0)</f>
        <v>0</v>
      </c>
      <c r="BJ349" s="17" t="s">
        <v>165</v>
      </c>
      <c r="BK349" s="202">
        <f>ROUND(P349*H349,2)</f>
        <v>0</v>
      </c>
      <c r="BL349" s="17" t="s">
        <v>248</v>
      </c>
      <c r="BM349" s="201" t="s">
        <v>957</v>
      </c>
    </row>
    <row r="350" spans="1:65" s="2" customFormat="1" ht="11.25">
      <c r="A350" s="34"/>
      <c r="B350" s="35"/>
      <c r="C350" s="36"/>
      <c r="D350" s="203" t="s">
        <v>167</v>
      </c>
      <c r="E350" s="36"/>
      <c r="F350" s="204" t="s">
        <v>622</v>
      </c>
      <c r="G350" s="36"/>
      <c r="H350" s="36"/>
      <c r="I350" s="205"/>
      <c r="J350" s="205"/>
      <c r="K350" s="36"/>
      <c r="L350" s="36"/>
      <c r="M350" s="39"/>
      <c r="N350" s="206"/>
      <c r="O350" s="207"/>
      <c r="P350" s="71"/>
      <c r="Q350" s="71"/>
      <c r="R350" s="71"/>
      <c r="S350" s="71"/>
      <c r="T350" s="71"/>
      <c r="U350" s="71"/>
      <c r="V350" s="71"/>
      <c r="W350" s="71"/>
      <c r="X350" s="72"/>
      <c r="Y350" s="34"/>
      <c r="Z350" s="34"/>
      <c r="AA350" s="34"/>
      <c r="AB350" s="34"/>
      <c r="AC350" s="34"/>
      <c r="AD350" s="34"/>
      <c r="AE350" s="34"/>
      <c r="AT350" s="17" t="s">
        <v>167</v>
      </c>
      <c r="AU350" s="17" t="s">
        <v>165</v>
      </c>
    </row>
    <row r="351" spans="1:65" s="2" customFormat="1" ht="24.2" customHeight="1">
      <c r="A351" s="34"/>
      <c r="B351" s="35"/>
      <c r="C351" s="189" t="s">
        <v>633</v>
      </c>
      <c r="D351" s="189" t="s">
        <v>159</v>
      </c>
      <c r="E351" s="190" t="s">
        <v>624</v>
      </c>
      <c r="F351" s="191" t="s">
        <v>625</v>
      </c>
      <c r="G351" s="192" t="s">
        <v>191</v>
      </c>
      <c r="H351" s="193">
        <v>12</v>
      </c>
      <c r="I351" s="194"/>
      <c r="J351" s="194"/>
      <c r="K351" s="195">
        <f>ROUND(P351*H351,2)</f>
        <v>0</v>
      </c>
      <c r="L351" s="191" t="s">
        <v>163</v>
      </c>
      <c r="M351" s="39"/>
      <c r="N351" s="196" t="s">
        <v>1</v>
      </c>
      <c r="O351" s="197" t="s">
        <v>38</v>
      </c>
      <c r="P351" s="198">
        <f>I351+J351</f>
        <v>0</v>
      </c>
      <c r="Q351" s="198">
        <f>ROUND(I351*H351,2)</f>
        <v>0</v>
      </c>
      <c r="R351" s="198">
        <f>ROUND(J351*H351,2)</f>
        <v>0</v>
      </c>
      <c r="S351" s="71"/>
      <c r="T351" s="199">
        <f>S351*H351</f>
        <v>0</v>
      </c>
      <c r="U351" s="199">
        <v>0</v>
      </c>
      <c r="V351" s="199">
        <f>U351*H351</f>
        <v>0</v>
      </c>
      <c r="W351" s="199">
        <v>0</v>
      </c>
      <c r="X351" s="200">
        <f>W351*H351</f>
        <v>0</v>
      </c>
      <c r="Y351" s="34"/>
      <c r="Z351" s="34"/>
      <c r="AA351" s="34"/>
      <c r="AB351" s="34"/>
      <c r="AC351" s="34"/>
      <c r="AD351" s="34"/>
      <c r="AE351" s="34"/>
      <c r="AR351" s="201" t="s">
        <v>248</v>
      </c>
      <c r="AT351" s="201" t="s">
        <v>159</v>
      </c>
      <c r="AU351" s="201" t="s">
        <v>165</v>
      </c>
      <c r="AY351" s="17" t="s">
        <v>156</v>
      </c>
      <c r="BE351" s="202">
        <f>IF(O351="základní",K351,0)</f>
        <v>0</v>
      </c>
      <c r="BF351" s="202">
        <f>IF(O351="snížená",K351,0)</f>
        <v>0</v>
      </c>
      <c r="BG351" s="202">
        <f>IF(O351="zákl. přenesená",K351,0)</f>
        <v>0</v>
      </c>
      <c r="BH351" s="202">
        <f>IF(O351="sníž. přenesená",K351,0)</f>
        <v>0</v>
      </c>
      <c r="BI351" s="202">
        <f>IF(O351="nulová",K351,0)</f>
        <v>0</v>
      </c>
      <c r="BJ351" s="17" t="s">
        <v>165</v>
      </c>
      <c r="BK351" s="202">
        <f>ROUND(P351*H351,2)</f>
        <v>0</v>
      </c>
      <c r="BL351" s="17" t="s">
        <v>248</v>
      </c>
      <c r="BM351" s="201" t="s">
        <v>958</v>
      </c>
    </row>
    <row r="352" spans="1:65" s="2" customFormat="1" ht="11.25">
      <c r="A352" s="34"/>
      <c r="B352" s="35"/>
      <c r="C352" s="36"/>
      <c r="D352" s="203" t="s">
        <v>167</v>
      </c>
      <c r="E352" s="36"/>
      <c r="F352" s="204" t="s">
        <v>627</v>
      </c>
      <c r="G352" s="36"/>
      <c r="H352" s="36"/>
      <c r="I352" s="205"/>
      <c r="J352" s="205"/>
      <c r="K352" s="36"/>
      <c r="L352" s="36"/>
      <c r="M352" s="39"/>
      <c r="N352" s="206"/>
      <c r="O352" s="207"/>
      <c r="P352" s="71"/>
      <c r="Q352" s="71"/>
      <c r="R352" s="71"/>
      <c r="S352" s="71"/>
      <c r="T352" s="71"/>
      <c r="U352" s="71"/>
      <c r="V352" s="71"/>
      <c r="W352" s="71"/>
      <c r="X352" s="72"/>
      <c r="Y352" s="34"/>
      <c r="Z352" s="34"/>
      <c r="AA352" s="34"/>
      <c r="AB352" s="34"/>
      <c r="AC352" s="34"/>
      <c r="AD352" s="34"/>
      <c r="AE352" s="34"/>
      <c r="AT352" s="17" t="s">
        <v>167</v>
      </c>
      <c r="AU352" s="17" t="s">
        <v>165</v>
      </c>
    </row>
    <row r="353" spans="1:65" s="2" customFormat="1" ht="24.2" customHeight="1">
      <c r="A353" s="34"/>
      <c r="B353" s="35"/>
      <c r="C353" s="241" t="s">
        <v>638</v>
      </c>
      <c r="D353" s="241" t="s">
        <v>242</v>
      </c>
      <c r="E353" s="242" t="s">
        <v>629</v>
      </c>
      <c r="F353" s="243" t="s">
        <v>630</v>
      </c>
      <c r="G353" s="244" t="s">
        <v>191</v>
      </c>
      <c r="H353" s="245">
        <v>12.6</v>
      </c>
      <c r="I353" s="246"/>
      <c r="J353" s="247"/>
      <c r="K353" s="248">
        <f>ROUND(P353*H353,2)</f>
        <v>0</v>
      </c>
      <c r="L353" s="243" t="s">
        <v>163</v>
      </c>
      <c r="M353" s="249"/>
      <c r="N353" s="250" t="s">
        <v>1</v>
      </c>
      <c r="O353" s="197" t="s">
        <v>38</v>
      </c>
      <c r="P353" s="198">
        <f>I353+J353</f>
        <v>0</v>
      </c>
      <c r="Q353" s="198">
        <f>ROUND(I353*H353,2)</f>
        <v>0</v>
      </c>
      <c r="R353" s="198">
        <f>ROUND(J353*H353,2)</f>
        <v>0</v>
      </c>
      <c r="S353" s="71"/>
      <c r="T353" s="199">
        <f>S353*H353</f>
        <v>0</v>
      </c>
      <c r="U353" s="199">
        <v>0</v>
      </c>
      <c r="V353" s="199">
        <f>U353*H353</f>
        <v>0</v>
      </c>
      <c r="W353" s="199">
        <v>0</v>
      </c>
      <c r="X353" s="200">
        <f>W353*H353</f>
        <v>0</v>
      </c>
      <c r="Y353" s="34"/>
      <c r="Z353" s="34"/>
      <c r="AA353" s="34"/>
      <c r="AB353" s="34"/>
      <c r="AC353" s="34"/>
      <c r="AD353" s="34"/>
      <c r="AE353" s="34"/>
      <c r="AR353" s="201" t="s">
        <v>346</v>
      </c>
      <c r="AT353" s="201" t="s">
        <v>242</v>
      </c>
      <c r="AU353" s="201" t="s">
        <v>165</v>
      </c>
      <c r="AY353" s="17" t="s">
        <v>156</v>
      </c>
      <c r="BE353" s="202">
        <f>IF(O353="základní",K353,0)</f>
        <v>0</v>
      </c>
      <c r="BF353" s="202">
        <f>IF(O353="snížená",K353,0)</f>
        <v>0</v>
      </c>
      <c r="BG353" s="202">
        <f>IF(O353="zákl. přenesená",K353,0)</f>
        <v>0</v>
      </c>
      <c r="BH353" s="202">
        <f>IF(O353="sníž. přenesená",K353,0)</f>
        <v>0</v>
      </c>
      <c r="BI353" s="202">
        <f>IF(O353="nulová",K353,0)</f>
        <v>0</v>
      </c>
      <c r="BJ353" s="17" t="s">
        <v>165</v>
      </c>
      <c r="BK353" s="202">
        <f>ROUND(P353*H353,2)</f>
        <v>0</v>
      </c>
      <c r="BL353" s="17" t="s">
        <v>248</v>
      </c>
      <c r="BM353" s="201" t="s">
        <v>959</v>
      </c>
    </row>
    <row r="354" spans="1:65" s="14" customFormat="1" ht="11.25">
      <c r="B354" s="219"/>
      <c r="C354" s="220"/>
      <c r="D354" s="210" t="s">
        <v>194</v>
      </c>
      <c r="E354" s="220"/>
      <c r="F354" s="222" t="s">
        <v>960</v>
      </c>
      <c r="G354" s="220"/>
      <c r="H354" s="223">
        <v>12.6</v>
      </c>
      <c r="I354" s="224"/>
      <c r="J354" s="224"/>
      <c r="K354" s="220"/>
      <c r="L354" s="220"/>
      <c r="M354" s="225"/>
      <c r="N354" s="226"/>
      <c r="O354" s="227"/>
      <c r="P354" s="227"/>
      <c r="Q354" s="227"/>
      <c r="R354" s="227"/>
      <c r="S354" s="227"/>
      <c r="T354" s="227"/>
      <c r="U354" s="227"/>
      <c r="V354" s="227"/>
      <c r="W354" s="227"/>
      <c r="X354" s="228"/>
      <c r="AT354" s="229" t="s">
        <v>194</v>
      </c>
      <c r="AU354" s="229" t="s">
        <v>165</v>
      </c>
      <c r="AV354" s="14" t="s">
        <v>165</v>
      </c>
      <c r="AW354" s="14" t="s">
        <v>4</v>
      </c>
      <c r="AX354" s="14" t="s">
        <v>82</v>
      </c>
      <c r="AY354" s="229" t="s">
        <v>156</v>
      </c>
    </row>
    <row r="355" spans="1:65" s="2" customFormat="1" ht="24">
      <c r="A355" s="34"/>
      <c r="B355" s="35"/>
      <c r="C355" s="189" t="s">
        <v>643</v>
      </c>
      <c r="D355" s="189" t="s">
        <v>159</v>
      </c>
      <c r="E355" s="190" t="s">
        <v>634</v>
      </c>
      <c r="F355" s="191" t="s">
        <v>635</v>
      </c>
      <c r="G355" s="192" t="s">
        <v>191</v>
      </c>
      <c r="H355" s="193">
        <v>8</v>
      </c>
      <c r="I355" s="194"/>
      <c r="J355" s="194"/>
      <c r="K355" s="195">
        <f>ROUND(P355*H355,2)</f>
        <v>0</v>
      </c>
      <c r="L355" s="191" t="s">
        <v>163</v>
      </c>
      <c r="M355" s="39"/>
      <c r="N355" s="196" t="s">
        <v>1</v>
      </c>
      <c r="O355" s="197" t="s">
        <v>38</v>
      </c>
      <c r="P355" s="198">
        <f>I355+J355</f>
        <v>0</v>
      </c>
      <c r="Q355" s="198">
        <f>ROUND(I355*H355,2)</f>
        <v>0</v>
      </c>
      <c r="R355" s="198">
        <f>ROUND(J355*H355,2)</f>
        <v>0</v>
      </c>
      <c r="S355" s="71"/>
      <c r="T355" s="199">
        <f>S355*H355</f>
        <v>0</v>
      </c>
      <c r="U355" s="199">
        <v>0</v>
      </c>
      <c r="V355" s="199">
        <f>U355*H355</f>
        <v>0</v>
      </c>
      <c r="W355" s="199">
        <v>0</v>
      </c>
      <c r="X355" s="200">
        <f>W355*H355</f>
        <v>0</v>
      </c>
      <c r="Y355" s="34"/>
      <c r="Z355" s="34"/>
      <c r="AA355" s="34"/>
      <c r="AB355" s="34"/>
      <c r="AC355" s="34"/>
      <c r="AD355" s="34"/>
      <c r="AE355" s="34"/>
      <c r="AR355" s="201" t="s">
        <v>248</v>
      </c>
      <c r="AT355" s="201" t="s">
        <v>159</v>
      </c>
      <c r="AU355" s="201" t="s">
        <v>165</v>
      </c>
      <c r="AY355" s="17" t="s">
        <v>156</v>
      </c>
      <c r="BE355" s="202">
        <f>IF(O355="základní",K355,0)</f>
        <v>0</v>
      </c>
      <c r="BF355" s="202">
        <f>IF(O355="snížená",K355,0)</f>
        <v>0</v>
      </c>
      <c r="BG355" s="202">
        <f>IF(O355="zákl. přenesená",K355,0)</f>
        <v>0</v>
      </c>
      <c r="BH355" s="202">
        <f>IF(O355="sníž. přenesená",K355,0)</f>
        <v>0</v>
      </c>
      <c r="BI355" s="202">
        <f>IF(O355="nulová",K355,0)</f>
        <v>0</v>
      </c>
      <c r="BJ355" s="17" t="s">
        <v>165</v>
      </c>
      <c r="BK355" s="202">
        <f>ROUND(P355*H355,2)</f>
        <v>0</v>
      </c>
      <c r="BL355" s="17" t="s">
        <v>248</v>
      </c>
      <c r="BM355" s="201" t="s">
        <v>961</v>
      </c>
    </row>
    <row r="356" spans="1:65" s="2" customFormat="1" ht="11.25">
      <c r="A356" s="34"/>
      <c r="B356" s="35"/>
      <c r="C356" s="36"/>
      <c r="D356" s="203" t="s">
        <v>167</v>
      </c>
      <c r="E356" s="36"/>
      <c r="F356" s="204" t="s">
        <v>637</v>
      </c>
      <c r="G356" s="36"/>
      <c r="H356" s="36"/>
      <c r="I356" s="205"/>
      <c r="J356" s="205"/>
      <c r="K356" s="36"/>
      <c r="L356" s="36"/>
      <c r="M356" s="39"/>
      <c r="N356" s="206"/>
      <c r="O356" s="207"/>
      <c r="P356" s="71"/>
      <c r="Q356" s="71"/>
      <c r="R356" s="71"/>
      <c r="S356" s="71"/>
      <c r="T356" s="71"/>
      <c r="U356" s="71"/>
      <c r="V356" s="71"/>
      <c r="W356" s="71"/>
      <c r="X356" s="72"/>
      <c r="Y356" s="34"/>
      <c r="Z356" s="34"/>
      <c r="AA356" s="34"/>
      <c r="AB356" s="34"/>
      <c r="AC356" s="34"/>
      <c r="AD356" s="34"/>
      <c r="AE356" s="34"/>
      <c r="AT356" s="17" t="s">
        <v>167</v>
      </c>
      <c r="AU356" s="17" t="s">
        <v>165</v>
      </c>
    </row>
    <row r="357" spans="1:65" s="2" customFormat="1" ht="24.2" customHeight="1">
      <c r="A357" s="34"/>
      <c r="B357" s="35"/>
      <c r="C357" s="241" t="s">
        <v>648</v>
      </c>
      <c r="D357" s="241" t="s">
        <v>242</v>
      </c>
      <c r="E357" s="242" t="s">
        <v>639</v>
      </c>
      <c r="F357" s="243" t="s">
        <v>640</v>
      </c>
      <c r="G357" s="244" t="s">
        <v>180</v>
      </c>
      <c r="H357" s="245">
        <v>8.4</v>
      </c>
      <c r="I357" s="246"/>
      <c r="J357" s="247"/>
      <c r="K357" s="248">
        <f>ROUND(P357*H357,2)</f>
        <v>0</v>
      </c>
      <c r="L357" s="243" t="s">
        <v>163</v>
      </c>
      <c r="M357" s="249"/>
      <c r="N357" s="250" t="s">
        <v>1</v>
      </c>
      <c r="O357" s="197" t="s">
        <v>38</v>
      </c>
      <c r="P357" s="198">
        <f>I357+J357</f>
        <v>0</v>
      </c>
      <c r="Q357" s="198">
        <f>ROUND(I357*H357,2)</f>
        <v>0</v>
      </c>
      <c r="R357" s="198">
        <f>ROUND(J357*H357,2)</f>
        <v>0</v>
      </c>
      <c r="S357" s="71"/>
      <c r="T357" s="199">
        <f>S357*H357</f>
        <v>0</v>
      </c>
      <c r="U357" s="199">
        <v>1.0000000000000001E-5</v>
      </c>
      <c r="V357" s="199">
        <f>U357*H357</f>
        <v>8.4000000000000009E-5</v>
      </c>
      <c r="W357" s="199">
        <v>0</v>
      </c>
      <c r="X357" s="200">
        <f>W357*H357</f>
        <v>0</v>
      </c>
      <c r="Y357" s="34"/>
      <c r="Z357" s="34"/>
      <c r="AA357" s="34"/>
      <c r="AB357" s="34"/>
      <c r="AC357" s="34"/>
      <c r="AD357" s="34"/>
      <c r="AE357" s="34"/>
      <c r="AR357" s="201" t="s">
        <v>346</v>
      </c>
      <c r="AT357" s="201" t="s">
        <v>242</v>
      </c>
      <c r="AU357" s="201" t="s">
        <v>165</v>
      </c>
      <c r="AY357" s="17" t="s">
        <v>156</v>
      </c>
      <c r="BE357" s="202">
        <f>IF(O357="základní",K357,0)</f>
        <v>0</v>
      </c>
      <c r="BF357" s="202">
        <f>IF(O357="snížená",K357,0)</f>
        <v>0</v>
      </c>
      <c r="BG357" s="202">
        <f>IF(O357="zákl. přenesená",K357,0)</f>
        <v>0</v>
      </c>
      <c r="BH357" s="202">
        <f>IF(O357="sníž. přenesená",K357,0)</f>
        <v>0</v>
      </c>
      <c r="BI357" s="202">
        <f>IF(O357="nulová",K357,0)</f>
        <v>0</v>
      </c>
      <c r="BJ357" s="17" t="s">
        <v>165</v>
      </c>
      <c r="BK357" s="202">
        <f>ROUND(P357*H357,2)</f>
        <v>0</v>
      </c>
      <c r="BL357" s="17" t="s">
        <v>248</v>
      </c>
      <c r="BM357" s="201" t="s">
        <v>962</v>
      </c>
    </row>
    <row r="358" spans="1:65" s="14" customFormat="1" ht="11.25">
      <c r="B358" s="219"/>
      <c r="C358" s="220"/>
      <c r="D358" s="210" t="s">
        <v>194</v>
      </c>
      <c r="E358" s="220"/>
      <c r="F358" s="222" t="s">
        <v>963</v>
      </c>
      <c r="G358" s="220"/>
      <c r="H358" s="223">
        <v>8.4</v>
      </c>
      <c r="I358" s="224"/>
      <c r="J358" s="224"/>
      <c r="K358" s="220"/>
      <c r="L358" s="220"/>
      <c r="M358" s="225"/>
      <c r="N358" s="226"/>
      <c r="O358" s="227"/>
      <c r="P358" s="227"/>
      <c r="Q358" s="227"/>
      <c r="R358" s="227"/>
      <c r="S358" s="227"/>
      <c r="T358" s="227"/>
      <c r="U358" s="227"/>
      <c r="V358" s="227"/>
      <c r="W358" s="227"/>
      <c r="X358" s="228"/>
      <c r="AT358" s="229" t="s">
        <v>194</v>
      </c>
      <c r="AU358" s="229" t="s">
        <v>165</v>
      </c>
      <c r="AV358" s="14" t="s">
        <v>165</v>
      </c>
      <c r="AW358" s="14" t="s">
        <v>4</v>
      </c>
      <c r="AX358" s="14" t="s">
        <v>82</v>
      </c>
      <c r="AY358" s="229" t="s">
        <v>156</v>
      </c>
    </row>
    <row r="359" spans="1:65" s="2" customFormat="1" ht="24.2" customHeight="1">
      <c r="A359" s="34"/>
      <c r="B359" s="35"/>
      <c r="C359" s="189" t="s">
        <v>460</v>
      </c>
      <c r="D359" s="189" t="s">
        <v>159</v>
      </c>
      <c r="E359" s="190" t="s">
        <v>644</v>
      </c>
      <c r="F359" s="191" t="s">
        <v>645</v>
      </c>
      <c r="G359" s="192" t="s">
        <v>191</v>
      </c>
      <c r="H359" s="193">
        <v>15</v>
      </c>
      <c r="I359" s="194"/>
      <c r="J359" s="194"/>
      <c r="K359" s="195">
        <f>ROUND(P359*H359,2)</f>
        <v>0</v>
      </c>
      <c r="L359" s="191" t="s">
        <v>163</v>
      </c>
      <c r="M359" s="39"/>
      <c r="N359" s="196" t="s">
        <v>1</v>
      </c>
      <c r="O359" s="197" t="s">
        <v>38</v>
      </c>
      <c r="P359" s="198">
        <f>I359+J359</f>
        <v>0</v>
      </c>
      <c r="Q359" s="198">
        <f>ROUND(I359*H359,2)</f>
        <v>0</v>
      </c>
      <c r="R359" s="198">
        <f>ROUND(J359*H359,2)</f>
        <v>0</v>
      </c>
      <c r="S359" s="71"/>
      <c r="T359" s="199">
        <f>S359*H359</f>
        <v>0</v>
      </c>
      <c r="U359" s="199">
        <v>2.0000000000000001E-4</v>
      </c>
      <c r="V359" s="199">
        <f>U359*H359</f>
        <v>3.0000000000000001E-3</v>
      </c>
      <c r="W359" s="199">
        <v>0</v>
      </c>
      <c r="X359" s="200">
        <f>W359*H359</f>
        <v>0</v>
      </c>
      <c r="Y359" s="34"/>
      <c r="Z359" s="34"/>
      <c r="AA359" s="34"/>
      <c r="AB359" s="34"/>
      <c r="AC359" s="34"/>
      <c r="AD359" s="34"/>
      <c r="AE359" s="34"/>
      <c r="AR359" s="201" t="s">
        <v>248</v>
      </c>
      <c r="AT359" s="201" t="s">
        <v>159</v>
      </c>
      <c r="AU359" s="201" t="s">
        <v>165</v>
      </c>
      <c r="AY359" s="17" t="s">
        <v>156</v>
      </c>
      <c r="BE359" s="202">
        <f>IF(O359="základní",K359,0)</f>
        <v>0</v>
      </c>
      <c r="BF359" s="202">
        <f>IF(O359="snížená",K359,0)</f>
        <v>0</v>
      </c>
      <c r="BG359" s="202">
        <f>IF(O359="zákl. přenesená",K359,0)</f>
        <v>0</v>
      </c>
      <c r="BH359" s="202">
        <f>IF(O359="sníž. přenesená",K359,0)</f>
        <v>0</v>
      </c>
      <c r="BI359" s="202">
        <f>IF(O359="nulová",K359,0)</f>
        <v>0</v>
      </c>
      <c r="BJ359" s="17" t="s">
        <v>165</v>
      </c>
      <c r="BK359" s="202">
        <f>ROUND(P359*H359,2)</f>
        <v>0</v>
      </c>
      <c r="BL359" s="17" t="s">
        <v>248</v>
      </c>
      <c r="BM359" s="201" t="s">
        <v>964</v>
      </c>
    </row>
    <row r="360" spans="1:65" s="2" customFormat="1" ht="11.25">
      <c r="A360" s="34"/>
      <c r="B360" s="35"/>
      <c r="C360" s="36"/>
      <c r="D360" s="203" t="s">
        <v>167</v>
      </c>
      <c r="E360" s="36"/>
      <c r="F360" s="204" t="s">
        <v>647</v>
      </c>
      <c r="G360" s="36"/>
      <c r="H360" s="36"/>
      <c r="I360" s="205"/>
      <c r="J360" s="205"/>
      <c r="K360" s="36"/>
      <c r="L360" s="36"/>
      <c r="M360" s="39"/>
      <c r="N360" s="206"/>
      <c r="O360" s="207"/>
      <c r="P360" s="71"/>
      <c r="Q360" s="71"/>
      <c r="R360" s="71"/>
      <c r="S360" s="71"/>
      <c r="T360" s="71"/>
      <c r="U360" s="71"/>
      <c r="V360" s="71"/>
      <c r="W360" s="71"/>
      <c r="X360" s="72"/>
      <c r="Y360" s="34"/>
      <c r="Z360" s="34"/>
      <c r="AA360" s="34"/>
      <c r="AB360" s="34"/>
      <c r="AC360" s="34"/>
      <c r="AD360" s="34"/>
      <c r="AE360" s="34"/>
      <c r="AT360" s="17" t="s">
        <v>167</v>
      </c>
      <c r="AU360" s="17" t="s">
        <v>165</v>
      </c>
    </row>
    <row r="361" spans="1:65" s="2" customFormat="1" ht="33" customHeight="1">
      <c r="A361" s="34"/>
      <c r="B361" s="35"/>
      <c r="C361" s="189" t="s">
        <v>655</v>
      </c>
      <c r="D361" s="189" t="s">
        <v>159</v>
      </c>
      <c r="E361" s="190" t="s">
        <v>649</v>
      </c>
      <c r="F361" s="191" t="s">
        <v>650</v>
      </c>
      <c r="G361" s="192" t="s">
        <v>191</v>
      </c>
      <c r="H361" s="193">
        <v>15</v>
      </c>
      <c r="I361" s="194"/>
      <c r="J361" s="194"/>
      <c r="K361" s="195">
        <f>ROUND(P361*H361,2)</f>
        <v>0</v>
      </c>
      <c r="L361" s="191" t="s">
        <v>163</v>
      </c>
      <c r="M361" s="39"/>
      <c r="N361" s="196" t="s">
        <v>1</v>
      </c>
      <c r="O361" s="197" t="s">
        <v>38</v>
      </c>
      <c r="P361" s="198">
        <f>I361+J361</f>
        <v>0</v>
      </c>
      <c r="Q361" s="198">
        <f>ROUND(I361*H361,2)</f>
        <v>0</v>
      </c>
      <c r="R361" s="198">
        <f>ROUND(J361*H361,2)</f>
        <v>0</v>
      </c>
      <c r="S361" s="71"/>
      <c r="T361" s="199">
        <f>S361*H361</f>
        <v>0</v>
      </c>
      <c r="U361" s="199">
        <v>2.5999999999999998E-4</v>
      </c>
      <c r="V361" s="199">
        <f>U361*H361</f>
        <v>3.8999999999999998E-3</v>
      </c>
      <c r="W361" s="199">
        <v>0</v>
      </c>
      <c r="X361" s="200">
        <f>W361*H361</f>
        <v>0</v>
      </c>
      <c r="Y361" s="34"/>
      <c r="Z361" s="34"/>
      <c r="AA361" s="34"/>
      <c r="AB361" s="34"/>
      <c r="AC361" s="34"/>
      <c r="AD361" s="34"/>
      <c r="AE361" s="34"/>
      <c r="AR361" s="201" t="s">
        <v>248</v>
      </c>
      <c r="AT361" s="201" t="s">
        <v>159</v>
      </c>
      <c r="AU361" s="201" t="s">
        <v>165</v>
      </c>
      <c r="AY361" s="17" t="s">
        <v>156</v>
      </c>
      <c r="BE361" s="202">
        <f>IF(O361="základní",K361,0)</f>
        <v>0</v>
      </c>
      <c r="BF361" s="202">
        <f>IF(O361="snížená",K361,0)</f>
        <v>0</v>
      </c>
      <c r="BG361" s="202">
        <f>IF(O361="zákl. přenesená",K361,0)</f>
        <v>0</v>
      </c>
      <c r="BH361" s="202">
        <f>IF(O361="sníž. přenesená",K361,0)</f>
        <v>0</v>
      </c>
      <c r="BI361" s="202">
        <f>IF(O361="nulová",K361,0)</f>
        <v>0</v>
      </c>
      <c r="BJ361" s="17" t="s">
        <v>165</v>
      </c>
      <c r="BK361" s="202">
        <f>ROUND(P361*H361,2)</f>
        <v>0</v>
      </c>
      <c r="BL361" s="17" t="s">
        <v>248</v>
      </c>
      <c r="BM361" s="201" t="s">
        <v>965</v>
      </c>
    </row>
    <row r="362" spans="1:65" s="2" customFormat="1" ht="11.25">
      <c r="A362" s="34"/>
      <c r="B362" s="35"/>
      <c r="C362" s="36"/>
      <c r="D362" s="203" t="s">
        <v>167</v>
      </c>
      <c r="E362" s="36"/>
      <c r="F362" s="204" t="s">
        <v>652</v>
      </c>
      <c r="G362" s="36"/>
      <c r="H362" s="36"/>
      <c r="I362" s="205"/>
      <c r="J362" s="205"/>
      <c r="K362" s="36"/>
      <c r="L362" s="36"/>
      <c r="M362" s="39"/>
      <c r="N362" s="206"/>
      <c r="O362" s="207"/>
      <c r="P362" s="71"/>
      <c r="Q362" s="71"/>
      <c r="R362" s="71"/>
      <c r="S362" s="71"/>
      <c r="T362" s="71"/>
      <c r="U362" s="71"/>
      <c r="V362" s="71"/>
      <c r="W362" s="71"/>
      <c r="X362" s="72"/>
      <c r="Y362" s="34"/>
      <c r="Z362" s="34"/>
      <c r="AA362" s="34"/>
      <c r="AB362" s="34"/>
      <c r="AC362" s="34"/>
      <c r="AD362" s="34"/>
      <c r="AE362" s="34"/>
      <c r="AT362" s="17" t="s">
        <v>167</v>
      </c>
      <c r="AU362" s="17" t="s">
        <v>165</v>
      </c>
    </row>
    <row r="363" spans="1:65" s="12" customFormat="1" ht="22.9" customHeight="1">
      <c r="B363" s="172"/>
      <c r="C363" s="173"/>
      <c r="D363" s="174" t="s">
        <v>73</v>
      </c>
      <c r="E363" s="187" t="s">
        <v>653</v>
      </c>
      <c r="F363" s="187" t="s">
        <v>654</v>
      </c>
      <c r="G363" s="173"/>
      <c r="H363" s="173"/>
      <c r="I363" s="176"/>
      <c r="J363" s="176"/>
      <c r="K363" s="188">
        <f>BK363</f>
        <v>0</v>
      </c>
      <c r="L363" s="173"/>
      <c r="M363" s="178"/>
      <c r="N363" s="179"/>
      <c r="O363" s="180"/>
      <c r="P363" s="180"/>
      <c r="Q363" s="181">
        <f>SUM(Q364:Q372)</f>
        <v>0</v>
      </c>
      <c r="R363" s="181">
        <f>SUM(R364:R372)</f>
        <v>0</v>
      </c>
      <c r="S363" s="180"/>
      <c r="T363" s="182">
        <f>SUM(T364:T372)</f>
        <v>0</v>
      </c>
      <c r="U363" s="180"/>
      <c r="V363" s="182">
        <f>SUM(V364:V372)</f>
        <v>6.4820000000000016E-2</v>
      </c>
      <c r="W363" s="180"/>
      <c r="X363" s="183">
        <f>SUM(X364:X372)</f>
        <v>0</v>
      </c>
      <c r="AR363" s="184" t="s">
        <v>165</v>
      </c>
      <c r="AT363" s="185" t="s">
        <v>73</v>
      </c>
      <c r="AU363" s="185" t="s">
        <v>82</v>
      </c>
      <c r="AY363" s="184" t="s">
        <v>156</v>
      </c>
      <c r="BK363" s="186">
        <f>SUM(BK364:BK372)</f>
        <v>0</v>
      </c>
    </row>
    <row r="364" spans="1:65" s="2" customFormat="1" ht="33" customHeight="1">
      <c r="A364" s="34"/>
      <c r="B364" s="35"/>
      <c r="C364" s="189" t="s">
        <v>660</v>
      </c>
      <c r="D364" s="189" t="s">
        <v>159</v>
      </c>
      <c r="E364" s="190" t="s">
        <v>656</v>
      </c>
      <c r="F364" s="191" t="s">
        <v>657</v>
      </c>
      <c r="G364" s="192" t="s">
        <v>180</v>
      </c>
      <c r="H364" s="193">
        <v>3</v>
      </c>
      <c r="I364" s="194"/>
      <c r="J364" s="194"/>
      <c r="K364" s="195">
        <f>ROUND(P364*H364,2)</f>
        <v>0</v>
      </c>
      <c r="L364" s="191" t="s">
        <v>163</v>
      </c>
      <c r="M364" s="39"/>
      <c r="N364" s="196" t="s">
        <v>1</v>
      </c>
      <c r="O364" s="197" t="s">
        <v>38</v>
      </c>
      <c r="P364" s="198">
        <f>I364+J364</f>
        <v>0</v>
      </c>
      <c r="Q364" s="198">
        <f>ROUND(I364*H364,2)</f>
        <v>0</v>
      </c>
      <c r="R364" s="198">
        <f>ROUND(J364*H364,2)</f>
        <v>0</v>
      </c>
      <c r="S364" s="71"/>
      <c r="T364" s="199">
        <f>S364*H364</f>
        <v>0</v>
      </c>
      <c r="U364" s="199">
        <v>0</v>
      </c>
      <c r="V364" s="199">
        <f>U364*H364</f>
        <v>0</v>
      </c>
      <c r="W364" s="199">
        <v>0</v>
      </c>
      <c r="X364" s="200">
        <f>W364*H364</f>
        <v>0</v>
      </c>
      <c r="Y364" s="34"/>
      <c r="Z364" s="34"/>
      <c r="AA364" s="34"/>
      <c r="AB364" s="34"/>
      <c r="AC364" s="34"/>
      <c r="AD364" s="34"/>
      <c r="AE364" s="34"/>
      <c r="AR364" s="201" t="s">
        <v>248</v>
      </c>
      <c r="AT364" s="201" t="s">
        <v>159</v>
      </c>
      <c r="AU364" s="201" t="s">
        <v>165</v>
      </c>
      <c r="AY364" s="17" t="s">
        <v>156</v>
      </c>
      <c r="BE364" s="202">
        <f>IF(O364="základní",K364,0)</f>
        <v>0</v>
      </c>
      <c r="BF364" s="202">
        <f>IF(O364="snížená",K364,0)</f>
        <v>0</v>
      </c>
      <c r="BG364" s="202">
        <f>IF(O364="zákl. přenesená",K364,0)</f>
        <v>0</v>
      </c>
      <c r="BH364" s="202">
        <f>IF(O364="sníž. přenesená",K364,0)</f>
        <v>0</v>
      </c>
      <c r="BI364" s="202">
        <f>IF(O364="nulová",K364,0)</f>
        <v>0</v>
      </c>
      <c r="BJ364" s="17" t="s">
        <v>165</v>
      </c>
      <c r="BK364" s="202">
        <f>ROUND(P364*H364,2)</f>
        <v>0</v>
      </c>
      <c r="BL364" s="17" t="s">
        <v>248</v>
      </c>
      <c r="BM364" s="201" t="s">
        <v>966</v>
      </c>
    </row>
    <row r="365" spans="1:65" s="2" customFormat="1" ht="11.25">
      <c r="A365" s="34"/>
      <c r="B365" s="35"/>
      <c r="C365" s="36"/>
      <c r="D365" s="203" t="s">
        <v>167</v>
      </c>
      <c r="E365" s="36"/>
      <c r="F365" s="204" t="s">
        <v>659</v>
      </c>
      <c r="G365" s="36"/>
      <c r="H365" s="36"/>
      <c r="I365" s="205"/>
      <c r="J365" s="205"/>
      <c r="K365" s="36"/>
      <c r="L365" s="36"/>
      <c r="M365" s="39"/>
      <c r="N365" s="206"/>
      <c r="O365" s="207"/>
      <c r="P365" s="71"/>
      <c r="Q365" s="71"/>
      <c r="R365" s="71"/>
      <c r="S365" s="71"/>
      <c r="T365" s="71"/>
      <c r="U365" s="71"/>
      <c r="V365" s="71"/>
      <c r="W365" s="71"/>
      <c r="X365" s="72"/>
      <c r="Y365" s="34"/>
      <c r="Z365" s="34"/>
      <c r="AA365" s="34"/>
      <c r="AB365" s="34"/>
      <c r="AC365" s="34"/>
      <c r="AD365" s="34"/>
      <c r="AE365" s="34"/>
      <c r="AT365" s="17" t="s">
        <v>167</v>
      </c>
      <c r="AU365" s="17" t="s">
        <v>165</v>
      </c>
    </row>
    <row r="366" spans="1:65" s="2" customFormat="1" ht="24.2" customHeight="1">
      <c r="A366" s="34"/>
      <c r="B366" s="35"/>
      <c r="C366" s="241" t="s">
        <v>664</v>
      </c>
      <c r="D366" s="241" t="s">
        <v>242</v>
      </c>
      <c r="E366" s="242" t="s">
        <v>661</v>
      </c>
      <c r="F366" s="243" t="s">
        <v>662</v>
      </c>
      <c r="G366" s="244" t="s">
        <v>162</v>
      </c>
      <c r="H366" s="245">
        <v>2</v>
      </c>
      <c r="I366" s="246"/>
      <c r="J366" s="247"/>
      <c r="K366" s="248">
        <f t="shared" ref="K366:K371" si="1">ROUND(P366*H366,2)</f>
        <v>0</v>
      </c>
      <c r="L366" s="243" t="s">
        <v>163</v>
      </c>
      <c r="M366" s="249"/>
      <c r="N366" s="250" t="s">
        <v>1</v>
      </c>
      <c r="O366" s="197" t="s">
        <v>38</v>
      </c>
      <c r="P366" s="198">
        <f t="shared" ref="P366:P371" si="2">I366+J366</f>
        <v>0</v>
      </c>
      <c r="Q366" s="198">
        <f t="shared" ref="Q366:Q371" si="3">ROUND(I366*H366,2)</f>
        <v>0</v>
      </c>
      <c r="R366" s="198">
        <f t="shared" ref="R366:R371" si="4">ROUND(J366*H366,2)</f>
        <v>0</v>
      </c>
      <c r="S366" s="71"/>
      <c r="T366" s="199">
        <f t="shared" ref="T366:T371" si="5">S366*H366</f>
        <v>0</v>
      </c>
      <c r="U366" s="199">
        <v>4.4000000000000003E-3</v>
      </c>
      <c r="V366" s="199">
        <f t="shared" ref="V366:V371" si="6">U366*H366</f>
        <v>8.8000000000000005E-3</v>
      </c>
      <c r="W366" s="199">
        <v>0</v>
      </c>
      <c r="X366" s="200">
        <f t="shared" ref="X366:X371" si="7">W366*H366</f>
        <v>0</v>
      </c>
      <c r="Y366" s="34"/>
      <c r="Z366" s="34"/>
      <c r="AA366" s="34"/>
      <c r="AB366" s="34"/>
      <c r="AC366" s="34"/>
      <c r="AD366" s="34"/>
      <c r="AE366" s="34"/>
      <c r="AR366" s="201" t="s">
        <v>346</v>
      </c>
      <c r="AT366" s="201" t="s">
        <v>242</v>
      </c>
      <c r="AU366" s="201" t="s">
        <v>165</v>
      </c>
      <c r="AY366" s="17" t="s">
        <v>156</v>
      </c>
      <c r="BE366" s="202">
        <f t="shared" ref="BE366:BE371" si="8">IF(O366="základní",K366,0)</f>
        <v>0</v>
      </c>
      <c r="BF366" s="202">
        <f t="shared" ref="BF366:BF371" si="9">IF(O366="snížená",K366,0)</f>
        <v>0</v>
      </c>
      <c r="BG366" s="202">
        <f t="shared" ref="BG366:BG371" si="10">IF(O366="zákl. přenesená",K366,0)</f>
        <v>0</v>
      </c>
      <c r="BH366" s="202">
        <f t="shared" ref="BH366:BH371" si="11">IF(O366="sníž. přenesená",K366,0)</f>
        <v>0</v>
      </c>
      <c r="BI366" s="202">
        <f t="shared" ref="BI366:BI371" si="12">IF(O366="nulová",K366,0)</f>
        <v>0</v>
      </c>
      <c r="BJ366" s="17" t="s">
        <v>165</v>
      </c>
      <c r="BK366" s="202">
        <f t="shared" ref="BK366:BK371" si="13">ROUND(P366*H366,2)</f>
        <v>0</v>
      </c>
      <c r="BL366" s="17" t="s">
        <v>248</v>
      </c>
      <c r="BM366" s="201" t="s">
        <v>967</v>
      </c>
    </row>
    <row r="367" spans="1:65" s="2" customFormat="1" ht="24.2" customHeight="1">
      <c r="A367" s="34"/>
      <c r="B367" s="35"/>
      <c r="C367" s="241" t="s">
        <v>668</v>
      </c>
      <c r="D367" s="241" t="s">
        <v>242</v>
      </c>
      <c r="E367" s="242" t="s">
        <v>665</v>
      </c>
      <c r="F367" s="243" t="s">
        <v>666</v>
      </c>
      <c r="G367" s="244" t="s">
        <v>180</v>
      </c>
      <c r="H367" s="245">
        <v>3</v>
      </c>
      <c r="I367" s="246"/>
      <c r="J367" s="247"/>
      <c r="K367" s="248">
        <f t="shared" si="1"/>
        <v>0</v>
      </c>
      <c r="L367" s="243" t="s">
        <v>163</v>
      </c>
      <c r="M367" s="249"/>
      <c r="N367" s="250" t="s">
        <v>1</v>
      </c>
      <c r="O367" s="197" t="s">
        <v>38</v>
      </c>
      <c r="P367" s="198">
        <f t="shared" si="2"/>
        <v>0</v>
      </c>
      <c r="Q367" s="198">
        <f t="shared" si="3"/>
        <v>0</v>
      </c>
      <c r="R367" s="198">
        <f t="shared" si="4"/>
        <v>0</v>
      </c>
      <c r="S367" s="71"/>
      <c r="T367" s="199">
        <f t="shared" si="5"/>
        <v>0</v>
      </c>
      <c r="U367" s="199">
        <v>1.77E-2</v>
      </c>
      <c r="V367" s="199">
        <f t="shared" si="6"/>
        <v>5.3100000000000001E-2</v>
      </c>
      <c r="W367" s="199">
        <v>0</v>
      </c>
      <c r="X367" s="200">
        <f t="shared" si="7"/>
        <v>0</v>
      </c>
      <c r="Y367" s="34"/>
      <c r="Z367" s="34"/>
      <c r="AA367" s="34"/>
      <c r="AB367" s="34"/>
      <c r="AC367" s="34"/>
      <c r="AD367" s="34"/>
      <c r="AE367" s="34"/>
      <c r="AR367" s="201" t="s">
        <v>346</v>
      </c>
      <c r="AT367" s="201" t="s">
        <v>242</v>
      </c>
      <c r="AU367" s="201" t="s">
        <v>165</v>
      </c>
      <c r="AY367" s="17" t="s">
        <v>156</v>
      </c>
      <c r="BE367" s="202">
        <f t="shared" si="8"/>
        <v>0</v>
      </c>
      <c r="BF367" s="202">
        <f t="shared" si="9"/>
        <v>0</v>
      </c>
      <c r="BG367" s="202">
        <f t="shared" si="10"/>
        <v>0</v>
      </c>
      <c r="BH367" s="202">
        <f t="shared" si="11"/>
        <v>0</v>
      </c>
      <c r="BI367" s="202">
        <f t="shared" si="12"/>
        <v>0</v>
      </c>
      <c r="BJ367" s="17" t="s">
        <v>165</v>
      </c>
      <c r="BK367" s="202">
        <f t="shared" si="13"/>
        <v>0</v>
      </c>
      <c r="BL367" s="17" t="s">
        <v>248</v>
      </c>
      <c r="BM367" s="201" t="s">
        <v>968</v>
      </c>
    </row>
    <row r="368" spans="1:65" s="2" customFormat="1" ht="24.2" customHeight="1">
      <c r="A368" s="34"/>
      <c r="B368" s="35"/>
      <c r="C368" s="241" t="s">
        <v>672</v>
      </c>
      <c r="D368" s="241" t="s">
        <v>242</v>
      </c>
      <c r="E368" s="242" t="s">
        <v>669</v>
      </c>
      <c r="F368" s="243" t="s">
        <v>670</v>
      </c>
      <c r="G368" s="244" t="s">
        <v>162</v>
      </c>
      <c r="H368" s="245">
        <v>2</v>
      </c>
      <c r="I368" s="246"/>
      <c r="J368" s="247"/>
      <c r="K368" s="248">
        <f t="shared" si="1"/>
        <v>0</v>
      </c>
      <c r="L368" s="243" t="s">
        <v>163</v>
      </c>
      <c r="M368" s="249"/>
      <c r="N368" s="250" t="s">
        <v>1</v>
      </c>
      <c r="O368" s="197" t="s">
        <v>38</v>
      </c>
      <c r="P368" s="198">
        <f t="shared" si="2"/>
        <v>0</v>
      </c>
      <c r="Q368" s="198">
        <f t="shared" si="3"/>
        <v>0</v>
      </c>
      <c r="R368" s="198">
        <f t="shared" si="4"/>
        <v>0</v>
      </c>
      <c r="S368" s="71"/>
      <c r="T368" s="199">
        <f t="shared" si="5"/>
        <v>0</v>
      </c>
      <c r="U368" s="199">
        <v>1.1999999999999999E-3</v>
      </c>
      <c r="V368" s="199">
        <f t="shared" si="6"/>
        <v>2.3999999999999998E-3</v>
      </c>
      <c r="W368" s="199">
        <v>0</v>
      </c>
      <c r="X368" s="200">
        <f t="shared" si="7"/>
        <v>0</v>
      </c>
      <c r="Y368" s="34"/>
      <c r="Z368" s="34"/>
      <c r="AA368" s="34"/>
      <c r="AB368" s="34"/>
      <c r="AC368" s="34"/>
      <c r="AD368" s="34"/>
      <c r="AE368" s="34"/>
      <c r="AR368" s="201" t="s">
        <v>346</v>
      </c>
      <c r="AT368" s="201" t="s">
        <v>242</v>
      </c>
      <c r="AU368" s="201" t="s">
        <v>165</v>
      </c>
      <c r="AY368" s="17" t="s">
        <v>156</v>
      </c>
      <c r="BE368" s="202">
        <f t="shared" si="8"/>
        <v>0</v>
      </c>
      <c r="BF368" s="202">
        <f t="shared" si="9"/>
        <v>0</v>
      </c>
      <c r="BG368" s="202">
        <f t="shared" si="10"/>
        <v>0</v>
      </c>
      <c r="BH368" s="202">
        <f t="shared" si="11"/>
        <v>0</v>
      </c>
      <c r="BI368" s="202">
        <f t="shared" si="12"/>
        <v>0</v>
      </c>
      <c r="BJ368" s="17" t="s">
        <v>165</v>
      </c>
      <c r="BK368" s="202">
        <f t="shared" si="13"/>
        <v>0</v>
      </c>
      <c r="BL368" s="17" t="s">
        <v>248</v>
      </c>
      <c r="BM368" s="201" t="s">
        <v>969</v>
      </c>
    </row>
    <row r="369" spans="1:65" s="2" customFormat="1" ht="24.2" customHeight="1">
      <c r="A369" s="34"/>
      <c r="B369" s="35"/>
      <c r="C369" s="241" t="s">
        <v>676</v>
      </c>
      <c r="D369" s="241" t="s">
        <v>242</v>
      </c>
      <c r="E369" s="242" t="s">
        <v>673</v>
      </c>
      <c r="F369" s="243" t="s">
        <v>674</v>
      </c>
      <c r="G369" s="244" t="s">
        <v>162</v>
      </c>
      <c r="H369" s="245">
        <v>2</v>
      </c>
      <c r="I369" s="246"/>
      <c r="J369" s="247"/>
      <c r="K369" s="248">
        <f t="shared" si="1"/>
        <v>0</v>
      </c>
      <c r="L369" s="243" t="s">
        <v>163</v>
      </c>
      <c r="M369" s="249"/>
      <c r="N369" s="250" t="s">
        <v>1</v>
      </c>
      <c r="O369" s="197" t="s">
        <v>38</v>
      </c>
      <c r="P369" s="198">
        <f t="shared" si="2"/>
        <v>0</v>
      </c>
      <c r="Q369" s="198">
        <f t="shared" si="3"/>
        <v>0</v>
      </c>
      <c r="R369" s="198">
        <f t="shared" si="4"/>
        <v>0</v>
      </c>
      <c r="S369" s="71"/>
      <c r="T369" s="199">
        <f t="shared" si="5"/>
        <v>0</v>
      </c>
      <c r="U369" s="199">
        <v>5.0000000000000002E-5</v>
      </c>
      <c r="V369" s="199">
        <f t="shared" si="6"/>
        <v>1E-4</v>
      </c>
      <c r="W369" s="199">
        <v>0</v>
      </c>
      <c r="X369" s="200">
        <f t="shared" si="7"/>
        <v>0</v>
      </c>
      <c r="Y369" s="34"/>
      <c r="Z369" s="34"/>
      <c r="AA369" s="34"/>
      <c r="AB369" s="34"/>
      <c r="AC369" s="34"/>
      <c r="AD369" s="34"/>
      <c r="AE369" s="34"/>
      <c r="AR369" s="201" t="s">
        <v>346</v>
      </c>
      <c r="AT369" s="201" t="s">
        <v>242</v>
      </c>
      <c r="AU369" s="201" t="s">
        <v>165</v>
      </c>
      <c r="AY369" s="17" t="s">
        <v>156</v>
      </c>
      <c r="BE369" s="202">
        <f t="shared" si="8"/>
        <v>0</v>
      </c>
      <c r="BF369" s="202">
        <f t="shared" si="9"/>
        <v>0</v>
      </c>
      <c r="BG369" s="202">
        <f t="shared" si="10"/>
        <v>0</v>
      </c>
      <c r="BH369" s="202">
        <f t="shared" si="11"/>
        <v>0</v>
      </c>
      <c r="BI369" s="202">
        <f t="shared" si="12"/>
        <v>0</v>
      </c>
      <c r="BJ369" s="17" t="s">
        <v>165</v>
      </c>
      <c r="BK369" s="202">
        <f t="shared" si="13"/>
        <v>0</v>
      </c>
      <c r="BL369" s="17" t="s">
        <v>248</v>
      </c>
      <c r="BM369" s="201" t="s">
        <v>970</v>
      </c>
    </row>
    <row r="370" spans="1:65" s="2" customFormat="1" ht="24.2" customHeight="1">
      <c r="A370" s="34"/>
      <c r="B370" s="35"/>
      <c r="C370" s="241" t="s">
        <v>372</v>
      </c>
      <c r="D370" s="241" t="s">
        <v>242</v>
      </c>
      <c r="E370" s="242" t="s">
        <v>677</v>
      </c>
      <c r="F370" s="243" t="s">
        <v>678</v>
      </c>
      <c r="G370" s="244" t="s">
        <v>162</v>
      </c>
      <c r="H370" s="245">
        <v>2</v>
      </c>
      <c r="I370" s="246"/>
      <c r="J370" s="247"/>
      <c r="K370" s="248">
        <f t="shared" si="1"/>
        <v>0</v>
      </c>
      <c r="L370" s="243" t="s">
        <v>163</v>
      </c>
      <c r="M370" s="249"/>
      <c r="N370" s="250" t="s">
        <v>1</v>
      </c>
      <c r="O370" s="197" t="s">
        <v>38</v>
      </c>
      <c r="P370" s="198">
        <f t="shared" si="2"/>
        <v>0</v>
      </c>
      <c r="Q370" s="198">
        <f t="shared" si="3"/>
        <v>0</v>
      </c>
      <c r="R370" s="198">
        <f t="shared" si="4"/>
        <v>0</v>
      </c>
      <c r="S370" s="71"/>
      <c r="T370" s="199">
        <f t="shared" si="5"/>
        <v>0</v>
      </c>
      <c r="U370" s="199">
        <v>2.1000000000000001E-4</v>
      </c>
      <c r="V370" s="199">
        <f t="shared" si="6"/>
        <v>4.2000000000000002E-4</v>
      </c>
      <c r="W370" s="199">
        <v>0</v>
      </c>
      <c r="X370" s="200">
        <f t="shared" si="7"/>
        <v>0</v>
      </c>
      <c r="Y370" s="34"/>
      <c r="Z370" s="34"/>
      <c r="AA370" s="34"/>
      <c r="AB370" s="34"/>
      <c r="AC370" s="34"/>
      <c r="AD370" s="34"/>
      <c r="AE370" s="34"/>
      <c r="AR370" s="201" t="s">
        <v>346</v>
      </c>
      <c r="AT370" s="201" t="s">
        <v>242</v>
      </c>
      <c r="AU370" s="201" t="s">
        <v>165</v>
      </c>
      <c r="AY370" s="17" t="s">
        <v>156</v>
      </c>
      <c r="BE370" s="202">
        <f t="shared" si="8"/>
        <v>0</v>
      </c>
      <c r="BF370" s="202">
        <f t="shared" si="9"/>
        <v>0</v>
      </c>
      <c r="BG370" s="202">
        <f t="shared" si="10"/>
        <v>0</v>
      </c>
      <c r="BH370" s="202">
        <f t="shared" si="11"/>
        <v>0</v>
      </c>
      <c r="BI370" s="202">
        <f t="shared" si="12"/>
        <v>0</v>
      </c>
      <c r="BJ370" s="17" t="s">
        <v>165</v>
      </c>
      <c r="BK370" s="202">
        <f t="shared" si="13"/>
        <v>0</v>
      </c>
      <c r="BL370" s="17" t="s">
        <v>248</v>
      </c>
      <c r="BM370" s="201" t="s">
        <v>971</v>
      </c>
    </row>
    <row r="371" spans="1:65" s="2" customFormat="1" ht="24.2" customHeight="1">
      <c r="A371" s="34"/>
      <c r="B371" s="35"/>
      <c r="C371" s="189" t="s">
        <v>377</v>
      </c>
      <c r="D371" s="189" t="s">
        <v>159</v>
      </c>
      <c r="E371" s="190" t="s">
        <v>681</v>
      </c>
      <c r="F371" s="191" t="s">
        <v>682</v>
      </c>
      <c r="G371" s="192" t="s">
        <v>415</v>
      </c>
      <c r="H371" s="251"/>
      <c r="I371" s="194"/>
      <c r="J371" s="194"/>
      <c r="K371" s="195">
        <f t="shared" si="1"/>
        <v>0</v>
      </c>
      <c r="L371" s="191" t="s">
        <v>163</v>
      </c>
      <c r="M371" s="39"/>
      <c r="N371" s="196" t="s">
        <v>1</v>
      </c>
      <c r="O371" s="197" t="s">
        <v>38</v>
      </c>
      <c r="P371" s="198">
        <f t="shared" si="2"/>
        <v>0</v>
      </c>
      <c r="Q371" s="198">
        <f t="shared" si="3"/>
        <v>0</v>
      </c>
      <c r="R371" s="198">
        <f t="shared" si="4"/>
        <v>0</v>
      </c>
      <c r="S371" s="71"/>
      <c r="T371" s="199">
        <f t="shared" si="5"/>
        <v>0</v>
      </c>
      <c r="U371" s="199">
        <v>0</v>
      </c>
      <c r="V371" s="199">
        <f t="shared" si="6"/>
        <v>0</v>
      </c>
      <c r="W371" s="199">
        <v>0</v>
      </c>
      <c r="X371" s="200">
        <f t="shared" si="7"/>
        <v>0</v>
      </c>
      <c r="Y371" s="34"/>
      <c r="Z371" s="34"/>
      <c r="AA371" s="34"/>
      <c r="AB371" s="34"/>
      <c r="AC371" s="34"/>
      <c r="AD371" s="34"/>
      <c r="AE371" s="34"/>
      <c r="AR371" s="201" t="s">
        <v>248</v>
      </c>
      <c r="AT371" s="201" t="s">
        <v>159</v>
      </c>
      <c r="AU371" s="201" t="s">
        <v>165</v>
      </c>
      <c r="AY371" s="17" t="s">
        <v>156</v>
      </c>
      <c r="BE371" s="202">
        <f t="shared" si="8"/>
        <v>0</v>
      </c>
      <c r="BF371" s="202">
        <f t="shared" si="9"/>
        <v>0</v>
      </c>
      <c r="BG371" s="202">
        <f t="shared" si="10"/>
        <v>0</v>
      </c>
      <c r="BH371" s="202">
        <f t="shared" si="11"/>
        <v>0</v>
      </c>
      <c r="BI371" s="202">
        <f t="shared" si="12"/>
        <v>0</v>
      </c>
      <c r="BJ371" s="17" t="s">
        <v>165</v>
      </c>
      <c r="BK371" s="202">
        <f t="shared" si="13"/>
        <v>0</v>
      </c>
      <c r="BL371" s="17" t="s">
        <v>248</v>
      </c>
      <c r="BM371" s="201" t="s">
        <v>972</v>
      </c>
    </row>
    <row r="372" spans="1:65" s="2" customFormat="1" ht="11.25">
      <c r="A372" s="34"/>
      <c r="B372" s="35"/>
      <c r="C372" s="36"/>
      <c r="D372" s="203" t="s">
        <v>167</v>
      </c>
      <c r="E372" s="36"/>
      <c r="F372" s="204" t="s">
        <v>684</v>
      </c>
      <c r="G372" s="36"/>
      <c r="H372" s="36"/>
      <c r="I372" s="205"/>
      <c r="J372" s="205"/>
      <c r="K372" s="36"/>
      <c r="L372" s="36"/>
      <c r="M372" s="39"/>
      <c r="N372" s="206"/>
      <c r="O372" s="207"/>
      <c r="P372" s="71"/>
      <c r="Q372" s="71"/>
      <c r="R372" s="71"/>
      <c r="S372" s="71"/>
      <c r="T372" s="71"/>
      <c r="U372" s="71"/>
      <c r="V372" s="71"/>
      <c r="W372" s="71"/>
      <c r="X372" s="72"/>
      <c r="Y372" s="34"/>
      <c r="Z372" s="34"/>
      <c r="AA372" s="34"/>
      <c r="AB372" s="34"/>
      <c r="AC372" s="34"/>
      <c r="AD372" s="34"/>
      <c r="AE372" s="34"/>
      <c r="AT372" s="17" t="s">
        <v>167</v>
      </c>
      <c r="AU372" s="17" t="s">
        <v>165</v>
      </c>
    </row>
    <row r="373" spans="1:65" s="12" customFormat="1" ht="25.9" customHeight="1">
      <c r="B373" s="172"/>
      <c r="C373" s="173"/>
      <c r="D373" s="174" t="s">
        <v>73</v>
      </c>
      <c r="E373" s="175" t="s">
        <v>242</v>
      </c>
      <c r="F373" s="175" t="s">
        <v>685</v>
      </c>
      <c r="G373" s="173"/>
      <c r="H373" s="173"/>
      <c r="I373" s="176"/>
      <c r="J373" s="176"/>
      <c r="K373" s="177">
        <f>BK373</f>
        <v>0</v>
      </c>
      <c r="L373" s="173"/>
      <c r="M373" s="178"/>
      <c r="N373" s="179"/>
      <c r="O373" s="180"/>
      <c r="P373" s="180"/>
      <c r="Q373" s="181">
        <f>Q374</f>
        <v>0</v>
      </c>
      <c r="R373" s="181">
        <f>R374</f>
        <v>0</v>
      </c>
      <c r="S373" s="180"/>
      <c r="T373" s="182">
        <f>T374</f>
        <v>0</v>
      </c>
      <c r="U373" s="180"/>
      <c r="V373" s="182">
        <f>V374</f>
        <v>0</v>
      </c>
      <c r="W373" s="180"/>
      <c r="X373" s="183">
        <f>X374</f>
        <v>0</v>
      </c>
      <c r="AR373" s="184" t="s">
        <v>157</v>
      </c>
      <c r="AT373" s="185" t="s">
        <v>73</v>
      </c>
      <c r="AU373" s="185" t="s">
        <v>74</v>
      </c>
      <c r="AY373" s="184" t="s">
        <v>156</v>
      </c>
      <c r="BK373" s="186">
        <f>BK374</f>
        <v>0</v>
      </c>
    </row>
    <row r="374" spans="1:65" s="12" customFormat="1" ht="22.9" customHeight="1">
      <c r="B374" s="172"/>
      <c r="C374" s="173"/>
      <c r="D374" s="174" t="s">
        <v>73</v>
      </c>
      <c r="E374" s="187" t="s">
        <v>686</v>
      </c>
      <c r="F374" s="187" t="s">
        <v>687</v>
      </c>
      <c r="G374" s="173"/>
      <c r="H374" s="173"/>
      <c r="I374" s="176"/>
      <c r="J374" s="176"/>
      <c r="K374" s="188">
        <f>BK374</f>
        <v>0</v>
      </c>
      <c r="L374" s="173"/>
      <c r="M374" s="178"/>
      <c r="N374" s="179"/>
      <c r="O374" s="180"/>
      <c r="P374" s="180"/>
      <c r="Q374" s="181">
        <f>SUM(Q375:Q376)</f>
        <v>0</v>
      </c>
      <c r="R374" s="181">
        <f>SUM(R375:R376)</f>
        <v>0</v>
      </c>
      <c r="S374" s="180"/>
      <c r="T374" s="182">
        <f>SUM(T375:T376)</f>
        <v>0</v>
      </c>
      <c r="U374" s="180"/>
      <c r="V374" s="182">
        <f>SUM(V375:V376)</f>
        <v>0</v>
      </c>
      <c r="W374" s="180"/>
      <c r="X374" s="183">
        <f>SUM(X375:X376)</f>
        <v>0</v>
      </c>
      <c r="AR374" s="184" t="s">
        <v>157</v>
      </c>
      <c r="AT374" s="185" t="s">
        <v>73</v>
      </c>
      <c r="AU374" s="185" t="s">
        <v>82</v>
      </c>
      <c r="AY374" s="184" t="s">
        <v>156</v>
      </c>
      <c r="BK374" s="186">
        <f>SUM(BK375:BK376)</f>
        <v>0</v>
      </c>
    </row>
    <row r="375" spans="1:65" s="2" customFormat="1" ht="24">
      <c r="A375" s="34"/>
      <c r="B375" s="35"/>
      <c r="C375" s="189" t="s">
        <v>680</v>
      </c>
      <c r="D375" s="189" t="s">
        <v>159</v>
      </c>
      <c r="E375" s="190" t="s">
        <v>689</v>
      </c>
      <c r="F375" s="191" t="s">
        <v>690</v>
      </c>
      <c r="G375" s="192" t="s">
        <v>162</v>
      </c>
      <c r="H375" s="193">
        <v>1</v>
      </c>
      <c r="I375" s="194"/>
      <c r="J375" s="194"/>
      <c r="K375" s="195">
        <f>ROUND(P375*H375,2)</f>
        <v>0</v>
      </c>
      <c r="L375" s="191" t="s">
        <v>163</v>
      </c>
      <c r="M375" s="39"/>
      <c r="N375" s="196" t="s">
        <v>1</v>
      </c>
      <c r="O375" s="197" t="s">
        <v>38</v>
      </c>
      <c r="P375" s="198">
        <f>I375+J375</f>
        <v>0</v>
      </c>
      <c r="Q375" s="198">
        <f>ROUND(I375*H375,2)</f>
        <v>0</v>
      </c>
      <c r="R375" s="198">
        <f>ROUND(J375*H375,2)</f>
        <v>0</v>
      </c>
      <c r="S375" s="71"/>
      <c r="T375" s="199">
        <f>S375*H375</f>
        <v>0</v>
      </c>
      <c r="U375" s="199">
        <v>0</v>
      </c>
      <c r="V375" s="199">
        <f>U375*H375</f>
        <v>0</v>
      </c>
      <c r="W375" s="199">
        <v>0</v>
      </c>
      <c r="X375" s="200">
        <f>W375*H375</f>
        <v>0</v>
      </c>
      <c r="Y375" s="34"/>
      <c r="Z375" s="34"/>
      <c r="AA375" s="34"/>
      <c r="AB375" s="34"/>
      <c r="AC375" s="34"/>
      <c r="AD375" s="34"/>
      <c r="AE375" s="34"/>
      <c r="AR375" s="201" t="s">
        <v>688</v>
      </c>
      <c r="AT375" s="201" t="s">
        <v>159</v>
      </c>
      <c r="AU375" s="201" t="s">
        <v>165</v>
      </c>
      <c r="AY375" s="17" t="s">
        <v>156</v>
      </c>
      <c r="BE375" s="202">
        <f>IF(O375="základní",K375,0)</f>
        <v>0</v>
      </c>
      <c r="BF375" s="202">
        <f>IF(O375="snížená",K375,0)</f>
        <v>0</v>
      </c>
      <c r="BG375" s="202">
        <f>IF(O375="zákl. přenesená",K375,0)</f>
        <v>0</v>
      </c>
      <c r="BH375" s="202">
        <f>IF(O375="sníž. přenesená",K375,0)</f>
        <v>0</v>
      </c>
      <c r="BI375" s="202">
        <f>IF(O375="nulová",K375,0)</f>
        <v>0</v>
      </c>
      <c r="BJ375" s="17" t="s">
        <v>165</v>
      </c>
      <c r="BK375" s="202">
        <f>ROUND(P375*H375,2)</f>
        <v>0</v>
      </c>
      <c r="BL375" s="17" t="s">
        <v>688</v>
      </c>
      <c r="BM375" s="201" t="s">
        <v>973</v>
      </c>
    </row>
    <row r="376" spans="1:65" s="2" customFormat="1" ht="11.25">
      <c r="A376" s="34"/>
      <c r="B376" s="35"/>
      <c r="C376" s="36"/>
      <c r="D376" s="203" t="s">
        <v>167</v>
      </c>
      <c r="E376" s="36"/>
      <c r="F376" s="204" t="s">
        <v>692</v>
      </c>
      <c r="G376" s="36"/>
      <c r="H376" s="36"/>
      <c r="I376" s="205"/>
      <c r="J376" s="205"/>
      <c r="K376" s="36"/>
      <c r="L376" s="36"/>
      <c r="M376" s="39"/>
      <c r="N376" s="252"/>
      <c r="O376" s="253"/>
      <c r="P376" s="254"/>
      <c r="Q376" s="254"/>
      <c r="R376" s="254"/>
      <c r="S376" s="254"/>
      <c r="T376" s="254"/>
      <c r="U376" s="254"/>
      <c r="V376" s="254"/>
      <c r="W376" s="254"/>
      <c r="X376" s="255"/>
      <c r="Y376" s="34"/>
      <c r="Z376" s="34"/>
      <c r="AA376" s="34"/>
      <c r="AB376" s="34"/>
      <c r="AC376" s="34"/>
      <c r="AD376" s="34"/>
      <c r="AE376" s="34"/>
      <c r="AT376" s="17" t="s">
        <v>167</v>
      </c>
      <c r="AU376" s="17" t="s">
        <v>165</v>
      </c>
    </row>
    <row r="377" spans="1:65" s="2" customFormat="1" ht="6.95" customHeight="1">
      <c r="A377" s="34"/>
      <c r="B377" s="54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39"/>
      <c r="N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</row>
  </sheetData>
  <sheetProtection algorithmName="SHA-512" hashValue="8qT7HI9OCBWgu8zimv7xyNlfvWQEjfPRZ/c88XZEZFUby8TrvAX1uBAwiY8Hmm9bnkWLDJ0z/pVBNm5kFsYIbg==" saltValue="qcE9A5+/yyjZwX61VUEM4elkHC1aO1vA2eSc1dgUwXKlM3BKTofV2aEIn6DHX/UxmqewBOc2hvenf0uD3yki0g==" spinCount="100000" sheet="1" objects="1" scenarios="1" formatColumns="0" formatRows="0" autoFilter="0"/>
  <autoFilter ref="C135:L376"/>
  <mergeCells count="9">
    <mergeCell ref="E87:H87"/>
    <mergeCell ref="E126:H126"/>
    <mergeCell ref="E128:H128"/>
    <mergeCell ref="M2:Z2"/>
    <mergeCell ref="E7:H7"/>
    <mergeCell ref="E9:H9"/>
    <mergeCell ref="E18:H18"/>
    <mergeCell ref="E27:H27"/>
    <mergeCell ref="E85:H85"/>
  </mergeCells>
  <hyperlinks>
    <hyperlink ref="F140" r:id="rId1"/>
    <hyperlink ref="F142" r:id="rId2"/>
    <hyperlink ref="F144" r:id="rId3"/>
    <hyperlink ref="F146" r:id="rId4"/>
    <hyperlink ref="F148" r:id="rId5"/>
    <hyperlink ref="F150" r:id="rId6"/>
    <hyperlink ref="F157" r:id="rId7"/>
    <hyperlink ref="F159" r:id="rId8"/>
    <hyperlink ref="F164" r:id="rId9"/>
    <hyperlink ref="F166" r:id="rId10"/>
    <hyperlink ref="F168" r:id="rId11"/>
    <hyperlink ref="F170" r:id="rId12"/>
    <hyperlink ref="F172" r:id="rId13"/>
    <hyperlink ref="F174" r:id="rId14"/>
    <hyperlink ref="F183" r:id="rId15"/>
    <hyperlink ref="F185" r:id="rId16"/>
    <hyperlink ref="F190" r:id="rId17"/>
    <hyperlink ref="F193" r:id="rId18"/>
    <hyperlink ref="F195" r:id="rId19"/>
    <hyperlink ref="F199" r:id="rId20"/>
    <hyperlink ref="F201" r:id="rId21"/>
    <hyperlink ref="F207" r:id="rId22"/>
    <hyperlink ref="F209" r:id="rId23"/>
    <hyperlink ref="F215" r:id="rId24"/>
    <hyperlink ref="F220" r:id="rId25"/>
    <hyperlink ref="F225" r:id="rId26"/>
    <hyperlink ref="F227" r:id="rId27"/>
    <hyperlink ref="F230" r:id="rId28"/>
    <hyperlink ref="F232" r:id="rId29"/>
    <hyperlink ref="F235" r:id="rId30"/>
    <hyperlink ref="F237" r:id="rId31"/>
    <hyperlink ref="F240" r:id="rId32"/>
    <hyperlink ref="F242" r:id="rId33"/>
    <hyperlink ref="F245" r:id="rId34"/>
    <hyperlink ref="F247" r:id="rId35"/>
    <hyperlink ref="F251" r:id="rId36"/>
    <hyperlink ref="F253" r:id="rId37"/>
    <hyperlink ref="F256" r:id="rId38"/>
    <hyperlink ref="F261" r:id="rId39"/>
    <hyperlink ref="F263" r:id="rId40"/>
    <hyperlink ref="F266" r:id="rId41"/>
    <hyperlink ref="F268" r:id="rId42"/>
    <hyperlink ref="F270" r:id="rId43"/>
    <hyperlink ref="F272" r:id="rId44"/>
    <hyperlink ref="F276" r:id="rId45"/>
    <hyperlink ref="F279" r:id="rId46"/>
    <hyperlink ref="F281" r:id="rId47"/>
    <hyperlink ref="F283" r:id="rId48"/>
    <hyperlink ref="F286" r:id="rId49"/>
    <hyperlink ref="F289" r:id="rId50"/>
    <hyperlink ref="F291" r:id="rId51"/>
    <hyperlink ref="F293" r:id="rId52"/>
    <hyperlink ref="F295" r:id="rId53"/>
    <hyperlink ref="F297" r:id="rId54"/>
    <hyperlink ref="F299" r:id="rId55"/>
    <hyperlink ref="F301" r:id="rId56"/>
    <hyperlink ref="F303" r:id="rId57"/>
    <hyperlink ref="F307" r:id="rId58"/>
    <hyperlink ref="F309" r:id="rId59"/>
    <hyperlink ref="F311" r:id="rId60"/>
    <hyperlink ref="F313" r:id="rId61"/>
    <hyperlink ref="F320" r:id="rId62"/>
    <hyperlink ref="F322" r:id="rId63"/>
    <hyperlink ref="F324" r:id="rId64"/>
    <hyperlink ref="F326" r:id="rId65"/>
    <hyperlink ref="F328" r:id="rId66"/>
    <hyperlink ref="F330" r:id="rId67"/>
    <hyperlink ref="F333" r:id="rId68"/>
    <hyperlink ref="F335" r:id="rId69"/>
    <hyperlink ref="F339" r:id="rId70"/>
    <hyperlink ref="F342" r:id="rId71"/>
    <hyperlink ref="F345" r:id="rId72"/>
    <hyperlink ref="F347" r:id="rId73"/>
    <hyperlink ref="F350" r:id="rId74"/>
    <hyperlink ref="F352" r:id="rId75"/>
    <hyperlink ref="F356" r:id="rId76"/>
    <hyperlink ref="F360" r:id="rId77"/>
    <hyperlink ref="F362" r:id="rId78"/>
    <hyperlink ref="F365" r:id="rId79"/>
    <hyperlink ref="F372" r:id="rId80"/>
    <hyperlink ref="F376" r:id="rId8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T2" s="17" t="s">
        <v>92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82</v>
      </c>
    </row>
    <row r="4" spans="1:46" s="1" customFormat="1" ht="24.95" customHeight="1">
      <c r="B4" s="20"/>
      <c r="D4" s="111" t="s">
        <v>105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97" t="str">
        <f>'Rekapitulace stavby'!K6</f>
        <v>Výměna topných zdrojů b.j. v obvodu OŘ Olomouc</v>
      </c>
      <c r="F7" s="298"/>
      <c r="G7" s="298"/>
      <c r="H7" s="298"/>
      <c r="M7" s="20"/>
    </row>
    <row r="8" spans="1:4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974</v>
      </c>
      <c r="F9" s="300"/>
      <c r="G9" s="300"/>
      <c r="H9" s="300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03" t="s">
        <v>1</v>
      </c>
      <c r="F27" s="303"/>
      <c r="G27" s="303"/>
      <c r="H27" s="303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108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109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ROUND(K133,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ROUND((SUM(BE133:BE303)),  2)</f>
        <v>0</v>
      </c>
      <c r="G35" s="34"/>
      <c r="H35" s="34"/>
      <c r="I35" s="125">
        <v>0.21</v>
      </c>
      <c r="J35" s="34"/>
      <c r="K35" s="120">
        <f>ROUND(((SUM(BE133:BE303))*I35),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ROUND((SUM(BF133:BF303)),  2)</f>
        <v>0</v>
      </c>
      <c r="G36" s="34"/>
      <c r="H36" s="34"/>
      <c r="I36" s="125">
        <v>0.15</v>
      </c>
      <c r="J36" s="34"/>
      <c r="K36" s="120">
        <f>ROUND(((SUM(BF133:BF303))*I36),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ROUND((SUM(BG133:BG303)),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ROUND((SUM(BH133:BH303)),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ROUND((SUM(BI133:BI303)),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110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Výměna topných zdrojů b.j. v obvodu OŘ Olomouc</v>
      </c>
      <c r="F85" s="305"/>
      <c r="G85" s="305"/>
      <c r="H85" s="305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SO 04 - VB Žulová, byt Benáková</v>
      </c>
      <c r="F87" s="306"/>
      <c r="G87" s="306"/>
      <c r="H87" s="306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111</v>
      </c>
      <c r="D94" s="145"/>
      <c r="E94" s="145"/>
      <c r="F94" s="145"/>
      <c r="G94" s="145"/>
      <c r="H94" s="145"/>
      <c r="I94" s="146" t="s">
        <v>112</v>
      </c>
      <c r="J94" s="146" t="s">
        <v>113</v>
      </c>
      <c r="K94" s="146" t="s">
        <v>114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115</v>
      </c>
      <c r="D96" s="36"/>
      <c r="E96" s="36"/>
      <c r="F96" s="36"/>
      <c r="G96" s="36"/>
      <c r="H96" s="36"/>
      <c r="I96" s="84">
        <f t="shared" ref="I96:J98" si="0">Q133</f>
        <v>0</v>
      </c>
      <c r="J96" s="84">
        <f t="shared" si="0"/>
        <v>0</v>
      </c>
      <c r="K96" s="84">
        <f>K133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116</v>
      </c>
    </row>
    <row r="97" spans="2:13" s="9" customFormat="1" ht="24.95" customHeight="1">
      <c r="B97" s="148"/>
      <c r="C97" s="149"/>
      <c r="D97" s="150" t="s">
        <v>117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K134</f>
        <v>0</v>
      </c>
      <c r="L97" s="149"/>
      <c r="M97" s="153"/>
    </row>
    <row r="98" spans="2:13" s="10" customFormat="1" ht="19.899999999999999" customHeight="1">
      <c r="B98" s="154"/>
      <c r="C98" s="155"/>
      <c r="D98" s="156" t="s">
        <v>118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K135</f>
        <v>0</v>
      </c>
      <c r="L98" s="155"/>
      <c r="M98" s="159"/>
    </row>
    <row r="99" spans="2:13" s="10" customFormat="1" ht="19.899999999999999" customHeight="1">
      <c r="B99" s="154"/>
      <c r="C99" s="155"/>
      <c r="D99" s="156" t="s">
        <v>119</v>
      </c>
      <c r="E99" s="157"/>
      <c r="F99" s="157"/>
      <c r="G99" s="157"/>
      <c r="H99" s="157"/>
      <c r="I99" s="158">
        <f>Q149</f>
        <v>0</v>
      </c>
      <c r="J99" s="158">
        <f>R149</f>
        <v>0</v>
      </c>
      <c r="K99" s="158">
        <f>K149</f>
        <v>0</v>
      </c>
      <c r="L99" s="155"/>
      <c r="M99" s="159"/>
    </row>
    <row r="100" spans="2:13" s="10" customFormat="1" ht="19.899999999999999" customHeight="1">
      <c r="B100" s="154"/>
      <c r="C100" s="155"/>
      <c r="D100" s="156" t="s">
        <v>120</v>
      </c>
      <c r="E100" s="157"/>
      <c r="F100" s="157"/>
      <c r="G100" s="157"/>
      <c r="H100" s="157"/>
      <c r="I100" s="158">
        <f>Q173</f>
        <v>0</v>
      </c>
      <c r="J100" s="158">
        <f>R173</f>
        <v>0</v>
      </c>
      <c r="K100" s="158">
        <f>K173</f>
        <v>0</v>
      </c>
      <c r="L100" s="155"/>
      <c r="M100" s="159"/>
    </row>
    <row r="101" spans="2:13" s="10" customFormat="1" ht="19.899999999999999" customHeight="1">
      <c r="B101" s="154"/>
      <c r="C101" s="155"/>
      <c r="D101" s="156" t="s">
        <v>121</v>
      </c>
      <c r="E101" s="157"/>
      <c r="F101" s="157"/>
      <c r="G101" s="157"/>
      <c r="H101" s="157"/>
      <c r="I101" s="158">
        <f>Q203</f>
        <v>0</v>
      </c>
      <c r="J101" s="158">
        <f>R203</f>
        <v>0</v>
      </c>
      <c r="K101" s="158">
        <f>K203</f>
        <v>0</v>
      </c>
      <c r="L101" s="155"/>
      <c r="M101" s="159"/>
    </row>
    <row r="102" spans="2:13" s="10" customFormat="1" ht="19.899999999999999" customHeight="1">
      <c r="B102" s="154"/>
      <c r="C102" s="155"/>
      <c r="D102" s="156" t="s">
        <v>122</v>
      </c>
      <c r="E102" s="157"/>
      <c r="F102" s="157"/>
      <c r="G102" s="157"/>
      <c r="H102" s="157"/>
      <c r="I102" s="158">
        <f>Q218</f>
        <v>0</v>
      </c>
      <c r="J102" s="158">
        <f>R218</f>
        <v>0</v>
      </c>
      <c r="K102" s="158">
        <f>K218</f>
        <v>0</v>
      </c>
      <c r="L102" s="155"/>
      <c r="M102" s="159"/>
    </row>
    <row r="103" spans="2:13" s="9" customFormat="1" ht="24.95" customHeight="1">
      <c r="B103" s="148"/>
      <c r="C103" s="149"/>
      <c r="D103" s="150" t="s">
        <v>123</v>
      </c>
      <c r="E103" s="151"/>
      <c r="F103" s="151"/>
      <c r="G103" s="151"/>
      <c r="H103" s="151"/>
      <c r="I103" s="152">
        <f>Q223</f>
        <v>0</v>
      </c>
      <c r="J103" s="152">
        <f>R223</f>
        <v>0</v>
      </c>
      <c r="K103" s="152">
        <f>K223</f>
        <v>0</v>
      </c>
      <c r="L103" s="149"/>
      <c r="M103" s="153"/>
    </row>
    <row r="104" spans="2:13" s="10" customFormat="1" ht="19.899999999999999" customHeight="1">
      <c r="B104" s="154"/>
      <c r="C104" s="155"/>
      <c r="D104" s="156" t="s">
        <v>124</v>
      </c>
      <c r="E104" s="157"/>
      <c r="F104" s="157"/>
      <c r="G104" s="157"/>
      <c r="H104" s="157"/>
      <c r="I104" s="158">
        <f>Q224</f>
        <v>0</v>
      </c>
      <c r="J104" s="158">
        <f>R224</f>
        <v>0</v>
      </c>
      <c r="K104" s="158">
        <f>K224</f>
        <v>0</v>
      </c>
      <c r="L104" s="155"/>
      <c r="M104" s="159"/>
    </row>
    <row r="105" spans="2:13" s="10" customFormat="1" ht="19.899999999999999" customHeight="1">
      <c r="B105" s="154"/>
      <c r="C105" s="155"/>
      <c r="D105" s="156" t="s">
        <v>125</v>
      </c>
      <c r="E105" s="157"/>
      <c r="F105" s="157"/>
      <c r="G105" s="157"/>
      <c r="H105" s="157"/>
      <c r="I105" s="158">
        <f>Q229</f>
        <v>0</v>
      </c>
      <c r="J105" s="158">
        <f>R229</f>
        <v>0</v>
      </c>
      <c r="K105" s="158">
        <f>K229</f>
        <v>0</v>
      </c>
      <c r="L105" s="155"/>
      <c r="M105" s="159"/>
    </row>
    <row r="106" spans="2:13" s="10" customFormat="1" ht="19.899999999999999" customHeight="1">
      <c r="B106" s="154"/>
      <c r="C106" s="155"/>
      <c r="D106" s="156" t="s">
        <v>128</v>
      </c>
      <c r="E106" s="157"/>
      <c r="F106" s="157"/>
      <c r="G106" s="157"/>
      <c r="H106" s="157"/>
      <c r="I106" s="158">
        <f>Q234</f>
        <v>0</v>
      </c>
      <c r="J106" s="158">
        <f>R234</f>
        <v>0</v>
      </c>
      <c r="K106" s="158">
        <f>K234</f>
        <v>0</v>
      </c>
      <c r="L106" s="155"/>
      <c r="M106" s="159"/>
    </row>
    <row r="107" spans="2:13" s="10" customFormat="1" ht="19.899999999999999" customHeight="1">
      <c r="B107" s="154"/>
      <c r="C107" s="155"/>
      <c r="D107" s="156" t="s">
        <v>130</v>
      </c>
      <c r="E107" s="157"/>
      <c r="F107" s="157"/>
      <c r="G107" s="157"/>
      <c r="H107" s="157"/>
      <c r="I107" s="158">
        <f>Q237</f>
        <v>0</v>
      </c>
      <c r="J107" s="158">
        <f>R237</f>
        <v>0</v>
      </c>
      <c r="K107" s="158">
        <f>K237</f>
        <v>0</v>
      </c>
      <c r="L107" s="155"/>
      <c r="M107" s="159"/>
    </row>
    <row r="108" spans="2:13" s="10" customFormat="1" ht="19.899999999999999" customHeight="1">
      <c r="B108" s="154"/>
      <c r="C108" s="155"/>
      <c r="D108" s="156" t="s">
        <v>694</v>
      </c>
      <c r="E108" s="157"/>
      <c r="F108" s="157"/>
      <c r="G108" s="157"/>
      <c r="H108" s="157"/>
      <c r="I108" s="158">
        <f>Q250</f>
        <v>0</v>
      </c>
      <c r="J108" s="158">
        <f>R250</f>
        <v>0</v>
      </c>
      <c r="K108" s="158">
        <f>K250</f>
        <v>0</v>
      </c>
      <c r="L108" s="155"/>
      <c r="M108" s="159"/>
    </row>
    <row r="109" spans="2:13" s="10" customFormat="1" ht="19.899999999999999" customHeight="1">
      <c r="B109" s="154"/>
      <c r="C109" s="155"/>
      <c r="D109" s="156" t="s">
        <v>131</v>
      </c>
      <c r="E109" s="157"/>
      <c r="F109" s="157"/>
      <c r="G109" s="157"/>
      <c r="H109" s="157"/>
      <c r="I109" s="158">
        <f>Q255</f>
        <v>0</v>
      </c>
      <c r="J109" s="158">
        <f>R255</f>
        <v>0</v>
      </c>
      <c r="K109" s="158">
        <f>K255</f>
        <v>0</v>
      </c>
      <c r="L109" s="155"/>
      <c r="M109" s="159"/>
    </row>
    <row r="110" spans="2:13" s="10" customFormat="1" ht="19.899999999999999" customHeight="1">
      <c r="B110" s="154"/>
      <c r="C110" s="155"/>
      <c r="D110" s="156" t="s">
        <v>132</v>
      </c>
      <c r="E110" s="157"/>
      <c r="F110" s="157"/>
      <c r="G110" s="157"/>
      <c r="H110" s="157"/>
      <c r="I110" s="158">
        <f>Q266</f>
        <v>0</v>
      </c>
      <c r="J110" s="158">
        <f>R266</f>
        <v>0</v>
      </c>
      <c r="K110" s="158">
        <f>K266</f>
        <v>0</v>
      </c>
      <c r="L110" s="155"/>
      <c r="M110" s="159"/>
    </row>
    <row r="111" spans="2:13" s="10" customFormat="1" ht="19.899999999999999" customHeight="1">
      <c r="B111" s="154"/>
      <c r="C111" s="155"/>
      <c r="D111" s="156" t="s">
        <v>975</v>
      </c>
      <c r="E111" s="157"/>
      <c r="F111" s="157"/>
      <c r="G111" s="157"/>
      <c r="H111" s="157"/>
      <c r="I111" s="158">
        <f>Q271</f>
        <v>0</v>
      </c>
      <c r="J111" s="158">
        <f>R271</f>
        <v>0</v>
      </c>
      <c r="K111" s="158">
        <f>K271</f>
        <v>0</v>
      </c>
      <c r="L111" s="155"/>
      <c r="M111" s="159"/>
    </row>
    <row r="112" spans="2:13" s="10" customFormat="1" ht="19.899999999999999" customHeight="1">
      <c r="B112" s="154"/>
      <c r="C112" s="155"/>
      <c r="D112" s="156" t="s">
        <v>133</v>
      </c>
      <c r="E112" s="157"/>
      <c r="F112" s="157"/>
      <c r="G112" s="157"/>
      <c r="H112" s="157"/>
      <c r="I112" s="158">
        <f>Q275</f>
        <v>0</v>
      </c>
      <c r="J112" s="158">
        <f>R275</f>
        <v>0</v>
      </c>
      <c r="K112" s="158">
        <f>K275</f>
        <v>0</v>
      </c>
      <c r="L112" s="155"/>
      <c r="M112" s="159"/>
    </row>
    <row r="113" spans="1:31" s="10" customFormat="1" ht="19.899999999999999" customHeight="1">
      <c r="B113" s="154"/>
      <c r="C113" s="155"/>
      <c r="D113" s="156" t="s">
        <v>134</v>
      </c>
      <c r="E113" s="157"/>
      <c r="F113" s="157"/>
      <c r="G113" s="157"/>
      <c r="H113" s="157"/>
      <c r="I113" s="158">
        <f>Q290</f>
        <v>0</v>
      </c>
      <c r="J113" s="158">
        <f>R290</f>
        <v>0</v>
      </c>
      <c r="K113" s="158">
        <f>K290</f>
        <v>0</v>
      </c>
      <c r="L113" s="155"/>
      <c r="M113" s="159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3" t="s">
        <v>137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17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304" t="str">
        <f>E7</f>
        <v>Výměna topných zdrojů b.j. v obvodu OŘ Olomouc</v>
      </c>
      <c r="F123" s="305"/>
      <c r="G123" s="305"/>
      <c r="H123" s="305"/>
      <c r="I123" s="36"/>
      <c r="J123" s="36"/>
      <c r="K123" s="36"/>
      <c r="L123" s="36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106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56" t="str">
        <f>E9</f>
        <v>SO 04 - VB Žulová, byt Benáková</v>
      </c>
      <c r="F125" s="306"/>
      <c r="G125" s="306"/>
      <c r="H125" s="306"/>
      <c r="I125" s="36"/>
      <c r="J125" s="36"/>
      <c r="K125" s="36"/>
      <c r="L125" s="36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21</v>
      </c>
      <c r="D127" s="36"/>
      <c r="E127" s="36"/>
      <c r="F127" s="27" t="str">
        <f>F12</f>
        <v xml:space="preserve"> </v>
      </c>
      <c r="G127" s="36"/>
      <c r="H127" s="36"/>
      <c r="I127" s="29" t="s">
        <v>23</v>
      </c>
      <c r="J127" s="66">
        <f>IF(J12="","",J12)</f>
        <v>0</v>
      </c>
      <c r="K127" s="36"/>
      <c r="L127" s="36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E15</f>
        <v xml:space="preserve"> </v>
      </c>
      <c r="G129" s="36"/>
      <c r="H129" s="36"/>
      <c r="I129" s="29" t="s">
        <v>29</v>
      </c>
      <c r="J129" s="32" t="str">
        <f>E21</f>
        <v xml:space="preserve"> </v>
      </c>
      <c r="K129" s="36"/>
      <c r="L129" s="36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27</v>
      </c>
      <c r="D130" s="36"/>
      <c r="E130" s="36"/>
      <c r="F130" s="27" t="str">
        <f>IF(E18="","",E18)</f>
        <v>Vyplň údaj</v>
      </c>
      <c r="G130" s="36"/>
      <c r="H130" s="36"/>
      <c r="I130" s="29" t="s">
        <v>30</v>
      </c>
      <c r="J130" s="32" t="str">
        <f>E24</f>
        <v xml:space="preserve"> </v>
      </c>
      <c r="K130" s="36"/>
      <c r="L130" s="36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60"/>
      <c r="B132" s="161"/>
      <c r="C132" s="162" t="s">
        <v>138</v>
      </c>
      <c r="D132" s="163" t="s">
        <v>57</v>
      </c>
      <c r="E132" s="163" t="s">
        <v>53</v>
      </c>
      <c r="F132" s="163" t="s">
        <v>54</v>
      </c>
      <c r="G132" s="163" t="s">
        <v>139</v>
      </c>
      <c r="H132" s="163" t="s">
        <v>140</v>
      </c>
      <c r="I132" s="163" t="s">
        <v>141</v>
      </c>
      <c r="J132" s="163" t="s">
        <v>142</v>
      </c>
      <c r="K132" s="163" t="s">
        <v>114</v>
      </c>
      <c r="L132" s="164" t="s">
        <v>143</v>
      </c>
      <c r="M132" s="165"/>
      <c r="N132" s="75" t="s">
        <v>1</v>
      </c>
      <c r="O132" s="76" t="s">
        <v>36</v>
      </c>
      <c r="P132" s="76" t="s">
        <v>144</v>
      </c>
      <c r="Q132" s="76" t="s">
        <v>145</v>
      </c>
      <c r="R132" s="76" t="s">
        <v>146</v>
      </c>
      <c r="S132" s="76" t="s">
        <v>147</v>
      </c>
      <c r="T132" s="76" t="s">
        <v>148</v>
      </c>
      <c r="U132" s="76" t="s">
        <v>149</v>
      </c>
      <c r="V132" s="76" t="s">
        <v>150</v>
      </c>
      <c r="W132" s="76" t="s">
        <v>151</v>
      </c>
      <c r="X132" s="77" t="s">
        <v>152</v>
      </c>
      <c r="Y132" s="160"/>
      <c r="Z132" s="160"/>
      <c r="AA132" s="160"/>
      <c r="AB132" s="160"/>
      <c r="AC132" s="160"/>
      <c r="AD132" s="160"/>
      <c r="AE132" s="160"/>
    </row>
    <row r="133" spans="1:65" s="2" customFormat="1" ht="22.9" customHeight="1">
      <c r="A133" s="34"/>
      <c r="B133" s="35"/>
      <c r="C133" s="82" t="s">
        <v>153</v>
      </c>
      <c r="D133" s="36"/>
      <c r="E133" s="36"/>
      <c r="F133" s="36"/>
      <c r="G133" s="36"/>
      <c r="H133" s="36"/>
      <c r="I133" s="36"/>
      <c r="J133" s="36"/>
      <c r="K133" s="166">
        <f>BK133</f>
        <v>0</v>
      </c>
      <c r="L133" s="36"/>
      <c r="M133" s="39"/>
      <c r="N133" s="78"/>
      <c r="O133" s="167"/>
      <c r="P133" s="79"/>
      <c r="Q133" s="168">
        <f>Q134+Q223</f>
        <v>0</v>
      </c>
      <c r="R133" s="168">
        <f>R134+R223</f>
        <v>0</v>
      </c>
      <c r="S133" s="79"/>
      <c r="T133" s="169">
        <f>T134+T223</f>
        <v>0</v>
      </c>
      <c r="U133" s="79"/>
      <c r="V133" s="169">
        <f>V134+V223</f>
        <v>2.9440949999999999</v>
      </c>
      <c r="W133" s="79"/>
      <c r="X133" s="170">
        <f>X134+X223</f>
        <v>3.0591699999999999</v>
      </c>
      <c r="Y133" s="34"/>
      <c r="Z133" s="34"/>
      <c r="AA133" s="34"/>
      <c r="AB133" s="34"/>
      <c r="AC133" s="34"/>
      <c r="AD133" s="34"/>
      <c r="AE133" s="34"/>
      <c r="AT133" s="17" t="s">
        <v>73</v>
      </c>
      <c r="AU133" s="17" t="s">
        <v>116</v>
      </c>
      <c r="BK133" s="171">
        <f>BK134+BK223</f>
        <v>0</v>
      </c>
    </row>
    <row r="134" spans="1:65" s="12" customFormat="1" ht="25.9" customHeight="1">
      <c r="B134" s="172"/>
      <c r="C134" s="173"/>
      <c r="D134" s="174" t="s">
        <v>73</v>
      </c>
      <c r="E134" s="175" t="s">
        <v>154</v>
      </c>
      <c r="F134" s="175" t="s">
        <v>155</v>
      </c>
      <c r="G134" s="173"/>
      <c r="H134" s="173"/>
      <c r="I134" s="176"/>
      <c r="J134" s="176"/>
      <c r="K134" s="177">
        <f>BK134</f>
        <v>0</v>
      </c>
      <c r="L134" s="173"/>
      <c r="M134" s="178"/>
      <c r="N134" s="179"/>
      <c r="O134" s="180"/>
      <c r="P134" s="180"/>
      <c r="Q134" s="181">
        <f>Q135+Q149+Q173+Q203+Q218</f>
        <v>0</v>
      </c>
      <c r="R134" s="181">
        <f>R135+R149+R173+R203+R218</f>
        <v>0</v>
      </c>
      <c r="S134" s="180"/>
      <c r="T134" s="182">
        <f>T135+T149+T173+T203+T218</f>
        <v>0</v>
      </c>
      <c r="U134" s="180"/>
      <c r="V134" s="182">
        <f>V135+V149+V173+V203+V218</f>
        <v>2.5754600000000001</v>
      </c>
      <c r="W134" s="180"/>
      <c r="X134" s="183">
        <f>X135+X149+X173+X203+X218</f>
        <v>2.7881200000000002</v>
      </c>
      <c r="AR134" s="184" t="s">
        <v>82</v>
      </c>
      <c r="AT134" s="185" t="s">
        <v>73</v>
      </c>
      <c r="AU134" s="185" t="s">
        <v>74</v>
      </c>
      <c r="AY134" s="184" t="s">
        <v>156</v>
      </c>
      <c r="BK134" s="186">
        <f>BK135+BK149+BK173+BK203+BK218</f>
        <v>0</v>
      </c>
    </row>
    <row r="135" spans="1:65" s="12" customFormat="1" ht="22.9" customHeight="1">
      <c r="B135" s="172"/>
      <c r="C135" s="173"/>
      <c r="D135" s="174" t="s">
        <v>73</v>
      </c>
      <c r="E135" s="187" t="s">
        <v>157</v>
      </c>
      <c r="F135" s="187" t="s">
        <v>158</v>
      </c>
      <c r="G135" s="173"/>
      <c r="H135" s="173"/>
      <c r="I135" s="176"/>
      <c r="J135" s="176"/>
      <c r="K135" s="188">
        <f>BK135</f>
        <v>0</v>
      </c>
      <c r="L135" s="173"/>
      <c r="M135" s="178"/>
      <c r="N135" s="179"/>
      <c r="O135" s="180"/>
      <c r="P135" s="180"/>
      <c r="Q135" s="181">
        <f>SUM(Q136:Q148)</f>
        <v>0</v>
      </c>
      <c r="R135" s="181">
        <f>SUM(R136:R148)</f>
        <v>0</v>
      </c>
      <c r="S135" s="180"/>
      <c r="T135" s="182">
        <f>SUM(T136:T148)</f>
        <v>0</v>
      </c>
      <c r="U135" s="180"/>
      <c r="V135" s="182">
        <f>SUM(V136:V148)</f>
        <v>1.2177</v>
      </c>
      <c r="W135" s="180"/>
      <c r="X135" s="183">
        <f>SUM(X136:X148)</f>
        <v>0</v>
      </c>
      <c r="AR135" s="184" t="s">
        <v>82</v>
      </c>
      <c r="AT135" s="185" t="s">
        <v>73</v>
      </c>
      <c r="AU135" s="185" t="s">
        <v>82</v>
      </c>
      <c r="AY135" s="184" t="s">
        <v>156</v>
      </c>
      <c r="BK135" s="186">
        <f>SUM(BK136:BK148)</f>
        <v>0</v>
      </c>
    </row>
    <row r="136" spans="1:65" s="2" customFormat="1" ht="24.2" customHeight="1">
      <c r="A136" s="34"/>
      <c r="B136" s="35"/>
      <c r="C136" s="189" t="s">
        <v>82</v>
      </c>
      <c r="D136" s="189" t="s">
        <v>159</v>
      </c>
      <c r="E136" s="190" t="s">
        <v>976</v>
      </c>
      <c r="F136" s="191" t="s">
        <v>977</v>
      </c>
      <c r="G136" s="192" t="s">
        <v>162</v>
      </c>
      <c r="H136" s="193">
        <v>1</v>
      </c>
      <c r="I136" s="194"/>
      <c r="J136" s="194"/>
      <c r="K136" s="195">
        <f>ROUND(P136*H136,2)</f>
        <v>0</v>
      </c>
      <c r="L136" s="191" t="s">
        <v>163</v>
      </c>
      <c r="M136" s="39"/>
      <c r="N136" s="196" t="s">
        <v>1</v>
      </c>
      <c r="O136" s="197" t="s">
        <v>38</v>
      </c>
      <c r="P136" s="198">
        <f>I136+J136</f>
        <v>0</v>
      </c>
      <c r="Q136" s="198">
        <f>ROUND(I136*H136,2)</f>
        <v>0</v>
      </c>
      <c r="R136" s="198">
        <f>ROUND(J136*H136,2)</f>
        <v>0</v>
      </c>
      <c r="S136" s="71"/>
      <c r="T136" s="199">
        <f>S136*H136</f>
        <v>0</v>
      </c>
      <c r="U136" s="199">
        <v>2.3E-2</v>
      </c>
      <c r="V136" s="199">
        <f>U136*H136</f>
        <v>2.3E-2</v>
      </c>
      <c r="W136" s="199">
        <v>0</v>
      </c>
      <c r="X136" s="200">
        <f>W136*H136</f>
        <v>0</v>
      </c>
      <c r="Y136" s="34"/>
      <c r="Z136" s="34"/>
      <c r="AA136" s="34"/>
      <c r="AB136" s="34"/>
      <c r="AC136" s="34"/>
      <c r="AD136" s="34"/>
      <c r="AE136" s="34"/>
      <c r="AR136" s="201" t="s">
        <v>164</v>
      </c>
      <c r="AT136" s="201" t="s">
        <v>159</v>
      </c>
      <c r="AU136" s="201" t="s">
        <v>165</v>
      </c>
      <c r="AY136" s="17" t="s">
        <v>156</v>
      </c>
      <c r="BE136" s="202">
        <f>IF(O136="základní",K136,0)</f>
        <v>0</v>
      </c>
      <c r="BF136" s="202">
        <f>IF(O136="snížená",K136,0)</f>
        <v>0</v>
      </c>
      <c r="BG136" s="202">
        <f>IF(O136="zákl. přenesená",K136,0)</f>
        <v>0</v>
      </c>
      <c r="BH136" s="202">
        <f>IF(O136="sníž. přenesená",K136,0)</f>
        <v>0</v>
      </c>
      <c r="BI136" s="202">
        <f>IF(O136="nulová",K136,0)</f>
        <v>0</v>
      </c>
      <c r="BJ136" s="17" t="s">
        <v>165</v>
      </c>
      <c r="BK136" s="202">
        <f>ROUND(P136*H136,2)</f>
        <v>0</v>
      </c>
      <c r="BL136" s="17" t="s">
        <v>164</v>
      </c>
      <c r="BM136" s="201" t="s">
        <v>978</v>
      </c>
    </row>
    <row r="137" spans="1:65" s="2" customFormat="1" ht="11.25">
      <c r="A137" s="34"/>
      <c r="B137" s="35"/>
      <c r="C137" s="36"/>
      <c r="D137" s="203" t="s">
        <v>167</v>
      </c>
      <c r="E137" s="36"/>
      <c r="F137" s="204" t="s">
        <v>979</v>
      </c>
      <c r="G137" s="36"/>
      <c r="H137" s="36"/>
      <c r="I137" s="205"/>
      <c r="J137" s="205"/>
      <c r="K137" s="36"/>
      <c r="L137" s="36"/>
      <c r="M137" s="39"/>
      <c r="N137" s="206"/>
      <c r="O137" s="207"/>
      <c r="P137" s="71"/>
      <c r="Q137" s="71"/>
      <c r="R137" s="71"/>
      <c r="S137" s="71"/>
      <c r="T137" s="71"/>
      <c r="U137" s="71"/>
      <c r="V137" s="71"/>
      <c r="W137" s="71"/>
      <c r="X137" s="72"/>
      <c r="Y137" s="34"/>
      <c r="Z137" s="34"/>
      <c r="AA137" s="34"/>
      <c r="AB137" s="34"/>
      <c r="AC137" s="34"/>
      <c r="AD137" s="34"/>
      <c r="AE137" s="34"/>
      <c r="AT137" s="17" t="s">
        <v>167</v>
      </c>
      <c r="AU137" s="17" t="s">
        <v>165</v>
      </c>
    </row>
    <row r="138" spans="1:65" s="2" customFormat="1" ht="33" customHeight="1">
      <c r="A138" s="34"/>
      <c r="B138" s="35"/>
      <c r="C138" s="189" t="s">
        <v>165</v>
      </c>
      <c r="D138" s="189" t="s">
        <v>159</v>
      </c>
      <c r="E138" s="190" t="s">
        <v>820</v>
      </c>
      <c r="F138" s="191" t="s">
        <v>821</v>
      </c>
      <c r="G138" s="192" t="s">
        <v>162</v>
      </c>
      <c r="H138" s="193">
        <v>1</v>
      </c>
      <c r="I138" s="194"/>
      <c r="J138" s="194"/>
      <c r="K138" s="195">
        <f>ROUND(P138*H138,2)</f>
        <v>0</v>
      </c>
      <c r="L138" s="191" t="s">
        <v>163</v>
      </c>
      <c r="M138" s="39"/>
      <c r="N138" s="196" t="s">
        <v>1</v>
      </c>
      <c r="O138" s="197" t="s">
        <v>38</v>
      </c>
      <c r="P138" s="198">
        <f>I138+J138</f>
        <v>0</v>
      </c>
      <c r="Q138" s="198">
        <f>ROUND(I138*H138,2)</f>
        <v>0</v>
      </c>
      <c r="R138" s="198">
        <f>ROUND(J138*H138,2)</f>
        <v>0</v>
      </c>
      <c r="S138" s="71"/>
      <c r="T138" s="199">
        <f>S138*H138</f>
        <v>0</v>
      </c>
      <c r="U138" s="199">
        <v>0.115</v>
      </c>
      <c r="V138" s="199">
        <f>U138*H138</f>
        <v>0.115</v>
      </c>
      <c r="W138" s="199">
        <v>0</v>
      </c>
      <c r="X138" s="200">
        <f>W138*H138</f>
        <v>0</v>
      </c>
      <c r="Y138" s="34"/>
      <c r="Z138" s="34"/>
      <c r="AA138" s="34"/>
      <c r="AB138" s="34"/>
      <c r="AC138" s="34"/>
      <c r="AD138" s="34"/>
      <c r="AE138" s="34"/>
      <c r="AR138" s="201" t="s">
        <v>164</v>
      </c>
      <c r="AT138" s="201" t="s">
        <v>159</v>
      </c>
      <c r="AU138" s="201" t="s">
        <v>165</v>
      </c>
      <c r="AY138" s="17" t="s">
        <v>156</v>
      </c>
      <c r="BE138" s="202">
        <f>IF(O138="základní",K138,0)</f>
        <v>0</v>
      </c>
      <c r="BF138" s="202">
        <f>IF(O138="snížená",K138,0)</f>
        <v>0</v>
      </c>
      <c r="BG138" s="202">
        <f>IF(O138="zákl. přenesená",K138,0)</f>
        <v>0</v>
      </c>
      <c r="BH138" s="202">
        <f>IF(O138="sníž. přenesená",K138,0)</f>
        <v>0</v>
      </c>
      <c r="BI138" s="202">
        <f>IF(O138="nulová",K138,0)</f>
        <v>0</v>
      </c>
      <c r="BJ138" s="17" t="s">
        <v>165</v>
      </c>
      <c r="BK138" s="202">
        <f>ROUND(P138*H138,2)</f>
        <v>0</v>
      </c>
      <c r="BL138" s="17" t="s">
        <v>164</v>
      </c>
      <c r="BM138" s="201" t="s">
        <v>980</v>
      </c>
    </row>
    <row r="139" spans="1:65" s="2" customFormat="1" ht="11.25">
      <c r="A139" s="34"/>
      <c r="B139" s="35"/>
      <c r="C139" s="36"/>
      <c r="D139" s="203" t="s">
        <v>167</v>
      </c>
      <c r="E139" s="36"/>
      <c r="F139" s="204" t="s">
        <v>823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167</v>
      </c>
      <c r="AU139" s="17" t="s">
        <v>165</v>
      </c>
    </row>
    <row r="140" spans="1:65" s="2" customFormat="1" ht="37.9" customHeight="1">
      <c r="A140" s="34"/>
      <c r="B140" s="35"/>
      <c r="C140" s="189" t="s">
        <v>157</v>
      </c>
      <c r="D140" s="189" t="s">
        <v>159</v>
      </c>
      <c r="E140" s="190" t="s">
        <v>836</v>
      </c>
      <c r="F140" s="191" t="s">
        <v>837</v>
      </c>
      <c r="G140" s="192" t="s">
        <v>180</v>
      </c>
      <c r="H140" s="193">
        <v>1.6</v>
      </c>
      <c r="I140" s="194"/>
      <c r="J140" s="194"/>
      <c r="K140" s="195">
        <f>ROUND(P140*H140,2)</f>
        <v>0</v>
      </c>
      <c r="L140" s="191" t="s">
        <v>163</v>
      </c>
      <c r="M140" s="39"/>
      <c r="N140" s="196" t="s">
        <v>1</v>
      </c>
      <c r="O140" s="197" t="s">
        <v>38</v>
      </c>
      <c r="P140" s="198">
        <f>I140+J140</f>
        <v>0</v>
      </c>
      <c r="Q140" s="198">
        <f>ROUND(I140*H140,2)</f>
        <v>0</v>
      </c>
      <c r="R140" s="198">
        <f>ROUND(J140*H140,2)</f>
        <v>0</v>
      </c>
      <c r="S140" s="71"/>
      <c r="T140" s="199">
        <f>S140*H140</f>
        <v>0</v>
      </c>
      <c r="U140" s="199">
        <v>0.35775000000000001</v>
      </c>
      <c r="V140" s="199">
        <f>U140*H140</f>
        <v>0.57240000000000002</v>
      </c>
      <c r="W140" s="199">
        <v>0</v>
      </c>
      <c r="X140" s="200">
        <f>W140*H140</f>
        <v>0</v>
      </c>
      <c r="Y140" s="34"/>
      <c r="Z140" s="34"/>
      <c r="AA140" s="34"/>
      <c r="AB140" s="34"/>
      <c r="AC140" s="34"/>
      <c r="AD140" s="34"/>
      <c r="AE140" s="34"/>
      <c r="AR140" s="201" t="s">
        <v>164</v>
      </c>
      <c r="AT140" s="201" t="s">
        <v>159</v>
      </c>
      <c r="AU140" s="201" t="s">
        <v>165</v>
      </c>
      <c r="AY140" s="17" t="s">
        <v>156</v>
      </c>
      <c r="BE140" s="202">
        <f>IF(O140="základní",K140,0)</f>
        <v>0</v>
      </c>
      <c r="BF140" s="202">
        <f>IF(O140="snížená",K140,0)</f>
        <v>0</v>
      </c>
      <c r="BG140" s="202">
        <f>IF(O140="zákl. přenesená",K140,0)</f>
        <v>0</v>
      </c>
      <c r="BH140" s="202">
        <f>IF(O140="sníž. přenesená",K140,0)</f>
        <v>0</v>
      </c>
      <c r="BI140" s="202">
        <f>IF(O140="nulová",K140,0)</f>
        <v>0</v>
      </c>
      <c r="BJ140" s="17" t="s">
        <v>165</v>
      </c>
      <c r="BK140" s="202">
        <f>ROUND(P140*H140,2)</f>
        <v>0</v>
      </c>
      <c r="BL140" s="17" t="s">
        <v>164</v>
      </c>
      <c r="BM140" s="201" t="s">
        <v>981</v>
      </c>
    </row>
    <row r="141" spans="1:65" s="2" customFormat="1" ht="11.25">
      <c r="A141" s="34"/>
      <c r="B141" s="35"/>
      <c r="C141" s="36"/>
      <c r="D141" s="203" t="s">
        <v>167</v>
      </c>
      <c r="E141" s="36"/>
      <c r="F141" s="204" t="s">
        <v>839</v>
      </c>
      <c r="G141" s="36"/>
      <c r="H141" s="36"/>
      <c r="I141" s="205"/>
      <c r="J141" s="205"/>
      <c r="K141" s="36"/>
      <c r="L141" s="36"/>
      <c r="M141" s="39"/>
      <c r="N141" s="206"/>
      <c r="O141" s="207"/>
      <c r="P141" s="71"/>
      <c r="Q141" s="71"/>
      <c r="R141" s="71"/>
      <c r="S141" s="71"/>
      <c r="T141" s="71"/>
      <c r="U141" s="71"/>
      <c r="V141" s="71"/>
      <c r="W141" s="71"/>
      <c r="X141" s="72"/>
      <c r="Y141" s="34"/>
      <c r="Z141" s="34"/>
      <c r="AA141" s="34"/>
      <c r="AB141" s="34"/>
      <c r="AC141" s="34"/>
      <c r="AD141" s="34"/>
      <c r="AE141" s="34"/>
      <c r="AT141" s="17" t="s">
        <v>167</v>
      </c>
      <c r="AU141" s="17" t="s">
        <v>165</v>
      </c>
    </row>
    <row r="142" spans="1:65" s="13" customFormat="1" ht="11.25">
      <c r="B142" s="208"/>
      <c r="C142" s="209"/>
      <c r="D142" s="210" t="s">
        <v>194</v>
      </c>
      <c r="E142" s="211" t="s">
        <v>1</v>
      </c>
      <c r="F142" s="212" t="s">
        <v>982</v>
      </c>
      <c r="G142" s="209"/>
      <c r="H142" s="211" t="s">
        <v>1</v>
      </c>
      <c r="I142" s="213"/>
      <c r="J142" s="213"/>
      <c r="K142" s="209"/>
      <c r="L142" s="209"/>
      <c r="M142" s="214"/>
      <c r="N142" s="215"/>
      <c r="O142" s="216"/>
      <c r="P142" s="216"/>
      <c r="Q142" s="216"/>
      <c r="R142" s="216"/>
      <c r="S142" s="216"/>
      <c r="T142" s="216"/>
      <c r="U142" s="216"/>
      <c r="V142" s="216"/>
      <c r="W142" s="216"/>
      <c r="X142" s="217"/>
      <c r="AT142" s="218" t="s">
        <v>194</v>
      </c>
      <c r="AU142" s="218" t="s">
        <v>165</v>
      </c>
      <c r="AV142" s="13" t="s">
        <v>82</v>
      </c>
      <c r="AW142" s="13" t="s">
        <v>5</v>
      </c>
      <c r="AX142" s="13" t="s">
        <v>74</v>
      </c>
      <c r="AY142" s="218" t="s">
        <v>156</v>
      </c>
    </row>
    <row r="143" spans="1:65" s="14" customFormat="1" ht="11.25">
      <c r="B143" s="219"/>
      <c r="C143" s="220"/>
      <c r="D143" s="210" t="s">
        <v>194</v>
      </c>
      <c r="E143" s="221" t="s">
        <v>1</v>
      </c>
      <c r="F143" s="222" t="s">
        <v>983</v>
      </c>
      <c r="G143" s="220"/>
      <c r="H143" s="223">
        <v>1.6</v>
      </c>
      <c r="I143" s="224"/>
      <c r="J143" s="224"/>
      <c r="K143" s="220"/>
      <c r="L143" s="220"/>
      <c r="M143" s="225"/>
      <c r="N143" s="226"/>
      <c r="O143" s="227"/>
      <c r="P143" s="227"/>
      <c r="Q143" s="227"/>
      <c r="R143" s="227"/>
      <c r="S143" s="227"/>
      <c r="T143" s="227"/>
      <c r="U143" s="227"/>
      <c r="V143" s="227"/>
      <c r="W143" s="227"/>
      <c r="X143" s="228"/>
      <c r="AT143" s="229" t="s">
        <v>194</v>
      </c>
      <c r="AU143" s="229" t="s">
        <v>165</v>
      </c>
      <c r="AV143" s="14" t="s">
        <v>165</v>
      </c>
      <c r="AW143" s="14" t="s">
        <v>5</v>
      </c>
      <c r="AX143" s="14" t="s">
        <v>82</v>
      </c>
      <c r="AY143" s="229" t="s">
        <v>156</v>
      </c>
    </row>
    <row r="144" spans="1:65" s="2" customFormat="1" ht="24.2" customHeight="1">
      <c r="A144" s="34"/>
      <c r="B144" s="35"/>
      <c r="C144" s="189" t="s">
        <v>164</v>
      </c>
      <c r="D144" s="189" t="s">
        <v>159</v>
      </c>
      <c r="E144" s="190" t="s">
        <v>189</v>
      </c>
      <c r="F144" s="191" t="s">
        <v>190</v>
      </c>
      <c r="G144" s="192" t="s">
        <v>191</v>
      </c>
      <c r="H144" s="193">
        <v>2</v>
      </c>
      <c r="I144" s="194"/>
      <c r="J144" s="194"/>
      <c r="K144" s="195">
        <f>ROUND(P144*H144,2)</f>
        <v>0</v>
      </c>
      <c r="L144" s="191" t="s">
        <v>163</v>
      </c>
      <c r="M144" s="39"/>
      <c r="N144" s="196" t="s">
        <v>1</v>
      </c>
      <c r="O144" s="197" t="s">
        <v>38</v>
      </c>
      <c r="P144" s="198">
        <f>I144+J144</f>
        <v>0</v>
      </c>
      <c r="Q144" s="198">
        <f>ROUND(I144*H144,2)</f>
        <v>0</v>
      </c>
      <c r="R144" s="198">
        <f>ROUND(J144*H144,2)</f>
        <v>0</v>
      </c>
      <c r="S144" s="71"/>
      <c r="T144" s="199">
        <f>S144*H144</f>
        <v>0</v>
      </c>
      <c r="U144" s="199">
        <v>0.25364999999999999</v>
      </c>
      <c r="V144" s="199">
        <f>U144*H144</f>
        <v>0.50729999999999997</v>
      </c>
      <c r="W144" s="199">
        <v>0</v>
      </c>
      <c r="X144" s="200">
        <f>W144*H144</f>
        <v>0</v>
      </c>
      <c r="Y144" s="34"/>
      <c r="Z144" s="34"/>
      <c r="AA144" s="34"/>
      <c r="AB144" s="34"/>
      <c r="AC144" s="34"/>
      <c r="AD144" s="34"/>
      <c r="AE144" s="34"/>
      <c r="AR144" s="201" t="s">
        <v>164</v>
      </c>
      <c r="AT144" s="201" t="s">
        <v>159</v>
      </c>
      <c r="AU144" s="201" t="s">
        <v>165</v>
      </c>
      <c r="AY144" s="17" t="s">
        <v>156</v>
      </c>
      <c r="BE144" s="202">
        <f>IF(O144="základní",K144,0)</f>
        <v>0</v>
      </c>
      <c r="BF144" s="202">
        <f>IF(O144="snížená",K144,0)</f>
        <v>0</v>
      </c>
      <c r="BG144" s="202">
        <f>IF(O144="zákl. přenesená",K144,0)</f>
        <v>0</v>
      </c>
      <c r="BH144" s="202">
        <f>IF(O144="sníž. přenesená",K144,0)</f>
        <v>0</v>
      </c>
      <c r="BI144" s="202">
        <f>IF(O144="nulová",K144,0)</f>
        <v>0</v>
      </c>
      <c r="BJ144" s="17" t="s">
        <v>165</v>
      </c>
      <c r="BK144" s="202">
        <f>ROUND(P144*H144,2)</f>
        <v>0</v>
      </c>
      <c r="BL144" s="17" t="s">
        <v>164</v>
      </c>
      <c r="BM144" s="201" t="s">
        <v>984</v>
      </c>
    </row>
    <row r="145" spans="1:65" s="2" customFormat="1" ht="11.25">
      <c r="A145" s="34"/>
      <c r="B145" s="35"/>
      <c r="C145" s="36"/>
      <c r="D145" s="203" t="s">
        <v>167</v>
      </c>
      <c r="E145" s="36"/>
      <c r="F145" s="204" t="s">
        <v>193</v>
      </c>
      <c r="G145" s="36"/>
      <c r="H145" s="36"/>
      <c r="I145" s="205"/>
      <c r="J145" s="205"/>
      <c r="K145" s="36"/>
      <c r="L145" s="36"/>
      <c r="M145" s="39"/>
      <c r="N145" s="206"/>
      <c r="O145" s="207"/>
      <c r="P145" s="71"/>
      <c r="Q145" s="71"/>
      <c r="R145" s="71"/>
      <c r="S145" s="71"/>
      <c r="T145" s="71"/>
      <c r="U145" s="71"/>
      <c r="V145" s="71"/>
      <c r="W145" s="71"/>
      <c r="X145" s="72"/>
      <c r="Y145" s="34"/>
      <c r="Z145" s="34"/>
      <c r="AA145" s="34"/>
      <c r="AB145" s="34"/>
      <c r="AC145" s="34"/>
      <c r="AD145" s="34"/>
      <c r="AE145" s="34"/>
      <c r="AT145" s="17" t="s">
        <v>167</v>
      </c>
      <c r="AU145" s="17" t="s">
        <v>165</v>
      </c>
    </row>
    <row r="146" spans="1:65" s="13" customFormat="1" ht="11.25">
      <c r="B146" s="208"/>
      <c r="C146" s="209"/>
      <c r="D146" s="210" t="s">
        <v>194</v>
      </c>
      <c r="E146" s="211" t="s">
        <v>1</v>
      </c>
      <c r="F146" s="212" t="s">
        <v>985</v>
      </c>
      <c r="G146" s="209"/>
      <c r="H146" s="211" t="s">
        <v>1</v>
      </c>
      <c r="I146" s="213"/>
      <c r="J146" s="213"/>
      <c r="K146" s="209"/>
      <c r="L146" s="209"/>
      <c r="M146" s="214"/>
      <c r="N146" s="215"/>
      <c r="O146" s="216"/>
      <c r="P146" s="216"/>
      <c r="Q146" s="216"/>
      <c r="R146" s="216"/>
      <c r="S146" s="216"/>
      <c r="T146" s="216"/>
      <c r="U146" s="216"/>
      <c r="V146" s="216"/>
      <c r="W146" s="216"/>
      <c r="X146" s="217"/>
      <c r="AT146" s="218" t="s">
        <v>194</v>
      </c>
      <c r="AU146" s="218" t="s">
        <v>165</v>
      </c>
      <c r="AV146" s="13" t="s">
        <v>82</v>
      </c>
      <c r="AW146" s="13" t="s">
        <v>5</v>
      </c>
      <c r="AX146" s="13" t="s">
        <v>74</v>
      </c>
      <c r="AY146" s="218" t="s">
        <v>156</v>
      </c>
    </row>
    <row r="147" spans="1:65" s="14" customFormat="1" ht="11.25">
      <c r="B147" s="219"/>
      <c r="C147" s="220"/>
      <c r="D147" s="210" t="s">
        <v>194</v>
      </c>
      <c r="E147" s="221" t="s">
        <v>1</v>
      </c>
      <c r="F147" s="222" t="s">
        <v>165</v>
      </c>
      <c r="G147" s="220"/>
      <c r="H147" s="223">
        <v>2</v>
      </c>
      <c r="I147" s="224"/>
      <c r="J147" s="224"/>
      <c r="K147" s="220"/>
      <c r="L147" s="220"/>
      <c r="M147" s="225"/>
      <c r="N147" s="226"/>
      <c r="O147" s="227"/>
      <c r="P147" s="227"/>
      <c r="Q147" s="227"/>
      <c r="R147" s="227"/>
      <c r="S147" s="227"/>
      <c r="T147" s="227"/>
      <c r="U147" s="227"/>
      <c r="V147" s="227"/>
      <c r="W147" s="227"/>
      <c r="X147" s="228"/>
      <c r="AT147" s="229" t="s">
        <v>194</v>
      </c>
      <c r="AU147" s="229" t="s">
        <v>165</v>
      </c>
      <c r="AV147" s="14" t="s">
        <v>165</v>
      </c>
      <c r="AW147" s="14" t="s">
        <v>5</v>
      </c>
      <c r="AX147" s="14" t="s">
        <v>74</v>
      </c>
      <c r="AY147" s="229" t="s">
        <v>156</v>
      </c>
    </row>
    <row r="148" spans="1:65" s="15" customFormat="1" ht="11.25">
      <c r="B148" s="230"/>
      <c r="C148" s="231"/>
      <c r="D148" s="210" t="s">
        <v>194</v>
      </c>
      <c r="E148" s="232" t="s">
        <v>1</v>
      </c>
      <c r="F148" s="233" t="s">
        <v>197</v>
      </c>
      <c r="G148" s="231"/>
      <c r="H148" s="234">
        <v>2</v>
      </c>
      <c r="I148" s="235"/>
      <c r="J148" s="235"/>
      <c r="K148" s="231"/>
      <c r="L148" s="231"/>
      <c r="M148" s="236"/>
      <c r="N148" s="237"/>
      <c r="O148" s="238"/>
      <c r="P148" s="238"/>
      <c r="Q148" s="238"/>
      <c r="R148" s="238"/>
      <c r="S148" s="238"/>
      <c r="T148" s="238"/>
      <c r="U148" s="238"/>
      <c r="V148" s="238"/>
      <c r="W148" s="238"/>
      <c r="X148" s="239"/>
      <c r="AT148" s="240" t="s">
        <v>194</v>
      </c>
      <c r="AU148" s="240" t="s">
        <v>165</v>
      </c>
      <c r="AV148" s="15" t="s">
        <v>164</v>
      </c>
      <c r="AW148" s="15" t="s">
        <v>5</v>
      </c>
      <c r="AX148" s="15" t="s">
        <v>82</v>
      </c>
      <c r="AY148" s="240" t="s">
        <v>156</v>
      </c>
    </row>
    <row r="149" spans="1:65" s="12" customFormat="1" ht="22.9" customHeight="1">
      <c r="B149" s="172"/>
      <c r="C149" s="173"/>
      <c r="D149" s="174" t="s">
        <v>73</v>
      </c>
      <c r="E149" s="187" t="s">
        <v>188</v>
      </c>
      <c r="F149" s="187" t="s">
        <v>198</v>
      </c>
      <c r="G149" s="173"/>
      <c r="H149" s="173"/>
      <c r="I149" s="176"/>
      <c r="J149" s="176"/>
      <c r="K149" s="188">
        <f>BK149</f>
        <v>0</v>
      </c>
      <c r="L149" s="173"/>
      <c r="M149" s="178"/>
      <c r="N149" s="179"/>
      <c r="O149" s="180"/>
      <c r="P149" s="180"/>
      <c r="Q149" s="181">
        <f>SUM(Q150:Q172)</f>
        <v>0</v>
      </c>
      <c r="R149" s="181">
        <f>SUM(R150:R172)</f>
        <v>0</v>
      </c>
      <c r="S149" s="180"/>
      <c r="T149" s="182">
        <f>SUM(T150:T172)</f>
        <v>0</v>
      </c>
      <c r="U149" s="180"/>
      <c r="V149" s="182">
        <f>SUM(V150:V172)</f>
        <v>1.3562000000000001</v>
      </c>
      <c r="W149" s="180"/>
      <c r="X149" s="183">
        <f>SUM(X150:X172)</f>
        <v>0</v>
      </c>
      <c r="AR149" s="184" t="s">
        <v>82</v>
      </c>
      <c r="AT149" s="185" t="s">
        <v>73</v>
      </c>
      <c r="AU149" s="185" t="s">
        <v>82</v>
      </c>
      <c r="AY149" s="184" t="s">
        <v>156</v>
      </c>
      <c r="BK149" s="186">
        <f>SUM(BK150:BK172)</f>
        <v>0</v>
      </c>
    </row>
    <row r="150" spans="1:65" s="2" customFormat="1" ht="24.2" customHeight="1">
      <c r="A150" s="34"/>
      <c r="B150" s="35"/>
      <c r="C150" s="189" t="s">
        <v>199</v>
      </c>
      <c r="D150" s="189" t="s">
        <v>159</v>
      </c>
      <c r="E150" s="190" t="s">
        <v>200</v>
      </c>
      <c r="F150" s="191" t="s">
        <v>201</v>
      </c>
      <c r="G150" s="192" t="s">
        <v>191</v>
      </c>
      <c r="H150" s="193">
        <v>45</v>
      </c>
      <c r="I150" s="194"/>
      <c r="J150" s="194"/>
      <c r="K150" s="195">
        <f>ROUND(P150*H150,2)</f>
        <v>0</v>
      </c>
      <c r="L150" s="191" t="s">
        <v>163</v>
      </c>
      <c r="M150" s="39"/>
      <c r="N150" s="196" t="s">
        <v>1</v>
      </c>
      <c r="O150" s="197" t="s">
        <v>38</v>
      </c>
      <c r="P150" s="198">
        <f>I150+J150</f>
        <v>0</v>
      </c>
      <c r="Q150" s="198">
        <f>ROUND(I150*H150,2)</f>
        <v>0</v>
      </c>
      <c r="R150" s="198">
        <f>ROUND(J150*H150,2)</f>
        <v>0</v>
      </c>
      <c r="S150" s="71"/>
      <c r="T150" s="199">
        <f>S150*H150</f>
        <v>0</v>
      </c>
      <c r="U150" s="199">
        <v>2.9100000000000001E-2</v>
      </c>
      <c r="V150" s="199">
        <f>U150*H150</f>
        <v>1.3095000000000001</v>
      </c>
      <c r="W150" s="199">
        <v>0</v>
      </c>
      <c r="X150" s="200">
        <f>W150*H150</f>
        <v>0</v>
      </c>
      <c r="Y150" s="34"/>
      <c r="Z150" s="34"/>
      <c r="AA150" s="34"/>
      <c r="AB150" s="34"/>
      <c r="AC150" s="34"/>
      <c r="AD150" s="34"/>
      <c r="AE150" s="34"/>
      <c r="AR150" s="201" t="s">
        <v>164</v>
      </c>
      <c r="AT150" s="201" t="s">
        <v>159</v>
      </c>
      <c r="AU150" s="201" t="s">
        <v>165</v>
      </c>
      <c r="AY150" s="17" t="s">
        <v>156</v>
      </c>
      <c r="BE150" s="202">
        <f>IF(O150="základní",K150,0)</f>
        <v>0</v>
      </c>
      <c r="BF150" s="202">
        <f>IF(O150="snížená",K150,0)</f>
        <v>0</v>
      </c>
      <c r="BG150" s="202">
        <f>IF(O150="zákl. přenesená",K150,0)</f>
        <v>0</v>
      </c>
      <c r="BH150" s="202">
        <f>IF(O150="sníž. přenesená",K150,0)</f>
        <v>0</v>
      </c>
      <c r="BI150" s="202">
        <f>IF(O150="nulová",K150,0)</f>
        <v>0</v>
      </c>
      <c r="BJ150" s="17" t="s">
        <v>165</v>
      </c>
      <c r="BK150" s="202">
        <f>ROUND(P150*H150,2)</f>
        <v>0</v>
      </c>
      <c r="BL150" s="17" t="s">
        <v>164</v>
      </c>
      <c r="BM150" s="201" t="s">
        <v>986</v>
      </c>
    </row>
    <row r="151" spans="1:65" s="2" customFormat="1" ht="11.25">
      <c r="A151" s="34"/>
      <c r="B151" s="35"/>
      <c r="C151" s="36"/>
      <c r="D151" s="203" t="s">
        <v>167</v>
      </c>
      <c r="E151" s="36"/>
      <c r="F151" s="204" t="s">
        <v>203</v>
      </c>
      <c r="G151" s="36"/>
      <c r="H151" s="36"/>
      <c r="I151" s="205"/>
      <c r="J151" s="205"/>
      <c r="K151" s="36"/>
      <c r="L151" s="36"/>
      <c r="M151" s="39"/>
      <c r="N151" s="206"/>
      <c r="O151" s="207"/>
      <c r="P151" s="71"/>
      <c r="Q151" s="71"/>
      <c r="R151" s="71"/>
      <c r="S151" s="71"/>
      <c r="T151" s="71"/>
      <c r="U151" s="71"/>
      <c r="V151" s="71"/>
      <c r="W151" s="71"/>
      <c r="X151" s="72"/>
      <c r="Y151" s="34"/>
      <c r="Z151" s="34"/>
      <c r="AA151" s="34"/>
      <c r="AB151" s="34"/>
      <c r="AC151" s="34"/>
      <c r="AD151" s="34"/>
      <c r="AE151" s="34"/>
      <c r="AT151" s="17" t="s">
        <v>167</v>
      </c>
      <c r="AU151" s="17" t="s">
        <v>165</v>
      </c>
    </row>
    <row r="152" spans="1:65" s="2" customFormat="1" ht="24.2" customHeight="1">
      <c r="A152" s="34"/>
      <c r="B152" s="35"/>
      <c r="C152" s="189" t="s">
        <v>204</v>
      </c>
      <c r="D152" s="189" t="s">
        <v>159</v>
      </c>
      <c r="E152" s="190" t="s">
        <v>205</v>
      </c>
      <c r="F152" s="191" t="s">
        <v>206</v>
      </c>
      <c r="G152" s="192" t="s">
        <v>191</v>
      </c>
      <c r="H152" s="193">
        <v>2</v>
      </c>
      <c r="I152" s="194"/>
      <c r="J152" s="194"/>
      <c r="K152" s="195">
        <f>ROUND(P152*H152,2)</f>
        <v>0</v>
      </c>
      <c r="L152" s="191" t="s">
        <v>163</v>
      </c>
      <c r="M152" s="39"/>
      <c r="N152" s="196" t="s">
        <v>1</v>
      </c>
      <c r="O152" s="197" t="s">
        <v>38</v>
      </c>
      <c r="P152" s="198">
        <f>I152+J152</f>
        <v>0</v>
      </c>
      <c r="Q152" s="198">
        <f>ROUND(I152*H152,2)</f>
        <v>0</v>
      </c>
      <c r="R152" s="198">
        <f>ROUND(J152*H152,2)</f>
        <v>0</v>
      </c>
      <c r="S152" s="71"/>
      <c r="T152" s="199">
        <f>S152*H152</f>
        <v>0</v>
      </c>
      <c r="U152" s="199">
        <v>2.5999999999999998E-4</v>
      </c>
      <c r="V152" s="199">
        <f>U152*H152</f>
        <v>5.1999999999999995E-4</v>
      </c>
      <c r="W152" s="199">
        <v>0</v>
      </c>
      <c r="X152" s="200">
        <f>W152*H152</f>
        <v>0</v>
      </c>
      <c r="Y152" s="34"/>
      <c r="Z152" s="34"/>
      <c r="AA152" s="34"/>
      <c r="AB152" s="34"/>
      <c r="AC152" s="34"/>
      <c r="AD152" s="34"/>
      <c r="AE152" s="34"/>
      <c r="AR152" s="201" t="s">
        <v>164</v>
      </c>
      <c r="AT152" s="201" t="s">
        <v>159</v>
      </c>
      <c r="AU152" s="201" t="s">
        <v>165</v>
      </c>
      <c r="AY152" s="17" t="s">
        <v>156</v>
      </c>
      <c r="BE152" s="202">
        <f>IF(O152="základní",K152,0)</f>
        <v>0</v>
      </c>
      <c r="BF152" s="202">
        <f>IF(O152="snížená",K152,0)</f>
        <v>0</v>
      </c>
      <c r="BG152" s="202">
        <f>IF(O152="zákl. přenesená",K152,0)</f>
        <v>0</v>
      </c>
      <c r="BH152" s="202">
        <f>IF(O152="sníž. přenesená",K152,0)</f>
        <v>0</v>
      </c>
      <c r="BI152" s="202">
        <f>IF(O152="nulová",K152,0)</f>
        <v>0</v>
      </c>
      <c r="BJ152" s="17" t="s">
        <v>165</v>
      </c>
      <c r="BK152" s="202">
        <f>ROUND(P152*H152,2)</f>
        <v>0</v>
      </c>
      <c r="BL152" s="17" t="s">
        <v>164</v>
      </c>
      <c r="BM152" s="201" t="s">
        <v>987</v>
      </c>
    </row>
    <row r="153" spans="1:65" s="2" customFormat="1" ht="11.25">
      <c r="A153" s="34"/>
      <c r="B153" s="35"/>
      <c r="C153" s="36"/>
      <c r="D153" s="203" t="s">
        <v>167</v>
      </c>
      <c r="E153" s="36"/>
      <c r="F153" s="204" t="s">
        <v>208</v>
      </c>
      <c r="G153" s="36"/>
      <c r="H153" s="36"/>
      <c r="I153" s="205"/>
      <c r="J153" s="205"/>
      <c r="K153" s="36"/>
      <c r="L153" s="36"/>
      <c r="M153" s="39"/>
      <c r="N153" s="206"/>
      <c r="O153" s="207"/>
      <c r="P153" s="71"/>
      <c r="Q153" s="71"/>
      <c r="R153" s="71"/>
      <c r="S153" s="71"/>
      <c r="T153" s="71"/>
      <c r="U153" s="71"/>
      <c r="V153" s="71"/>
      <c r="W153" s="71"/>
      <c r="X153" s="72"/>
      <c r="Y153" s="34"/>
      <c r="Z153" s="34"/>
      <c r="AA153" s="34"/>
      <c r="AB153" s="34"/>
      <c r="AC153" s="34"/>
      <c r="AD153" s="34"/>
      <c r="AE153" s="34"/>
      <c r="AT153" s="17" t="s">
        <v>167</v>
      </c>
      <c r="AU153" s="17" t="s">
        <v>165</v>
      </c>
    </row>
    <row r="154" spans="1:65" s="13" customFormat="1" ht="11.25">
      <c r="B154" s="208"/>
      <c r="C154" s="209"/>
      <c r="D154" s="210" t="s">
        <v>194</v>
      </c>
      <c r="E154" s="211" t="s">
        <v>1</v>
      </c>
      <c r="F154" s="212" t="s">
        <v>988</v>
      </c>
      <c r="G154" s="209"/>
      <c r="H154" s="211" t="s">
        <v>1</v>
      </c>
      <c r="I154" s="213"/>
      <c r="J154" s="213"/>
      <c r="K154" s="209"/>
      <c r="L154" s="209"/>
      <c r="M154" s="214"/>
      <c r="N154" s="215"/>
      <c r="O154" s="216"/>
      <c r="P154" s="216"/>
      <c r="Q154" s="216"/>
      <c r="R154" s="216"/>
      <c r="S154" s="216"/>
      <c r="T154" s="216"/>
      <c r="U154" s="216"/>
      <c r="V154" s="216"/>
      <c r="W154" s="216"/>
      <c r="X154" s="217"/>
      <c r="AT154" s="218" t="s">
        <v>194</v>
      </c>
      <c r="AU154" s="218" t="s">
        <v>165</v>
      </c>
      <c r="AV154" s="13" t="s">
        <v>82</v>
      </c>
      <c r="AW154" s="13" t="s">
        <v>5</v>
      </c>
      <c r="AX154" s="13" t="s">
        <v>74</v>
      </c>
      <c r="AY154" s="218" t="s">
        <v>156</v>
      </c>
    </row>
    <row r="155" spans="1:65" s="14" customFormat="1" ht="11.25">
      <c r="B155" s="219"/>
      <c r="C155" s="220"/>
      <c r="D155" s="210" t="s">
        <v>194</v>
      </c>
      <c r="E155" s="221" t="s">
        <v>1</v>
      </c>
      <c r="F155" s="222" t="s">
        <v>165</v>
      </c>
      <c r="G155" s="220"/>
      <c r="H155" s="223">
        <v>2</v>
      </c>
      <c r="I155" s="224"/>
      <c r="J155" s="224"/>
      <c r="K155" s="220"/>
      <c r="L155" s="220"/>
      <c r="M155" s="225"/>
      <c r="N155" s="226"/>
      <c r="O155" s="227"/>
      <c r="P155" s="227"/>
      <c r="Q155" s="227"/>
      <c r="R155" s="227"/>
      <c r="S155" s="227"/>
      <c r="T155" s="227"/>
      <c r="U155" s="227"/>
      <c r="V155" s="227"/>
      <c r="W155" s="227"/>
      <c r="X155" s="228"/>
      <c r="AT155" s="229" t="s">
        <v>194</v>
      </c>
      <c r="AU155" s="229" t="s">
        <v>165</v>
      </c>
      <c r="AV155" s="14" t="s">
        <v>165</v>
      </c>
      <c r="AW155" s="14" t="s">
        <v>5</v>
      </c>
      <c r="AX155" s="14" t="s">
        <v>74</v>
      </c>
      <c r="AY155" s="229" t="s">
        <v>156</v>
      </c>
    </row>
    <row r="156" spans="1:65" s="15" customFormat="1" ht="11.25">
      <c r="B156" s="230"/>
      <c r="C156" s="231"/>
      <c r="D156" s="210" t="s">
        <v>194</v>
      </c>
      <c r="E156" s="232" t="s">
        <v>1</v>
      </c>
      <c r="F156" s="233" t="s">
        <v>197</v>
      </c>
      <c r="G156" s="231"/>
      <c r="H156" s="234">
        <v>2</v>
      </c>
      <c r="I156" s="235"/>
      <c r="J156" s="235"/>
      <c r="K156" s="231"/>
      <c r="L156" s="231"/>
      <c r="M156" s="236"/>
      <c r="N156" s="237"/>
      <c r="O156" s="238"/>
      <c r="P156" s="238"/>
      <c r="Q156" s="238"/>
      <c r="R156" s="238"/>
      <c r="S156" s="238"/>
      <c r="T156" s="238"/>
      <c r="U156" s="238"/>
      <c r="V156" s="238"/>
      <c r="W156" s="238"/>
      <c r="X156" s="239"/>
      <c r="AT156" s="240" t="s">
        <v>194</v>
      </c>
      <c r="AU156" s="240" t="s">
        <v>165</v>
      </c>
      <c r="AV156" s="15" t="s">
        <v>164</v>
      </c>
      <c r="AW156" s="15" t="s">
        <v>5</v>
      </c>
      <c r="AX156" s="15" t="s">
        <v>82</v>
      </c>
      <c r="AY156" s="240" t="s">
        <v>156</v>
      </c>
    </row>
    <row r="157" spans="1:65" s="2" customFormat="1" ht="24.2" customHeight="1">
      <c r="A157" s="34"/>
      <c r="B157" s="35"/>
      <c r="C157" s="189" t="s">
        <v>211</v>
      </c>
      <c r="D157" s="189" t="s">
        <v>159</v>
      </c>
      <c r="E157" s="190" t="s">
        <v>212</v>
      </c>
      <c r="F157" s="191" t="s">
        <v>213</v>
      </c>
      <c r="G157" s="192" t="s">
        <v>191</v>
      </c>
      <c r="H157" s="193">
        <v>2</v>
      </c>
      <c r="I157" s="194"/>
      <c r="J157" s="194"/>
      <c r="K157" s="195">
        <f>ROUND(P157*H157,2)</f>
        <v>0</v>
      </c>
      <c r="L157" s="191" t="s">
        <v>163</v>
      </c>
      <c r="M157" s="39"/>
      <c r="N157" s="196" t="s">
        <v>1</v>
      </c>
      <c r="O157" s="197" t="s">
        <v>38</v>
      </c>
      <c r="P157" s="198">
        <f>I157+J157</f>
        <v>0</v>
      </c>
      <c r="Q157" s="198">
        <f>ROUND(I157*H157,2)</f>
        <v>0</v>
      </c>
      <c r="R157" s="198">
        <f>ROUND(J157*H157,2)</f>
        <v>0</v>
      </c>
      <c r="S157" s="71"/>
      <c r="T157" s="199">
        <f>S157*H157</f>
        <v>0</v>
      </c>
      <c r="U157" s="199">
        <v>1.8380000000000001E-2</v>
      </c>
      <c r="V157" s="199">
        <f>U157*H157</f>
        <v>3.6760000000000001E-2</v>
      </c>
      <c r="W157" s="199">
        <v>0</v>
      </c>
      <c r="X157" s="200">
        <f>W157*H157</f>
        <v>0</v>
      </c>
      <c r="Y157" s="34"/>
      <c r="Z157" s="34"/>
      <c r="AA157" s="34"/>
      <c r="AB157" s="34"/>
      <c r="AC157" s="34"/>
      <c r="AD157" s="34"/>
      <c r="AE157" s="34"/>
      <c r="AR157" s="201" t="s">
        <v>164</v>
      </c>
      <c r="AT157" s="201" t="s">
        <v>159</v>
      </c>
      <c r="AU157" s="201" t="s">
        <v>165</v>
      </c>
      <c r="AY157" s="17" t="s">
        <v>156</v>
      </c>
      <c r="BE157" s="202">
        <f>IF(O157="základní",K157,0)</f>
        <v>0</v>
      </c>
      <c r="BF157" s="202">
        <f>IF(O157="snížená",K157,0)</f>
        <v>0</v>
      </c>
      <c r="BG157" s="202">
        <f>IF(O157="zákl. přenesená",K157,0)</f>
        <v>0</v>
      </c>
      <c r="BH157" s="202">
        <f>IF(O157="sníž. přenesená",K157,0)</f>
        <v>0</v>
      </c>
      <c r="BI157" s="202">
        <f>IF(O157="nulová",K157,0)</f>
        <v>0</v>
      </c>
      <c r="BJ157" s="17" t="s">
        <v>165</v>
      </c>
      <c r="BK157" s="202">
        <f>ROUND(P157*H157,2)</f>
        <v>0</v>
      </c>
      <c r="BL157" s="17" t="s">
        <v>164</v>
      </c>
      <c r="BM157" s="201" t="s">
        <v>989</v>
      </c>
    </row>
    <row r="158" spans="1:65" s="2" customFormat="1" ht="11.25">
      <c r="A158" s="34"/>
      <c r="B158" s="35"/>
      <c r="C158" s="36"/>
      <c r="D158" s="203" t="s">
        <v>167</v>
      </c>
      <c r="E158" s="36"/>
      <c r="F158" s="204" t="s">
        <v>215</v>
      </c>
      <c r="G158" s="36"/>
      <c r="H158" s="36"/>
      <c r="I158" s="205"/>
      <c r="J158" s="205"/>
      <c r="K158" s="36"/>
      <c r="L158" s="36"/>
      <c r="M158" s="39"/>
      <c r="N158" s="206"/>
      <c r="O158" s="207"/>
      <c r="P158" s="71"/>
      <c r="Q158" s="71"/>
      <c r="R158" s="71"/>
      <c r="S158" s="71"/>
      <c r="T158" s="71"/>
      <c r="U158" s="71"/>
      <c r="V158" s="71"/>
      <c r="W158" s="71"/>
      <c r="X158" s="72"/>
      <c r="Y158" s="34"/>
      <c r="Z158" s="34"/>
      <c r="AA158" s="34"/>
      <c r="AB158" s="34"/>
      <c r="AC158" s="34"/>
      <c r="AD158" s="34"/>
      <c r="AE158" s="34"/>
      <c r="AT158" s="17" t="s">
        <v>167</v>
      </c>
      <c r="AU158" s="17" t="s">
        <v>165</v>
      </c>
    </row>
    <row r="159" spans="1:65" s="2" customFormat="1" ht="24.2" customHeight="1">
      <c r="A159" s="34"/>
      <c r="B159" s="35"/>
      <c r="C159" s="189" t="s">
        <v>216</v>
      </c>
      <c r="D159" s="189" t="s">
        <v>159</v>
      </c>
      <c r="E159" s="190" t="s">
        <v>217</v>
      </c>
      <c r="F159" s="191" t="s">
        <v>218</v>
      </c>
      <c r="G159" s="192" t="s">
        <v>191</v>
      </c>
      <c r="H159" s="193">
        <v>16</v>
      </c>
      <c r="I159" s="194"/>
      <c r="J159" s="194"/>
      <c r="K159" s="195">
        <f>ROUND(P159*H159,2)</f>
        <v>0</v>
      </c>
      <c r="L159" s="191" t="s">
        <v>163</v>
      </c>
      <c r="M159" s="39"/>
      <c r="N159" s="196" t="s">
        <v>1</v>
      </c>
      <c r="O159" s="197" t="s">
        <v>38</v>
      </c>
      <c r="P159" s="198">
        <f>I159+J159</f>
        <v>0</v>
      </c>
      <c r="Q159" s="198">
        <f>ROUND(I159*H159,2)</f>
        <v>0</v>
      </c>
      <c r="R159" s="198">
        <f>ROUND(J159*H159,2)</f>
        <v>0</v>
      </c>
      <c r="S159" s="71"/>
      <c r="T159" s="199">
        <f>S159*H159</f>
        <v>0</v>
      </c>
      <c r="U159" s="199">
        <v>0</v>
      </c>
      <c r="V159" s="199">
        <f>U159*H159</f>
        <v>0</v>
      </c>
      <c r="W159" s="199">
        <v>0</v>
      </c>
      <c r="X159" s="200">
        <f>W159*H159</f>
        <v>0</v>
      </c>
      <c r="Y159" s="34"/>
      <c r="Z159" s="34"/>
      <c r="AA159" s="34"/>
      <c r="AB159" s="34"/>
      <c r="AC159" s="34"/>
      <c r="AD159" s="34"/>
      <c r="AE159" s="34"/>
      <c r="AR159" s="201" t="s">
        <v>164</v>
      </c>
      <c r="AT159" s="201" t="s">
        <v>159</v>
      </c>
      <c r="AU159" s="201" t="s">
        <v>165</v>
      </c>
      <c r="AY159" s="17" t="s">
        <v>156</v>
      </c>
      <c r="BE159" s="202">
        <f>IF(O159="základní",K159,0)</f>
        <v>0</v>
      </c>
      <c r="BF159" s="202">
        <f>IF(O159="snížená",K159,0)</f>
        <v>0</v>
      </c>
      <c r="BG159" s="202">
        <f>IF(O159="zákl. přenesená",K159,0)</f>
        <v>0</v>
      </c>
      <c r="BH159" s="202">
        <f>IF(O159="sníž. přenesená",K159,0)</f>
        <v>0</v>
      </c>
      <c r="BI159" s="202">
        <f>IF(O159="nulová",K159,0)</f>
        <v>0</v>
      </c>
      <c r="BJ159" s="17" t="s">
        <v>165</v>
      </c>
      <c r="BK159" s="202">
        <f>ROUND(P159*H159,2)</f>
        <v>0</v>
      </c>
      <c r="BL159" s="17" t="s">
        <v>164</v>
      </c>
      <c r="BM159" s="201" t="s">
        <v>990</v>
      </c>
    </row>
    <row r="160" spans="1:65" s="2" customFormat="1" ht="11.25">
      <c r="A160" s="34"/>
      <c r="B160" s="35"/>
      <c r="C160" s="36"/>
      <c r="D160" s="203" t="s">
        <v>167</v>
      </c>
      <c r="E160" s="36"/>
      <c r="F160" s="204" t="s">
        <v>220</v>
      </c>
      <c r="G160" s="36"/>
      <c r="H160" s="36"/>
      <c r="I160" s="205"/>
      <c r="J160" s="205"/>
      <c r="K160" s="36"/>
      <c r="L160" s="36"/>
      <c r="M160" s="39"/>
      <c r="N160" s="206"/>
      <c r="O160" s="207"/>
      <c r="P160" s="71"/>
      <c r="Q160" s="71"/>
      <c r="R160" s="71"/>
      <c r="S160" s="71"/>
      <c r="T160" s="71"/>
      <c r="U160" s="71"/>
      <c r="V160" s="71"/>
      <c r="W160" s="71"/>
      <c r="X160" s="72"/>
      <c r="Y160" s="34"/>
      <c r="Z160" s="34"/>
      <c r="AA160" s="34"/>
      <c r="AB160" s="34"/>
      <c r="AC160" s="34"/>
      <c r="AD160" s="34"/>
      <c r="AE160" s="34"/>
      <c r="AT160" s="17" t="s">
        <v>167</v>
      </c>
      <c r="AU160" s="17" t="s">
        <v>165</v>
      </c>
    </row>
    <row r="161" spans="1:65" s="2" customFormat="1" ht="24.2" customHeight="1">
      <c r="A161" s="34"/>
      <c r="B161" s="35"/>
      <c r="C161" s="189" t="s">
        <v>221</v>
      </c>
      <c r="D161" s="189" t="s">
        <v>159</v>
      </c>
      <c r="E161" s="190" t="s">
        <v>222</v>
      </c>
      <c r="F161" s="191" t="s">
        <v>223</v>
      </c>
      <c r="G161" s="192" t="s">
        <v>191</v>
      </c>
      <c r="H161" s="193">
        <v>10</v>
      </c>
      <c r="I161" s="194"/>
      <c r="J161" s="194"/>
      <c r="K161" s="195">
        <f>ROUND(P161*H161,2)</f>
        <v>0</v>
      </c>
      <c r="L161" s="191" t="s">
        <v>163</v>
      </c>
      <c r="M161" s="39"/>
      <c r="N161" s="196" t="s">
        <v>1</v>
      </c>
      <c r="O161" s="197" t="s">
        <v>38</v>
      </c>
      <c r="P161" s="198">
        <f>I161+J161</f>
        <v>0</v>
      </c>
      <c r="Q161" s="198">
        <f>ROUND(I161*H161,2)</f>
        <v>0</v>
      </c>
      <c r="R161" s="198">
        <f>ROUND(J161*H161,2)</f>
        <v>0</v>
      </c>
      <c r="S161" s="71"/>
      <c r="T161" s="199">
        <f>S161*H161</f>
        <v>0</v>
      </c>
      <c r="U161" s="199">
        <v>0</v>
      </c>
      <c r="V161" s="199">
        <f>U161*H161</f>
        <v>0</v>
      </c>
      <c r="W161" s="199">
        <v>0</v>
      </c>
      <c r="X161" s="200">
        <f>W161*H161</f>
        <v>0</v>
      </c>
      <c r="Y161" s="34"/>
      <c r="Z161" s="34"/>
      <c r="AA161" s="34"/>
      <c r="AB161" s="34"/>
      <c r="AC161" s="34"/>
      <c r="AD161" s="34"/>
      <c r="AE161" s="34"/>
      <c r="AR161" s="201" t="s">
        <v>164</v>
      </c>
      <c r="AT161" s="201" t="s">
        <v>159</v>
      </c>
      <c r="AU161" s="201" t="s">
        <v>165</v>
      </c>
      <c r="AY161" s="17" t="s">
        <v>156</v>
      </c>
      <c r="BE161" s="202">
        <f>IF(O161="základní",K161,0)</f>
        <v>0</v>
      </c>
      <c r="BF161" s="202">
        <f>IF(O161="snížená",K161,0)</f>
        <v>0</v>
      </c>
      <c r="BG161" s="202">
        <f>IF(O161="zákl. přenesená",K161,0)</f>
        <v>0</v>
      </c>
      <c r="BH161" s="202">
        <f>IF(O161="sníž. přenesená",K161,0)</f>
        <v>0</v>
      </c>
      <c r="BI161" s="202">
        <f>IF(O161="nulová",K161,0)</f>
        <v>0</v>
      </c>
      <c r="BJ161" s="17" t="s">
        <v>165</v>
      </c>
      <c r="BK161" s="202">
        <f>ROUND(P161*H161,2)</f>
        <v>0</v>
      </c>
      <c r="BL161" s="17" t="s">
        <v>164</v>
      </c>
      <c r="BM161" s="201" t="s">
        <v>991</v>
      </c>
    </row>
    <row r="162" spans="1:65" s="2" customFormat="1" ht="11.25">
      <c r="A162" s="34"/>
      <c r="B162" s="35"/>
      <c r="C162" s="36"/>
      <c r="D162" s="203" t="s">
        <v>167</v>
      </c>
      <c r="E162" s="36"/>
      <c r="F162" s="204" t="s">
        <v>225</v>
      </c>
      <c r="G162" s="36"/>
      <c r="H162" s="36"/>
      <c r="I162" s="205"/>
      <c r="J162" s="205"/>
      <c r="K162" s="36"/>
      <c r="L162" s="36"/>
      <c r="M162" s="39"/>
      <c r="N162" s="206"/>
      <c r="O162" s="207"/>
      <c r="P162" s="71"/>
      <c r="Q162" s="71"/>
      <c r="R162" s="71"/>
      <c r="S162" s="71"/>
      <c r="T162" s="71"/>
      <c r="U162" s="71"/>
      <c r="V162" s="71"/>
      <c r="W162" s="71"/>
      <c r="X162" s="72"/>
      <c r="Y162" s="34"/>
      <c r="Z162" s="34"/>
      <c r="AA162" s="34"/>
      <c r="AB162" s="34"/>
      <c r="AC162" s="34"/>
      <c r="AD162" s="34"/>
      <c r="AE162" s="34"/>
      <c r="AT162" s="17" t="s">
        <v>167</v>
      </c>
      <c r="AU162" s="17" t="s">
        <v>165</v>
      </c>
    </row>
    <row r="163" spans="1:65" s="2" customFormat="1" ht="24.2" customHeight="1">
      <c r="A163" s="34"/>
      <c r="B163" s="35"/>
      <c r="C163" s="189" t="s">
        <v>226</v>
      </c>
      <c r="D163" s="189" t="s">
        <v>159</v>
      </c>
      <c r="E163" s="190" t="s">
        <v>227</v>
      </c>
      <c r="F163" s="191" t="s">
        <v>228</v>
      </c>
      <c r="G163" s="192" t="s">
        <v>180</v>
      </c>
      <c r="H163" s="193">
        <v>6</v>
      </c>
      <c r="I163" s="194"/>
      <c r="J163" s="194"/>
      <c r="K163" s="195">
        <f>ROUND(P163*H163,2)</f>
        <v>0</v>
      </c>
      <c r="L163" s="191" t="s">
        <v>163</v>
      </c>
      <c r="M163" s="39"/>
      <c r="N163" s="196" t="s">
        <v>1</v>
      </c>
      <c r="O163" s="197" t="s">
        <v>38</v>
      </c>
      <c r="P163" s="198">
        <f>I163+J163</f>
        <v>0</v>
      </c>
      <c r="Q163" s="198">
        <f>ROUND(I163*H163,2)</f>
        <v>0</v>
      </c>
      <c r="R163" s="198">
        <f>ROUND(J163*H163,2)</f>
        <v>0</v>
      </c>
      <c r="S163" s="71"/>
      <c r="T163" s="199">
        <f>S163*H163</f>
        <v>0</v>
      </c>
      <c r="U163" s="199">
        <v>1.5E-3</v>
      </c>
      <c r="V163" s="199">
        <f>U163*H163</f>
        <v>9.0000000000000011E-3</v>
      </c>
      <c r="W163" s="199">
        <v>0</v>
      </c>
      <c r="X163" s="200">
        <f>W163*H163</f>
        <v>0</v>
      </c>
      <c r="Y163" s="34"/>
      <c r="Z163" s="34"/>
      <c r="AA163" s="34"/>
      <c r="AB163" s="34"/>
      <c r="AC163" s="34"/>
      <c r="AD163" s="34"/>
      <c r="AE163" s="34"/>
      <c r="AR163" s="201" t="s">
        <v>164</v>
      </c>
      <c r="AT163" s="201" t="s">
        <v>159</v>
      </c>
      <c r="AU163" s="201" t="s">
        <v>165</v>
      </c>
      <c r="AY163" s="17" t="s">
        <v>156</v>
      </c>
      <c r="BE163" s="202">
        <f>IF(O163="základní",K163,0)</f>
        <v>0</v>
      </c>
      <c r="BF163" s="202">
        <f>IF(O163="snížená",K163,0)</f>
        <v>0</v>
      </c>
      <c r="BG163" s="202">
        <f>IF(O163="zákl. přenesená",K163,0)</f>
        <v>0</v>
      </c>
      <c r="BH163" s="202">
        <f>IF(O163="sníž. přenesená",K163,0)</f>
        <v>0</v>
      </c>
      <c r="BI163" s="202">
        <f>IF(O163="nulová",K163,0)</f>
        <v>0</v>
      </c>
      <c r="BJ163" s="17" t="s">
        <v>165</v>
      </c>
      <c r="BK163" s="202">
        <f>ROUND(P163*H163,2)</f>
        <v>0</v>
      </c>
      <c r="BL163" s="17" t="s">
        <v>164</v>
      </c>
      <c r="BM163" s="201" t="s">
        <v>992</v>
      </c>
    </row>
    <row r="164" spans="1:65" s="2" customFormat="1" ht="11.25">
      <c r="A164" s="34"/>
      <c r="B164" s="35"/>
      <c r="C164" s="36"/>
      <c r="D164" s="203" t="s">
        <v>167</v>
      </c>
      <c r="E164" s="36"/>
      <c r="F164" s="204" t="s">
        <v>230</v>
      </c>
      <c r="G164" s="36"/>
      <c r="H164" s="36"/>
      <c r="I164" s="205"/>
      <c r="J164" s="205"/>
      <c r="K164" s="36"/>
      <c r="L164" s="36"/>
      <c r="M164" s="39"/>
      <c r="N164" s="206"/>
      <c r="O164" s="207"/>
      <c r="P164" s="71"/>
      <c r="Q164" s="71"/>
      <c r="R164" s="71"/>
      <c r="S164" s="71"/>
      <c r="T164" s="71"/>
      <c r="U164" s="71"/>
      <c r="V164" s="71"/>
      <c r="W164" s="71"/>
      <c r="X164" s="72"/>
      <c r="Y164" s="34"/>
      <c r="Z164" s="34"/>
      <c r="AA164" s="34"/>
      <c r="AB164" s="34"/>
      <c r="AC164" s="34"/>
      <c r="AD164" s="34"/>
      <c r="AE164" s="34"/>
      <c r="AT164" s="17" t="s">
        <v>167</v>
      </c>
      <c r="AU164" s="17" t="s">
        <v>165</v>
      </c>
    </row>
    <row r="165" spans="1:65" s="2" customFormat="1" ht="24.2" customHeight="1">
      <c r="A165" s="34"/>
      <c r="B165" s="35"/>
      <c r="C165" s="189" t="s">
        <v>231</v>
      </c>
      <c r="D165" s="189" t="s">
        <v>159</v>
      </c>
      <c r="E165" s="190" t="s">
        <v>232</v>
      </c>
      <c r="F165" s="191" t="s">
        <v>233</v>
      </c>
      <c r="G165" s="192" t="s">
        <v>191</v>
      </c>
      <c r="H165" s="193">
        <v>2</v>
      </c>
      <c r="I165" s="194"/>
      <c r="J165" s="194"/>
      <c r="K165" s="195">
        <f>ROUND(P165*H165,2)</f>
        <v>0</v>
      </c>
      <c r="L165" s="191" t="s">
        <v>163</v>
      </c>
      <c r="M165" s="39"/>
      <c r="N165" s="196" t="s">
        <v>1</v>
      </c>
      <c r="O165" s="197" t="s">
        <v>38</v>
      </c>
      <c r="P165" s="198">
        <f>I165+J165</f>
        <v>0</v>
      </c>
      <c r="Q165" s="198">
        <f>ROUND(I165*H165,2)</f>
        <v>0</v>
      </c>
      <c r="R165" s="198">
        <f>ROUND(J165*H165,2)</f>
        <v>0</v>
      </c>
      <c r="S165" s="71"/>
      <c r="T165" s="199">
        <f>S165*H165</f>
        <v>0</v>
      </c>
      <c r="U165" s="199">
        <v>0</v>
      </c>
      <c r="V165" s="199">
        <f>U165*H165</f>
        <v>0</v>
      </c>
      <c r="W165" s="199">
        <v>0</v>
      </c>
      <c r="X165" s="200">
        <f>W165*H165</f>
        <v>0</v>
      </c>
      <c r="Y165" s="34"/>
      <c r="Z165" s="34"/>
      <c r="AA165" s="34"/>
      <c r="AB165" s="34"/>
      <c r="AC165" s="34"/>
      <c r="AD165" s="34"/>
      <c r="AE165" s="34"/>
      <c r="AR165" s="201" t="s">
        <v>164</v>
      </c>
      <c r="AT165" s="201" t="s">
        <v>159</v>
      </c>
      <c r="AU165" s="201" t="s">
        <v>165</v>
      </c>
      <c r="AY165" s="17" t="s">
        <v>156</v>
      </c>
      <c r="BE165" s="202">
        <f>IF(O165="základní",K165,0)</f>
        <v>0</v>
      </c>
      <c r="BF165" s="202">
        <f>IF(O165="snížená",K165,0)</f>
        <v>0</v>
      </c>
      <c r="BG165" s="202">
        <f>IF(O165="zákl. přenesená",K165,0)</f>
        <v>0</v>
      </c>
      <c r="BH165" s="202">
        <f>IF(O165="sníž. přenesená",K165,0)</f>
        <v>0</v>
      </c>
      <c r="BI165" s="202">
        <f>IF(O165="nulová",K165,0)</f>
        <v>0</v>
      </c>
      <c r="BJ165" s="17" t="s">
        <v>165</v>
      </c>
      <c r="BK165" s="202">
        <f>ROUND(P165*H165,2)</f>
        <v>0</v>
      </c>
      <c r="BL165" s="17" t="s">
        <v>164</v>
      </c>
      <c r="BM165" s="201" t="s">
        <v>993</v>
      </c>
    </row>
    <row r="166" spans="1:65" s="2" customFormat="1" ht="11.25">
      <c r="A166" s="34"/>
      <c r="B166" s="35"/>
      <c r="C166" s="36"/>
      <c r="D166" s="203" t="s">
        <v>167</v>
      </c>
      <c r="E166" s="36"/>
      <c r="F166" s="204" t="s">
        <v>235</v>
      </c>
      <c r="G166" s="36"/>
      <c r="H166" s="36"/>
      <c r="I166" s="205"/>
      <c r="J166" s="205"/>
      <c r="K166" s="36"/>
      <c r="L166" s="36"/>
      <c r="M166" s="39"/>
      <c r="N166" s="206"/>
      <c r="O166" s="207"/>
      <c r="P166" s="71"/>
      <c r="Q166" s="71"/>
      <c r="R166" s="71"/>
      <c r="S166" s="71"/>
      <c r="T166" s="71"/>
      <c r="U166" s="71"/>
      <c r="V166" s="71"/>
      <c r="W166" s="71"/>
      <c r="X166" s="72"/>
      <c r="Y166" s="34"/>
      <c r="Z166" s="34"/>
      <c r="AA166" s="34"/>
      <c r="AB166" s="34"/>
      <c r="AC166" s="34"/>
      <c r="AD166" s="34"/>
      <c r="AE166" s="34"/>
      <c r="AT166" s="17" t="s">
        <v>167</v>
      </c>
      <c r="AU166" s="17" t="s">
        <v>165</v>
      </c>
    </row>
    <row r="167" spans="1:65" s="2" customFormat="1" ht="24.2" customHeight="1">
      <c r="A167" s="34"/>
      <c r="B167" s="35"/>
      <c r="C167" s="189" t="s">
        <v>236</v>
      </c>
      <c r="D167" s="189" t="s">
        <v>159</v>
      </c>
      <c r="E167" s="190" t="s">
        <v>237</v>
      </c>
      <c r="F167" s="191" t="s">
        <v>238</v>
      </c>
      <c r="G167" s="192" t="s">
        <v>180</v>
      </c>
      <c r="H167" s="193">
        <v>4</v>
      </c>
      <c r="I167" s="194"/>
      <c r="J167" s="194"/>
      <c r="K167" s="195">
        <f>ROUND(P167*H167,2)</f>
        <v>0</v>
      </c>
      <c r="L167" s="191" t="s">
        <v>163</v>
      </c>
      <c r="M167" s="39"/>
      <c r="N167" s="196" t="s">
        <v>1</v>
      </c>
      <c r="O167" s="197" t="s">
        <v>38</v>
      </c>
      <c r="P167" s="198">
        <f>I167+J167</f>
        <v>0</v>
      </c>
      <c r="Q167" s="198">
        <f>ROUND(I167*H167,2)</f>
        <v>0</v>
      </c>
      <c r="R167" s="198">
        <f>ROUND(J167*H167,2)</f>
        <v>0</v>
      </c>
      <c r="S167" s="71"/>
      <c r="T167" s="199">
        <f>S167*H167</f>
        <v>0</v>
      </c>
      <c r="U167" s="199">
        <v>0</v>
      </c>
      <c r="V167" s="199">
        <f>U167*H167</f>
        <v>0</v>
      </c>
      <c r="W167" s="199">
        <v>0</v>
      </c>
      <c r="X167" s="200">
        <f>W167*H167</f>
        <v>0</v>
      </c>
      <c r="Y167" s="34"/>
      <c r="Z167" s="34"/>
      <c r="AA167" s="34"/>
      <c r="AB167" s="34"/>
      <c r="AC167" s="34"/>
      <c r="AD167" s="34"/>
      <c r="AE167" s="34"/>
      <c r="AR167" s="201" t="s">
        <v>164</v>
      </c>
      <c r="AT167" s="201" t="s">
        <v>159</v>
      </c>
      <c r="AU167" s="201" t="s">
        <v>165</v>
      </c>
      <c r="AY167" s="17" t="s">
        <v>156</v>
      </c>
      <c r="BE167" s="202">
        <f>IF(O167="základní",K167,0)</f>
        <v>0</v>
      </c>
      <c r="BF167" s="202">
        <f>IF(O167="snížená",K167,0)</f>
        <v>0</v>
      </c>
      <c r="BG167" s="202">
        <f>IF(O167="zákl. přenesená",K167,0)</f>
        <v>0</v>
      </c>
      <c r="BH167" s="202">
        <f>IF(O167="sníž. přenesená",K167,0)</f>
        <v>0</v>
      </c>
      <c r="BI167" s="202">
        <f>IF(O167="nulová",K167,0)</f>
        <v>0</v>
      </c>
      <c r="BJ167" s="17" t="s">
        <v>165</v>
      </c>
      <c r="BK167" s="202">
        <f>ROUND(P167*H167,2)</f>
        <v>0</v>
      </c>
      <c r="BL167" s="17" t="s">
        <v>164</v>
      </c>
      <c r="BM167" s="201" t="s">
        <v>994</v>
      </c>
    </row>
    <row r="168" spans="1:65" s="2" customFormat="1" ht="11.25">
      <c r="A168" s="34"/>
      <c r="B168" s="35"/>
      <c r="C168" s="36"/>
      <c r="D168" s="203" t="s">
        <v>167</v>
      </c>
      <c r="E168" s="36"/>
      <c r="F168" s="204" t="s">
        <v>240</v>
      </c>
      <c r="G168" s="36"/>
      <c r="H168" s="36"/>
      <c r="I168" s="205"/>
      <c r="J168" s="205"/>
      <c r="K168" s="36"/>
      <c r="L168" s="36"/>
      <c r="M168" s="39"/>
      <c r="N168" s="206"/>
      <c r="O168" s="207"/>
      <c r="P168" s="71"/>
      <c r="Q168" s="71"/>
      <c r="R168" s="71"/>
      <c r="S168" s="71"/>
      <c r="T168" s="71"/>
      <c r="U168" s="71"/>
      <c r="V168" s="71"/>
      <c r="W168" s="71"/>
      <c r="X168" s="72"/>
      <c r="Y168" s="34"/>
      <c r="Z168" s="34"/>
      <c r="AA168" s="34"/>
      <c r="AB168" s="34"/>
      <c r="AC168" s="34"/>
      <c r="AD168" s="34"/>
      <c r="AE168" s="34"/>
      <c r="AT168" s="17" t="s">
        <v>167</v>
      </c>
      <c r="AU168" s="17" t="s">
        <v>165</v>
      </c>
    </row>
    <row r="169" spans="1:65" s="14" customFormat="1" ht="11.25">
      <c r="B169" s="219"/>
      <c r="C169" s="220"/>
      <c r="D169" s="210" t="s">
        <v>194</v>
      </c>
      <c r="E169" s="221" t="s">
        <v>1</v>
      </c>
      <c r="F169" s="222" t="s">
        <v>164</v>
      </c>
      <c r="G169" s="220"/>
      <c r="H169" s="223">
        <v>4</v>
      </c>
      <c r="I169" s="224"/>
      <c r="J169" s="224"/>
      <c r="K169" s="220"/>
      <c r="L169" s="220"/>
      <c r="M169" s="225"/>
      <c r="N169" s="226"/>
      <c r="O169" s="227"/>
      <c r="P169" s="227"/>
      <c r="Q169" s="227"/>
      <c r="R169" s="227"/>
      <c r="S169" s="227"/>
      <c r="T169" s="227"/>
      <c r="U169" s="227"/>
      <c r="V169" s="227"/>
      <c r="W169" s="227"/>
      <c r="X169" s="228"/>
      <c r="AT169" s="229" t="s">
        <v>194</v>
      </c>
      <c r="AU169" s="229" t="s">
        <v>165</v>
      </c>
      <c r="AV169" s="14" t="s">
        <v>165</v>
      </c>
      <c r="AW169" s="14" t="s">
        <v>5</v>
      </c>
      <c r="AX169" s="14" t="s">
        <v>74</v>
      </c>
      <c r="AY169" s="229" t="s">
        <v>156</v>
      </c>
    </row>
    <row r="170" spans="1:65" s="15" customFormat="1" ht="11.25">
      <c r="B170" s="230"/>
      <c r="C170" s="231"/>
      <c r="D170" s="210" t="s">
        <v>194</v>
      </c>
      <c r="E170" s="232" t="s">
        <v>1</v>
      </c>
      <c r="F170" s="233" t="s">
        <v>197</v>
      </c>
      <c r="G170" s="231"/>
      <c r="H170" s="234">
        <v>4</v>
      </c>
      <c r="I170" s="235"/>
      <c r="J170" s="235"/>
      <c r="K170" s="231"/>
      <c r="L170" s="231"/>
      <c r="M170" s="236"/>
      <c r="N170" s="237"/>
      <c r="O170" s="238"/>
      <c r="P170" s="238"/>
      <c r="Q170" s="238"/>
      <c r="R170" s="238"/>
      <c r="S170" s="238"/>
      <c r="T170" s="238"/>
      <c r="U170" s="238"/>
      <c r="V170" s="238"/>
      <c r="W170" s="238"/>
      <c r="X170" s="239"/>
      <c r="AT170" s="240" t="s">
        <v>194</v>
      </c>
      <c r="AU170" s="240" t="s">
        <v>165</v>
      </c>
      <c r="AV170" s="15" t="s">
        <v>164</v>
      </c>
      <c r="AW170" s="15" t="s">
        <v>5</v>
      </c>
      <c r="AX170" s="15" t="s">
        <v>82</v>
      </c>
      <c r="AY170" s="240" t="s">
        <v>156</v>
      </c>
    </row>
    <row r="171" spans="1:65" s="2" customFormat="1" ht="24.2" customHeight="1">
      <c r="A171" s="34"/>
      <c r="B171" s="35"/>
      <c r="C171" s="241" t="s">
        <v>9</v>
      </c>
      <c r="D171" s="241" t="s">
        <v>242</v>
      </c>
      <c r="E171" s="242" t="s">
        <v>243</v>
      </c>
      <c r="F171" s="243" t="s">
        <v>244</v>
      </c>
      <c r="G171" s="244" t="s">
        <v>180</v>
      </c>
      <c r="H171" s="245">
        <v>4.2</v>
      </c>
      <c r="I171" s="246"/>
      <c r="J171" s="247"/>
      <c r="K171" s="248">
        <f>ROUND(P171*H171,2)</f>
        <v>0</v>
      </c>
      <c r="L171" s="243" t="s">
        <v>163</v>
      </c>
      <c r="M171" s="249"/>
      <c r="N171" s="250" t="s">
        <v>1</v>
      </c>
      <c r="O171" s="197" t="s">
        <v>38</v>
      </c>
      <c r="P171" s="198">
        <f>I171+J171</f>
        <v>0</v>
      </c>
      <c r="Q171" s="198">
        <f>ROUND(I171*H171,2)</f>
        <v>0</v>
      </c>
      <c r="R171" s="198">
        <f>ROUND(J171*H171,2)</f>
        <v>0</v>
      </c>
      <c r="S171" s="71"/>
      <c r="T171" s="199">
        <f>S171*H171</f>
        <v>0</v>
      </c>
      <c r="U171" s="199">
        <v>1E-4</v>
      </c>
      <c r="V171" s="199">
        <f>U171*H171</f>
        <v>4.2000000000000002E-4</v>
      </c>
      <c r="W171" s="199">
        <v>0</v>
      </c>
      <c r="X171" s="200">
        <f>W171*H171</f>
        <v>0</v>
      </c>
      <c r="Y171" s="34"/>
      <c r="Z171" s="34"/>
      <c r="AA171" s="34"/>
      <c r="AB171" s="34"/>
      <c r="AC171" s="34"/>
      <c r="AD171" s="34"/>
      <c r="AE171" s="34"/>
      <c r="AR171" s="201" t="s">
        <v>204</v>
      </c>
      <c r="AT171" s="201" t="s">
        <v>242</v>
      </c>
      <c r="AU171" s="201" t="s">
        <v>165</v>
      </c>
      <c r="AY171" s="17" t="s">
        <v>156</v>
      </c>
      <c r="BE171" s="202">
        <f>IF(O171="základní",K171,0)</f>
        <v>0</v>
      </c>
      <c r="BF171" s="202">
        <f>IF(O171="snížená",K171,0)</f>
        <v>0</v>
      </c>
      <c r="BG171" s="202">
        <f>IF(O171="zákl. přenesená",K171,0)</f>
        <v>0</v>
      </c>
      <c r="BH171" s="202">
        <f>IF(O171="sníž. přenesená",K171,0)</f>
        <v>0</v>
      </c>
      <c r="BI171" s="202">
        <f>IF(O171="nulová",K171,0)</f>
        <v>0</v>
      </c>
      <c r="BJ171" s="17" t="s">
        <v>165</v>
      </c>
      <c r="BK171" s="202">
        <f>ROUND(P171*H171,2)</f>
        <v>0</v>
      </c>
      <c r="BL171" s="17" t="s">
        <v>164</v>
      </c>
      <c r="BM171" s="201" t="s">
        <v>995</v>
      </c>
    </row>
    <row r="172" spans="1:65" s="14" customFormat="1" ht="11.25">
      <c r="B172" s="219"/>
      <c r="C172" s="220"/>
      <c r="D172" s="210" t="s">
        <v>194</v>
      </c>
      <c r="E172" s="220"/>
      <c r="F172" s="222" t="s">
        <v>996</v>
      </c>
      <c r="G172" s="220"/>
      <c r="H172" s="223">
        <v>4.2</v>
      </c>
      <c r="I172" s="224"/>
      <c r="J172" s="224"/>
      <c r="K172" s="220"/>
      <c r="L172" s="220"/>
      <c r="M172" s="225"/>
      <c r="N172" s="226"/>
      <c r="O172" s="227"/>
      <c r="P172" s="227"/>
      <c r="Q172" s="227"/>
      <c r="R172" s="227"/>
      <c r="S172" s="227"/>
      <c r="T172" s="227"/>
      <c r="U172" s="227"/>
      <c r="V172" s="227"/>
      <c r="W172" s="227"/>
      <c r="X172" s="228"/>
      <c r="AT172" s="229" t="s">
        <v>194</v>
      </c>
      <c r="AU172" s="229" t="s">
        <v>165</v>
      </c>
      <c r="AV172" s="14" t="s">
        <v>165</v>
      </c>
      <c r="AW172" s="14" t="s">
        <v>4</v>
      </c>
      <c r="AX172" s="14" t="s">
        <v>82</v>
      </c>
      <c r="AY172" s="229" t="s">
        <v>156</v>
      </c>
    </row>
    <row r="173" spans="1:65" s="12" customFormat="1" ht="22.9" customHeight="1">
      <c r="B173" s="172"/>
      <c r="C173" s="173"/>
      <c r="D173" s="174" t="s">
        <v>73</v>
      </c>
      <c r="E173" s="187" t="s">
        <v>211</v>
      </c>
      <c r="F173" s="187" t="s">
        <v>247</v>
      </c>
      <c r="G173" s="173"/>
      <c r="H173" s="173"/>
      <c r="I173" s="176"/>
      <c r="J173" s="176"/>
      <c r="K173" s="188">
        <f>BK173</f>
        <v>0</v>
      </c>
      <c r="L173" s="173"/>
      <c r="M173" s="178"/>
      <c r="N173" s="179"/>
      <c r="O173" s="180"/>
      <c r="P173" s="180"/>
      <c r="Q173" s="181">
        <f>SUM(Q174:Q202)</f>
        <v>0</v>
      </c>
      <c r="R173" s="181">
        <f>SUM(R174:R202)</f>
        <v>0</v>
      </c>
      <c r="S173" s="180"/>
      <c r="T173" s="182">
        <f>SUM(T174:T202)</f>
        <v>0</v>
      </c>
      <c r="U173" s="180"/>
      <c r="V173" s="182">
        <f>SUM(V174:V202)</f>
        <v>1.5600000000000002E-3</v>
      </c>
      <c r="W173" s="180"/>
      <c r="X173" s="183">
        <f>SUM(X174:X202)</f>
        <v>2.7881200000000002</v>
      </c>
      <c r="AR173" s="184" t="s">
        <v>82</v>
      </c>
      <c r="AT173" s="185" t="s">
        <v>73</v>
      </c>
      <c r="AU173" s="185" t="s">
        <v>82</v>
      </c>
      <c r="AY173" s="184" t="s">
        <v>156</v>
      </c>
      <c r="BK173" s="186">
        <f>SUM(BK174:BK202)</f>
        <v>0</v>
      </c>
    </row>
    <row r="174" spans="1:65" s="2" customFormat="1" ht="24.2" customHeight="1">
      <c r="A174" s="34"/>
      <c r="B174" s="35"/>
      <c r="C174" s="189" t="s">
        <v>248</v>
      </c>
      <c r="D174" s="189" t="s">
        <v>159</v>
      </c>
      <c r="E174" s="190" t="s">
        <v>249</v>
      </c>
      <c r="F174" s="191" t="s">
        <v>250</v>
      </c>
      <c r="G174" s="192" t="s">
        <v>251</v>
      </c>
      <c r="H174" s="193">
        <v>16</v>
      </c>
      <c r="I174" s="194"/>
      <c r="J174" s="194"/>
      <c r="K174" s="195">
        <f>ROUND(P174*H174,2)</f>
        <v>0</v>
      </c>
      <c r="L174" s="191" t="s">
        <v>163</v>
      </c>
      <c r="M174" s="39"/>
      <c r="N174" s="196" t="s">
        <v>1</v>
      </c>
      <c r="O174" s="197" t="s">
        <v>38</v>
      </c>
      <c r="P174" s="198">
        <f>I174+J174</f>
        <v>0</v>
      </c>
      <c r="Q174" s="198">
        <f>ROUND(I174*H174,2)</f>
        <v>0</v>
      </c>
      <c r="R174" s="198">
        <f>ROUND(J174*H174,2)</f>
        <v>0</v>
      </c>
      <c r="S174" s="71"/>
      <c r="T174" s="199">
        <f>S174*H174</f>
        <v>0</v>
      </c>
      <c r="U174" s="199">
        <v>0</v>
      </c>
      <c r="V174" s="199">
        <f>U174*H174</f>
        <v>0</v>
      </c>
      <c r="W174" s="199">
        <v>0</v>
      </c>
      <c r="X174" s="200">
        <f>W174*H174</f>
        <v>0</v>
      </c>
      <c r="Y174" s="34"/>
      <c r="Z174" s="34"/>
      <c r="AA174" s="34"/>
      <c r="AB174" s="34"/>
      <c r="AC174" s="34"/>
      <c r="AD174" s="34"/>
      <c r="AE174" s="34"/>
      <c r="AR174" s="201" t="s">
        <v>164</v>
      </c>
      <c r="AT174" s="201" t="s">
        <v>159</v>
      </c>
      <c r="AU174" s="201" t="s">
        <v>165</v>
      </c>
      <c r="AY174" s="17" t="s">
        <v>156</v>
      </c>
      <c r="BE174" s="202">
        <f>IF(O174="základní",K174,0)</f>
        <v>0</v>
      </c>
      <c r="BF174" s="202">
        <f>IF(O174="snížená",K174,0)</f>
        <v>0</v>
      </c>
      <c r="BG174" s="202">
        <f>IF(O174="zákl. přenesená",K174,0)</f>
        <v>0</v>
      </c>
      <c r="BH174" s="202">
        <f>IF(O174="sníž. přenesená",K174,0)</f>
        <v>0</v>
      </c>
      <c r="BI174" s="202">
        <f>IF(O174="nulová",K174,0)</f>
        <v>0</v>
      </c>
      <c r="BJ174" s="17" t="s">
        <v>165</v>
      </c>
      <c r="BK174" s="202">
        <f>ROUND(P174*H174,2)</f>
        <v>0</v>
      </c>
      <c r="BL174" s="17" t="s">
        <v>164</v>
      </c>
      <c r="BM174" s="201" t="s">
        <v>997</v>
      </c>
    </row>
    <row r="175" spans="1:65" s="2" customFormat="1" ht="11.25">
      <c r="A175" s="34"/>
      <c r="B175" s="35"/>
      <c r="C175" s="36"/>
      <c r="D175" s="203" t="s">
        <v>167</v>
      </c>
      <c r="E175" s="36"/>
      <c r="F175" s="204" t="s">
        <v>253</v>
      </c>
      <c r="G175" s="36"/>
      <c r="H175" s="36"/>
      <c r="I175" s="205"/>
      <c r="J175" s="205"/>
      <c r="K175" s="36"/>
      <c r="L175" s="36"/>
      <c r="M175" s="39"/>
      <c r="N175" s="206"/>
      <c r="O175" s="207"/>
      <c r="P175" s="71"/>
      <c r="Q175" s="71"/>
      <c r="R175" s="71"/>
      <c r="S175" s="71"/>
      <c r="T175" s="71"/>
      <c r="U175" s="71"/>
      <c r="V175" s="71"/>
      <c r="W175" s="71"/>
      <c r="X175" s="72"/>
      <c r="Y175" s="34"/>
      <c r="Z175" s="34"/>
      <c r="AA175" s="34"/>
      <c r="AB175" s="34"/>
      <c r="AC175" s="34"/>
      <c r="AD175" s="34"/>
      <c r="AE175" s="34"/>
      <c r="AT175" s="17" t="s">
        <v>167</v>
      </c>
      <c r="AU175" s="17" t="s">
        <v>165</v>
      </c>
    </row>
    <row r="176" spans="1:65" s="2" customFormat="1" ht="24.2" customHeight="1">
      <c r="A176" s="34"/>
      <c r="B176" s="35"/>
      <c r="C176" s="189" t="s">
        <v>254</v>
      </c>
      <c r="D176" s="189" t="s">
        <v>159</v>
      </c>
      <c r="E176" s="190" t="s">
        <v>255</v>
      </c>
      <c r="F176" s="191" t="s">
        <v>256</v>
      </c>
      <c r="G176" s="192" t="s">
        <v>257</v>
      </c>
      <c r="H176" s="193">
        <v>6</v>
      </c>
      <c r="I176" s="194"/>
      <c r="J176" s="194"/>
      <c r="K176" s="195">
        <f>ROUND(P176*H176,2)</f>
        <v>0</v>
      </c>
      <c r="L176" s="191" t="s">
        <v>163</v>
      </c>
      <c r="M176" s="39"/>
      <c r="N176" s="196" t="s">
        <v>1</v>
      </c>
      <c r="O176" s="197" t="s">
        <v>38</v>
      </c>
      <c r="P176" s="198">
        <f>I176+J176</f>
        <v>0</v>
      </c>
      <c r="Q176" s="198">
        <f>ROUND(I176*H176,2)</f>
        <v>0</v>
      </c>
      <c r="R176" s="198">
        <f>ROUND(J176*H176,2)</f>
        <v>0</v>
      </c>
      <c r="S176" s="71"/>
      <c r="T176" s="199">
        <f>S176*H176</f>
        <v>0</v>
      </c>
      <c r="U176" s="199">
        <v>0</v>
      </c>
      <c r="V176" s="199">
        <f>U176*H176</f>
        <v>0</v>
      </c>
      <c r="W176" s="199">
        <v>0</v>
      </c>
      <c r="X176" s="200">
        <f>W176*H176</f>
        <v>0</v>
      </c>
      <c r="Y176" s="34"/>
      <c r="Z176" s="34"/>
      <c r="AA176" s="34"/>
      <c r="AB176" s="34"/>
      <c r="AC176" s="34"/>
      <c r="AD176" s="34"/>
      <c r="AE176" s="34"/>
      <c r="AR176" s="201" t="s">
        <v>164</v>
      </c>
      <c r="AT176" s="201" t="s">
        <v>159</v>
      </c>
      <c r="AU176" s="201" t="s">
        <v>165</v>
      </c>
      <c r="AY176" s="17" t="s">
        <v>156</v>
      </c>
      <c r="BE176" s="202">
        <f>IF(O176="základní",K176,0)</f>
        <v>0</v>
      </c>
      <c r="BF176" s="202">
        <f>IF(O176="snížená",K176,0)</f>
        <v>0</v>
      </c>
      <c r="BG176" s="202">
        <f>IF(O176="zákl. přenesená",K176,0)</f>
        <v>0</v>
      </c>
      <c r="BH176" s="202">
        <f>IF(O176="sníž. přenesená",K176,0)</f>
        <v>0</v>
      </c>
      <c r="BI176" s="202">
        <f>IF(O176="nulová",K176,0)</f>
        <v>0</v>
      </c>
      <c r="BJ176" s="17" t="s">
        <v>165</v>
      </c>
      <c r="BK176" s="202">
        <f>ROUND(P176*H176,2)</f>
        <v>0</v>
      </c>
      <c r="BL176" s="17" t="s">
        <v>164</v>
      </c>
      <c r="BM176" s="201" t="s">
        <v>998</v>
      </c>
    </row>
    <row r="177" spans="1:65" s="2" customFormat="1" ht="11.25">
      <c r="A177" s="34"/>
      <c r="B177" s="35"/>
      <c r="C177" s="36"/>
      <c r="D177" s="203" t="s">
        <v>167</v>
      </c>
      <c r="E177" s="36"/>
      <c r="F177" s="204" t="s">
        <v>259</v>
      </c>
      <c r="G177" s="36"/>
      <c r="H177" s="36"/>
      <c r="I177" s="205"/>
      <c r="J177" s="205"/>
      <c r="K177" s="36"/>
      <c r="L177" s="36"/>
      <c r="M177" s="39"/>
      <c r="N177" s="206"/>
      <c r="O177" s="207"/>
      <c r="P177" s="71"/>
      <c r="Q177" s="71"/>
      <c r="R177" s="71"/>
      <c r="S177" s="71"/>
      <c r="T177" s="71"/>
      <c r="U177" s="71"/>
      <c r="V177" s="71"/>
      <c r="W177" s="71"/>
      <c r="X177" s="72"/>
      <c r="Y177" s="34"/>
      <c r="Z177" s="34"/>
      <c r="AA177" s="34"/>
      <c r="AB177" s="34"/>
      <c r="AC177" s="34"/>
      <c r="AD177" s="34"/>
      <c r="AE177" s="34"/>
      <c r="AT177" s="17" t="s">
        <v>167</v>
      </c>
      <c r="AU177" s="17" t="s">
        <v>165</v>
      </c>
    </row>
    <row r="178" spans="1:65" s="13" customFormat="1" ht="11.25">
      <c r="B178" s="208"/>
      <c r="C178" s="209"/>
      <c r="D178" s="210" t="s">
        <v>194</v>
      </c>
      <c r="E178" s="211" t="s">
        <v>1</v>
      </c>
      <c r="F178" s="212" t="s">
        <v>858</v>
      </c>
      <c r="G178" s="209"/>
      <c r="H178" s="211" t="s">
        <v>1</v>
      </c>
      <c r="I178" s="213"/>
      <c r="J178" s="213"/>
      <c r="K178" s="209"/>
      <c r="L178" s="209"/>
      <c r="M178" s="214"/>
      <c r="N178" s="215"/>
      <c r="O178" s="216"/>
      <c r="P178" s="216"/>
      <c r="Q178" s="216"/>
      <c r="R178" s="216"/>
      <c r="S178" s="216"/>
      <c r="T178" s="216"/>
      <c r="U178" s="216"/>
      <c r="V178" s="216"/>
      <c r="W178" s="216"/>
      <c r="X178" s="217"/>
      <c r="AT178" s="218" t="s">
        <v>194</v>
      </c>
      <c r="AU178" s="218" t="s">
        <v>165</v>
      </c>
      <c r="AV178" s="13" t="s">
        <v>82</v>
      </c>
      <c r="AW178" s="13" t="s">
        <v>5</v>
      </c>
      <c r="AX178" s="13" t="s">
        <v>74</v>
      </c>
      <c r="AY178" s="218" t="s">
        <v>156</v>
      </c>
    </row>
    <row r="179" spans="1:65" s="14" customFormat="1" ht="11.25">
      <c r="B179" s="219"/>
      <c r="C179" s="220"/>
      <c r="D179" s="210" t="s">
        <v>194</v>
      </c>
      <c r="E179" s="221" t="s">
        <v>1</v>
      </c>
      <c r="F179" s="222" t="s">
        <v>859</v>
      </c>
      <c r="G179" s="220"/>
      <c r="H179" s="223">
        <v>6</v>
      </c>
      <c r="I179" s="224"/>
      <c r="J179" s="224"/>
      <c r="K179" s="220"/>
      <c r="L179" s="220"/>
      <c r="M179" s="225"/>
      <c r="N179" s="226"/>
      <c r="O179" s="227"/>
      <c r="P179" s="227"/>
      <c r="Q179" s="227"/>
      <c r="R179" s="227"/>
      <c r="S179" s="227"/>
      <c r="T179" s="227"/>
      <c r="U179" s="227"/>
      <c r="V179" s="227"/>
      <c r="W179" s="227"/>
      <c r="X179" s="228"/>
      <c r="AT179" s="229" t="s">
        <v>194</v>
      </c>
      <c r="AU179" s="229" t="s">
        <v>165</v>
      </c>
      <c r="AV179" s="14" t="s">
        <v>165</v>
      </c>
      <c r="AW179" s="14" t="s">
        <v>5</v>
      </c>
      <c r="AX179" s="14" t="s">
        <v>74</v>
      </c>
      <c r="AY179" s="229" t="s">
        <v>156</v>
      </c>
    </row>
    <row r="180" spans="1:65" s="15" customFormat="1" ht="11.25">
      <c r="B180" s="230"/>
      <c r="C180" s="231"/>
      <c r="D180" s="210" t="s">
        <v>194</v>
      </c>
      <c r="E180" s="232" t="s">
        <v>1</v>
      </c>
      <c r="F180" s="233" t="s">
        <v>197</v>
      </c>
      <c r="G180" s="231"/>
      <c r="H180" s="234">
        <v>6</v>
      </c>
      <c r="I180" s="235"/>
      <c r="J180" s="235"/>
      <c r="K180" s="231"/>
      <c r="L180" s="231"/>
      <c r="M180" s="236"/>
      <c r="N180" s="237"/>
      <c r="O180" s="238"/>
      <c r="P180" s="238"/>
      <c r="Q180" s="238"/>
      <c r="R180" s="238"/>
      <c r="S180" s="238"/>
      <c r="T180" s="238"/>
      <c r="U180" s="238"/>
      <c r="V180" s="238"/>
      <c r="W180" s="238"/>
      <c r="X180" s="239"/>
      <c r="AT180" s="240" t="s">
        <v>194</v>
      </c>
      <c r="AU180" s="240" t="s">
        <v>165</v>
      </c>
      <c r="AV180" s="15" t="s">
        <v>164</v>
      </c>
      <c r="AW180" s="15" t="s">
        <v>5</v>
      </c>
      <c r="AX180" s="15" t="s">
        <v>82</v>
      </c>
      <c r="AY180" s="240" t="s">
        <v>156</v>
      </c>
    </row>
    <row r="181" spans="1:65" s="2" customFormat="1" ht="24.2" customHeight="1">
      <c r="A181" s="34"/>
      <c r="B181" s="35"/>
      <c r="C181" s="189" t="s">
        <v>262</v>
      </c>
      <c r="D181" s="189" t="s">
        <v>159</v>
      </c>
      <c r="E181" s="190" t="s">
        <v>263</v>
      </c>
      <c r="F181" s="191" t="s">
        <v>264</v>
      </c>
      <c r="G181" s="192" t="s">
        <v>257</v>
      </c>
      <c r="H181" s="193">
        <v>15</v>
      </c>
      <c r="I181" s="194"/>
      <c r="J181" s="194"/>
      <c r="K181" s="195">
        <f>ROUND(P181*H181,2)</f>
        <v>0</v>
      </c>
      <c r="L181" s="191" t="s">
        <v>163</v>
      </c>
      <c r="M181" s="39"/>
      <c r="N181" s="196" t="s">
        <v>1</v>
      </c>
      <c r="O181" s="197" t="s">
        <v>38</v>
      </c>
      <c r="P181" s="198">
        <f>I181+J181</f>
        <v>0</v>
      </c>
      <c r="Q181" s="198">
        <f>ROUND(I181*H181,2)</f>
        <v>0</v>
      </c>
      <c r="R181" s="198">
        <f>ROUND(J181*H181,2)</f>
        <v>0</v>
      </c>
      <c r="S181" s="71"/>
      <c r="T181" s="199">
        <f>S181*H181</f>
        <v>0</v>
      </c>
      <c r="U181" s="199">
        <v>0</v>
      </c>
      <c r="V181" s="199">
        <f>U181*H181</f>
        <v>0</v>
      </c>
      <c r="W181" s="199">
        <v>0</v>
      </c>
      <c r="X181" s="200">
        <f>W181*H181</f>
        <v>0</v>
      </c>
      <c r="Y181" s="34"/>
      <c r="Z181" s="34"/>
      <c r="AA181" s="34"/>
      <c r="AB181" s="34"/>
      <c r="AC181" s="34"/>
      <c r="AD181" s="34"/>
      <c r="AE181" s="34"/>
      <c r="AR181" s="201" t="s">
        <v>164</v>
      </c>
      <c r="AT181" s="201" t="s">
        <v>159</v>
      </c>
      <c r="AU181" s="201" t="s">
        <v>165</v>
      </c>
      <c r="AY181" s="17" t="s">
        <v>156</v>
      </c>
      <c r="BE181" s="202">
        <f>IF(O181="základní",K181,0)</f>
        <v>0</v>
      </c>
      <c r="BF181" s="202">
        <f>IF(O181="snížená",K181,0)</f>
        <v>0</v>
      </c>
      <c r="BG181" s="202">
        <f>IF(O181="zákl. přenesená",K181,0)</f>
        <v>0</v>
      </c>
      <c r="BH181" s="202">
        <f>IF(O181="sníž. přenesená",K181,0)</f>
        <v>0</v>
      </c>
      <c r="BI181" s="202">
        <f>IF(O181="nulová",K181,0)</f>
        <v>0</v>
      </c>
      <c r="BJ181" s="17" t="s">
        <v>165</v>
      </c>
      <c r="BK181" s="202">
        <f>ROUND(P181*H181,2)</f>
        <v>0</v>
      </c>
      <c r="BL181" s="17" t="s">
        <v>164</v>
      </c>
      <c r="BM181" s="201" t="s">
        <v>999</v>
      </c>
    </row>
    <row r="182" spans="1:65" s="2" customFormat="1" ht="11.25">
      <c r="A182" s="34"/>
      <c r="B182" s="35"/>
      <c r="C182" s="36"/>
      <c r="D182" s="203" t="s">
        <v>167</v>
      </c>
      <c r="E182" s="36"/>
      <c r="F182" s="204" t="s">
        <v>266</v>
      </c>
      <c r="G182" s="36"/>
      <c r="H182" s="36"/>
      <c r="I182" s="205"/>
      <c r="J182" s="205"/>
      <c r="K182" s="36"/>
      <c r="L182" s="36"/>
      <c r="M182" s="39"/>
      <c r="N182" s="206"/>
      <c r="O182" s="207"/>
      <c r="P182" s="71"/>
      <c r="Q182" s="71"/>
      <c r="R182" s="71"/>
      <c r="S182" s="71"/>
      <c r="T182" s="71"/>
      <c r="U182" s="71"/>
      <c r="V182" s="71"/>
      <c r="W182" s="71"/>
      <c r="X182" s="72"/>
      <c r="Y182" s="34"/>
      <c r="Z182" s="34"/>
      <c r="AA182" s="34"/>
      <c r="AB182" s="34"/>
      <c r="AC182" s="34"/>
      <c r="AD182" s="34"/>
      <c r="AE182" s="34"/>
      <c r="AT182" s="17" t="s">
        <v>167</v>
      </c>
      <c r="AU182" s="17" t="s">
        <v>165</v>
      </c>
    </row>
    <row r="183" spans="1:65" s="14" customFormat="1" ht="11.25">
      <c r="B183" s="219"/>
      <c r="C183" s="220"/>
      <c r="D183" s="210" t="s">
        <v>194</v>
      </c>
      <c r="E183" s="221" t="s">
        <v>1</v>
      </c>
      <c r="F183" s="222" t="s">
        <v>1000</v>
      </c>
      <c r="G183" s="220"/>
      <c r="H183" s="223">
        <v>15</v>
      </c>
      <c r="I183" s="224"/>
      <c r="J183" s="224"/>
      <c r="K183" s="220"/>
      <c r="L183" s="220"/>
      <c r="M183" s="225"/>
      <c r="N183" s="226"/>
      <c r="O183" s="227"/>
      <c r="P183" s="227"/>
      <c r="Q183" s="227"/>
      <c r="R183" s="227"/>
      <c r="S183" s="227"/>
      <c r="T183" s="227"/>
      <c r="U183" s="227"/>
      <c r="V183" s="227"/>
      <c r="W183" s="227"/>
      <c r="X183" s="228"/>
      <c r="AT183" s="229" t="s">
        <v>194</v>
      </c>
      <c r="AU183" s="229" t="s">
        <v>165</v>
      </c>
      <c r="AV183" s="14" t="s">
        <v>165</v>
      </c>
      <c r="AW183" s="14" t="s">
        <v>5</v>
      </c>
      <c r="AX183" s="14" t="s">
        <v>82</v>
      </c>
      <c r="AY183" s="229" t="s">
        <v>156</v>
      </c>
    </row>
    <row r="184" spans="1:65" s="2" customFormat="1" ht="24.2" customHeight="1">
      <c r="A184" s="34"/>
      <c r="B184" s="35"/>
      <c r="C184" s="189" t="s">
        <v>268</v>
      </c>
      <c r="D184" s="189" t="s">
        <v>159</v>
      </c>
      <c r="E184" s="190" t="s">
        <v>269</v>
      </c>
      <c r="F184" s="191" t="s">
        <v>270</v>
      </c>
      <c r="G184" s="192" t="s">
        <v>257</v>
      </c>
      <c r="H184" s="193">
        <v>6</v>
      </c>
      <c r="I184" s="194"/>
      <c r="J184" s="194"/>
      <c r="K184" s="195">
        <f>ROUND(P184*H184,2)</f>
        <v>0</v>
      </c>
      <c r="L184" s="191" t="s">
        <v>163</v>
      </c>
      <c r="M184" s="39"/>
      <c r="N184" s="196" t="s">
        <v>1</v>
      </c>
      <c r="O184" s="197" t="s">
        <v>38</v>
      </c>
      <c r="P184" s="198">
        <f>I184+J184</f>
        <v>0</v>
      </c>
      <c r="Q184" s="198">
        <f>ROUND(I184*H184,2)</f>
        <v>0</v>
      </c>
      <c r="R184" s="198">
        <f>ROUND(J184*H184,2)</f>
        <v>0</v>
      </c>
      <c r="S184" s="71"/>
      <c r="T184" s="199">
        <f>S184*H184</f>
        <v>0</v>
      </c>
      <c r="U184" s="199">
        <v>0</v>
      </c>
      <c r="V184" s="199">
        <f>U184*H184</f>
        <v>0</v>
      </c>
      <c r="W184" s="199">
        <v>0</v>
      </c>
      <c r="X184" s="200">
        <f>W184*H184</f>
        <v>0</v>
      </c>
      <c r="Y184" s="34"/>
      <c r="Z184" s="34"/>
      <c r="AA184" s="34"/>
      <c r="AB184" s="34"/>
      <c r="AC184" s="34"/>
      <c r="AD184" s="34"/>
      <c r="AE184" s="34"/>
      <c r="AR184" s="201" t="s">
        <v>164</v>
      </c>
      <c r="AT184" s="201" t="s">
        <v>159</v>
      </c>
      <c r="AU184" s="201" t="s">
        <v>165</v>
      </c>
      <c r="AY184" s="17" t="s">
        <v>156</v>
      </c>
      <c r="BE184" s="202">
        <f>IF(O184="základní",K184,0)</f>
        <v>0</v>
      </c>
      <c r="BF184" s="202">
        <f>IF(O184="snížená",K184,0)</f>
        <v>0</v>
      </c>
      <c r="BG184" s="202">
        <f>IF(O184="zákl. přenesená",K184,0)</f>
        <v>0</v>
      </c>
      <c r="BH184" s="202">
        <f>IF(O184="sníž. přenesená",K184,0)</f>
        <v>0</v>
      </c>
      <c r="BI184" s="202">
        <f>IF(O184="nulová",K184,0)</f>
        <v>0</v>
      </c>
      <c r="BJ184" s="17" t="s">
        <v>165</v>
      </c>
      <c r="BK184" s="202">
        <f>ROUND(P184*H184,2)</f>
        <v>0</v>
      </c>
      <c r="BL184" s="17" t="s">
        <v>164</v>
      </c>
      <c r="BM184" s="201" t="s">
        <v>1001</v>
      </c>
    </row>
    <row r="185" spans="1:65" s="2" customFormat="1" ht="11.25">
      <c r="A185" s="34"/>
      <c r="B185" s="35"/>
      <c r="C185" s="36"/>
      <c r="D185" s="203" t="s">
        <v>167</v>
      </c>
      <c r="E185" s="36"/>
      <c r="F185" s="204" t="s">
        <v>272</v>
      </c>
      <c r="G185" s="36"/>
      <c r="H185" s="36"/>
      <c r="I185" s="205"/>
      <c r="J185" s="205"/>
      <c r="K185" s="36"/>
      <c r="L185" s="36"/>
      <c r="M185" s="39"/>
      <c r="N185" s="206"/>
      <c r="O185" s="207"/>
      <c r="P185" s="71"/>
      <c r="Q185" s="71"/>
      <c r="R185" s="71"/>
      <c r="S185" s="71"/>
      <c r="T185" s="71"/>
      <c r="U185" s="71"/>
      <c r="V185" s="71"/>
      <c r="W185" s="71"/>
      <c r="X185" s="72"/>
      <c r="Y185" s="34"/>
      <c r="Z185" s="34"/>
      <c r="AA185" s="34"/>
      <c r="AB185" s="34"/>
      <c r="AC185" s="34"/>
      <c r="AD185" s="34"/>
      <c r="AE185" s="34"/>
      <c r="AT185" s="17" t="s">
        <v>167</v>
      </c>
      <c r="AU185" s="17" t="s">
        <v>165</v>
      </c>
    </row>
    <row r="186" spans="1:65" s="2" customFormat="1" ht="24.2" customHeight="1">
      <c r="A186" s="34"/>
      <c r="B186" s="35"/>
      <c r="C186" s="189" t="s">
        <v>273</v>
      </c>
      <c r="D186" s="189" t="s">
        <v>159</v>
      </c>
      <c r="E186" s="190" t="s">
        <v>274</v>
      </c>
      <c r="F186" s="191" t="s">
        <v>275</v>
      </c>
      <c r="G186" s="192" t="s">
        <v>191</v>
      </c>
      <c r="H186" s="193">
        <v>30</v>
      </c>
      <c r="I186" s="194"/>
      <c r="J186" s="194"/>
      <c r="K186" s="195">
        <f>ROUND(P186*H186,2)</f>
        <v>0</v>
      </c>
      <c r="L186" s="191" t="s">
        <v>163</v>
      </c>
      <c r="M186" s="39"/>
      <c r="N186" s="196" t="s">
        <v>1</v>
      </c>
      <c r="O186" s="197" t="s">
        <v>38</v>
      </c>
      <c r="P186" s="198">
        <f>I186+J186</f>
        <v>0</v>
      </c>
      <c r="Q186" s="198">
        <f>ROUND(I186*H186,2)</f>
        <v>0</v>
      </c>
      <c r="R186" s="198">
        <f>ROUND(J186*H186,2)</f>
        <v>0</v>
      </c>
      <c r="S186" s="71"/>
      <c r="T186" s="199">
        <f>S186*H186</f>
        <v>0</v>
      </c>
      <c r="U186" s="199">
        <v>4.0000000000000003E-5</v>
      </c>
      <c r="V186" s="199">
        <f>U186*H186</f>
        <v>1.2000000000000001E-3</v>
      </c>
      <c r="W186" s="199">
        <v>0</v>
      </c>
      <c r="X186" s="200">
        <f>W186*H186</f>
        <v>0</v>
      </c>
      <c r="Y186" s="34"/>
      <c r="Z186" s="34"/>
      <c r="AA186" s="34"/>
      <c r="AB186" s="34"/>
      <c r="AC186" s="34"/>
      <c r="AD186" s="34"/>
      <c r="AE186" s="34"/>
      <c r="AR186" s="201" t="s">
        <v>164</v>
      </c>
      <c r="AT186" s="201" t="s">
        <v>159</v>
      </c>
      <c r="AU186" s="201" t="s">
        <v>165</v>
      </c>
      <c r="AY186" s="17" t="s">
        <v>156</v>
      </c>
      <c r="BE186" s="202">
        <f>IF(O186="základní",K186,0)</f>
        <v>0</v>
      </c>
      <c r="BF186" s="202">
        <f>IF(O186="snížená",K186,0)</f>
        <v>0</v>
      </c>
      <c r="BG186" s="202">
        <f>IF(O186="zákl. přenesená",K186,0)</f>
        <v>0</v>
      </c>
      <c r="BH186" s="202">
        <f>IF(O186="sníž. přenesená",K186,0)</f>
        <v>0</v>
      </c>
      <c r="BI186" s="202">
        <f>IF(O186="nulová",K186,0)</f>
        <v>0</v>
      </c>
      <c r="BJ186" s="17" t="s">
        <v>165</v>
      </c>
      <c r="BK186" s="202">
        <f>ROUND(P186*H186,2)</f>
        <v>0</v>
      </c>
      <c r="BL186" s="17" t="s">
        <v>164</v>
      </c>
      <c r="BM186" s="201" t="s">
        <v>1002</v>
      </c>
    </row>
    <row r="187" spans="1:65" s="2" customFormat="1" ht="11.25">
      <c r="A187" s="34"/>
      <c r="B187" s="35"/>
      <c r="C187" s="36"/>
      <c r="D187" s="203" t="s">
        <v>167</v>
      </c>
      <c r="E187" s="36"/>
      <c r="F187" s="204" t="s">
        <v>277</v>
      </c>
      <c r="G187" s="36"/>
      <c r="H187" s="36"/>
      <c r="I187" s="205"/>
      <c r="J187" s="205"/>
      <c r="K187" s="36"/>
      <c r="L187" s="36"/>
      <c r="M187" s="39"/>
      <c r="N187" s="206"/>
      <c r="O187" s="207"/>
      <c r="P187" s="71"/>
      <c r="Q187" s="71"/>
      <c r="R187" s="71"/>
      <c r="S187" s="71"/>
      <c r="T187" s="71"/>
      <c r="U187" s="71"/>
      <c r="V187" s="71"/>
      <c r="W187" s="71"/>
      <c r="X187" s="72"/>
      <c r="Y187" s="34"/>
      <c r="Z187" s="34"/>
      <c r="AA187" s="34"/>
      <c r="AB187" s="34"/>
      <c r="AC187" s="34"/>
      <c r="AD187" s="34"/>
      <c r="AE187" s="34"/>
      <c r="AT187" s="17" t="s">
        <v>167</v>
      </c>
      <c r="AU187" s="17" t="s">
        <v>165</v>
      </c>
    </row>
    <row r="188" spans="1:65" s="14" customFormat="1" ht="11.25">
      <c r="B188" s="219"/>
      <c r="C188" s="220"/>
      <c r="D188" s="210" t="s">
        <v>194</v>
      </c>
      <c r="E188" s="221" t="s">
        <v>1</v>
      </c>
      <c r="F188" s="222" t="s">
        <v>9</v>
      </c>
      <c r="G188" s="220"/>
      <c r="H188" s="223">
        <v>15</v>
      </c>
      <c r="I188" s="224"/>
      <c r="J188" s="224"/>
      <c r="K188" s="220"/>
      <c r="L188" s="220"/>
      <c r="M188" s="225"/>
      <c r="N188" s="226"/>
      <c r="O188" s="227"/>
      <c r="P188" s="227"/>
      <c r="Q188" s="227"/>
      <c r="R188" s="227"/>
      <c r="S188" s="227"/>
      <c r="T188" s="227"/>
      <c r="U188" s="227"/>
      <c r="V188" s="227"/>
      <c r="W188" s="227"/>
      <c r="X188" s="228"/>
      <c r="AT188" s="229" t="s">
        <v>194</v>
      </c>
      <c r="AU188" s="229" t="s">
        <v>165</v>
      </c>
      <c r="AV188" s="14" t="s">
        <v>165</v>
      </c>
      <c r="AW188" s="14" t="s">
        <v>5</v>
      </c>
      <c r="AX188" s="14" t="s">
        <v>82</v>
      </c>
      <c r="AY188" s="229" t="s">
        <v>156</v>
      </c>
    </row>
    <row r="189" spans="1:65" s="14" customFormat="1" ht="11.25">
      <c r="B189" s="219"/>
      <c r="C189" s="220"/>
      <c r="D189" s="210" t="s">
        <v>194</v>
      </c>
      <c r="E189" s="220"/>
      <c r="F189" s="222" t="s">
        <v>1003</v>
      </c>
      <c r="G189" s="220"/>
      <c r="H189" s="223">
        <v>30</v>
      </c>
      <c r="I189" s="224"/>
      <c r="J189" s="224"/>
      <c r="K189" s="220"/>
      <c r="L189" s="220"/>
      <c r="M189" s="225"/>
      <c r="N189" s="226"/>
      <c r="O189" s="227"/>
      <c r="P189" s="227"/>
      <c r="Q189" s="227"/>
      <c r="R189" s="227"/>
      <c r="S189" s="227"/>
      <c r="T189" s="227"/>
      <c r="U189" s="227"/>
      <c r="V189" s="227"/>
      <c r="W189" s="227"/>
      <c r="X189" s="228"/>
      <c r="AT189" s="229" t="s">
        <v>194</v>
      </c>
      <c r="AU189" s="229" t="s">
        <v>165</v>
      </c>
      <c r="AV189" s="14" t="s">
        <v>165</v>
      </c>
      <c r="AW189" s="14" t="s">
        <v>4</v>
      </c>
      <c r="AX189" s="14" t="s">
        <v>82</v>
      </c>
      <c r="AY189" s="229" t="s">
        <v>156</v>
      </c>
    </row>
    <row r="190" spans="1:65" s="2" customFormat="1" ht="24.2" customHeight="1">
      <c r="A190" s="34"/>
      <c r="B190" s="35"/>
      <c r="C190" s="189" t="s">
        <v>8</v>
      </c>
      <c r="D190" s="189" t="s">
        <v>159</v>
      </c>
      <c r="E190" s="190" t="s">
        <v>280</v>
      </c>
      <c r="F190" s="191" t="s">
        <v>281</v>
      </c>
      <c r="G190" s="192" t="s">
        <v>191</v>
      </c>
      <c r="H190" s="193">
        <v>9</v>
      </c>
      <c r="I190" s="194"/>
      <c r="J190" s="194"/>
      <c r="K190" s="195">
        <f>ROUND(P190*H190,2)</f>
        <v>0</v>
      </c>
      <c r="L190" s="191" t="s">
        <v>163</v>
      </c>
      <c r="M190" s="39"/>
      <c r="N190" s="196" t="s">
        <v>1</v>
      </c>
      <c r="O190" s="197" t="s">
        <v>38</v>
      </c>
      <c r="P190" s="198">
        <f>I190+J190</f>
        <v>0</v>
      </c>
      <c r="Q190" s="198">
        <f>ROUND(I190*H190,2)</f>
        <v>0</v>
      </c>
      <c r="R190" s="198">
        <f>ROUND(J190*H190,2)</f>
        <v>0</v>
      </c>
      <c r="S190" s="71"/>
      <c r="T190" s="199">
        <f>S190*H190</f>
        <v>0</v>
      </c>
      <c r="U190" s="199">
        <v>4.0000000000000003E-5</v>
      </c>
      <c r="V190" s="199">
        <f>U190*H190</f>
        <v>3.6000000000000002E-4</v>
      </c>
      <c r="W190" s="199">
        <v>0</v>
      </c>
      <c r="X190" s="200">
        <f>W190*H190</f>
        <v>0</v>
      </c>
      <c r="Y190" s="34"/>
      <c r="Z190" s="34"/>
      <c r="AA190" s="34"/>
      <c r="AB190" s="34"/>
      <c r="AC190" s="34"/>
      <c r="AD190" s="34"/>
      <c r="AE190" s="34"/>
      <c r="AR190" s="201" t="s">
        <v>164</v>
      </c>
      <c r="AT190" s="201" t="s">
        <v>159</v>
      </c>
      <c r="AU190" s="201" t="s">
        <v>165</v>
      </c>
      <c r="AY190" s="17" t="s">
        <v>156</v>
      </c>
      <c r="BE190" s="202">
        <f>IF(O190="základní",K190,0)</f>
        <v>0</v>
      </c>
      <c r="BF190" s="202">
        <f>IF(O190="snížená",K190,0)</f>
        <v>0</v>
      </c>
      <c r="BG190" s="202">
        <f>IF(O190="zákl. přenesená",K190,0)</f>
        <v>0</v>
      </c>
      <c r="BH190" s="202">
        <f>IF(O190="sníž. přenesená",K190,0)</f>
        <v>0</v>
      </c>
      <c r="BI190" s="202">
        <f>IF(O190="nulová",K190,0)</f>
        <v>0</v>
      </c>
      <c r="BJ190" s="17" t="s">
        <v>165</v>
      </c>
      <c r="BK190" s="202">
        <f>ROUND(P190*H190,2)</f>
        <v>0</v>
      </c>
      <c r="BL190" s="17" t="s">
        <v>164</v>
      </c>
      <c r="BM190" s="201" t="s">
        <v>1004</v>
      </c>
    </row>
    <row r="191" spans="1:65" s="2" customFormat="1" ht="11.25">
      <c r="A191" s="34"/>
      <c r="B191" s="35"/>
      <c r="C191" s="36"/>
      <c r="D191" s="203" t="s">
        <v>167</v>
      </c>
      <c r="E191" s="36"/>
      <c r="F191" s="204" t="s">
        <v>283</v>
      </c>
      <c r="G191" s="36"/>
      <c r="H191" s="36"/>
      <c r="I191" s="205"/>
      <c r="J191" s="205"/>
      <c r="K191" s="36"/>
      <c r="L191" s="36"/>
      <c r="M191" s="39"/>
      <c r="N191" s="206"/>
      <c r="O191" s="207"/>
      <c r="P191" s="71"/>
      <c r="Q191" s="71"/>
      <c r="R191" s="71"/>
      <c r="S191" s="71"/>
      <c r="T191" s="71"/>
      <c r="U191" s="71"/>
      <c r="V191" s="71"/>
      <c r="W191" s="71"/>
      <c r="X191" s="72"/>
      <c r="Y191" s="34"/>
      <c r="Z191" s="34"/>
      <c r="AA191" s="34"/>
      <c r="AB191" s="34"/>
      <c r="AC191" s="34"/>
      <c r="AD191" s="34"/>
      <c r="AE191" s="34"/>
      <c r="AT191" s="17" t="s">
        <v>167</v>
      </c>
      <c r="AU191" s="17" t="s">
        <v>165</v>
      </c>
    </row>
    <row r="192" spans="1:65" s="2" customFormat="1" ht="24">
      <c r="A192" s="34"/>
      <c r="B192" s="35"/>
      <c r="C192" s="189" t="s">
        <v>292</v>
      </c>
      <c r="D192" s="189" t="s">
        <v>159</v>
      </c>
      <c r="E192" s="190" t="s">
        <v>293</v>
      </c>
      <c r="F192" s="191" t="s">
        <v>294</v>
      </c>
      <c r="G192" s="192" t="s">
        <v>287</v>
      </c>
      <c r="H192" s="193">
        <v>0.72</v>
      </c>
      <c r="I192" s="194"/>
      <c r="J192" s="194"/>
      <c r="K192" s="195">
        <f>ROUND(P192*H192,2)</f>
        <v>0</v>
      </c>
      <c r="L192" s="191" t="s">
        <v>163</v>
      </c>
      <c r="M192" s="39"/>
      <c r="N192" s="196" t="s">
        <v>1</v>
      </c>
      <c r="O192" s="197" t="s">
        <v>38</v>
      </c>
      <c r="P192" s="198">
        <f>I192+J192</f>
        <v>0</v>
      </c>
      <c r="Q192" s="198">
        <f>ROUND(I192*H192,2)</f>
        <v>0</v>
      </c>
      <c r="R192" s="198">
        <f>ROUND(J192*H192,2)</f>
        <v>0</v>
      </c>
      <c r="S192" s="71"/>
      <c r="T192" s="199">
        <f>S192*H192</f>
        <v>0</v>
      </c>
      <c r="U192" s="199">
        <v>0</v>
      </c>
      <c r="V192" s="199">
        <f>U192*H192</f>
        <v>0</v>
      </c>
      <c r="W192" s="199">
        <v>1.671</v>
      </c>
      <c r="X192" s="200">
        <f>W192*H192</f>
        <v>1.20312</v>
      </c>
      <c r="Y192" s="34"/>
      <c r="Z192" s="34"/>
      <c r="AA192" s="34"/>
      <c r="AB192" s="34"/>
      <c r="AC192" s="34"/>
      <c r="AD192" s="34"/>
      <c r="AE192" s="34"/>
      <c r="AR192" s="201" t="s">
        <v>164</v>
      </c>
      <c r="AT192" s="201" t="s">
        <v>159</v>
      </c>
      <c r="AU192" s="201" t="s">
        <v>165</v>
      </c>
      <c r="AY192" s="17" t="s">
        <v>156</v>
      </c>
      <c r="BE192" s="202">
        <f>IF(O192="základní",K192,0)</f>
        <v>0</v>
      </c>
      <c r="BF192" s="202">
        <f>IF(O192="snížená",K192,0)</f>
        <v>0</v>
      </c>
      <c r="BG192" s="202">
        <f>IF(O192="zákl. přenesená",K192,0)</f>
        <v>0</v>
      </c>
      <c r="BH192" s="202">
        <f>IF(O192="sníž. přenesená",K192,0)</f>
        <v>0</v>
      </c>
      <c r="BI192" s="202">
        <f>IF(O192="nulová",K192,0)</f>
        <v>0</v>
      </c>
      <c r="BJ192" s="17" t="s">
        <v>165</v>
      </c>
      <c r="BK192" s="202">
        <f>ROUND(P192*H192,2)</f>
        <v>0</v>
      </c>
      <c r="BL192" s="17" t="s">
        <v>164</v>
      </c>
      <c r="BM192" s="201" t="s">
        <v>1005</v>
      </c>
    </row>
    <row r="193" spans="1:65" s="2" customFormat="1" ht="11.25">
      <c r="A193" s="34"/>
      <c r="B193" s="35"/>
      <c r="C193" s="36"/>
      <c r="D193" s="203" t="s">
        <v>167</v>
      </c>
      <c r="E193" s="36"/>
      <c r="F193" s="204" t="s">
        <v>296</v>
      </c>
      <c r="G193" s="36"/>
      <c r="H193" s="36"/>
      <c r="I193" s="205"/>
      <c r="J193" s="205"/>
      <c r="K193" s="36"/>
      <c r="L193" s="36"/>
      <c r="M193" s="39"/>
      <c r="N193" s="206"/>
      <c r="O193" s="207"/>
      <c r="P193" s="71"/>
      <c r="Q193" s="71"/>
      <c r="R193" s="71"/>
      <c r="S193" s="71"/>
      <c r="T193" s="71"/>
      <c r="U193" s="71"/>
      <c r="V193" s="71"/>
      <c r="W193" s="71"/>
      <c r="X193" s="72"/>
      <c r="Y193" s="34"/>
      <c r="Z193" s="34"/>
      <c r="AA193" s="34"/>
      <c r="AB193" s="34"/>
      <c r="AC193" s="34"/>
      <c r="AD193" s="34"/>
      <c r="AE193" s="34"/>
      <c r="AT193" s="17" t="s">
        <v>167</v>
      </c>
      <c r="AU193" s="17" t="s">
        <v>165</v>
      </c>
    </row>
    <row r="194" spans="1:65" s="13" customFormat="1" ht="11.25">
      <c r="B194" s="208"/>
      <c r="C194" s="209"/>
      <c r="D194" s="210" t="s">
        <v>194</v>
      </c>
      <c r="E194" s="211" t="s">
        <v>1</v>
      </c>
      <c r="F194" s="212" t="s">
        <v>1006</v>
      </c>
      <c r="G194" s="209"/>
      <c r="H194" s="211" t="s">
        <v>1</v>
      </c>
      <c r="I194" s="213"/>
      <c r="J194" s="213"/>
      <c r="K194" s="209"/>
      <c r="L194" s="209"/>
      <c r="M194" s="214"/>
      <c r="N194" s="215"/>
      <c r="O194" s="216"/>
      <c r="P194" s="216"/>
      <c r="Q194" s="216"/>
      <c r="R194" s="216"/>
      <c r="S194" s="216"/>
      <c r="T194" s="216"/>
      <c r="U194" s="216"/>
      <c r="V194" s="216"/>
      <c r="W194" s="216"/>
      <c r="X194" s="217"/>
      <c r="AT194" s="218" t="s">
        <v>194</v>
      </c>
      <c r="AU194" s="218" t="s">
        <v>165</v>
      </c>
      <c r="AV194" s="13" t="s">
        <v>82</v>
      </c>
      <c r="AW194" s="13" t="s">
        <v>5</v>
      </c>
      <c r="AX194" s="13" t="s">
        <v>74</v>
      </c>
      <c r="AY194" s="218" t="s">
        <v>156</v>
      </c>
    </row>
    <row r="195" spans="1:65" s="14" customFormat="1" ht="11.25">
      <c r="B195" s="219"/>
      <c r="C195" s="220"/>
      <c r="D195" s="210" t="s">
        <v>194</v>
      </c>
      <c r="E195" s="221" t="s">
        <v>1</v>
      </c>
      <c r="F195" s="222" t="s">
        <v>1007</v>
      </c>
      <c r="G195" s="220"/>
      <c r="H195" s="223">
        <v>0.72</v>
      </c>
      <c r="I195" s="224"/>
      <c r="J195" s="224"/>
      <c r="K195" s="220"/>
      <c r="L195" s="220"/>
      <c r="M195" s="225"/>
      <c r="N195" s="226"/>
      <c r="O195" s="227"/>
      <c r="P195" s="227"/>
      <c r="Q195" s="227"/>
      <c r="R195" s="227"/>
      <c r="S195" s="227"/>
      <c r="T195" s="227"/>
      <c r="U195" s="227"/>
      <c r="V195" s="227"/>
      <c r="W195" s="227"/>
      <c r="X195" s="228"/>
      <c r="AT195" s="229" t="s">
        <v>194</v>
      </c>
      <c r="AU195" s="229" t="s">
        <v>165</v>
      </c>
      <c r="AV195" s="14" t="s">
        <v>165</v>
      </c>
      <c r="AW195" s="14" t="s">
        <v>5</v>
      </c>
      <c r="AX195" s="14" t="s">
        <v>74</v>
      </c>
      <c r="AY195" s="229" t="s">
        <v>156</v>
      </c>
    </row>
    <row r="196" spans="1:65" s="15" customFormat="1" ht="11.25">
      <c r="B196" s="230"/>
      <c r="C196" s="231"/>
      <c r="D196" s="210" t="s">
        <v>194</v>
      </c>
      <c r="E196" s="232" t="s">
        <v>1</v>
      </c>
      <c r="F196" s="233" t="s">
        <v>197</v>
      </c>
      <c r="G196" s="231"/>
      <c r="H196" s="234">
        <v>0.72</v>
      </c>
      <c r="I196" s="235"/>
      <c r="J196" s="235"/>
      <c r="K196" s="231"/>
      <c r="L196" s="231"/>
      <c r="M196" s="236"/>
      <c r="N196" s="237"/>
      <c r="O196" s="238"/>
      <c r="P196" s="238"/>
      <c r="Q196" s="238"/>
      <c r="R196" s="238"/>
      <c r="S196" s="238"/>
      <c r="T196" s="238"/>
      <c r="U196" s="238"/>
      <c r="V196" s="238"/>
      <c r="W196" s="238"/>
      <c r="X196" s="239"/>
      <c r="AT196" s="240" t="s">
        <v>194</v>
      </c>
      <c r="AU196" s="240" t="s">
        <v>165</v>
      </c>
      <c r="AV196" s="15" t="s">
        <v>164</v>
      </c>
      <c r="AW196" s="15" t="s">
        <v>5</v>
      </c>
      <c r="AX196" s="15" t="s">
        <v>82</v>
      </c>
      <c r="AY196" s="240" t="s">
        <v>156</v>
      </c>
    </row>
    <row r="197" spans="1:65" s="2" customFormat="1" ht="24.2" customHeight="1">
      <c r="A197" s="34"/>
      <c r="B197" s="35"/>
      <c r="C197" s="189" t="s">
        <v>278</v>
      </c>
      <c r="D197" s="189" t="s">
        <v>159</v>
      </c>
      <c r="E197" s="190" t="s">
        <v>299</v>
      </c>
      <c r="F197" s="191" t="s">
        <v>300</v>
      </c>
      <c r="G197" s="192" t="s">
        <v>162</v>
      </c>
      <c r="H197" s="193">
        <v>1</v>
      </c>
      <c r="I197" s="194"/>
      <c r="J197" s="194"/>
      <c r="K197" s="195">
        <f>ROUND(P197*H197,2)</f>
        <v>0</v>
      </c>
      <c r="L197" s="191" t="s">
        <v>163</v>
      </c>
      <c r="M197" s="39"/>
      <c r="N197" s="196" t="s">
        <v>1</v>
      </c>
      <c r="O197" s="197" t="s">
        <v>38</v>
      </c>
      <c r="P197" s="198">
        <f>I197+J197</f>
        <v>0</v>
      </c>
      <c r="Q197" s="198">
        <f>ROUND(I197*H197,2)</f>
        <v>0</v>
      </c>
      <c r="R197" s="198">
        <f>ROUND(J197*H197,2)</f>
        <v>0</v>
      </c>
      <c r="S197" s="71"/>
      <c r="T197" s="199">
        <f>S197*H197</f>
        <v>0</v>
      </c>
      <c r="U197" s="199">
        <v>0</v>
      </c>
      <c r="V197" s="199">
        <f>U197*H197</f>
        <v>0</v>
      </c>
      <c r="W197" s="199">
        <v>0.68500000000000005</v>
      </c>
      <c r="X197" s="200">
        <f>W197*H197</f>
        <v>0.68500000000000005</v>
      </c>
      <c r="Y197" s="34"/>
      <c r="Z197" s="34"/>
      <c r="AA197" s="34"/>
      <c r="AB197" s="34"/>
      <c r="AC197" s="34"/>
      <c r="AD197" s="34"/>
      <c r="AE197" s="34"/>
      <c r="AR197" s="201" t="s">
        <v>164</v>
      </c>
      <c r="AT197" s="201" t="s">
        <v>159</v>
      </c>
      <c r="AU197" s="201" t="s">
        <v>165</v>
      </c>
      <c r="AY197" s="17" t="s">
        <v>156</v>
      </c>
      <c r="BE197" s="202">
        <f>IF(O197="základní",K197,0)</f>
        <v>0</v>
      </c>
      <c r="BF197" s="202">
        <f>IF(O197="snížená",K197,0)</f>
        <v>0</v>
      </c>
      <c r="BG197" s="202">
        <f>IF(O197="zákl. přenesená",K197,0)</f>
        <v>0</v>
      </c>
      <c r="BH197" s="202">
        <f>IF(O197="sníž. přenesená",K197,0)</f>
        <v>0</v>
      </c>
      <c r="BI197" s="202">
        <f>IF(O197="nulová",K197,0)</f>
        <v>0</v>
      </c>
      <c r="BJ197" s="17" t="s">
        <v>165</v>
      </c>
      <c r="BK197" s="202">
        <f>ROUND(P197*H197,2)</f>
        <v>0</v>
      </c>
      <c r="BL197" s="17" t="s">
        <v>164</v>
      </c>
      <c r="BM197" s="201" t="s">
        <v>1008</v>
      </c>
    </row>
    <row r="198" spans="1:65" s="2" customFormat="1" ht="11.25">
      <c r="A198" s="34"/>
      <c r="B198" s="35"/>
      <c r="C198" s="36"/>
      <c r="D198" s="203" t="s">
        <v>167</v>
      </c>
      <c r="E198" s="36"/>
      <c r="F198" s="204" t="s">
        <v>302</v>
      </c>
      <c r="G198" s="36"/>
      <c r="H198" s="36"/>
      <c r="I198" s="205"/>
      <c r="J198" s="205"/>
      <c r="K198" s="36"/>
      <c r="L198" s="36"/>
      <c r="M198" s="39"/>
      <c r="N198" s="206"/>
      <c r="O198" s="207"/>
      <c r="P198" s="71"/>
      <c r="Q198" s="71"/>
      <c r="R198" s="71"/>
      <c r="S198" s="71"/>
      <c r="T198" s="71"/>
      <c r="U198" s="71"/>
      <c r="V198" s="71"/>
      <c r="W198" s="71"/>
      <c r="X198" s="72"/>
      <c r="Y198" s="34"/>
      <c r="Z198" s="34"/>
      <c r="AA198" s="34"/>
      <c r="AB198" s="34"/>
      <c r="AC198" s="34"/>
      <c r="AD198" s="34"/>
      <c r="AE198" s="34"/>
      <c r="AT198" s="17" t="s">
        <v>167</v>
      </c>
      <c r="AU198" s="17" t="s">
        <v>165</v>
      </c>
    </row>
    <row r="199" spans="1:65" s="13" customFormat="1" ht="11.25">
      <c r="B199" s="208"/>
      <c r="C199" s="209"/>
      <c r="D199" s="210" t="s">
        <v>194</v>
      </c>
      <c r="E199" s="211" t="s">
        <v>1</v>
      </c>
      <c r="F199" s="212" t="s">
        <v>303</v>
      </c>
      <c r="G199" s="209"/>
      <c r="H199" s="211" t="s">
        <v>1</v>
      </c>
      <c r="I199" s="213"/>
      <c r="J199" s="213"/>
      <c r="K199" s="209"/>
      <c r="L199" s="209"/>
      <c r="M199" s="214"/>
      <c r="N199" s="215"/>
      <c r="O199" s="216"/>
      <c r="P199" s="216"/>
      <c r="Q199" s="216"/>
      <c r="R199" s="216"/>
      <c r="S199" s="216"/>
      <c r="T199" s="216"/>
      <c r="U199" s="216"/>
      <c r="V199" s="216"/>
      <c r="W199" s="216"/>
      <c r="X199" s="217"/>
      <c r="AT199" s="218" t="s">
        <v>194</v>
      </c>
      <c r="AU199" s="218" t="s">
        <v>165</v>
      </c>
      <c r="AV199" s="13" t="s">
        <v>82</v>
      </c>
      <c r="AW199" s="13" t="s">
        <v>5</v>
      </c>
      <c r="AX199" s="13" t="s">
        <v>74</v>
      </c>
      <c r="AY199" s="218" t="s">
        <v>156</v>
      </c>
    </row>
    <row r="200" spans="1:65" s="14" customFormat="1" ht="11.25">
      <c r="B200" s="219"/>
      <c r="C200" s="220"/>
      <c r="D200" s="210" t="s">
        <v>194</v>
      </c>
      <c r="E200" s="221" t="s">
        <v>1</v>
      </c>
      <c r="F200" s="222" t="s">
        <v>82</v>
      </c>
      <c r="G200" s="220"/>
      <c r="H200" s="223">
        <v>1</v>
      </c>
      <c r="I200" s="224"/>
      <c r="J200" s="224"/>
      <c r="K200" s="220"/>
      <c r="L200" s="220"/>
      <c r="M200" s="225"/>
      <c r="N200" s="226"/>
      <c r="O200" s="227"/>
      <c r="P200" s="227"/>
      <c r="Q200" s="227"/>
      <c r="R200" s="227"/>
      <c r="S200" s="227"/>
      <c r="T200" s="227"/>
      <c r="U200" s="227"/>
      <c r="V200" s="227"/>
      <c r="W200" s="227"/>
      <c r="X200" s="228"/>
      <c r="AT200" s="229" t="s">
        <v>194</v>
      </c>
      <c r="AU200" s="229" t="s">
        <v>165</v>
      </c>
      <c r="AV200" s="14" t="s">
        <v>165</v>
      </c>
      <c r="AW200" s="14" t="s">
        <v>5</v>
      </c>
      <c r="AX200" s="14" t="s">
        <v>82</v>
      </c>
      <c r="AY200" s="229" t="s">
        <v>156</v>
      </c>
    </row>
    <row r="201" spans="1:65" s="2" customFormat="1" ht="37.9" customHeight="1">
      <c r="A201" s="34"/>
      <c r="B201" s="35"/>
      <c r="C201" s="189" t="s">
        <v>304</v>
      </c>
      <c r="D201" s="189" t="s">
        <v>159</v>
      </c>
      <c r="E201" s="190" t="s">
        <v>305</v>
      </c>
      <c r="F201" s="191" t="s">
        <v>306</v>
      </c>
      <c r="G201" s="192" t="s">
        <v>191</v>
      </c>
      <c r="H201" s="193">
        <v>45</v>
      </c>
      <c r="I201" s="194"/>
      <c r="J201" s="194"/>
      <c r="K201" s="195">
        <f>ROUND(P201*H201,2)</f>
        <v>0</v>
      </c>
      <c r="L201" s="191" t="s">
        <v>163</v>
      </c>
      <c r="M201" s="39"/>
      <c r="N201" s="196" t="s">
        <v>1</v>
      </c>
      <c r="O201" s="197" t="s">
        <v>38</v>
      </c>
      <c r="P201" s="198">
        <f>I201+J201</f>
        <v>0</v>
      </c>
      <c r="Q201" s="198">
        <f>ROUND(I201*H201,2)</f>
        <v>0</v>
      </c>
      <c r="R201" s="198">
        <f>ROUND(J201*H201,2)</f>
        <v>0</v>
      </c>
      <c r="S201" s="71"/>
      <c r="T201" s="199">
        <f>S201*H201</f>
        <v>0</v>
      </c>
      <c r="U201" s="199">
        <v>0</v>
      </c>
      <c r="V201" s="199">
        <f>U201*H201</f>
        <v>0</v>
      </c>
      <c r="W201" s="199">
        <v>0.02</v>
      </c>
      <c r="X201" s="200">
        <f>W201*H201</f>
        <v>0.9</v>
      </c>
      <c r="Y201" s="34"/>
      <c r="Z201" s="34"/>
      <c r="AA201" s="34"/>
      <c r="AB201" s="34"/>
      <c r="AC201" s="34"/>
      <c r="AD201" s="34"/>
      <c r="AE201" s="34"/>
      <c r="AR201" s="201" t="s">
        <v>164</v>
      </c>
      <c r="AT201" s="201" t="s">
        <v>159</v>
      </c>
      <c r="AU201" s="201" t="s">
        <v>165</v>
      </c>
      <c r="AY201" s="17" t="s">
        <v>156</v>
      </c>
      <c r="BE201" s="202">
        <f>IF(O201="základní",K201,0)</f>
        <v>0</v>
      </c>
      <c r="BF201" s="202">
        <f>IF(O201="snížená",K201,0)</f>
        <v>0</v>
      </c>
      <c r="BG201" s="202">
        <f>IF(O201="zákl. přenesená",K201,0)</f>
        <v>0</v>
      </c>
      <c r="BH201" s="202">
        <f>IF(O201="sníž. přenesená",K201,0)</f>
        <v>0</v>
      </c>
      <c r="BI201" s="202">
        <f>IF(O201="nulová",K201,0)</f>
        <v>0</v>
      </c>
      <c r="BJ201" s="17" t="s">
        <v>165</v>
      </c>
      <c r="BK201" s="202">
        <f>ROUND(P201*H201,2)</f>
        <v>0</v>
      </c>
      <c r="BL201" s="17" t="s">
        <v>164</v>
      </c>
      <c r="BM201" s="201" t="s">
        <v>1009</v>
      </c>
    </row>
    <row r="202" spans="1:65" s="2" customFormat="1" ht="11.25">
      <c r="A202" s="34"/>
      <c r="B202" s="35"/>
      <c r="C202" s="36"/>
      <c r="D202" s="203" t="s">
        <v>167</v>
      </c>
      <c r="E202" s="36"/>
      <c r="F202" s="204" t="s">
        <v>308</v>
      </c>
      <c r="G202" s="36"/>
      <c r="H202" s="36"/>
      <c r="I202" s="205"/>
      <c r="J202" s="205"/>
      <c r="K202" s="36"/>
      <c r="L202" s="36"/>
      <c r="M202" s="39"/>
      <c r="N202" s="206"/>
      <c r="O202" s="207"/>
      <c r="P202" s="71"/>
      <c r="Q202" s="71"/>
      <c r="R202" s="71"/>
      <c r="S202" s="71"/>
      <c r="T202" s="71"/>
      <c r="U202" s="71"/>
      <c r="V202" s="71"/>
      <c r="W202" s="71"/>
      <c r="X202" s="72"/>
      <c r="Y202" s="34"/>
      <c r="Z202" s="34"/>
      <c r="AA202" s="34"/>
      <c r="AB202" s="34"/>
      <c r="AC202" s="34"/>
      <c r="AD202" s="34"/>
      <c r="AE202" s="34"/>
      <c r="AT202" s="17" t="s">
        <v>167</v>
      </c>
      <c r="AU202" s="17" t="s">
        <v>165</v>
      </c>
    </row>
    <row r="203" spans="1:65" s="12" customFormat="1" ht="22.9" customHeight="1">
      <c r="B203" s="172"/>
      <c r="C203" s="173"/>
      <c r="D203" s="174" t="s">
        <v>73</v>
      </c>
      <c r="E203" s="187" t="s">
        <v>309</v>
      </c>
      <c r="F203" s="187" t="s">
        <v>310</v>
      </c>
      <c r="G203" s="173"/>
      <c r="H203" s="173"/>
      <c r="I203" s="176"/>
      <c r="J203" s="176"/>
      <c r="K203" s="188">
        <f>BK203</f>
        <v>0</v>
      </c>
      <c r="L203" s="173"/>
      <c r="M203" s="178"/>
      <c r="N203" s="179"/>
      <c r="O203" s="180"/>
      <c r="P203" s="180"/>
      <c r="Q203" s="181">
        <f>SUM(Q204:Q217)</f>
        <v>0</v>
      </c>
      <c r="R203" s="181">
        <f>SUM(R204:R217)</f>
        <v>0</v>
      </c>
      <c r="S203" s="180"/>
      <c r="T203" s="182">
        <f>SUM(T204:T217)</f>
        <v>0</v>
      </c>
      <c r="U203" s="180"/>
      <c r="V203" s="182">
        <f>SUM(V204:V217)</f>
        <v>0</v>
      </c>
      <c r="W203" s="180"/>
      <c r="X203" s="183">
        <f>SUM(X204:X217)</f>
        <v>0</v>
      </c>
      <c r="AR203" s="184" t="s">
        <v>82</v>
      </c>
      <c r="AT203" s="185" t="s">
        <v>73</v>
      </c>
      <c r="AU203" s="185" t="s">
        <v>82</v>
      </c>
      <c r="AY203" s="184" t="s">
        <v>156</v>
      </c>
      <c r="BK203" s="186">
        <f>SUM(BK204:BK217)</f>
        <v>0</v>
      </c>
    </row>
    <row r="204" spans="1:65" s="2" customFormat="1" ht="24.2" customHeight="1">
      <c r="A204" s="34"/>
      <c r="B204" s="35"/>
      <c r="C204" s="189" t="s">
        <v>311</v>
      </c>
      <c r="D204" s="189" t="s">
        <v>159</v>
      </c>
      <c r="E204" s="190" t="s">
        <v>312</v>
      </c>
      <c r="F204" s="191" t="s">
        <v>313</v>
      </c>
      <c r="G204" s="192" t="s">
        <v>314</v>
      </c>
      <c r="H204" s="193">
        <v>3.0590000000000002</v>
      </c>
      <c r="I204" s="194"/>
      <c r="J204" s="194"/>
      <c r="K204" s="195">
        <f>ROUND(P204*H204,2)</f>
        <v>0</v>
      </c>
      <c r="L204" s="191" t="s">
        <v>163</v>
      </c>
      <c r="M204" s="39"/>
      <c r="N204" s="196" t="s">
        <v>1</v>
      </c>
      <c r="O204" s="197" t="s">
        <v>38</v>
      </c>
      <c r="P204" s="198">
        <f>I204+J204</f>
        <v>0</v>
      </c>
      <c r="Q204" s="198">
        <f>ROUND(I204*H204,2)</f>
        <v>0</v>
      </c>
      <c r="R204" s="198">
        <f>ROUND(J204*H204,2)</f>
        <v>0</v>
      </c>
      <c r="S204" s="71"/>
      <c r="T204" s="199">
        <f>S204*H204</f>
        <v>0</v>
      </c>
      <c r="U204" s="199">
        <v>0</v>
      </c>
      <c r="V204" s="199">
        <f>U204*H204</f>
        <v>0</v>
      </c>
      <c r="W204" s="199">
        <v>0</v>
      </c>
      <c r="X204" s="200">
        <f>W204*H204</f>
        <v>0</v>
      </c>
      <c r="Y204" s="34"/>
      <c r="Z204" s="34"/>
      <c r="AA204" s="34"/>
      <c r="AB204" s="34"/>
      <c r="AC204" s="34"/>
      <c r="AD204" s="34"/>
      <c r="AE204" s="34"/>
      <c r="AR204" s="201" t="s">
        <v>164</v>
      </c>
      <c r="AT204" s="201" t="s">
        <v>159</v>
      </c>
      <c r="AU204" s="201" t="s">
        <v>165</v>
      </c>
      <c r="AY204" s="17" t="s">
        <v>156</v>
      </c>
      <c r="BE204" s="202">
        <f>IF(O204="základní",K204,0)</f>
        <v>0</v>
      </c>
      <c r="BF204" s="202">
        <f>IF(O204="snížená",K204,0)</f>
        <v>0</v>
      </c>
      <c r="BG204" s="202">
        <f>IF(O204="zákl. přenesená",K204,0)</f>
        <v>0</v>
      </c>
      <c r="BH204" s="202">
        <f>IF(O204="sníž. přenesená",K204,0)</f>
        <v>0</v>
      </c>
      <c r="BI204" s="202">
        <f>IF(O204="nulová",K204,0)</f>
        <v>0</v>
      </c>
      <c r="BJ204" s="17" t="s">
        <v>165</v>
      </c>
      <c r="BK204" s="202">
        <f>ROUND(P204*H204,2)</f>
        <v>0</v>
      </c>
      <c r="BL204" s="17" t="s">
        <v>164</v>
      </c>
      <c r="BM204" s="201" t="s">
        <v>1010</v>
      </c>
    </row>
    <row r="205" spans="1:65" s="2" customFormat="1" ht="11.25">
      <c r="A205" s="34"/>
      <c r="B205" s="35"/>
      <c r="C205" s="36"/>
      <c r="D205" s="203" t="s">
        <v>167</v>
      </c>
      <c r="E205" s="36"/>
      <c r="F205" s="204" t="s">
        <v>316</v>
      </c>
      <c r="G205" s="36"/>
      <c r="H205" s="36"/>
      <c r="I205" s="205"/>
      <c r="J205" s="205"/>
      <c r="K205" s="36"/>
      <c r="L205" s="36"/>
      <c r="M205" s="39"/>
      <c r="N205" s="206"/>
      <c r="O205" s="207"/>
      <c r="P205" s="71"/>
      <c r="Q205" s="71"/>
      <c r="R205" s="71"/>
      <c r="S205" s="71"/>
      <c r="T205" s="71"/>
      <c r="U205" s="71"/>
      <c r="V205" s="71"/>
      <c r="W205" s="71"/>
      <c r="X205" s="72"/>
      <c r="Y205" s="34"/>
      <c r="Z205" s="34"/>
      <c r="AA205" s="34"/>
      <c r="AB205" s="34"/>
      <c r="AC205" s="34"/>
      <c r="AD205" s="34"/>
      <c r="AE205" s="34"/>
      <c r="AT205" s="17" t="s">
        <v>167</v>
      </c>
      <c r="AU205" s="17" t="s">
        <v>165</v>
      </c>
    </row>
    <row r="206" spans="1:65" s="2" customFormat="1" ht="33" customHeight="1">
      <c r="A206" s="34"/>
      <c r="B206" s="35"/>
      <c r="C206" s="189" t="s">
        <v>317</v>
      </c>
      <c r="D206" s="189" t="s">
        <v>159</v>
      </c>
      <c r="E206" s="190" t="s">
        <v>318</v>
      </c>
      <c r="F206" s="191" t="s">
        <v>319</v>
      </c>
      <c r="G206" s="192" t="s">
        <v>314</v>
      </c>
      <c r="H206" s="193">
        <v>6.1180000000000003</v>
      </c>
      <c r="I206" s="194"/>
      <c r="J206" s="194"/>
      <c r="K206" s="195">
        <f>ROUND(P206*H206,2)</f>
        <v>0</v>
      </c>
      <c r="L206" s="191" t="s">
        <v>163</v>
      </c>
      <c r="M206" s="39"/>
      <c r="N206" s="196" t="s">
        <v>1</v>
      </c>
      <c r="O206" s="197" t="s">
        <v>38</v>
      </c>
      <c r="P206" s="198">
        <f>I206+J206</f>
        <v>0</v>
      </c>
      <c r="Q206" s="198">
        <f>ROUND(I206*H206,2)</f>
        <v>0</v>
      </c>
      <c r="R206" s="198">
        <f>ROUND(J206*H206,2)</f>
        <v>0</v>
      </c>
      <c r="S206" s="71"/>
      <c r="T206" s="199">
        <f>S206*H206</f>
        <v>0</v>
      </c>
      <c r="U206" s="199">
        <v>0</v>
      </c>
      <c r="V206" s="199">
        <f>U206*H206</f>
        <v>0</v>
      </c>
      <c r="W206" s="199">
        <v>0</v>
      </c>
      <c r="X206" s="200">
        <f>W206*H206</f>
        <v>0</v>
      </c>
      <c r="Y206" s="34"/>
      <c r="Z206" s="34"/>
      <c r="AA206" s="34"/>
      <c r="AB206" s="34"/>
      <c r="AC206" s="34"/>
      <c r="AD206" s="34"/>
      <c r="AE206" s="34"/>
      <c r="AR206" s="201" t="s">
        <v>164</v>
      </c>
      <c r="AT206" s="201" t="s">
        <v>159</v>
      </c>
      <c r="AU206" s="201" t="s">
        <v>165</v>
      </c>
      <c r="AY206" s="17" t="s">
        <v>156</v>
      </c>
      <c r="BE206" s="202">
        <f>IF(O206="základní",K206,0)</f>
        <v>0</v>
      </c>
      <c r="BF206" s="202">
        <f>IF(O206="snížená",K206,0)</f>
        <v>0</v>
      </c>
      <c r="BG206" s="202">
        <f>IF(O206="zákl. přenesená",K206,0)</f>
        <v>0</v>
      </c>
      <c r="BH206" s="202">
        <f>IF(O206="sníž. přenesená",K206,0)</f>
        <v>0</v>
      </c>
      <c r="BI206" s="202">
        <f>IF(O206="nulová",K206,0)</f>
        <v>0</v>
      </c>
      <c r="BJ206" s="17" t="s">
        <v>165</v>
      </c>
      <c r="BK206" s="202">
        <f>ROUND(P206*H206,2)</f>
        <v>0</v>
      </c>
      <c r="BL206" s="17" t="s">
        <v>164</v>
      </c>
      <c r="BM206" s="201" t="s">
        <v>1011</v>
      </c>
    </row>
    <row r="207" spans="1:65" s="2" customFormat="1" ht="11.25">
      <c r="A207" s="34"/>
      <c r="B207" s="35"/>
      <c r="C207" s="36"/>
      <c r="D207" s="203" t="s">
        <v>167</v>
      </c>
      <c r="E207" s="36"/>
      <c r="F207" s="204" t="s">
        <v>321</v>
      </c>
      <c r="G207" s="36"/>
      <c r="H207" s="36"/>
      <c r="I207" s="205"/>
      <c r="J207" s="205"/>
      <c r="K207" s="36"/>
      <c r="L207" s="36"/>
      <c r="M207" s="39"/>
      <c r="N207" s="206"/>
      <c r="O207" s="207"/>
      <c r="P207" s="71"/>
      <c r="Q207" s="71"/>
      <c r="R207" s="71"/>
      <c r="S207" s="71"/>
      <c r="T207" s="71"/>
      <c r="U207" s="71"/>
      <c r="V207" s="71"/>
      <c r="W207" s="71"/>
      <c r="X207" s="72"/>
      <c r="Y207" s="34"/>
      <c r="Z207" s="34"/>
      <c r="AA207" s="34"/>
      <c r="AB207" s="34"/>
      <c r="AC207" s="34"/>
      <c r="AD207" s="34"/>
      <c r="AE207" s="34"/>
      <c r="AT207" s="17" t="s">
        <v>167</v>
      </c>
      <c r="AU207" s="17" t="s">
        <v>165</v>
      </c>
    </row>
    <row r="208" spans="1:65" s="14" customFormat="1" ht="11.25">
      <c r="B208" s="219"/>
      <c r="C208" s="220"/>
      <c r="D208" s="210" t="s">
        <v>194</v>
      </c>
      <c r="E208" s="220"/>
      <c r="F208" s="222" t="s">
        <v>1012</v>
      </c>
      <c r="G208" s="220"/>
      <c r="H208" s="223">
        <v>6.1180000000000003</v>
      </c>
      <c r="I208" s="224"/>
      <c r="J208" s="224"/>
      <c r="K208" s="220"/>
      <c r="L208" s="220"/>
      <c r="M208" s="225"/>
      <c r="N208" s="226"/>
      <c r="O208" s="227"/>
      <c r="P208" s="227"/>
      <c r="Q208" s="227"/>
      <c r="R208" s="227"/>
      <c r="S208" s="227"/>
      <c r="T208" s="227"/>
      <c r="U208" s="227"/>
      <c r="V208" s="227"/>
      <c r="W208" s="227"/>
      <c r="X208" s="228"/>
      <c r="AT208" s="229" t="s">
        <v>194</v>
      </c>
      <c r="AU208" s="229" t="s">
        <v>165</v>
      </c>
      <c r="AV208" s="14" t="s">
        <v>165</v>
      </c>
      <c r="AW208" s="14" t="s">
        <v>4</v>
      </c>
      <c r="AX208" s="14" t="s">
        <v>82</v>
      </c>
      <c r="AY208" s="229" t="s">
        <v>156</v>
      </c>
    </row>
    <row r="209" spans="1:65" s="2" customFormat="1" ht="24.2" customHeight="1">
      <c r="A209" s="34"/>
      <c r="B209" s="35"/>
      <c r="C209" s="189" t="s">
        <v>323</v>
      </c>
      <c r="D209" s="189" t="s">
        <v>159</v>
      </c>
      <c r="E209" s="190" t="s">
        <v>324</v>
      </c>
      <c r="F209" s="191" t="s">
        <v>325</v>
      </c>
      <c r="G209" s="192" t="s">
        <v>314</v>
      </c>
      <c r="H209" s="193">
        <v>3.0590000000000002</v>
      </c>
      <c r="I209" s="194"/>
      <c r="J209" s="194"/>
      <c r="K209" s="195">
        <f>ROUND(P209*H209,2)</f>
        <v>0</v>
      </c>
      <c r="L209" s="191" t="s">
        <v>163</v>
      </c>
      <c r="M209" s="39"/>
      <c r="N209" s="196" t="s">
        <v>1</v>
      </c>
      <c r="O209" s="197" t="s">
        <v>38</v>
      </c>
      <c r="P209" s="198">
        <f>I209+J209</f>
        <v>0</v>
      </c>
      <c r="Q209" s="198">
        <f>ROUND(I209*H209,2)</f>
        <v>0</v>
      </c>
      <c r="R209" s="198">
        <f>ROUND(J209*H209,2)</f>
        <v>0</v>
      </c>
      <c r="S209" s="71"/>
      <c r="T209" s="199">
        <f>S209*H209</f>
        <v>0</v>
      </c>
      <c r="U209" s="199">
        <v>0</v>
      </c>
      <c r="V209" s="199">
        <f>U209*H209</f>
        <v>0</v>
      </c>
      <c r="W209" s="199">
        <v>0</v>
      </c>
      <c r="X209" s="200">
        <f>W209*H209</f>
        <v>0</v>
      </c>
      <c r="Y209" s="34"/>
      <c r="Z209" s="34"/>
      <c r="AA209" s="34"/>
      <c r="AB209" s="34"/>
      <c r="AC209" s="34"/>
      <c r="AD209" s="34"/>
      <c r="AE209" s="34"/>
      <c r="AR209" s="201" t="s">
        <v>164</v>
      </c>
      <c r="AT209" s="201" t="s">
        <v>159</v>
      </c>
      <c r="AU209" s="201" t="s">
        <v>165</v>
      </c>
      <c r="AY209" s="17" t="s">
        <v>156</v>
      </c>
      <c r="BE209" s="202">
        <f>IF(O209="základní",K209,0)</f>
        <v>0</v>
      </c>
      <c r="BF209" s="202">
        <f>IF(O209="snížená",K209,0)</f>
        <v>0</v>
      </c>
      <c r="BG209" s="202">
        <f>IF(O209="zákl. přenesená",K209,0)</f>
        <v>0</v>
      </c>
      <c r="BH209" s="202">
        <f>IF(O209="sníž. přenesená",K209,0)</f>
        <v>0</v>
      </c>
      <c r="BI209" s="202">
        <f>IF(O209="nulová",K209,0)</f>
        <v>0</v>
      </c>
      <c r="BJ209" s="17" t="s">
        <v>165</v>
      </c>
      <c r="BK209" s="202">
        <f>ROUND(P209*H209,2)</f>
        <v>0</v>
      </c>
      <c r="BL209" s="17" t="s">
        <v>164</v>
      </c>
      <c r="BM209" s="201" t="s">
        <v>1013</v>
      </c>
    </row>
    <row r="210" spans="1:65" s="2" customFormat="1" ht="11.25">
      <c r="A210" s="34"/>
      <c r="B210" s="35"/>
      <c r="C210" s="36"/>
      <c r="D210" s="203" t="s">
        <v>167</v>
      </c>
      <c r="E210" s="36"/>
      <c r="F210" s="204" t="s">
        <v>327</v>
      </c>
      <c r="G210" s="36"/>
      <c r="H210" s="36"/>
      <c r="I210" s="205"/>
      <c r="J210" s="205"/>
      <c r="K210" s="36"/>
      <c r="L210" s="36"/>
      <c r="M210" s="39"/>
      <c r="N210" s="206"/>
      <c r="O210" s="207"/>
      <c r="P210" s="71"/>
      <c r="Q210" s="71"/>
      <c r="R210" s="71"/>
      <c r="S210" s="71"/>
      <c r="T210" s="71"/>
      <c r="U210" s="71"/>
      <c r="V210" s="71"/>
      <c r="W210" s="71"/>
      <c r="X210" s="72"/>
      <c r="Y210" s="34"/>
      <c r="Z210" s="34"/>
      <c r="AA210" s="34"/>
      <c r="AB210" s="34"/>
      <c r="AC210" s="34"/>
      <c r="AD210" s="34"/>
      <c r="AE210" s="34"/>
      <c r="AT210" s="17" t="s">
        <v>167</v>
      </c>
      <c r="AU210" s="17" t="s">
        <v>165</v>
      </c>
    </row>
    <row r="211" spans="1:65" s="2" customFormat="1" ht="24.2" customHeight="1">
      <c r="A211" s="34"/>
      <c r="B211" s="35"/>
      <c r="C211" s="189" t="s">
        <v>328</v>
      </c>
      <c r="D211" s="189" t="s">
        <v>159</v>
      </c>
      <c r="E211" s="190" t="s">
        <v>329</v>
      </c>
      <c r="F211" s="191" t="s">
        <v>330</v>
      </c>
      <c r="G211" s="192" t="s">
        <v>314</v>
      </c>
      <c r="H211" s="193">
        <v>76.474999999999994</v>
      </c>
      <c r="I211" s="194"/>
      <c r="J211" s="194"/>
      <c r="K211" s="195">
        <f>ROUND(P211*H211,2)</f>
        <v>0</v>
      </c>
      <c r="L211" s="191" t="s">
        <v>163</v>
      </c>
      <c r="M211" s="39"/>
      <c r="N211" s="196" t="s">
        <v>1</v>
      </c>
      <c r="O211" s="197" t="s">
        <v>38</v>
      </c>
      <c r="P211" s="198">
        <f>I211+J211</f>
        <v>0</v>
      </c>
      <c r="Q211" s="198">
        <f>ROUND(I211*H211,2)</f>
        <v>0</v>
      </c>
      <c r="R211" s="198">
        <f>ROUND(J211*H211,2)</f>
        <v>0</v>
      </c>
      <c r="S211" s="71"/>
      <c r="T211" s="199">
        <f>S211*H211</f>
        <v>0</v>
      </c>
      <c r="U211" s="199">
        <v>0</v>
      </c>
      <c r="V211" s="199">
        <f>U211*H211</f>
        <v>0</v>
      </c>
      <c r="W211" s="199">
        <v>0</v>
      </c>
      <c r="X211" s="200">
        <f>W211*H211</f>
        <v>0</v>
      </c>
      <c r="Y211" s="34"/>
      <c r="Z211" s="34"/>
      <c r="AA211" s="34"/>
      <c r="AB211" s="34"/>
      <c r="AC211" s="34"/>
      <c r="AD211" s="34"/>
      <c r="AE211" s="34"/>
      <c r="AR211" s="201" t="s">
        <v>164</v>
      </c>
      <c r="AT211" s="201" t="s">
        <v>159</v>
      </c>
      <c r="AU211" s="201" t="s">
        <v>165</v>
      </c>
      <c r="AY211" s="17" t="s">
        <v>156</v>
      </c>
      <c r="BE211" s="202">
        <f>IF(O211="základní",K211,0)</f>
        <v>0</v>
      </c>
      <c r="BF211" s="202">
        <f>IF(O211="snížená",K211,0)</f>
        <v>0</v>
      </c>
      <c r="BG211" s="202">
        <f>IF(O211="zákl. přenesená",K211,0)</f>
        <v>0</v>
      </c>
      <c r="BH211" s="202">
        <f>IF(O211="sníž. přenesená",K211,0)</f>
        <v>0</v>
      </c>
      <c r="BI211" s="202">
        <f>IF(O211="nulová",K211,0)</f>
        <v>0</v>
      </c>
      <c r="BJ211" s="17" t="s">
        <v>165</v>
      </c>
      <c r="BK211" s="202">
        <f>ROUND(P211*H211,2)</f>
        <v>0</v>
      </c>
      <c r="BL211" s="17" t="s">
        <v>164</v>
      </c>
      <c r="BM211" s="201" t="s">
        <v>1014</v>
      </c>
    </row>
    <row r="212" spans="1:65" s="2" customFormat="1" ht="11.25">
      <c r="A212" s="34"/>
      <c r="B212" s="35"/>
      <c r="C212" s="36"/>
      <c r="D212" s="203" t="s">
        <v>167</v>
      </c>
      <c r="E212" s="36"/>
      <c r="F212" s="204" t="s">
        <v>332</v>
      </c>
      <c r="G212" s="36"/>
      <c r="H212" s="36"/>
      <c r="I212" s="205"/>
      <c r="J212" s="205"/>
      <c r="K212" s="36"/>
      <c r="L212" s="36"/>
      <c r="M212" s="39"/>
      <c r="N212" s="206"/>
      <c r="O212" s="207"/>
      <c r="P212" s="71"/>
      <c r="Q212" s="71"/>
      <c r="R212" s="71"/>
      <c r="S212" s="71"/>
      <c r="T212" s="71"/>
      <c r="U212" s="71"/>
      <c r="V212" s="71"/>
      <c r="W212" s="71"/>
      <c r="X212" s="72"/>
      <c r="Y212" s="34"/>
      <c r="Z212" s="34"/>
      <c r="AA212" s="34"/>
      <c r="AB212" s="34"/>
      <c r="AC212" s="34"/>
      <c r="AD212" s="34"/>
      <c r="AE212" s="34"/>
      <c r="AT212" s="17" t="s">
        <v>167</v>
      </c>
      <c r="AU212" s="17" t="s">
        <v>165</v>
      </c>
    </row>
    <row r="213" spans="1:65" s="14" customFormat="1" ht="11.25">
      <c r="B213" s="219"/>
      <c r="C213" s="220"/>
      <c r="D213" s="210" t="s">
        <v>194</v>
      </c>
      <c r="E213" s="220"/>
      <c r="F213" s="222" t="s">
        <v>1015</v>
      </c>
      <c r="G213" s="220"/>
      <c r="H213" s="223">
        <v>76.474999999999994</v>
      </c>
      <c r="I213" s="224"/>
      <c r="J213" s="224"/>
      <c r="K213" s="220"/>
      <c r="L213" s="220"/>
      <c r="M213" s="225"/>
      <c r="N213" s="226"/>
      <c r="O213" s="227"/>
      <c r="P213" s="227"/>
      <c r="Q213" s="227"/>
      <c r="R213" s="227"/>
      <c r="S213" s="227"/>
      <c r="T213" s="227"/>
      <c r="U213" s="227"/>
      <c r="V213" s="227"/>
      <c r="W213" s="227"/>
      <c r="X213" s="228"/>
      <c r="AT213" s="229" t="s">
        <v>194</v>
      </c>
      <c r="AU213" s="229" t="s">
        <v>165</v>
      </c>
      <c r="AV213" s="14" t="s">
        <v>165</v>
      </c>
      <c r="AW213" s="14" t="s">
        <v>4</v>
      </c>
      <c r="AX213" s="14" t="s">
        <v>82</v>
      </c>
      <c r="AY213" s="229" t="s">
        <v>156</v>
      </c>
    </row>
    <row r="214" spans="1:65" s="2" customFormat="1" ht="37.9" customHeight="1">
      <c r="A214" s="34"/>
      <c r="B214" s="35"/>
      <c r="C214" s="189" t="s">
        <v>339</v>
      </c>
      <c r="D214" s="189" t="s">
        <v>159</v>
      </c>
      <c r="E214" s="190" t="s">
        <v>335</v>
      </c>
      <c r="F214" s="191" t="s">
        <v>336</v>
      </c>
      <c r="G214" s="192" t="s">
        <v>314</v>
      </c>
      <c r="H214" s="193">
        <v>3.0590000000000002</v>
      </c>
      <c r="I214" s="194"/>
      <c r="J214" s="194"/>
      <c r="K214" s="195">
        <f>ROUND(P214*H214,2)</f>
        <v>0</v>
      </c>
      <c r="L214" s="191" t="s">
        <v>163</v>
      </c>
      <c r="M214" s="39"/>
      <c r="N214" s="196" t="s">
        <v>1</v>
      </c>
      <c r="O214" s="197" t="s">
        <v>38</v>
      </c>
      <c r="P214" s="198">
        <f>I214+J214</f>
        <v>0</v>
      </c>
      <c r="Q214" s="198">
        <f>ROUND(I214*H214,2)</f>
        <v>0</v>
      </c>
      <c r="R214" s="198">
        <f>ROUND(J214*H214,2)</f>
        <v>0</v>
      </c>
      <c r="S214" s="71"/>
      <c r="T214" s="199">
        <f>S214*H214</f>
        <v>0</v>
      </c>
      <c r="U214" s="199">
        <v>0</v>
      </c>
      <c r="V214" s="199">
        <f>U214*H214</f>
        <v>0</v>
      </c>
      <c r="W214" s="199">
        <v>0</v>
      </c>
      <c r="X214" s="200">
        <f>W214*H214</f>
        <v>0</v>
      </c>
      <c r="Y214" s="34"/>
      <c r="Z214" s="34"/>
      <c r="AA214" s="34"/>
      <c r="AB214" s="34"/>
      <c r="AC214" s="34"/>
      <c r="AD214" s="34"/>
      <c r="AE214" s="34"/>
      <c r="AR214" s="201" t="s">
        <v>164</v>
      </c>
      <c r="AT214" s="201" t="s">
        <v>159</v>
      </c>
      <c r="AU214" s="201" t="s">
        <v>165</v>
      </c>
      <c r="AY214" s="17" t="s">
        <v>156</v>
      </c>
      <c r="BE214" s="202">
        <f>IF(O214="základní",K214,0)</f>
        <v>0</v>
      </c>
      <c r="BF214" s="202">
        <f>IF(O214="snížená",K214,0)</f>
        <v>0</v>
      </c>
      <c r="BG214" s="202">
        <f>IF(O214="zákl. přenesená",K214,0)</f>
        <v>0</v>
      </c>
      <c r="BH214" s="202">
        <f>IF(O214="sníž. přenesená",K214,0)</f>
        <v>0</v>
      </c>
      <c r="BI214" s="202">
        <f>IF(O214="nulová",K214,0)</f>
        <v>0</v>
      </c>
      <c r="BJ214" s="17" t="s">
        <v>165</v>
      </c>
      <c r="BK214" s="202">
        <f>ROUND(P214*H214,2)</f>
        <v>0</v>
      </c>
      <c r="BL214" s="17" t="s">
        <v>164</v>
      </c>
      <c r="BM214" s="201" t="s">
        <v>1016</v>
      </c>
    </row>
    <row r="215" spans="1:65" s="2" customFormat="1" ht="11.25">
      <c r="A215" s="34"/>
      <c r="B215" s="35"/>
      <c r="C215" s="36"/>
      <c r="D215" s="203" t="s">
        <v>167</v>
      </c>
      <c r="E215" s="36"/>
      <c r="F215" s="204" t="s">
        <v>338</v>
      </c>
      <c r="G215" s="36"/>
      <c r="H215" s="36"/>
      <c r="I215" s="205"/>
      <c r="J215" s="205"/>
      <c r="K215" s="36"/>
      <c r="L215" s="36"/>
      <c r="M215" s="39"/>
      <c r="N215" s="206"/>
      <c r="O215" s="207"/>
      <c r="P215" s="71"/>
      <c r="Q215" s="71"/>
      <c r="R215" s="71"/>
      <c r="S215" s="71"/>
      <c r="T215" s="71"/>
      <c r="U215" s="71"/>
      <c r="V215" s="71"/>
      <c r="W215" s="71"/>
      <c r="X215" s="72"/>
      <c r="Y215" s="34"/>
      <c r="Z215" s="34"/>
      <c r="AA215" s="34"/>
      <c r="AB215" s="34"/>
      <c r="AC215" s="34"/>
      <c r="AD215" s="34"/>
      <c r="AE215" s="34"/>
      <c r="AT215" s="17" t="s">
        <v>167</v>
      </c>
      <c r="AU215" s="17" t="s">
        <v>165</v>
      </c>
    </row>
    <row r="216" spans="1:65" s="2" customFormat="1" ht="24.2" customHeight="1">
      <c r="A216" s="34"/>
      <c r="B216" s="35"/>
      <c r="C216" s="189" t="s">
        <v>334</v>
      </c>
      <c r="D216" s="189" t="s">
        <v>159</v>
      </c>
      <c r="E216" s="190" t="s">
        <v>340</v>
      </c>
      <c r="F216" s="191" t="s">
        <v>341</v>
      </c>
      <c r="G216" s="192" t="s">
        <v>314</v>
      </c>
      <c r="H216" s="193">
        <v>3.0590000000000002</v>
      </c>
      <c r="I216" s="194"/>
      <c r="J216" s="194"/>
      <c r="K216" s="195">
        <f>ROUND(P216*H216,2)</f>
        <v>0</v>
      </c>
      <c r="L216" s="191" t="s">
        <v>163</v>
      </c>
      <c r="M216" s="39"/>
      <c r="N216" s="196" t="s">
        <v>1</v>
      </c>
      <c r="O216" s="197" t="s">
        <v>38</v>
      </c>
      <c r="P216" s="198">
        <f>I216+J216</f>
        <v>0</v>
      </c>
      <c r="Q216" s="198">
        <f>ROUND(I216*H216,2)</f>
        <v>0</v>
      </c>
      <c r="R216" s="198">
        <f>ROUND(J216*H216,2)</f>
        <v>0</v>
      </c>
      <c r="S216" s="71"/>
      <c r="T216" s="199">
        <f>S216*H216</f>
        <v>0</v>
      </c>
      <c r="U216" s="199">
        <v>0</v>
      </c>
      <c r="V216" s="199">
        <f>U216*H216</f>
        <v>0</v>
      </c>
      <c r="W216" s="199">
        <v>0</v>
      </c>
      <c r="X216" s="200">
        <f>W216*H216</f>
        <v>0</v>
      </c>
      <c r="Y216" s="34"/>
      <c r="Z216" s="34"/>
      <c r="AA216" s="34"/>
      <c r="AB216" s="34"/>
      <c r="AC216" s="34"/>
      <c r="AD216" s="34"/>
      <c r="AE216" s="34"/>
      <c r="AR216" s="201" t="s">
        <v>164</v>
      </c>
      <c r="AT216" s="201" t="s">
        <v>159</v>
      </c>
      <c r="AU216" s="201" t="s">
        <v>165</v>
      </c>
      <c r="AY216" s="17" t="s">
        <v>156</v>
      </c>
      <c r="BE216" s="202">
        <f>IF(O216="základní",K216,0)</f>
        <v>0</v>
      </c>
      <c r="BF216" s="202">
        <f>IF(O216="snížená",K216,0)</f>
        <v>0</v>
      </c>
      <c r="BG216" s="202">
        <f>IF(O216="zákl. přenesená",K216,0)</f>
        <v>0</v>
      </c>
      <c r="BH216" s="202">
        <f>IF(O216="sníž. přenesená",K216,0)</f>
        <v>0</v>
      </c>
      <c r="BI216" s="202">
        <f>IF(O216="nulová",K216,0)</f>
        <v>0</v>
      </c>
      <c r="BJ216" s="17" t="s">
        <v>165</v>
      </c>
      <c r="BK216" s="202">
        <f>ROUND(P216*H216,2)</f>
        <v>0</v>
      </c>
      <c r="BL216" s="17" t="s">
        <v>164</v>
      </c>
      <c r="BM216" s="201" t="s">
        <v>1017</v>
      </c>
    </row>
    <row r="217" spans="1:65" s="2" customFormat="1" ht="11.25">
      <c r="A217" s="34"/>
      <c r="B217" s="35"/>
      <c r="C217" s="36"/>
      <c r="D217" s="203" t="s">
        <v>167</v>
      </c>
      <c r="E217" s="36"/>
      <c r="F217" s="204" t="s">
        <v>343</v>
      </c>
      <c r="G217" s="36"/>
      <c r="H217" s="36"/>
      <c r="I217" s="205"/>
      <c r="J217" s="205"/>
      <c r="K217" s="36"/>
      <c r="L217" s="36"/>
      <c r="M217" s="39"/>
      <c r="N217" s="206"/>
      <c r="O217" s="207"/>
      <c r="P217" s="71"/>
      <c r="Q217" s="71"/>
      <c r="R217" s="71"/>
      <c r="S217" s="71"/>
      <c r="T217" s="71"/>
      <c r="U217" s="71"/>
      <c r="V217" s="71"/>
      <c r="W217" s="71"/>
      <c r="X217" s="72"/>
      <c r="Y217" s="34"/>
      <c r="Z217" s="34"/>
      <c r="AA217" s="34"/>
      <c r="AB217" s="34"/>
      <c r="AC217" s="34"/>
      <c r="AD217" s="34"/>
      <c r="AE217" s="34"/>
      <c r="AT217" s="17" t="s">
        <v>167</v>
      </c>
      <c r="AU217" s="17" t="s">
        <v>165</v>
      </c>
    </row>
    <row r="218" spans="1:65" s="12" customFormat="1" ht="22.9" customHeight="1">
      <c r="B218" s="172"/>
      <c r="C218" s="173"/>
      <c r="D218" s="174" t="s">
        <v>73</v>
      </c>
      <c r="E218" s="187" t="s">
        <v>344</v>
      </c>
      <c r="F218" s="187" t="s">
        <v>345</v>
      </c>
      <c r="G218" s="173"/>
      <c r="H218" s="173"/>
      <c r="I218" s="176"/>
      <c r="J218" s="176"/>
      <c r="K218" s="188">
        <f>BK218</f>
        <v>0</v>
      </c>
      <c r="L218" s="173"/>
      <c r="M218" s="178"/>
      <c r="N218" s="179"/>
      <c r="O218" s="180"/>
      <c r="P218" s="180"/>
      <c r="Q218" s="181">
        <f>SUM(Q219:Q222)</f>
        <v>0</v>
      </c>
      <c r="R218" s="181">
        <f>SUM(R219:R222)</f>
        <v>0</v>
      </c>
      <c r="S218" s="180"/>
      <c r="T218" s="182">
        <f>SUM(T219:T222)</f>
        <v>0</v>
      </c>
      <c r="U218" s="180"/>
      <c r="V218" s="182">
        <f>SUM(V219:V222)</f>
        <v>0</v>
      </c>
      <c r="W218" s="180"/>
      <c r="X218" s="183">
        <f>SUM(X219:X222)</f>
        <v>0</v>
      </c>
      <c r="AR218" s="184" t="s">
        <v>82</v>
      </c>
      <c r="AT218" s="185" t="s">
        <v>73</v>
      </c>
      <c r="AU218" s="185" t="s">
        <v>82</v>
      </c>
      <c r="AY218" s="184" t="s">
        <v>156</v>
      </c>
      <c r="BK218" s="186">
        <f>SUM(BK219:BK222)</f>
        <v>0</v>
      </c>
    </row>
    <row r="219" spans="1:65" s="2" customFormat="1" ht="24">
      <c r="A219" s="34"/>
      <c r="B219" s="35"/>
      <c r="C219" s="189" t="s">
        <v>346</v>
      </c>
      <c r="D219" s="189" t="s">
        <v>159</v>
      </c>
      <c r="E219" s="190" t="s">
        <v>347</v>
      </c>
      <c r="F219" s="191" t="s">
        <v>348</v>
      </c>
      <c r="G219" s="192" t="s">
        <v>314</v>
      </c>
      <c r="H219" s="193">
        <v>2.5750000000000002</v>
      </c>
      <c r="I219" s="194"/>
      <c r="J219" s="194"/>
      <c r="K219" s="195">
        <f>ROUND(P219*H219,2)</f>
        <v>0</v>
      </c>
      <c r="L219" s="191" t="s">
        <v>163</v>
      </c>
      <c r="M219" s="39"/>
      <c r="N219" s="196" t="s">
        <v>1</v>
      </c>
      <c r="O219" s="197" t="s">
        <v>38</v>
      </c>
      <c r="P219" s="198">
        <f>I219+J219</f>
        <v>0</v>
      </c>
      <c r="Q219" s="198">
        <f>ROUND(I219*H219,2)</f>
        <v>0</v>
      </c>
      <c r="R219" s="198">
        <f>ROUND(J219*H219,2)</f>
        <v>0</v>
      </c>
      <c r="S219" s="71"/>
      <c r="T219" s="199">
        <f>S219*H219</f>
        <v>0</v>
      </c>
      <c r="U219" s="199">
        <v>0</v>
      </c>
      <c r="V219" s="199">
        <f>U219*H219</f>
        <v>0</v>
      </c>
      <c r="W219" s="199">
        <v>0</v>
      </c>
      <c r="X219" s="200">
        <f>W219*H219</f>
        <v>0</v>
      </c>
      <c r="Y219" s="34"/>
      <c r="Z219" s="34"/>
      <c r="AA219" s="34"/>
      <c r="AB219" s="34"/>
      <c r="AC219" s="34"/>
      <c r="AD219" s="34"/>
      <c r="AE219" s="34"/>
      <c r="AR219" s="201" t="s">
        <v>164</v>
      </c>
      <c r="AT219" s="201" t="s">
        <v>159</v>
      </c>
      <c r="AU219" s="201" t="s">
        <v>165</v>
      </c>
      <c r="AY219" s="17" t="s">
        <v>156</v>
      </c>
      <c r="BE219" s="202">
        <f>IF(O219="základní",K219,0)</f>
        <v>0</v>
      </c>
      <c r="BF219" s="202">
        <f>IF(O219="snížená",K219,0)</f>
        <v>0</v>
      </c>
      <c r="BG219" s="202">
        <f>IF(O219="zákl. přenesená",K219,0)</f>
        <v>0</v>
      </c>
      <c r="BH219" s="202">
        <f>IF(O219="sníž. přenesená",K219,0)</f>
        <v>0</v>
      </c>
      <c r="BI219" s="202">
        <f>IF(O219="nulová",K219,0)</f>
        <v>0</v>
      </c>
      <c r="BJ219" s="17" t="s">
        <v>165</v>
      </c>
      <c r="BK219" s="202">
        <f>ROUND(P219*H219,2)</f>
        <v>0</v>
      </c>
      <c r="BL219" s="17" t="s">
        <v>164</v>
      </c>
      <c r="BM219" s="201" t="s">
        <v>1018</v>
      </c>
    </row>
    <row r="220" spans="1:65" s="2" customFormat="1" ht="11.25">
      <c r="A220" s="34"/>
      <c r="B220" s="35"/>
      <c r="C220" s="36"/>
      <c r="D220" s="203" t="s">
        <v>167</v>
      </c>
      <c r="E220" s="36"/>
      <c r="F220" s="204" t="s">
        <v>350</v>
      </c>
      <c r="G220" s="36"/>
      <c r="H220" s="36"/>
      <c r="I220" s="205"/>
      <c r="J220" s="205"/>
      <c r="K220" s="36"/>
      <c r="L220" s="36"/>
      <c r="M220" s="39"/>
      <c r="N220" s="206"/>
      <c r="O220" s="207"/>
      <c r="P220" s="71"/>
      <c r="Q220" s="71"/>
      <c r="R220" s="71"/>
      <c r="S220" s="71"/>
      <c r="T220" s="71"/>
      <c r="U220" s="71"/>
      <c r="V220" s="71"/>
      <c r="W220" s="71"/>
      <c r="X220" s="72"/>
      <c r="Y220" s="34"/>
      <c r="Z220" s="34"/>
      <c r="AA220" s="34"/>
      <c r="AB220" s="34"/>
      <c r="AC220" s="34"/>
      <c r="AD220" s="34"/>
      <c r="AE220" s="34"/>
      <c r="AT220" s="17" t="s">
        <v>167</v>
      </c>
      <c r="AU220" s="17" t="s">
        <v>165</v>
      </c>
    </row>
    <row r="221" spans="1:65" s="2" customFormat="1" ht="24.2" customHeight="1">
      <c r="A221" s="34"/>
      <c r="B221" s="35"/>
      <c r="C221" s="189" t="s">
        <v>351</v>
      </c>
      <c r="D221" s="189" t="s">
        <v>159</v>
      </c>
      <c r="E221" s="190" t="s">
        <v>352</v>
      </c>
      <c r="F221" s="191" t="s">
        <v>353</v>
      </c>
      <c r="G221" s="192" t="s">
        <v>314</v>
      </c>
      <c r="H221" s="193">
        <v>2.5750000000000002</v>
      </c>
      <c r="I221" s="194"/>
      <c r="J221" s="194"/>
      <c r="K221" s="195">
        <f>ROUND(P221*H221,2)</f>
        <v>0</v>
      </c>
      <c r="L221" s="191" t="s">
        <v>163</v>
      </c>
      <c r="M221" s="39"/>
      <c r="N221" s="196" t="s">
        <v>1</v>
      </c>
      <c r="O221" s="197" t="s">
        <v>38</v>
      </c>
      <c r="P221" s="198">
        <f>I221+J221</f>
        <v>0</v>
      </c>
      <c r="Q221" s="198">
        <f>ROUND(I221*H221,2)</f>
        <v>0</v>
      </c>
      <c r="R221" s="198">
        <f>ROUND(J221*H221,2)</f>
        <v>0</v>
      </c>
      <c r="S221" s="71"/>
      <c r="T221" s="199">
        <f>S221*H221</f>
        <v>0</v>
      </c>
      <c r="U221" s="199">
        <v>0</v>
      </c>
      <c r="V221" s="199">
        <f>U221*H221</f>
        <v>0</v>
      </c>
      <c r="W221" s="199">
        <v>0</v>
      </c>
      <c r="X221" s="200">
        <f>W221*H221</f>
        <v>0</v>
      </c>
      <c r="Y221" s="34"/>
      <c r="Z221" s="34"/>
      <c r="AA221" s="34"/>
      <c r="AB221" s="34"/>
      <c r="AC221" s="34"/>
      <c r="AD221" s="34"/>
      <c r="AE221" s="34"/>
      <c r="AR221" s="201" t="s">
        <v>164</v>
      </c>
      <c r="AT221" s="201" t="s">
        <v>159</v>
      </c>
      <c r="AU221" s="201" t="s">
        <v>165</v>
      </c>
      <c r="AY221" s="17" t="s">
        <v>156</v>
      </c>
      <c r="BE221" s="202">
        <f>IF(O221="základní",K221,0)</f>
        <v>0</v>
      </c>
      <c r="BF221" s="202">
        <f>IF(O221="snížená",K221,0)</f>
        <v>0</v>
      </c>
      <c r="BG221" s="202">
        <f>IF(O221="zákl. přenesená",K221,0)</f>
        <v>0</v>
      </c>
      <c r="BH221" s="202">
        <f>IF(O221="sníž. přenesená",K221,0)</f>
        <v>0</v>
      </c>
      <c r="BI221" s="202">
        <f>IF(O221="nulová",K221,0)</f>
        <v>0</v>
      </c>
      <c r="BJ221" s="17" t="s">
        <v>165</v>
      </c>
      <c r="BK221" s="202">
        <f>ROUND(P221*H221,2)</f>
        <v>0</v>
      </c>
      <c r="BL221" s="17" t="s">
        <v>164</v>
      </c>
      <c r="BM221" s="201" t="s">
        <v>1019</v>
      </c>
    </row>
    <row r="222" spans="1:65" s="2" customFormat="1" ht="11.25">
      <c r="A222" s="34"/>
      <c r="B222" s="35"/>
      <c r="C222" s="36"/>
      <c r="D222" s="203" t="s">
        <v>167</v>
      </c>
      <c r="E222" s="36"/>
      <c r="F222" s="204" t="s">
        <v>355</v>
      </c>
      <c r="G222" s="36"/>
      <c r="H222" s="36"/>
      <c r="I222" s="205"/>
      <c r="J222" s="205"/>
      <c r="K222" s="36"/>
      <c r="L222" s="36"/>
      <c r="M222" s="39"/>
      <c r="N222" s="206"/>
      <c r="O222" s="207"/>
      <c r="P222" s="71"/>
      <c r="Q222" s="71"/>
      <c r="R222" s="71"/>
      <c r="S222" s="71"/>
      <c r="T222" s="71"/>
      <c r="U222" s="71"/>
      <c r="V222" s="71"/>
      <c r="W222" s="71"/>
      <c r="X222" s="72"/>
      <c r="Y222" s="34"/>
      <c r="Z222" s="34"/>
      <c r="AA222" s="34"/>
      <c r="AB222" s="34"/>
      <c r="AC222" s="34"/>
      <c r="AD222" s="34"/>
      <c r="AE222" s="34"/>
      <c r="AT222" s="17" t="s">
        <v>167</v>
      </c>
      <c r="AU222" s="17" t="s">
        <v>165</v>
      </c>
    </row>
    <row r="223" spans="1:65" s="12" customFormat="1" ht="25.9" customHeight="1">
      <c r="B223" s="172"/>
      <c r="C223" s="173"/>
      <c r="D223" s="174" t="s">
        <v>73</v>
      </c>
      <c r="E223" s="175" t="s">
        <v>356</v>
      </c>
      <c r="F223" s="175" t="s">
        <v>357</v>
      </c>
      <c r="G223" s="173"/>
      <c r="H223" s="173"/>
      <c r="I223" s="176"/>
      <c r="J223" s="176"/>
      <c r="K223" s="177">
        <f>BK223</f>
        <v>0</v>
      </c>
      <c r="L223" s="173"/>
      <c r="M223" s="178"/>
      <c r="N223" s="179"/>
      <c r="O223" s="180"/>
      <c r="P223" s="180"/>
      <c r="Q223" s="181">
        <f>Q224+Q229+Q234+Q237+Q250+Q255+Q266+Q271+Q275+Q290</f>
        <v>0</v>
      </c>
      <c r="R223" s="181">
        <f>R224+R229+R234+R237+R250+R255+R266+R271+R275+R290</f>
        <v>0</v>
      </c>
      <c r="S223" s="180"/>
      <c r="T223" s="182">
        <f>T224+T229+T234+T237+T250+T255+T266+T271+T275+T290</f>
        <v>0</v>
      </c>
      <c r="U223" s="180"/>
      <c r="V223" s="182">
        <f>V224+V229+V234+V237+V250+V255+V266+V271+V275+V290</f>
        <v>0.36863500000000005</v>
      </c>
      <c r="W223" s="180"/>
      <c r="X223" s="183">
        <f>X224+X229+X234+X237+X250+X255+X266+X271+X275+X290</f>
        <v>0.27105000000000001</v>
      </c>
      <c r="AR223" s="184" t="s">
        <v>165</v>
      </c>
      <c r="AT223" s="185" t="s">
        <v>73</v>
      </c>
      <c r="AU223" s="185" t="s">
        <v>74</v>
      </c>
      <c r="AY223" s="184" t="s">
        <v>156</v>
      </c>
      <c r="BK223" s="186">
        <f>BK224+BK229+BK234+BK237+BK250+BK255+BK266+BK271+BK275+BK290</f>
        <v>0</v>
      </c>
    </row>
    <row r="224" spans="1:65" s="12" customFormat="1" ht="22.9" customHeight="1">
      <c r="B224" s="172"/>
      <c r="C224" s="173"/>
      <c r="D224" s="174" t="s">
        <v>73</v>
      </c>
      <c r="E224" s="187" t="s">
        <v>358</v>
      </c>
      <c r="F224" s="187" t="s">
        <v>359</v>
      </c>
      <c r="G224" s="173"/>
      <c r="H224" s="173"/>
      <c r="I224" s="176"/>
      <c r="J224" s="176"/>
      <c r="K224" s="188">
        <f>BK224</f>
        <v>0</v>
      </c>
      <c r="L224" s="173"/>
      <c r="M224" s="178"/>
      <c r="N224" s="179"/>
      <c r="O224" s="180"/>
      <c r="P224" s="180"/>
      <c r="Q224" s="181">
        <f>SUM(Q225:Q228)</f>
        <v>0</v>
      </c>
      <c r="R224" s="181">
        <f>SUM(R225:R228)</f>
        <v>0</v>
      </c>
      <c r="S224" s="180"/>
      <c r="T224" s="182">
        <f>SUM(T225:T228)</f>
        <v>0</v>
      </c>
      <c r="U224" s="180"/>
      <c r="V224" s="182">
        <f>SUM(V225:V228)</f>
        <v>3.5000000000000001E-3</v>
      </c>
      <c r="W224" s="180"/>
      <c r="X224" s="183">
        <f>SUM(X225:X228)</f>
        <v>4.0000000000000001E-3</v>
      </c>
      <c r="AR224" s="184" t="s">
        <v>165</v>
      </c>
      <c r="AT224" s="185" t="s">
        <v>73</v>
      </c>
      <c r="AU224" s="185" t="s">
        <v>82</v>
      </c>
      <c r="AY224" s="184" t="s">
        <v>156</v>
      </c>
      <c r="BK224" s="186">
        <f>SUM(BK225:BK228)</f>
        <v>0</v>
      </c>
    </row>
    <row r="225" spans="1:65" s="2" customFormat="1" ht="24.2" customHeight="1">
      <c r="A225" s="34"/>
      <c r="B225" s="35"/>
      <c r="C225" s="189" t="s">
        <v>360</v>
      </c>
      <c r="D225" s="189" t="s">
        <v>159</v>
      </c>
      <c r="E225" s="190" t="s">
        <v>361</v>
      </c>
      <c r="F225" s="191" t="s">
        <v>362</v>
      </c>
      <c r="G225" s="192" t="s">
        <v>191</v>
      </c>
      <c r="H225" s="193">
        <v>10</v>
      </c>
      <c r="I225" s="194"/>
      <c r="J225" s="194"/>
      <c r="K225" s="195">
        <f>ROUND(P225*H225,2)</f>
        <v>0</v>
      </c>
      <c r="L225" s="191" t="s">
        <v>163</v>
      </c>
      <c r="M225" s="39"/>
      <c r="N225" s="196" t="s">
        <v>1</v>
      </c>
      <c r="O225" s="197" t="s">
        <v>38</v>
      </c>
      <c r="P225" s="198">
        <f>I225+J225</f>
        <v>0</v>
      </c>
      <c r="Q225" s="198">
        <f>ROUND(I225*H225,2)</f>
        <v>0</v>
      </c>
      <c r="R225" s="198">
        <f>ROUND(J225*H225,2)</f>
        <v>0</v>
      </c>
      <c r="S225" s="71"/>
      <c r="T225" s="199">
        <f>S225*H225</f>
        <v>0</v>
      </c>
      <c r="U225" s="199">
        <v>3.5E-4</v>
      </c>
      <c r="V225" s="199">
        <f>U225*H225</f>
        <v>3.5000000000000001E-3</v>
      </c>
      <c r="W225" s="199">
        <v>0</v>
      </c>
      <c r="X225" s="200">
        <f>W225*H225</f>
        <v>0</v>
      </c>
      <c r="Y225" s="34"/>
      <c r="Z225" s="34"/>
      <c r="AA225" s="34"/>
      <c r="AB225" s="34"/>
      <c r="AC225" s="34"/>
      <c r="AD225" s="34"/>
      <c r="AE225" s="34"/>
      <c r="AR225" s="201" t="s">
        <v>248</v>
      </c>
      <c r="AT225" s="201" t="s">
        <v>159</v>
      </c>
      <c r="AU225" s="201" t="s">
        <v>165</v>
      </c>
      <c r="AY225" s="17" t="s">
        <v>156</v>
      </c>
      <c r="BE225" s="202">
        <f>IF(O225="základní",K225,0)</f>
        <v>0</v>
      </c>
      <c r="BF225" s="202">
        <f>IF(O225="snížená",K225,0)</f>
        <v>0</v>
      </c>
      <c r="BG225" s="202">
        <f>IF(O225="zákl. přenesená",K225,0)</f>
        <v>0</v>
      </c>
      <c r="BH225" s="202">
        <f>IF(O225="sníž. přenesená",K225,0)</f>
        <v>0</v>
      </c>
      <c r="BI225" s="202">
        <f>IF(O225="nulová",K225,0)</f>
        <v>0</v>
      </c>
      <c r="BJ225" s="17" t="s">
        <v>165</v>
      </c>
      <c r="BK225" s="202">
        <f>ROUND(P225*H225,2)</f>
        <v>0</v>
      </c>
      <c r="BL225" s="17" t="s">
        <v>248</v>
      </c>
      <c r="BM225" s="201" t="s">
        <v>1020</v>
      </c>
    </row>
    <row r="226" spans="1:65" s="2" customFormat="1" ht="11.25">
      <c r="A226" s="34"/>
      <c r="B226" s="35"/>
      <c r="C226" s="36"/>
      <c r="D226" s="203" t="s">
        <v>167</v>
      </c>
      <c r="E226" s="36"/>
      <c r="F226" s="204" t="s">
        <v>364</v>
      </c>
      <c r="G226" s="36"/>
      <c r="H226" s="36"/>
      <c r="I226" s="205"/>
      <c r="J226" s="205"/>
      <c r="K226" s="36"/>
      <c r="L226" s="36"/>
      <c r="M226" s="39"/>
      <c r="N226" s="206"/>
      <c r="O226" s="207"/>
      <c r="P226" s="71"/>
      <c r="Q226" s="71"/>
      <c r="R226" s="71"/>
      <c r="S226" s="71"/>
      <c r="T226" s="71"/>
      <c r="U226" s="71"/>
      <c r="V226" s="71"/>
      <c r="W226" s="71"/>
      <c r="X226" s="72"/>
      <c r="Y226" s="34"/>
      <c r="Z226" s="34"/>
      <c r="AA226" s="34"/>
      <c r="AB226" s="34"/>
      <c r="AC226" s="34"/>
      <c r="AD226" s="34"/>
      <c r="AE226" s="34"/>
      <c r="AT226" s="17" t="s">
        <v>167</v>
      </c>
      <c r="AU226" s="17" t="s">
        <v>165</v>
      </c>
    </row>
    <row r="227" spans="1:65" s="2" customFormat="1" ht="24.2" customHeight="1">
      <c r="A227" s="34"/>
      <c r="B227" s="35"/>
      <c r="C227" s="189" t="s">
        <v>365</v>
      </c>
      <c r="D227" s="189" t="s">
        <v>159</v>
      </c>
      <c r="E227" s="190" t="s">
        <v>366</v>
      </c>
      <c r="F227" s="191" t="s">
        <v>367</v>
      </c>
      <c r="G227" s="192" t="s">
        <v>191</v>
      </c>
      <c r="H227" s="193">
        <v>10</v>
      </c>
      <c r="I227" s="194"/>
      <c r="J227" s="194"/>
      <c r="K227" s="195">
        <f>ROUND(P227*H227,2)</f>
        <v>0</v>
      </c>
      <c r="L227" s="191" t="s">
        <v>163</v>
      </c>
      <c r="M227" s="39"/>
      <c r="N227" s="196" t="s">
        <v>1</v>
      </c>
      <c r="O227" s="197" t="s">
        <v>38</v>
      </c>
      <c r="P227" s="198">
        <f>I227+J227</f>
        <v>0</v>
      </c>
      <c r="Q227" s="198">
        <f>ROUND(I227*H227,2)</f>
        <v>0</v>
      </c>
      <c r="R227" s="198">
        <f>ROUND(J227*H227,2)</f>
        <v>0</v>
      </c>
      <c r="S227" s="71"/>
      <c r="T227" s="199">
        <f>S227*H227</f>
        <v>0</v>
      </c>
      <c r="U227" s="199">
        <v>0</v>
      </c>
      <c r="V227" s="199">
        <f>U227*H227</f>
        <v>0</v>
      </c>
      <c r="W227" s="199">
        <v>4.0000000000000002E-4</v>
      </c>
      <c r="X227" s="200">
        <f>W227*H227</f>
        <v>4.0000000000000001E-3</v>
      </c>
      <c r="Y227" s="34"/>
      <c r="Z227" s="34"/>
      <c r="AA227" s="34"/>
      <c r="AB227" s="34"/>
      <c r="AC227" s="34"/>
      <c r="AD227" s="34"/>
      <c r="AE227" s="34"/>
      <c r="AR227" s="201" t="s">
        <v>248</v>
      </c>
      <c r="AT227" s="201" t="s">
        <v>159</v>
      </c>
      <c r="AU227" s="201" t="s">
        <v>165</v>
      </c>
      <c r="AY227" s="17" t="s">
        <v>156</v>
      </c>
      <c r="BE227" s="202">
        <f>IF(O227="základní",K227,0)</f>
        <v>0</v>
      </c>
      <c r="BF227" s="202">
        <f>IF(O227="snížená",K227,0)</f>
        <v>0</v>
      </c>
      <c r="BG227" s="202">
        <f>IF(O227="zákl. přenesená",K227,0)</f>
        <v>0</v>
      </c>
      <c r="BH227" s="202">
        <f>IF(O227="sníž. přenesená",K227,0)</f>
        <v>0</v>
      </c>
      <c r="BI227" s="202">
        <f>IF(O227="nulová",K227,0)</f>
        <v>0</v>
      </c>
      <c r="BJ227" s="17" t="s">
        <v>165</v>
      </c>
      <c r="BK227" s="202">
        <f>ROUND(P227*H227,2)</f>
        <v>0</v>
      </c>
      <c r="BL227" s="17" t="s">
        <v>248</v>
      </c>
      <c r="BM227" s="201" t="s">
        <v>1021</v>
      </c>
    </row>
    <row r="228" spans="1:65" s="2" customFormat="1" ht="11.25">
      <c r="A228" s="34"/>
      <c r="B228" s="35"/>
      <c r="C228" s="36"/>
      <c r="D228" s="203" t="s">
        <v>167</v>
      </c>
      <c r="E228" s="36"/>
      <c r="F228" s="204" t="s">
        <v>369</v>
      </c>
      <c r="G228" s="36"/>
      <c r="H228" s="36"/>
      <c r="I228" s="205"/>
      <c r="J228" s="205"/>
      <c r="K228" s="36"/>
      <c r="L228" s="36"/>
      <c r="M228" s="39"/>
      <c r="N228" s="206"/>
      <c r="O228" s="207"/>
      <c r="P228" s="71"/>
      <c r="Q228" s="71"/>
      <c r="R228" s="71"/>
      <c r="S228" s="71"/>
      <c r="T228" s="71"/>
      <c r="U228" s="71"/>
      <c r="V228" s="71"/>
      <c r="W228" s="71"/>
      <c r="X228" s="72"/>
      <c r="Y228" s="34"/>
      <c r="Z228" s="34"/>
      <c r="AA228" s="34"/>
      <c r="AB228" s="34"/>
      <c r="AC228" s="34"/>
      <c r="AD228" s="34"/>
      <c r="AE228" s="34"/>
      <c r="AT228" s="17" t="s">
        <v>167</v>
      </c>
      <c r="AU228" s="17" t="s">
        <v>165</v>
      </c>
    </row>
    <row r="229" spans="1:65" s="12" customFormat="1" ht="22.9" customHeight="1">
      <c r="B229" s="172"/>
      <c r="C229" s="173"/>
      <c r="D229" s="174" t="s">
        <v>73</v>
      </c>
      <c r="E229" s="187" t="s">
        <v>370</v>
      </c>
      <c r="F229" s="187" t="s">
        <v>371</v>
      </c>
      <c r="G229" s="173"/>
      <c r="H229" s="173"/>
      <c r="I229" s="176"/>
      <c r="J229" s="176"/>
      <c r="K229" s="188">
        <f>BK229</f>
        <v>0</v>
      </c>
      <c r="L229" s="173"/>
      <c r="M229" s="178"/>
      <c r="N229" s="179"/>
      <c r="O229" s="180"/>
      <c r="P229" s="180"/>
      <c r="Q229" s="181">
        <f>SUM(Q230:Q233)</f>
        <v>0</v>
      </c>
      <c r="R229" s="181">
        <f>SUM(R230:R233)</f>
        <v>0</v>
      </c>
      <c r="S229" s="180"/>
      <c r="T229" s="182">
        <f>SUM(T230:T233)</f>
        <v>0</v>
      </c>
      <c r="U229" s="180"/>
      <c r="V229" s="182">
        <f>SUM(V230:V233)</f>
        <v>3.8159999999999999E-3</v>
      </c>
      <c r="W229" s="180"/>
      <c r="X229" s="183">
        <f>SUM(X230:X233)</f>
        <v>0</v>
      </c>
      <c r="AR229" s="184" t="s">
        <v>165</v>
      </c>
      <c r="AT229" s="185" t="s">
        <v>73</v>
      </c>
      <c r="AU229" s="185" t="s">
        <v>82</v>
      </c>
      <c r="AY229" s="184" t="s">
        <v>156</v>
      </c>
      <c r="BK229" s="186">
        <f>SUM(BK230:BK233)</f>
        <v>0</v>
      </c>
    </row>
    <row r="230" spans="1:65" s="2" customFormat="1" ht="33" customHeight="1">
      <c r="A230" s="34"/>
      <c r="B230" s="35"/>
      <c r="C230" s="189" t="s">
        <v>606</v>
      </c>
      <c r="D230" s="189" t="s">
        <v>159</v>
      </c>
      <c r="E230" s="190" t="s">
        <v>373</v>
      </c>
      <c r="F230" s="191" t="s">
        <v>374</v>
      </c>
      <c r="G230" s="192" t="s">
        <v>180</v>
      </c>
      <c r="H230" s="193">
        <v>1</v>
      </c>
      <c r="I230" s="194"/>
      <c r="J230" s="194"/>
      <c r="K230" s="195">
        <f>ROUND(P230*H230,2)</f>
        <v>0</v>
      </c>
      <c r="L230" s="191" t="s">
        <v>163</v>
      </c>
      <c r="M230" s="39"/>
      <c r="N230" s="196" t="s">
        <v>1</v>
      </c>
      <c r="O230" s="197" t="s">
        <v>38</v>
      </c>
      <c r="P230" s="198">
        <f>I230+J230</f>
        <v>0</v>
      </c>
      <c r="Q230" s="198">
        <f>ROUND(I230*H230,2)</f>
        <v>0</v>
      </c>
      <c r="R230" s="198">
        <f>ROUND(J230*H230,2)</f>
        <v>0</v>
      </c>
      <c r="S230" s="71"/>
      <c r="T230" s="199">
        <f>S230*H230</f>
        <v>0</v>
      </c>
      <c r="U230" s="199">
        <v>4.4999999999999999E-4</v>
      </c>
      <c r="V230" s="199">
        <f>U230*H230</f>
        <v>4.4999999999999999E-4</v>
      </c>
      <c r="W230" s="199">
        <v>0</v>
      </c>
      <c r="X230" s="200">
        <f>W230*H230</f>
        <v>0</v>
      </c>
      <c r="Y230" s="34"/>
      <c r="Z230" s="34"/>
      <c r="AA230" s="34"/>
      <c r="AB230" s="34"/>
      <c r="AC230" s="34"/>
      <c r="AD230" s="34"/>
      <c r="AE230" s="34"/>
      <c r="AR230" s="201" t="s">
        <v>248</v>
      </c>
      <c r="AT230" s="201" t="s">
        <v>159</v>
      </c>
      <c r="AU230" s="201" t="s">
        <v>165</v>
      </c>
      <c r="AY230" s="17" t="s">
        <v>156</v>
      </c>
      <c r="BE230" s="202">
        <f>IF(O230="základní",K230,0)</f>
        <v>0</v>
      </c>
      <c r="BF230" s="202">
        <f>IF(O230="snížená",K230,0)</f>
        <v>0</v>
      </c>
      <c r="BG230" s="202">
        <f>IF(O230="zákl. přenesená",K230,0)</f>
        <v>0</v>
      </c>
      <c r="BH230" s="202">
        <f>IF(O230="sníž. přenesená",K230,0)</f>
        <v>0</v>
      </c>
      <c r="BI230" s="202">
        <f>IF(O230="nulová",K230,0)</f>
        <v>0</v>
      </c>
      <c r="BJ230" s="17" t="s">
        <v>165</v>
      </c>
      <c r="BK230" s="202">
        <f>ROUND(P230*H230,2)</f>
        <v>0</v>
      </c>
      <c r="BL230" s="17" t="s">
        <v>248</v>
      </c>
      <c r="BM230" s="201" t="s">
        <v>1022</v>
      </c>
    </row>
    <row r="231" spans="1:65" s="2" customFormat="1" ht="11.25">
      <c r="A231" s="34"/>
      <c r="B231" s="35"/>
      <c r="C231" s="36"/>
      <c r="D231" s="203" t="s">
        <v>167</v>
      </c>
      <c r="E231" s="36"/>
      <c r="F231" s="204" t="s">
        <v>376</v>
      </c>
      <c r="G231" s="36"/>
      <c r="H231" s="36"/>
      <c r="I231" s="205"/>
      <c r="J231" s="205"/>
      <c r="K231" s="36"/>
      <c r="L231" s="36"/>
      <c r="M231" s="39"/>
      <c r="N231" s="206"/>
      <c r="O231" s="207"/>
      <c r="P231" s="71"/>
      <c r="Q231" s="71"/>
      <c r="R231" s="71"/>
      <c r="S231" s="71"/>
      <c r="T231" s="71"/>
      <c r="U231" s="71"/>
      <c r="V231" s="71"/>
      <c r="W231" s="71"/>
      <c r="X231" s="72"/>
      <c r="Y231" s="34"/>
      <c r="Z231" s="34"/>
      <c r="AA231" s="34"/>
      <c r="AB231" s="34"/>
      <c r="AC231" s="34"/>
      <c r="AD231" s="34"/>
      <c r="AE231" s="34"/>
      <c r="AT231" s="17" t="s">
        <v>167</v>
      </c>
      <c r="AU231" s="17" t="s">
        <v>165</v>
      </c>
    </row>
    <row r="232" spans="1:65" s="2" customFormat="1" ht="24.2" customHeight="1">
      <c r="A232" s="34"/>
      <c r="B232" s="35"/>
      <c r="C232" s="241" t="s">
        <v>611</v>
      </c>
      <c r="D232" s="241" t="s">
        <v>242</v>
      </c>
      <c r="E232" s="242" t="s">
        <v>378</v>
      </c>
      <c r="F232" s="243" t="s">
        <v>379</v>
      </c>
      <c r="G232" s="244" t="s">
        <v>180</v>
      </c>
      <c r="H232" s="245">
        <v>1.02</v>
      </c>
      <c r="I232" s="246"/>
      <c r="J232" s="247"/>
      <c r="K232" s="248">
        <f>ROUND(P232*H232,2)</f>
        <v>0</v>
      </c>
      <c r="L232" s="243" t="s">
        <v>163</v>
      </c>
      <c r="M232" s="249"/>
      <c r="N232" s="250" t="s">
        <v>1</v>
      </c>
      <c r="O232" s="197" t="s">
        <v>38</v>
      </c>
      <c r="P232" s="198">
        <f>I232+J232</f>
        <v>0</v>
      </c>
      <c r="Q232" s="198">
        <f>ROUND(I232*H232,2)</f>
        <v>0</v>
      </c>
      <c r="R232" s="198">
        <f>ROUND(J232*H232,2)</f>
        <v>0</v>
      </c>
      <c r="S232" s="71"/>
      <c r="T232" s="199">
        <f>S232*H232</f>
        <v>0</v>
      </c>
      <c r="U232" s="199">
        <v>3.3E-3</v>
      </c>
      <c r="V232" s="199">
        <f>U232*H232</f>
        <v>3.3660000000000001E-3</v>
      </c>
      <c r="W232" s="199">
        <v>0</v>
      </c>
      <c r="X232" s="200">
        <f>W232*H232</f>
        <v>0</v>
      </c>
      <c r="Y232" s="34"/>
      <c r="Z232" s="34"/>
      <c r="AA232" s="34"/>
      <c r="AB232" s="34"/>
      <c r="AC232" s="34"/>
      <c r="AD232" s="34"/>
      <c r="AE232" s="34"/>
      <c r="AR232" s="201" t="s">
        <v>346</v>
      </c>
      <c r="AT232" s="201" t="s">
        <v>242</v>
      </c>
      <c r="AU232" s="201" t="s">
        <v>165</v>
      </c>
      <c r="AY232" s="17" t="s">
        <v>156</v>
      </c>
      <c r="BE232" s="202">
        <f>IF(O232="základní",K232,0)</f>
        <v>0</v>
      </c>
      <c r="BF232" s="202">
        <f>IF(O232="snížená",K232,0)</f>
        <v>0</v>
      </c>
      <c r="BG232" s="202">
        <f>IF(O232="zákl. přenesená",K232,0)</f>
        <v>0</v>
      </c>
      <c r="BH232" s="202">
        <f>IF(O232="sníž. přenesená",K232,0)</f>
        <v>0</v>
      </c>
      <c r="BI232" s="202">
        <f>IF(O232="nulová",K232,0)</f>
        <v>0</v>
      </c>
      <c r="BJ232" s="17" t="s">
        <v>165</v>
      </c>
      <c r="BK232" s="202">
        <f>ROUND(P232*H232,2)</f>
        <v>0</v>
      </c>
      <c r="BL232" s="17" t="s">
        <v>248</v>
      </c>
      <c r="BM232" s="201" t="s">
        <v>1023</v>
      </c>
    </row>
    <row r="233" spans="1:65" s="14" customFormat="1" ht="11.25">
      <c r="B233" s="219"/>
      <c r="C233" s="220"/>
      <c r="D233" s="210" t="s">
        <v>194</v>
      </c>
      <c r="E233" s="220"/>
      <c r="F233" s="222" t="s">
        <v>381</v>
      </c>
      <c r="G233" s="220"/>
      <c r="H233" s="223">
        <v>1.02</v>
      </c>
      <c r="I233" s="224"/>
      <c r="J233" s="224"/>
      <c r="K233" s="220"/>
      <c r="L233" s="220"/>
      <c r="M233" s="225"/>
      <c r="N233" s="226"/>
      <c r="O233" s="227"/>
      <c r="P233" s="227"/>
      <c r="Q233" s="227"/>
      <c r="R233" s="227"/>
      <c r="S233" s="227"/>
      <c r="T233" s="227"/>
      <c r="U233" s="227"/>
      <c r="V233" s="227"/>
      <c r="W233" s="227"/>
      <c r="X233" s="228"/>
      <c r="AT233" s="229" t="s">
        <v>194</v>
      </c>
      <c r="AU233" s="229" t="s">
        <v>165</v>
      </c>
      <c r="AV233" s="14" t="s">
        <v>165</v>
      </c>
      <c r="AW233" s="14" t="s">
        <v>4</v>
      </c>
      <c r="AX233" s="14" t="s">
        <v>82</v>
      </c>
      <c r="AY233" s="229" t="s">
        <v>156</v>
      </c>
    </row>
    <row r="234" spans="1:65" s="12" customFormat="1" ht="22.9" customHeight="1">
      <c r="B234" s="172"/>
      <c r="C234" s="173"/>
      <c r="D234" s="174" t="s">
        <v>73</v>
      </c>
      <c r="E234" s="187" t="s">
        <v>458</v>
      </c>
      <c r="F234" s="187" t="s">
        <v>459</v>
      </c>
      <c r="G234" s="173"/>
      <c r="H234" s="173"/>
      <c r="I234" s="176"/>
      <c r="J234" s="176"/>
      <c r="K234" s="188">
        <f>BK234</f>
        <v>0</v>
      </c>
      <c r="L234" s="173"/>
      <c r="M234" s="178"/>
      <c r="N234" s="179"/>
      <c r="O234" s="180"/>
      <c r="P234" s="180"/>
      <c r="Q234" s="181">
        <f>SUM(Q235:Q236)</f>
        <v>0</v>
      </c>
      <c r="R234" s="181">
        <f>SUM(R235:R236)</f>
        <v>0</v>
      </c>
      <c r="S234" s="180"/>
      <c r="T234" s="182">
        <f>SUM(T235:T236)</f>
        <v>0</v>
      </c>
      <c r="U234" s="180"/>
      <c r="V234" s="182">
        <f>SUM(V235:V236)</f>
        <v>1.2E-4</v>
      </c>
      <c r="W234" s="180"/>
      <c r="X234" s="183">
        <f>SUM(X235:X236)</f>
        <v>2.359E-2</v>
      </c>
      <c r="AR234" s="184" t="s">
        <v>165</v>
      </c>
      <c r="AT234" s="185" t="s">
        <v>73</v>
      </c>
      <c r="AU234" s="185" t="s">
        <v>82</v>
      </c>
      <c r="AY234" s="184" t="s">
        <v>156</v>
      </c>
      <c r="BK234" s="186">
        <f>SUM(BK235:BK236)</f>
        <v>0</v>
      </c>
    </row>
    <row r="235" spans="1:65" s="2" customFormat="1" ht="24.2" customHeight="1">
      <c r="A235" s="34"/>
      <c r="B235" s="35"/>
      <c r="C235" s="189" t="s">
        <v>618</v>
      </c>
      <c r="D235" s="189" t="s">
        <v>159</v>
      </c>
      <c r="E235" s="190" t="s">
        <v>461</v>
      </c>
      <c r="F235" s="191" t="s">
        <v>462</v>
      </c>
      <c r="G235" s="192" t="s">
        <v>180</v>
      </c>
      <c r="H235" s="193">
        <v>1</v>
      </c>
      <c r="I235" s="194"/>
      <c r="J235" s="194"/>
      <c r="K235" s="195">
        <f>ROUND(P235*H235,2)</f>
        <v>0</v>
      </c>
      <c r="L235" s="191" t="s">
        <v>163</v>
      </c>
      <c r="M235" s="39"/>
      <c r="N235" s="196" t="s">
        <v>1</v>
      </c>
      <c r="O235" s="197" t="s">
        <v>38</v>
      </c>
      <c r="P235" s="198">
        <f>I235+J235</f>
        <v>0</v>
      </c>
      <c r="Q235" s="198">
        <f>ROUND(I235*H235,2)</f>
        <v>0</v>
      </c>
      <c r="R235" s="198">
        <f>ROUND(J235*H235,2)</f>
        <v>0</v>
      </c>
      <c r="S235" s="71"/>
      <c r="T235" s="199">
        <f>S235*H235</f>
        <v>0</v>
      </c>
      <c r="U235" s="199">
        <v>1.2E-4</v>
      </c>
      <c r="V235" s="199">
        <f>U235*H235</f>
        <v>1.2E-4</v>
      </c>
      <c r="W235" s="199">
        <v>2.359E-2</v>
      </c>
      <c r="X235" s="200">
        <f>W235*H235</f>
        <v>2.359E-2</v>
      </c>
      <c r="Y235" s="34"/>
      <c r="Z235" s="34"/>
      <c r="AA235" s="34"/>
      <c r="AB235" s="34"/>
      <c r="AC235" s="34"/>
      <c r="AD235" s="34"/>
      <c r="AE235" s="34"/>
      <c r="AR235" s="201" t="s">
        <v>248</v>
      </c>
      <c r="AT235" s="201" t="s">
        <v>159</v>
      </c>
      <c r="AU235" s="201" t="s">
        <v>165</v>
      </c>
      <c r="AY235" s="17" t="s">
        <v>156</v>
      </c>
      <c r="BE235" s="202">
        <f>IF(O235="základní",K235,0)</f>
        <v>0</v>
      </c>
      <c r="BF235" s="202">
        <f>IF(O235="snížená",K235,0)</f>
        <v>0</v>
      </c>
      <c r="BG235" s="202">
        <f>IF(O235="zákl. přenesená",K235,0)</f>
        <v>0</v>
      </c>
      <c r="BH235" s="202">
        <f>IF(O235="sníž. přenesená",K235,0)</f>
        <v>0</v>
      </c>
      <c r="BI235" s="202">
        <f>IF(O235="nulová",K235,0)</f>
        <v>0</v>
      </c>
      <c r="BJ235" s="17" t="s">
        <v>165</v>
      </c>
      <c r="BK235" s="202">
        <f>ROUND(P235*H235,2)</f>
        <v>0</v>
      </c>
      <c r="BL235" s="17" t="s">
        <v>248</v>
      </c>
      <c r="BM235" s="201" t="s">
        <v>1024</v>
      </c>
    </row>
    <row r="236" spans="1:65" s="2" customFormat="1" ht="11.25">
      <c r="A236" s="34"/>
      <c r="B236" s="35"/>
      <c r="C236" s="36"/>
      <c r="D236" s="203" t="s">
        <v>167</v>
      </c>
      <c r="E236" s="36"/>
      <c r="F236" s="204" t="s">
        <v>464</v>
      </c>
      <c r="G236" s="36"/>
      <c r="H236" s="36"/>
      <c r="I236" s="205"/>
      <c r="J236" s="205"/>
      <c r="K236" s="36"/>
      <c r="L236" s="36"/>
      <c r="M236" s="39"/>
      <c r="N236" s="206"/>
      <c r="O236" s="207"/>
      <c r="P236" s="71"/>
      <c r="Q236" s="71"/>
      <c r="R236" s="71"/>
      <c r="S236" s="71"/>
      <c r="T236" s="71"/>
      <c r="U236" s="71"/>
      <c r="V236" s="71"/>
      <c r="W236" s="71"/>
      <c r="X236" s="72"/>
      <c r="Y236" s="34"/>
      <c r="Z236" s="34"/>
      <c r="AA236" s="34"/>
      <c r="AB236" s="34"/>
      <c r="AC236" s="34"/>
      <c r="AD236" s="34"/>
      <c r="AE236" s="34"/>
      <c r="AT236" s="17" t="s">
        <v>167</v>
      </c>
      <c r="AU236" s="17" t="s">
        <v>165</v>
      </c>
    </row>
    <row r="237" spans="1:65" s="12" customFormat="1" ht="22.9" customHeight="1">
      <c r="B237" s="172"/>
      <c r="C237" s="173"/>
      <c r="D237" s="174" t="s">
        <v>73</v>
      </c>
      <c r="E237" s="187" t="s">
        <v>542</v>
      </c>
      <c r="F237" s="187" t="s">
        <v>543</v>
      </c>
      <c r="G237" s="173"/>
      <c r="H237" s="173"/>
      <c r="I237" s="176"/>
      <c r="J237" s="176"/>
      <c r="K237" s="188">
        <f>BK237</f>
        <v>0</v>
      </c>
      <c r="L237" s="173"/>
      <c r="M237" s="178"/>
      <c r="N237" s="179"/>
      <c r="O237" s="180"/>
      <c r="P237" s="180"/>
      <c r="Q237" s="181">
        <f>SUM(Q238:Q249)</f>
        <v>0</v>
      </c>
      <c r="R237" s="181">
        <f>SUM(R238:R249)</f>
        <v>0</v>
      </c>
      <c r="S237" s="180"/>
      <c r="T237" s="182">
        <f>SUM(T238:T249)</f>
        <v>0</v>
      </c>
      <c r="U237" s="180"/>
      <c r="V237" s="182">
        <f>SUM(V238:V249)</f>
        <v>0.25033600000000006</v>
      </c>
      <c r="W237" s="180"/>
      <c r="X237" s="183">
        <f>SUM(X238:X249)</f>
        <v>0.225632</v>
      </c>
      <c r="AR237" s="184" t="s">
        <v>165</v>
      </c>
      <c r="AT237" s="185" t="s">
        <v>73</v>
      </c>
      <c r="AU237" s="185" t="s">
        <v>82</v>
      </c>
      <c r="AY237" s="184" t="s">
        <v>156</v>
      </c>
      <c r="BK237" s="186">
        <f>SUM(BK238:BK249)</f>
        <v>0</v>
      </c>
    </row>
    <row r="238" spans="1:65" s="2" customFormat="1" ht="24.2" customHeight="1">
      <c r="A238" s="34"/>
      <c r="B238" s="35"/>
      <c r="C238" s="189" t="s">
        <v>407</v>
      </c>
      <c r="D238" s="189" t="s">
        <v>159</v>
      </c>
      <c r="E238" s="190" t="s">
        <v>545</v>
      </c>
      <c r="F238" s="191" t="s">
        <v>546</v>
      </c>
      <c r="G238" s="192" t="s">
        <v>180</v>
      </c>
      <c r="H238" s="193">
        <v>9.8000000000000007</v>
      </c>
      <c r="I238" s="194"/>
      <c r="J238" s="194"/>
      <c r="K238" s="195">
        <f>ROUND(P238*H238,2)</f>
        <v>0</v>
      </c>
      <c r="L238" s="191" t="s">
        <v>163</v>
      </c>
      <c r="M238" s="39"/>
      <c r="N238" s="196" t="s">
        <v>1</v>
      </c>
      <c r="O238" s="197" t="s">
        <v>38</v>
      </c>
      <c r="P238" s="198">
        <f>I238+J238</f>
        <v>0</v>
      </c>
      <c r="Q238" s="198">
        <f>ROUND(I238*H238,2)</f>
        <v>0</v>
      </c>
      <c r="R238" s="198">
        <f>ROUND(J238*H238,2)</f>
        <v>0</v>
      </c>
      <c r="S238" s="71"/>
      <c r="T238" s="199">
        <f>S238*H238</f>
        <v>0</v>
      </c>
      <c r="U238" s="199">
        <v>0</v>
      </c>
      <c r="V238" s="199">
        <f>U238*H238</f>
        <v>0</v>
      </c>
      <c r="W238" s="199">
        <v>1.584E-2</v>
      </c>
      <c r="X238" s="200">
        <f>W238*H238</f>
        <v>0.15523200000000001</v>
      </c>
      <c r="Y238" s="34"/>
      <c r="Z238" s="34"/>
      <c r="AA238" s="34"/>
      <c r="AB238" s="34"/>
      <c r="AC238" s="34"/>
      <c r="AD238" s="34"/>
      <c r="AE238" s="34"/>
      <c r="AR238" s="201" t="s">
        <v>248</v>
      </c>
      <c r="AT238" s="201" t="s">
        <v>159</v>
      </c>
      <c r="AU238" s="201" t="s">
        <v>165</v>
      </c>
      <c r="AY238" s="17" t="s">
        <v>156</v>
      </c>
      <c r="BE238" s="202">
        <f>IF(O238="základní",K238,0)</f>
        <v>0</v>
      </c>
      <c r="BF238" s="202">
        <f>IF(O238="snížená",K238,0)</f>
        <v>0</v>
      </c>
      <c r="BG238" s="202">
        <f>IF(O238="zákl. přenesená",K238,0)</f>
        <v>0</v>
      </c>
      <c r="BH238" s="202">
        <f>IF(O238="sníž. přenesená",K238,0)</f>
        <v>0</v>
      </c>
      <c r="BI238" s="202">
        <f>IF(O238="nulová",K238,0)</f>
        <v>0</v>
      </c>
      <c r="BJ238" s="17" t="s">
        <v>165</v>
      </c>
      <c r="BK238" s="202">
        <f>ROUND(P238*H238,2)</f>
        <v>0</v>
      </c>
      <c r="BL238" s="17" t="s">
        <v>248</v>
      </c>
      <c r="BM238" s="201" t="s">
        <v>1025</v>
      </c>
    </row>
    <row r="239" spans="1:65" s="2" customFormat="1" ht="11.25">
      <c r="A239" s="34"/>
      <c r="B239" s="35"/>
      <c r="C239" s="36"/>
      <c r="D239" s="203" t="s">
        <v>167</v>
      </c>
      <c r="E239" s="36"/>
      <c r="F239" s="204" t="s">
        <v>548</v>
      </c>
      <c r="G239" s="36"/>
      <c r="H239" s="36"/>
      <c r="I239" s="205"/>
      <c r="J239" s="205"/>
      <c r="K239" s="36"/>
      <c r="L239" s="36"/>
      <c r="M239" s="39"/>
      <c r="N239" s="206"/>
      <c r="O239" s="207"/>
      <c r="P239" s="71"/>
      <c r="Q239" s="71"/>
      <c r="R239" s="71"/>
      <c r="S239" s="71"/>
      <c r="T239" s="71"/>
      <c r="U239" s="71"/>
      <c r="V239" s="71"/>
      <c r="W239" s="71"/>
      <c r="X239" s="72"/>
      <c r="Y239" s="34"/>
      <c r="Z239" s="34"/>
      <c r="AA239" s="34"/>
      <c r="AB239" s="34"/>
      <c r="AC239" s="34"/>
      <c r="AD239" s="34"/>
      <c r="AE239" s="34"/>
      <c r="AT239" s="17" t="s">
        <v>167</v>
      </c>
      <c r="AU239" s="17" t="s">
        <v>165</v>
      </c>
    </row>
    <row r="240" spans="1:65" s="2" customFormat="1" ht="24.2" customHeight="1">
      <c r="A240" s="34"/>
      <c r="B240" s="35"/>
      <c r="C240" s="189" t="s">
        <v>484</v>
      </c>
      <c r="D240" s="189" t="s">
        <v>159</v>
      </c>
      <c r="E240" s="190" t="s">
        <v>550</v>
      </c>
      <c r="F240" s="191" t="s">
        <v>551</v>
      </c>
      <c r="G240" s="192" t="s">
        <v>180</v>
      </c>
      <c r="H240" s="193">
        <v>9.8000000000000007</v>
      </c>
      <c r="I240" s="194"/>
      <c r="J240" s="194"/>
      <c r="K240" s="195">
        <f>ROUND(P240*H240,2)</f>
        <v>0</v>
      </c>
      <c r="L240" s="191" t="s">
        <v>163</v>
      </c>
      <c r="M240" s="39"/>
      <c r="N240" s="196" t="s">
        <v>1</v>
      </c>
      <c r="O240" s="197" t="s">
        <v>38</v>
      </c>
      <c r="P240" s="198">
        <f>I240+J240</f>
        <v>0</v>
      </c>
      <c r="Q240" s="198">
        <f>ROUND(I240*H240,2)</f>
        <v>0</v>
      </c>
      <c r="R240" s="198">
        <f>ROUND(J240*H240,2)</f>
        <v>0</v>
      </c>
      <c r="S240" s="71"/>
      <c r="T240" s="199">
        <f>S240*H240</f>
        <v>0</v>
      </c>
      <c r="U240" s="199">
        <v>1.7520000000000001E-2</v>
      </c>
      <c r="V240" s="199">
        <f>U240*H240</f>
        <v>0.17169600000000002</v>
      </c>
      <c r="W240" s="199">
        <v>0</v>
      </c>
      <c r="X240" s="200">
        <f>W240*H240</f>
        <v>0</v>
      </c>
      <c r="Y240" s="34"/>
      <c r="Z240" s="34"/>
      <c r="AA240" s="34"/>
      <c r="AB240" s="34"/>
      <c r="AC240" s="34"/>
      <c r="AD240" s="34"/>
      <c r="AE240" s="34"/>
      <c r="AR240" s="201" t="s">
        <v>248</v>
      </c>
      <c r="AT240" s="201" t="s">
        <v>159</v>
      </c>
      <c r="AU240" s="201" t="s">
        <v>165</v>
      </c>
      <c r="AY240" s="17" t="s">
        <v>156</v>
      </c>
      <c r="BE240" s="202">
        <f>IF(O240="základní",K240,0)</f>
        <v>0</v>
      </c>
      <c r="BF240" s="202">
        <f>IF(O240="snížená",K240,0)</f>
        <v>0</v>
      </c>
      <c r="BG240" s="202">
        <f>IF(O240="zákl. přenesená",K240,0)</f>
        <v>0</v>
      </c>
      <c r="BH240" s="202">
        <f>IF(O240="sníž. přenesená",K240,0)</f>
        <v>0</v>
      </c>
      <c r="BI240" s="202">
        <f>IF(O240="nulová",K240,0)</f>
        <v>0</v>
      </c>
      <c r="BJ240" s="17" t="s">
        <v>165</v>
      </c>
      <c r="BK240" s="202">
        <f>ROUND(P240*H240,2)</f>
        <v>0</v>
      </c>
      <c r="BL240" s="17" t="s">
        <v>248</v>
      </c>
      <c r="BM240" s="201" t="s">
        <v>1026</v>
      </c>
    </row>
    <row r="241" spans="1:65" s="2" customFormat="1" ht="11.25">
      <c r="A241" s="34"/>
      <c r="B241" s="35"/>
      <c r="C241" s="36"/>
      <c r="D241" s="203" t="s">
        <v>167</v>
      </c>
      <c r="E241" s="36"/>
      <c r="F241" s="204" t="s">
        <v>553</v>
      </c>
      <c r="G241" s="36"/>
      <c r="H241" s="36"/>
      <c r="I241" s="205"/>
      <c r="J241" s="205"/>
      <c r="K241" s="36"/>
      <c r="L241" s="36"/>
      <c r="M241" s="39"/>
      <c r="N241" s="206"/>
      <c r="O241" s="207"/>
      <c r="P241" s="71"/>
      <c r="Q241" s="71"/>
      <c r="R241" s="71"/>
      <c r="S241" s="71"/>
      <c r="T241" s="71"/>
      <c r="U241" s="71"/>
      <c r="V241" s="71"/>
      <c r="W241" s="71"/>
      <c r="X241" s="72"/>
      <c r="Y241" s="34"/>
      <c r="Z241" s="34"/>
      <c r="AA241" s="34"/>
      <c r="AB241" s="34"/>
      <c r="AC241" s="34"/>
      <c r="AD241" s="34"/>
      <c r="AE241" s="34"/>
      <c r="AT241" s="17" t="s">
        <v>167</v>
      </c>
      <c r="AU241" s="17" t="s">
        <v>165</v>
      </c>
    </row>
    <row r="242" spans="1:65" s="2" customFormat="1" ht="24.2" customHeight="1">
      <c r="A242" s="34"/>
      <c r="B242" s="35"/>
      <c r="C242" s="189" t="s">
        <v>489</v>
      </c>
      <c r="D242" s="189" t="s">
        <v>159</v>
      </c>
      <c r="E242" s="190" t="s">
        <v>555</v>
      </c>
      <c r="F242" s="191" t="s">
        <v>556</v>
      </c>
      <c r="G242" s="192" t="s">
        <v>180</v>
      </c>
      <c r="H242" s="193">
        <v>8</v>
      </c>
      <c r="I242" s="194"/>
      <c r="J242" s="194"/>
      <c r="K242" s="195">
        <f>ROUND(P242*H242,2)</f>
        <v>0</v>
      </c>
      <c r="L242" s="191" t="s">
        <v>163</v>
      </c>
      <c r="M242" s="39"/>
      <c r="N242" s="196" t="s">
        <v>1</v>
      </c>
      <c r="O242" s="197" t="s">
        <v>38</v>
      </c>
      <c r="P242" s="198">
        <f>I242+J242</f>
        <v>0</v>
      </c>
      <c r="Q242" s="198">
        <f>ROUND(I242*H242,2)</f>
        <v>0</v>
      </c>
      <c r="R242" s="198">
        <f>ROUND(J242*H242,2)</f>
        <v>0</v>
      </c>
      <c r="S242" s="71"/>
      <c r="T242" s="199">
        <f>S242*H242</f>
        <v>0</v>
      </c>
      <c r="U242" s="199">
        <v>0</v>
      </c>
      <c r="V242" s="199">
        <f>U242*H242</f>
        <v>0</v>
      </c>
      <c r="W242" s="199">
        <v>8.8000000000000005E-3</v>
      </c>
      <c r="X242" s="200">
        <f>W242*H242</f>
        <v>7.0400000000000004E-2</v>
      </c>
      <c r="Y242" s="34"/>
      <c r="Z242" s="34"/>
      <c r="AA242" s="34"/>
      <c r="AB242" s="34"/>
      <c r="AC242" s="34"/>
      <c r="AD242" s="34"/>
      <c r="AE242" s="34"/>
      <c r="AR242" s="201" t="s">
        <v>248</v>
      </c>
      <c r="AT242" s="201" t="s">
        <v>159</v>
      </c>
      <c r="AU242" s="201" t="s">
        <v>165</v>
      </c>
      <c r="AY242" s="17" t="s">
        <v>156</v>
      </c>
      <c r="BE242" s="202">
        <f>IF(O242="základní",K242,0)</f>
        <v>0</v>
      </c>
      <c r="BF242" s="202">
        <f>IF(O242="snížená",K242,0)</f>
        <v>0</v>
      </c>
      <c r="BG242" s="202">
        <f>IF(O242="zákl. přenesená",K242,0)</f>
        <v>0</v>
      </c>
      <c r="BH242" s="202">
        <f>IF(O242="sníž. přenesená",K242,0)</f>
        <v>0</v>
      </c>
      <c r="BI242" s="202">
        <f>IF(O242="nulová",K242,0)</f>
        <v>0</v>
      </c>
      <c r="BJ242" s="17" t="s">
        <v>165</v>
      </c>
      <c r="BK242" s="202">
        <f>ROUND(P242*H242,2)</f>
        <v>0</v>
      </c>
      <c r="BL242" s="17" t="s">
        <v>248</v>
      </c>
      <c r="BM242" s="201" t="s">
        <v>1027</v>
      </c>
    </row>
    <row r="243" spans="1:65" s="2" customFormat="1" ht="11.25">
      <c r="A243" s="34"/>
      <c r="B243" s="35"/>
      <c r="C243" s="36"/>
      <c r="D243" s="203" t="s">
        <v>167</v>
      </c>
      <c r="E243" s="36"/>
      <c r="F243" s="204" t="s">
        <v>558</v>
      </c>
      <c r="G243" s="36"/>
      <c r="H243" s="36"/>
      <c r="I243" s="205"/>
      <c r="J243" s="205"/>
      <c r="K243" s="36"/>
      <c r="L243" s="36"/>
      <c r="M243" s="39"/>
      <c r="N243" s="206"/>
      <c r="O243" s="207"/>
      <c r="P243" s="71"/>
      <c r="Q243" s="71"/>
      <c r="R243" s="71"/>
      <c r="S243" s="71"/>
      <c r="T243" s="71"/>
      <c r="U243" s="71"/>
      <c r="V243" s="71"/>
      <c r="W243" s="71"/>
      <c r="X243" s="72"/>
      <c r="Y243" s="34"/>
      <c r="Z243" s="34"/>
      <c r="AA243" s="34"/>
      <c r="AB243" s="34"/>
      <c r="AC243" s="34"/>
      <c r="AD243" s="34"/>
      <c r="AE243" s="34"/>
      <c r="AT243" s="17" t="s">
        <v>167</v>
      </c>
      <c r="AU243" s="17" t="s">
        <v>165</v>
      </c>
    </row>
    <row r="244" spans="1:65" s="2" customFormat="1" ht="24.2" customHeight="1">
      <c r="A244" s="34"/>
      <c r="B244" s="35"/>
      <c r="C244" s="189" t="s">
        <v>494</v>
      </c>
      <c r="D244" s="189" t="s">
        <v>159</v>
      </c>
      <c r="E244" s="190" t="s">
        <v>560</v>
      </c>
      <c r="F244" s="191" t="s">
        <v>561</v>
      </c>
      <c r="G244" s="192" t="s">
        <v>191</v>
      </c>
      <c r="H244" s="193">
        <v>4</v>
      </c>
      <c r="I244" s="194"/>
      <c r="J244" s="194"/>
      <c r="K244" s="195">
        <f>ROUND(P244*H244,2)</f>
        <v>0</v>
      </c>
      <c r="L244" s="191" t="s">
        <v>163</v>
      </c>
      <c r="M244" s="39"/>
      <c r="N244" s="196" t="s">
        <v>1</v>
      </c>
      <c r="O244" s="197" t="s">
        <v>38</v>
      </c>
      <c r="P244" s="198">
        <f>I244+J244</f>
        <v>0</v>
      </c>
      <c r="Q244" s="198">
        <f>ROUND(I244*H244,2)</f>
        <v>0</v>
      </c>
      <c r="R244" s="198">
        <f>ROUND(J244*H244,2)</f>
        <v>0</v>
      </c>
      <c r="S244" s="71"/>
      <c r="T244" s="199">
        <f>S244*H244</f>
        <v>0</v>
      </c>
      <c r="U244" s="199">
        <v>1.9460000000000002E-2</v>
      </c>
      <c r="V244" s="199">
        <f>U244*H244</f>
        <v>7.7840000000000006E-2</v>
      </c>
      <c r="W244" s="199">
        <v>0</v>
      </c>
      <c r="X244" s="200">
        <f>W244*H244</f>
        <v>0</v>
      </c>
      <c r="Y244" s="34"/>
      <c r="Z244" s="34"/>
      <c r="AA244" s="34"/>
      <c r="AB244" s="34"/>
      <c r="AC244" s="34"/>
      <c r="AD244" s="34"/>
      <c r="AE244" s="34"/>
      <c r="AR244" s="201" t="s">
        <v>248</v>
      </c>
      <c r="AT244" s="201" t="s">
        <v>159</v>
      </c>
      <c r="AU244" s="201" t="s">
        <v>165</v>
      </c>
      <c r="AY244" s="17" t="s">
        <v>156</v>
      </c>
      <c r="BE244" s="202">
        <f>IF(O244="základní",K244,0)</f>
        <v>0</v>
      </c>
      <c r="BF244" s="202">
        <f>IF(O244="snížená",K244,0)</f>
        <v>0</v>
      </c>
      <c r="BG244" s="202">
        <f>IF(O244="zákl. přenesená",K244,0)</f>
        <v>0</v>
      </c>
      <c r="BH244" s="202">
        <f>IF(O244="sníž. přenesená",K244,0)</f>
        <v>0</v>
      </c>
      <c r="BI244" s="202">
        <f>IF(O244="nulová",K244,0)</f>
        <v>0</v>
      </c>
      <c r="BJ244" s="17" t="s">
        <v>165</v>
      </c>
      <c r="BK244" s="202">
        <f>ROUND(P244*H244,2)</f>
        <v>0</v>
      </c>
      <c r="BL244" s="17" t="s">
        <v>248</v>
      </c>
      <c r="BM244" s="201" t="s">
        <v>1028</v>
      </c>
    </row>
    <row r="245" spans="1:65" s="2" customFormat="1" ht="11.25">
      <c r="A245" s="34"/>
      <c r="B245" s="35"/>
      <c r="C245" s="36"/>
      <c r="D245" s="203" t="s">
        <v>167</v>
      </c>
      <c r="E245" s="36"/>
      <c r="F245" s="204" t="s">
        <v>563</v>
      </c>
      <c r="G245" s="36"/>
      <c r="H245" s="36"/>
      <c r="I245" s="205"/>
      <c r="J245" s="205"/>
      <c r="K245" s="36"/>
      <c r="L245" s="36"/>
      <c r="M245" s="39"/>
      <c r="N245" s="206"/>
      <c r="O245" s="207"/>
      <c r="P245" s="71"/>
      <c r="Q245" s="71"/>
      <c r="R245" s="71"/>
      <c r="S245" s="71"/>
      <c r="T245" s="71"/>
      <c r="U245" s="71"/>
      <c r="V245" s="71"/>
      <c r="W245" s="71"/>
      <c r="X245" s="72"/>
      <c r="Y245" s="34"/>
      <c r="Z245" s="34"/>
      <c r="AA245" s="34"/>
      <c r="AB245" s="34"/>
      <c r="AC245" s="34"/>
      <c r="AD245" s="34"/>
      <c r="AE245" s="34"/>
      <c r="AT245" s="17" t="s">
        <v>167</v>
      </c>
      <c r="AU245" s="17" t="s">
        <v>165</v>
      </c>
    </row>
    <row r="246" spans="1:65" s="2" customFormat="1" ht="24.2" customHeight="1">
      <c r="A246" s="34"/>
      <c r="B246" s="35"/>
      <c r="C246" s="189" t="s">
        <v>499</v>
      </c>
      <c r="D246" s="189" t="s">
        <v>159</v>
      </c>
      <c r="E246" s="190" t="s">
        <v>565</v>
      </c>
      <c r="F246" s="191" t="s">
        <v>566</v>
      </c>
      <c r="G246" s="192" t="s">
        <v>191</v>
      </c>
      <c r="H246" s="193">
        <v>4</v>
      </c>
      <c r="I246" s="194"/>
      <c r="J246" s="194"/>
      <c r="K246" s="195">
        <f>ROUND(P246*H246,2)</f>
        <v>0</v>
      </c>
      <c r="L246" s="191" t="s">
        <v>163</v>
      </c>
      <c r="M246" s="39"/>
      <c r="N246" s="196" t="s">
        <v>1</v>
      </c>
      <c r="O246" s="197" t="s">
        <v>38</v>
      </c>
      <c r="P246" s="198">
        <f>I246+J246</f>
        <v>0</v>
      </c>
      <c r="Q246" s="198">
        <f>ROUND(I246*H246,2)</f>
        <v>0</v>
      </c>
      <c r="R246" s="198">
        <f>ROUND(J246*H246,2)</f>
        <v>0</v>
      </c>
      <c r="S246" s="71"/>
      <c r="T246" s="199">
        <f>S246*H246</f>
        <v>0</v>
      </c>
      <c r="U246" s="199">
        <v>2.0000000000000001E-4</v>
      </c>
      <c r="V246" s="199">
        <f>U246*H246</f>
        <v>8.0000000000000004E-4</v>
      </c>
      <c r="W246" s="199">
        <v>0</v>
      </c>
      <c r="X246" s="200">
        <f>W246*H246</f>
        <v>0</v>
      </c>
      <c r="Y246" s="34"/>
      <c r="Z246" s="34"/>
      <c r="AA246" s="34"/>
      <c r="AB246" s="34"/>
      <c r="AC246" s="34"/>
      <c r="AD246" s="34"/>
      <c r="AE246" s="34"/>
      <c r="AR246" s="201" t="s">
        <v>248</v>
      </c>
      <c r="AT246" s="201" t="s">
        <v>159</v>
      </c>
      <c r="AU246" s="201" t="s">
        <v>165</v>
      </c>
      <c r="AY246" s="17" t="s">
        <v>156</v>
      </c>
      <c r="BE246" s="202">
        <f>IF(O246="základní",K246,0)</f>
        <v>0</v>
      </c>
      <c r="BF246" s="202">
        <f>IF(O246="snížená",K246,0)</f>
        <v>0</v>
      </c>
      <c r="BG246" s="202">
        <f>IF(O246="zákl. přenesená",K246,0)</f>
        <v>0</v>
      </c>
      <c r="BH246" s="202">
        <f>IF(O246="sníž. přenesená",K246,0)</f>
        <v>0</v>
      </c>
      <c r="BI246" s="202">
        <f>IF(O246="nulová",K246,0)</f>
        <v>0</v>
      </c>
      <c r="BJ246" s="17" t="s">
        <v>165</v>
      </c>
      <c r="BK246" s="202">
        <f>ROUND(P246*H246,2)</f>
        <v>0</v>
      </c>
      <c r="BL246" s="17" t="s">
        <v>248</v>
      </c>
      <c r="BM246" s="201" t="s">
        <v>1029</v>
      </c>
    </row>
    <row r="247" spans="1:65" s="2" customFormat="1" ht="11.25">
      <c r="A247" s="34"/>
      <c r="B247" s="35"/>
      <c r="C247" s="36"/>
      <c r="D247" s="203" t="s">
        <v>167</v>
      </c>
      <c r="E247" s="36"/>
      <c r="F247" s="204" t="s">
        <v>568</v>
      </c>
      <c r="G247" s="36"/>
      <c r="H247" s="36"/>
      <c r="I247" s="205"/>
      <c r="J247" s="205"/>
      <c r="K247" s="36"/>
      <c r="L247" s="36"/>
      <c r="M247" s="39"/>
      <c r="N247" s="206"/>
      <c r="O247" s="207"/>
      <c r="P247" s="71"/>
      <c r="Q247" s="71"/>
      <c r="R247" s="71"/>
      <c r="S247" s="71"/>
      <c r="T247" s="71"/>
      <c r="U247" s="71"/>
      <c r="V247" s="71"/>
      <c r="W247" s="71"/>
      <c r="X247" s="72"/>
      <c r="Y247" s="34"/>
      <c r="Z247" s="34"/>
      <c r="AA247" s="34"/>
      <c r="AB247" s="34"/>
      <c r="AC247" s="34"/>
      <c r="AD247" s="34"/>
      <c r="AE247" s="34"/>
      <c r="AT247" s="17" t="s">
        <v>167</v>
      </c>
      <c r="AU247" s="17" t="s">
        <v>165</v>
      </c>
    </row>
    <row r="248" spans="1:65" s="2" customFormat="1" ht="24.2" customHeight="1">
      <c r="A248" s="34"/>
      <c r="B248" s="35"/>
      <c r="C248" s="189" t="s">
        <v>506</v>
      </c>
      <c r="D248" s="189" t="s">
        <v>159</v>
      </c>
      <c r="E248" s="190" t="s">
        <v>570</v>
      </c>
      <c r="F248" s="191" t="s">
        <v>571</v>
      </c>
      <c r="G248" s="192" t="s">
        <v>415</v>
      </c>
      <c r="H248" s="251"/>
      <c r="I248" s="194"/>
      <c r="J248" s="194"/>
      <c r="K248" s="195">
        <f>ROUND(P248*H248,2)</f>
        <v>0</v>
      </c>
      <c r="L248" s="191" t="s">
        <v>163</v>
      </c>
      <c r="M248" s="39"/>
      <c r="N248" s="196" t="s">
        <v>1</v>
      </c>
      <c r="O248" s="197" t="s">
        <v>38</v>
      </c>
      <c r="P248" s="198">
        <f>I248+J248</f>
        <v>0</v>
      </c>
      <c r="Q248" s="198">
        <f>ROUND(I248*H248,2)</f>
        <v>0</v>
      </c>
      <c r="R248" s="198">
        <f>ROUND(J248*H248,2)</f>
        <v>0</v>
      </c>
      <c r="S248" s="71"/>
      <c r="T248" s="199">
        <f>S248*H248</f>
        <v>0</v>
      </c>
      <c r="U248" s="199">
        <v>0</v>
      </c>
      <c r="V248" s="199">
        <f>U248*H248</f>
        <v>0</v>
      </c>
      <c r="W248" s="199">
        <v>0</v>
      </c>
      <c r="X248" s="200">
        <f>W248*H248</f>
        <v>0</v>
      </c>
      <c r="Y248" s="34"/>
      <c r="Z248" s="34"/>
      <c r="AA248" s="34"/>
      <c r="AB248" s="34"/>
      <c r="AC248" s="34"/>
      <c r="AD248" s="34"/>
      <c r="AE248" s="34"/>
      <c r="AR248" s="201" t="s">
        <v>248</v>
      </c>
      <c r="AT248" s="201" t="s">
        <v>159</v>
      </c>
      <c r="AU248" s="201" t="s">
        <v>165</v>
      </c>
      <c r="AY248" s="17" t="s">
        <v>156</v>
      </c>
      <c r="BE248" s="202">
        <f>IF(O248="základní",K248,0)</f>
        <v>0</v>
      </c>
      <c r="BF248" s="202">
        <f>IF(O248="snížená",K248,0)</f>
        <v>0</v>
      </c>
      <c r="BG248" s="202">
        <f>IF(O248="zákl. přenesená",K248,0)</f>
        <v>0</v>
      </c>
      <c r="BH248" s="202">
        <f>IF(O248="sníž. přenesená",K248,0)</f>
        <v>0</v>
      </c>
      <c r="BI248" s="202">
        <f>IF(O248="nulová",K248,0)</f>
        <v>0</v>
      </c>
      <c r="BJ248" s="17" t="s">
        <v>165</v>
      </c>
      <c r="BK248" s="202">
        <f>ROUND(P248*H248,2)</f>
        <v>0</v>
      </c>
      <c r="BL248" s="17" t="s">
        <v>248</v>
      </c>
      <c r="BM248" s="201" t="s">
        <v>1030</v>
      </c>
    </row>
    <row r="249" spans="1:65" s="2" customFormat="1" ht="11.25">
      <c r="A249" s="34"/>
      <c r="B249" s="35"/>
      <c r="C249" s="36"/>
      <c r="D249" s="203" t="s">
        <v>167</v>
      </c>
      <c r="E249" s="36"/>
      <c r="F249" s="204" t="s">
        <v>573</v>
      </c>
      <c r="G249" s="36"/>
      <c r="H249" s="36"/>
      <c r="I249" s="205"/>
      <c r="J249" s="205"/>
      <c r="K249" s="36"/>
      <c r="L249" s="36"/>
      <c r="M249" s="39"/>
      <c r="N249" s="206"/>
      <c r="O249" s="207"/>
      <c r="P249" s="71"/>
      <c r="Q249" s="71"/>
      <c r="R249" s="71"/>
      <c r="S249" s="71"/>
      <c r="T249" s="71"/>
      <c r="U249" s="71"/>
      <c r="V249" s="71"/>
      <c r="W249" s="71"/>
      <c r="X249" s="72"/>
      <c r="Y249" s="34"/>
      <c r="Z249" s="34"/>
      <c r="AA249" s="34"/>
      <c r="AB249" s="34"/>
      <c r="AC249" s="34"/>
      <c r="AD249" s="34"/>
      <c r="AE249" s="34"/>
      <c r="AT249" s="17" t="s">
        <v>167</v>
      </c>
      <c r="AU249" s="17" t="s">
        <v>165</v>
      </c>
    </row>
    <row r="250" spans="1:65" s="12" customFormat="1" ht="22.9" customHeight="1">
      <c r="B250" s="172"/>
      <c r="C250" s="173"/>
      <c r="D250" s="174" t="s">
        <v>73</v>
      </c>
      <c r="E250" s="187" t="s">
        <v>756</v>
      </c>
      <c r="F250" s="187" t="s">
        <v>757</v>
      </c>
      <c r="G250" s="173"/>
      <c r="H250" s="173"/>
      <c r="I250" s="176"/>
      <c r="J250" s="176"/>
      <c r="K250" s="188">
        <f>BK250</f>
        <v>0</v>
      </c>
      <c r="L250" s="173"/>
      <c r="M250" s="178"/>
      <c r="N250" s="179"/>
      <c r="O250" s="180"/>
      <c r="P250" s="180"/>
      <c r="Q250" s="181">
        <f>SUM(Q251:Q254)</f>
        <v>0</v>
      </c>
      <c r="R250" s="181">
        <f>SUM(R251:R254)</f>
        <v>0</v>
      </c>
      <c r="S250" s="180"/>
      <c r="T250" s="182">
        <f>SUM(T251:T254)</f>
        <v>0</v>
      </c>
      <c r="U250" s="180"/>
      <c r="V250" s="182">
        <f>SUM(V251:V254)</f>
        <v>3.5560000000000001E-2</v>
      </c>
      <c r="W250" s="180"/>
      <c r="X250" s="183">
        <f>SUM(X251:X254)</f>
        <v>0</v>
      </c>
      <c r="AR250" s="184" t="s">
        <v>165</v>
      </c>
      <c r="AT250" s="185" t="s">
        <v>73</v>
      </c>
      <c r="AU250" s="185" t="s">
        <v>82</v>
      </c>
      <c r="AY250" s="184" t="s">
        <v>156</v>
      </c>
      <c r="BK250" s="186">
        <f>SUM(BK251:BK254)</f>
        <v>0</v>
      </c>
    </row>
    <row r="251" spans="1:65" s="2" customFormat="1" ht="37.9" customHeight="1">
      <c r="A251" s="34"/>
      <c r="B251" s="35"/>
      <c r="C251" s="189" t="s">
        <v>511</v>
      </c>
      <c r="D251" s="189" t="s">
        <v>159</v>
      </c>
      <c r="E251" s="190" t="s">
        <v>1031</v>
      </c>
      <c r="F251" s="191" t="s">
        <v>1032</v>
      </c>
      <c r="G251" s="192" t="s">
        <v>180</v>
      </c>
      <c r="H251" s="193">
        <v>1</v>
      </c>
      <c r="I251" s="194"/>
      <c r="J251" s="194"/>
      <c r="K251" s="195">
        <f>ROUND(P251*H251,2)</f>
        <v>0</v>
      </c>
      <c r="L251" s="191" t="s">
        <v>163</v>
      </c>
      <c r="M251" s="39"/>
      <c r="N251" s="196" t="s">
        <v>1</v>
      </c>
      <c r="O251" s="197" t="s">
        <v>38</v>
      </c>
      <c r="P251" s="198">
        <f>I251+J251</f>
        <v>0</v>
      </c>
      <c r="Q251" s="198">
        <f>ROUND(I251*H251,2)</f>
        <v>0</v>
      </c>
      <c r="R251" s="198">
        <f>ROUND(J251*H251,2)</f>
        <v>0</v>
      </c>
      <c r="S251" s="71"/>
      <c r="T251" s="199">
        <f>S251*H251</f>
        <v>0</v>
      </c>
      <c r="U251" s="199">
        <v>3.5560000000000001E-2</v>
      </c>
      <c r="V251" s="199">
        <f>U251*H251</f>
        <v>3.5560000000000001E-2</v>
      </c>
      <c r="W251" s="199">
        <v>0</v>
      </c>
      <c r="X251" s="200">
        <f>W251*H251</f>
        <v>0</v>
      </c>
      <c r="Y251" s="34"/>
      <c r="Z251" s="34"/>
      <c r="AA251" s="34"/>
      <c r="AB251" s="34"/>
      <c r="AC251" s="34"/>
      <c r="AD251" s="34"/>
      <c r="AE251" s="34"/>
      <c r="AR251" s="201" t="s">
        <v>248</v>
      </c>
      <c r="AT251" s="201" t="s">
        <v>159</v>
      </c>
      <c r="AU251" s="201" t="s">
        <v>165</v>
      </c>
      <c r="AY251" s="17" t="s">
        <v>156</v>
      </c>
      <c r="BE251" s="202">
        <f>IF(O251="základní",K251,0)</f>
        <v>0</v>
      </c>
      <c r="BF251" s="202">
        <f>IF(O251="snížená",K251,0)</f>
        <v>0</v>
      </c>
      <c r="BG251" s="202">
        <f>IF(O251="zákl. přenesená",K251,0)</f>
        <v>0</v>
      </c>
      <c r="BH251" s="202">
        <f>IF(O251="sníž. přenesená",K251,0)</f>
        <v>0</v>
      </c>
      <c r="BI251" s="202">
        <f>IF(O251="nulová",K251,0)</f>
        <v>0</v>
      </c>
      <c r="BJ251" s="17" t="s">
        <v>165</v>
      </c>
      <c r="BK251" s="202">
        <f>ROUND(P251*H251,2)</f>
        <v>0</v>
      </c>
      <c r="BL251" s="17" t="s">
        <v>248</v>
      </c>
      <c r="BM251" s="201" t="s">
        <v>1033</v>
      </c>
    </row>
    <row r="252" spans="1:65" s="2" customFormat="1" ht="11.25">
      <c r="A252" s="34"/>
      <c r="B252" s="35"/>
      <c r="C252" s="36"/>
      <c r="D252" s="203" t="s">
        <v>167</v>
      </c>
      <c r="E252" s="36"/>
      <c r="F252" s="204" t="s">
        <v>1034</v>
      </c>
      <c r="G252" s="36"/>
      <c r="H252" s="36"/>
      <c r="I252" s="205"/>
      <c r="J252" s="205"/>
      <c r="K252" s="36"/>
      <c r="L252" s="36"/>
      <c r="M252" s="39"/>
      <c r="N252" s="206"/>
      <c r="O252" s="207"/>
      <c r="P252" s="71"/>
      <c r="Q252" s="71"/>
      <c r="R252" s="71"/>
      <c r="S252" s="71"/>
      <c r="T252" s="71"/>
      <c r="U252" s="71"/>
      <c r="V252" s="71"/>
      <c r="W252" s="71"/>
      <c r="X252" s="72"/>
      <c r="Y252" s="34"/>
      <c r="Z252" s="34"/>
      <c r="AA252" s="34"/>
      <c r="AB252" s="34"/>
      <c r="AC252" s="34"/>
      <c r="AD252" s="34"/>
      <c r="AE252" s="34"/>
      <c r="AT252" s="17" t="s">
        <v>167</v>
      </c>
      <c r="AU252" s="17" t="s">
        <v>165</v>
      </c>
    </row>
    <row r="253" spans="1:65" s="2" customFormat="1" ht="24.2" customHeight="1">
      <c r="A253" s="34"/>
      <c r="B253" s="35"/>
      <c r="C253" s="189" t="s">
        <v>516</v>
      </c>
      <c r="D253" s="189" t="s">
        <v>159</v>
      </c>
      <c r="E253" s="190" t="s">
        <v>775</v>
      </c>
      <c r="F253" s="191" t="s">
        <v>776</v>
      </c>
      <c r="G253" s="192" t="s">
        <v>415</v>
      </c>
      <c r="H253" s="251"/>
      <c r="I253" s="194"/>
      <c r="J253" s="194"/>
      <c r="K253" s="195">
        <f>ROUND(P253*H253,2)</f>
        <v>0</v>
      </c>
      <c r="L253" s="191" t="s">
        <v>163</v>
      </c>
      <c r="M253" s="39"/>
      <c r="N253" s="196" t="s">
        <v>1</v>
      </c>
      <c r="O253" s="197" t="s">
        <v>38</v>
      </c>
      <c r="P253" s="198">
        <f>I253+J253</f>
        <v>0</v>
      </c>
      <c r="Q253" s="198">
        <f>ROUND(I253*H253,2)</f>
        <v>0</v>
      </c>
      <c r="R253" s="198">
        <f>ROUND(J253*H253,2)</f>
        <v>0</v>
      </c>
      <c r="S253" s="71"/>
      <c r="T253" s="199">
        <f>S253*H253</f>
        <v>0</v>
      </c>
      <c r="U253" s="199">
        <v>0</v>
      </c>
      <c r="V253" s="199">
        <f>U253*H253</f>
        <v>0</v>
      </c>
      <c r="W253" s="199">
        <v>0</v>
      </c>
      <c r="X253" s="200">
        <f>W253*H253</f>
        <v>0</v>
      </c>
      <c r="Y253" s="34"/>
      <c r="Z253" s="34"/>
      <c r="AA253" s="34"/>
      <c r="AB253" s="34"/>
      <c r="AC253" s="34"/>
      <c r="AD253" s="34"/>
      <c r="AE253" s="34"/>
      <c r="AR253" s="201" t="s">
        <v>248</v>
      </c>
      <c r="AT253" s="201" t="s">
        <v>159</v>
      </c>
      <c r="AU253" s="201" t="s">
        <v>165</v>
      </c>
      <c r="AY253" s="17" t="s">
        <v>156</v>
      </c>
      <c r="BE253" s="202">
        <f>IF(O253="základní",K253,0)</f>
        <v>0</v>
      </c>
      <c r="BF253" s="202">
        <f>IF(O253="snížená",K253,0)</f>
        <v>0</v>
      </c>
      <c r="BG253" s="202">
        <f>IF(O253="zákl. přenesená",K253,0)</f>
        <v>0</v>
      </c>
      <c r="BH253" s="202">
        <f>IF(O253="sníž. přenesená",K253,0)</f>
        <v>0</v>
      </c>
      <c r="BI253" s="202">
        <f>IF(O253="nulová",K253,0)</f>
        <v>0</v>
      </c>
      <c r="BJ253" s="17" t="s">
        <v>165</v>
      </c>
      <c r="BK253" s="202">
        <f>ROUND(P253*H253,2)</f>
        <v>0</v>
      </c>
      <c r="BL253" s="17" t="s">
        <v>248</v>
      </c>
      <c r="BM253" s="201" t="s">
        <v>1035</v>
      </c>
    </row>
    <row r="254" spans="1:65" s="2" customFormat="1" ht="11.25">
      <c r="A254" s="34"/>
      <c r="B254" s="35"/>
      <c r="C254" s="36"/>
      <c r="D254" s="203" t="s">
        <v>167</v>
      </c>
      <c r="E254" s="36"/>
      <c r="F254" s="204" t="s">
        <v>778</v>
      </c>
      <c r="G254" s="36"/>
      <c r="H254" s="36"/>
      <c r="I254" s="205"/>
      <c r="J254" s="205"/>
      <c r="K254" s="36"/>
      <c r="L254" s="36"/>
      <c r="M254" s="39"/>
      <c r="N254" s="206"/>
      <c r="O254" s="207"/>
      <c r="P254" s="71"/>
      <c r="Q254" s="71"/>
      <c r="R254" s="71"/>
      <c r="S254" s="71"/>
      <c r="T254" s="71"/>
      <c r="U254" s="71"/>
      <c r="V254" s="71"/>
      <c r="W254" s="71"/>
      <c r="X254" s="72"/>
      <c r="Y254" s="34"/>
      <c r="Z254" s="34"/>
      <c r="AA254" s="34"/>
      <c r="AB254" s="34"/>
      <c r="AC254" s="34"/>
      <c r="AD254" s="34"/>
      <c r="AE254" s="34"/>
      <c r="AT254" s="17" t="s">
        <v>167</v>
      </c>
      <c r="AU254" s="17" t="s">
        <v>165</v>
      </c>
    </row>
    <row r="255" spans="1:65" s="12" customFormat="1" ht="22.9" customHeight="1">
      <c r="B255" s="172"/>
      <c r="C255" s="173"/>
      <c r="D255" s="174" t="s">
        <v>73</v>
      </c>
      <c r="E255" s="187" t="s">
        <v>574</v>
      </c>
      <c r="F255" s="187" t="s">
        <v>575</v>
      </c>
      <c r="G255" s="173"/>
      <c r="H255" s="173"/>
      <c r="I255" s="176"/>
      <c r="J255" s="176"/>
      <c r="K255" s="188">
        <f>BK255</f>
        <v>0</v>
      </c>
      <c r="L255" s="173"/>
      <c r="M255" s="178"/>
      <c r="N255" s="179"/>
      <c r="O255" s="180"/>
      <c r="P255" s="180"/>
      <c r="Q255" s="181">
        <f>SUM(Q256:Q265)</f>
        <v>0</v>
      </c>
      <c r="R255" s="181">
        <f>SUM(R256:R265)</f>
        <v>0</v>
      </c>
      <c r="S255" s="180"/>
      <c r="T255" s="182">
        <f>SUM(T256:T265)</f>
        <v>0</v>
      </c>
      <c r="U255" s="180"/>
      <c r="V255" s="182">
        <f>SUM(V256:V265)</f>
        <v>1.1039999999999999E-2</v>
      </c>
      <c r="W255" s="180"/>
      <c r="X255" s="183">
        <f>SUM(X256:X265)</f>
        <v>1.7828E-2</v>
      </c>
      <c r="AR255" s="184" t="s">
        <v>165</v>
      </c>
      <c r="AT255" s="185" t="s">
        <v>73</v>
      </c>
      <c r="AU255" s="185" t="s">
        <v>82</v>
      </c>
      <c r="AY255" s="184" t="s">
        <v>156</v>
      </c>
      <c r="BK255" s="186">
        <f>SUM(BK256:BK265)</f>
        <v>0</v>
      </c>
    </row>
    <row r="256" spans="1:65" s="2" customFormat="1" ht="24.2" customHeight="1">
      <c r="A256" s="34"/>
      <c r="B256" s="35"/>
      <c r="C256" s="189" t="s">
        <v>521</v>
      </c>
      <c r="D256" s="189" t="s">
        <v>159</v>
      </c>
      <c r="E256" s="190" t="s">
        <v>942</v>
      </c>
      <c r="F256" s="191" t="s">
        <v>943</v>
      </c>
      <c r="G256" s="192" t="s">
        <v>191</v>
      </c>
      <c r="H256" s="193">
        <v>4</v>
      </c>
      <c r="I256" s="194"/>
      <c r="J256" s="194"/>
      <c r="K256" s="195">
        <f>ROUND(P256*H256,2)</f>
        <v>0</v>
      </c>
      <c r="L256" s="191" t="s">
        <v>163</v>
      </c>
      <c r="M256" s="39"/>
      <c r="N256" s="196" t="s">
        <v>1</v>
      </c>
      <c r="O256" s="197" t="s">
        <v>38</v>
      </c>
      <c r="P256" s="198">
        <f>I256+J256</f>
        <v>0</v>
      </c>
      <c r="Q256" s="198">
        <f>ROUND(I256*H256,2)</f>
        <v>0</v>
      </c>
      <c r="R256" s="198">
        <f>ROUND(J256*H256,2)</f>
        <v>0</v>
      </c>
      <c r="S256" s="71"/>
      <c r="T256" s="199">
        <f>S256*H256</f>
        <v>0</v>
      </c>
      <c r="U256" s="199">
        <v>0</v>
      </c>
      <c r="V256" s="199">
        <f>U256*H256</f>
        <v>0</v>
      </c>
      <c r="W256" s="199">
        <v>3.1199999999999999E-3</v>
      </c>
      <c r="X256" s="200">
        <f>W256*H256</f>
        <v>1.248E-2</v>
      </c>
      <c r="Y256" s="34"/>
      <c r="Z256" s="34"/>
      <c r="AA256" s="34"/>
      <c r="AB256" s="34"/>
      <c r="AC256" s="34"/>
      <c r="AD256" s="34"/>
      <c r="AE256" s="34"/>
      <c r="AR256" s="201" t="s">
        <v>248</v>
      </c>
      <c r="AT256" s="201" t="s">
        <v>159</v>
      </c>
      <c r="AU256" s="201" t="s">
        <v>165</v>
      </c>
      <c r="AY256" s="17" t="s">
        <v>156</v>
      </c>
      <c r="BE256" s="202">
        <f>IF(O256="základní",K256,0)</f>
        <v>0</v>
      </c>
      <c r="BF256" s="202">
        <f>IF(O256="snížená",K256,0)</f>
        <v>0</v>
      </c>
      <c r="BG256" s="202">
        <f>IF(O256="zákl. přenesená",K256,0)</f>
        <v>0</v>
      </c>
      <c r="BH256" s="202">
        <f>IF(O256="sníž. přenesená",K256,0)</f>
        <v>0</v>
      </c>
      <c r="BI256" s="202">
        <f>IF(O256="nulová",K256,0)</f>
        <v>0</v>
      </c>
      <c r="BJ256" s="17" t="s">
        <v>165</v>
      </c>
      <c r="BK256" s="202">
        <f>ROUND(P256*H256,2)</f>
        <v>0</v>
      </c>
      <c r="BL256" s="17" t="s">
        <v>248</v>
      </c>
      <c r="BM256" s="201" t="s">
        <v>1036</v>
      </c>
    </row>
    <row r="257" spans="1:65" s="2" customFormat="1" ht="11.25">
      <c r="A257" s="34"/>
      <c r="B257" s="35"/>
      <c r="C257" s="36"/>
      <c r="D257" s="203" t="s">
        <v>167</v>
      </c>
      <c r="E257" s="36"/>
      <c r="F257" s="204" t="s">
        <v>945</v>
      </c>
      <c r="G257" s="36"/>
      <c r="H257" s="36"/>
      <c r="I257" s="205"/>
      <c r="J257" s="205"/>
      <c r="K257" s="36"/>
      <c r="L257" s="36"/>
      <c r="M257" s="39"/>
      <c r="N257" s="206"/>
      <c r="O257" s="207"/>
      <c r="P257" s="71"/>
      <c r="Q257" s="71"/>
      <c r="R257" s="71"/>
      <c r="S257" s="71"/>
      <c r="T257" s="71"/>
      <c r="U257" s="71"/>
      <c r="V257" s="71"/>
      <c r="W257" s="71"/>
      <c r="X257" s="72"/>
      <c r="Y257" s="34"/>
      <c r="Z257" s="34"/>
      <c r="AA257" s="34"/>
      <c r="AB257" s="34"/>
      <c r="AC257" s="34"/>
      <c r="AD257" s="34"/>
      <c r="AE257" s="34"/>
      <c r="AT257" s="17" t="s">
        <v>167</v>
      </c>
      <c r="AU257" s="17" t="s">
        <v>165</v>
      </c>
    </row>
    <row r="258" spans="1:65" s="2" customFormat="1" ht="24.2" customHeight="1">
      <c r="A258" s="34"/>
      <c r="B258" s="35"/>
      <c r="C258" s="189" t="s">
        <v>526</v>
      </c>
      <c r="D258" s="189" t="s">
        <v>159</v>
      </c>
      <c r="E258" s="190" t="s">
        <v>949</v>
      </c>
      <c r="F258" s="191" t="s">
        <v>950</v>
      </c>
      <c r="G258" s="192" t="s">
        <v>191</v>
      </c>
      <c r="H258" s="193">
        <v>4</v>
      </c>
      <c r="I258" s="194"/>
      <c r="J258" s="194"/>
      <c r="K258" s="195">
        <f>ROUND(P258*H258,2)</f>
        <v>0</v>
      </c>
      <c r="L258" s="191" t="s">
        <v>163</v>
      </c>
      <c r="M258" s="39"/>
      <c r="N258" s="196" t="s">
        <v>1</v>
      </c>
      <c r="O258" s="197" t="s">
        <v>38</v>
      </c>
      <c r="P258" s="198">
        <f>I258+J258</f>
        <v>0</v>
      </c>
      <c r="Q258" s="198">
        <f>ROUND(I258*H258,2)</f>
        <v>0</v>
      </c>
      <c r="R258" s="198">
        <f>ROUND(J258*H258,2)</f>
        <v>0</v>
      </c>
      <c r="S258" s="71"/>
      <c r="T258" s="199">
        <f>S258*H258</f>
        <v>0</v>
      </c>
      <c r="U258" s="199">
        <v>2.7599999999999999E-3</v>
      </c>
      <c r="V258" s="199">
        <f>U258*H258</f>
        <v>1.1039999999999999E-2</v>
      </c>
      <c r="W258" s="199">
        <v>0</v>
      </c>
      <c r="X258" s="200">
        <f>W258*H258</f>
        <v>0</v>
      </c>
      <c r="Y258" s="34"/>
      <c r="Z258" s="34"/>
      <c r="AA258" s="34"/>
      <c r="AB258" s="34"/>
      <c r="AC258" s="34"/>
      <c r="AD258" s="34"/>
      <c r="AE258" s="34"/>
      <c r="AR258" s="201" t="s">
        <v>248</v>
      </c>
      <c r="AT258" s="201" t="s">
        <v>159</v>
      </c>
      <c r="AU258" s="201" t="s">
        <v>165</v>
      </c>
      <c r="AY258" s="17" t="s">
        <v>156</v>
      </c>
      <c r="BE258" s="202">
        <f>IF(O258="základní",K258,0)</f>
        <v>0</v>
      </c>
      <c r="BF258" s="202">
        <f>IF(O258="snížená",K258,0)</f>
        <v>0</v>
      </c>
      <c r="BG258" s="202">
        <f>IF(O258="zákl. přenesená",K258,0)</f>
        <v>0</v>
      </c>
      <c r="BH258" s="202">
        <f>IF(O258="sníž. přenesená",K258,0)</f>
        <v>0</v>
      </c>
      <c r="BI258" s="202">
        <f>IF(O258="nulová",K258,0)</f>
        <v>0</v>
      </c>
      <c r="BJ258" s="17" t="s">
        <v>165</v>
      </c>
      <c r="BK258" s="202">
        <f>ROUND(P258*H258,2)</f>
        <v>0</v>
      </c>
      <c r="BL258" s="17" t="s">
        <v>248</v>
      </c>
      <c r="BM258" s="201" t="s">
        <v>1037</v>
      </c>
    </row>
    <row r="259" spans="1:65" s="2" customFormat="1" ht="11.25">
      <c r="A259" s="34"/>
      <c r="B259" s="35"/>
      <c r="C259" s="36"/>
      <c r="D259" s="203" t="s">
        <v>167</v>
      </c>
      <c r="E259" s="36"/>
      <c r="F259" s="204" t="s">
        <v>952</v>
      </c>
      <c r="G259" s="36"/>
      <c r="H259" s="36"/>
      <c r="I259" s="205"/>
      <c r="J259" s="205"/>
      <c r="K259" s="36"/>
      <c r="L259" s="36"/>
      <c r="M259" s="39"/>
      <c r="N259" s="206"/>
      <c r="O259" s="207"/>
      <c r="P259" s="71"/>
      <c r="Q259" s="71"/>
      <c r="R259" s="71"/>
      <c r="S259" s="71"/>
      <c r="T259" s="71"/>
      <c r="U259" s="71"/>
      <c r="V259" s="71"/>
      <c r="W259" s="71"/>
      <c r="X259" s="72"/>
      <c r="Y259" s="34"/>
      <c r="Z259" s="34"/>
      <c r="AA259" s="34"/>
      <c r="AB259" s="34"/>
      <c r="AC259" s="34"/>
      <c r="AD259" s="34"/>
      <c r="AE259" s="34"/>
      <c r="AT259" s="17" t="s">
        <v>167</v>
      </c>
      <c r="AU259" s="17" t="s">
        <v>165</v>
      </c>
    </row>
    <row r="260" spans="1:65" s="2" customFormat="1" ht="24.2" customHeight="1">
      <c r="A260" s="34"/>
      <c r="B260" s="35"/>
      <c r="C260" s="189" t="s">
        <v>538</v>
      </c>
      <c r="D260" s="189" t="s">
        <v>159</v>
      </c>
      <c r="E260" s="190" t="s">
        <v>577</v>
      </c>
      <c r="F260" s="191" t="s">
        <v>578</v>
      </c>
      <c r="G260" s="192" t="s">
        <v>180</v>
      </c>
      <c r="H260" s="193">
        <v>2.8</v>
      </c>
      <c r="I260" s="194"/>
      <c r="J260" s="194"/>
      <c r="K260" s="195">
        <f>ROUND(P260*H260,2)</f>
        <v>0</v>
      </c>
      <c r="L260" s="191" t="s">
        <v>163</v>
      </c>
      <c r="M260" s="39"/>
      <c r="N260" s="196" t="s">
        <v>1</v>
      </c>
      <c r="O260" s="197" t="s">
        <v>38</v>
      </c>
      <c r="P260" s="198">
        <f>I260+J260</f>
        <v>0</v>
      </c>
      <c r="Q260" s="198">
        <f>ROUND(I260*H260,2)</f>
        <v>0</v>
      </c>
      <c r="R260" s="198">
        <f>ROUND(J260*H260,2)</f>
        <v>0</v>
      </c>
      <c r="S260" s="71"/>
      <c r="T260" s="199">
        <f>S260*H260</f>
        <v>0</v>
      </c>
      <c r="U260" s="199">
        <v>0</v>
      </c>
      <c r="V260" s="199">
        <f>U260*H260</f>
        <v>0</v>
      </c>
      <c r="W260" s="199">
        <v>1.91E-3</v>
      </c>
      <c r="X260" s="200">
        <f>W260*H260</f>
        <v>5.3479999999999995E-3</v>
      </c>
      <c r="Y260" s="34"/>
      <c r="Z260" s="34"/>
      <c r="AA260" s="34"/>
      <c r="AB260" s="34"/>
      <c r="AC260" s="34"/>
      <c r="AD260" s="34"/>
      <c r="AE260" s="34"/>
      <c r="AR260" s="201" t="s">
        <v>248</v>
      </c>
      <c r="AT260" s="201" t="s">
        <v>159</v>
      </c>
      <c r="AU260" s="201" t="s">
        <v>165</v>
      </c>
      <c r="AY260" s="17" t="s">
        <v>156</v>
      </c>
      <c r="BE260" s="202">
        <f>IF(O260="základní",K260,0)</f>
        <v>0</v>
      </c>
      <c r="BF260" s="202">
        <f>IF(O260="snížená",K260,0)</f>
        <v>0</v>
      </c>
      <c r="BG260" s="202">
        <f>IF(O260="zákl. přenesená",K260,0)</f>
        <v>0</v>
      </c>
      <c r="BH260" s="202">
        <f>IF(O260="sníž. přenesená",K260,0)</f>
        <v>0</v>
      </c>
      <c r="BI260" s="202">
        <f>IF(O260="nulová",K260,0)</f>
        <v>0</v>
      </c>
      <c r="BJ260" s="17" t="s">
        <v>165</v>
      </c>
      <c r="BK260" s="202">
        <f>ROUND(P260*H260,2)</f>
        <v>0</v>
      </c>
      <c r="BL260" s="17" t="s">
        <v>248</v>
      </c>
      <c r="BM260" s="201" t="s">
        <v>1038</v>
      </c>
    </row>
    <row r="261" spans="1:65" s="2" customFormat="1" ht="11.25">
      <c r="A261" s="34"/>
      <c r="B261" s="35"/>
      <c r="C261" s="36"/>
      <c r="D261" s="203" t="s">
        <v>167</v>
      </c>
      <c r="E261" s="36"/>
      <c r="F261" s="204" t="s">
        <v>580</v>
      </c>
      <c r="G261" s="36"/>
      <c r="H261" s="36"/>
      <c r="I261" s="205"/>
      <c r="J261" s="205"/>
      <c r="K261" s="36"/>
      <c r="L261" s="36"/>
      <c r="M261" s="39"/>
      <c r="N261" s="206"/>
      <c r="O261" s="207"/>
      <c r="P261" s="71"/>
      <c r="Q261" s="71"/>
      <c r="R261" s="71"/>
      <c r="S261" s="71"/>
      <c r="T261" s="71"/>
      <c r="U261" s="71"/>
      <c r="V261" s="71"/>
      <c r="W261" s="71"/>
      <c r="X261" s="72"/>
      <c r="Y261" s="34"/>
      <c r="Z261" s="34"/>
      <c r="AA261" s="34"/>
      <c r="AB261" s="34"/>
      <c r="AC261" s="34"/>
      <c r="AD261" s="34"/>
      <c r="AE261" s="34"/>
      <c r="AT261" s="17" t="s">
        <v>167</v>
      </c>
      <c r="AU261" s="17" t="s">
        <v>165</v>
      </c>
    </row>
    <row r="262" spans="1:65" s="14" customFormat="1" ht="11.25">
      <c r="B262" s="219"/>
      <c r="C262" s="220"/>
      <c r="D262" s="210" t="s">
        <v>194</v>
      </c>
      <c r="E262" s="221" t="s">
        <v>1</v>
      </c>
      <c r="F262" s="222" t="s">
        <v>1039</v>
      </c>
      <c r="G262" s="220"/>
      <c r="H262" s="223">
        <v>2.8</v>
      </c>
      <c r="I262" s="224"/>
      <c r="J262" s="224"/>
      <c r="K262" s="220"/>
      <c r="L262" s="220"/>
      <c r="M262" s="225"/>
      <c r="N262" s="226"/>
      <c r="O262" s="227"/>
      <c r="P262" s="227"/>
      <c r="Q262" s="227"/>
      <c r="R262" s="227"/>
      <c r="S262" s="227"/>
      <c r="T262" s="227"/>
      <c r="U262" s="227"/>
      <c r="V262" s="227"/>
      <c r="W262" s="227"/>
      <c r="X262" s="228"/>
      <c r="AT262" s="229" t="s">
        <v>194</v>
      </c>
      <c r="AU262" s="229" t="s">
        <v>165</v>
      </c>
      <c r="AV262" s="14" t="s">
        <v>165</v>
      </c>
      <c r="AW262" s="14" t="s">
        <v>5</v>
      </c>
      <c r="AX262" s="14" t="s">
        <v>82</v>
      </c>
      <c r="AY262" s="229" t="s">
        <v>156</v>
      </c>
    </row>
    <row r="263" spans="1:65" s="2" customFormat="1" ht="24.2" customHeight="1">
      <c r="A263" s="34"/>
      <c r="B263" s="35"/>
      <c r="C263" s="189" t="s">
        <v>534</v>
      </c>
      <c r="D263" s="189" t="s">
        <v>159</v>
      </c>
      <c r="E263" s="190" t="s">
        <v>587</v>
      </c>
      <c r="F263" s="191" t="s">
        <v>588</v>
      </c>
      <c r="G263" s="192" t="s">
        <v>175</v>
      </c>
      <c r="H263" s="193">
        <v>1</v>
      </c>
      <c r="I263" s="194"/>
      <c r="J263" s="194"/>
      <c r="K263" s="195">
        <f>ROUND(P263*H263,2)</f>
        <v>0</v>
      </c>
      <c r="L263" s="191" t="s">
        <v>1</v>
      </c>
      <c r="M263" s="39"/>
      <c r="N263" s="196" t="s">
        <v>1</v>
      </c>
      <c r="O263" s="197" t="s">
        <v>38</v>
      </c>
      <c r="P263" s="198">
        <f>I263+J263</f>
        <v>0</v>
      </c>
      <c r="Q263" s="198">
        <f>ROUND(I263*H263,2)</f>
        <v>0</v>
      </c>
      <c r="R263" s="198">
        <f>ROUND(J263*H263,2)</f>
        <v>0</v>
      </c>
      <c r="S263" s="71"/>
      <c r="T263" s="199">
        <f>S263*H263</f>
        <v>0</v>
      </c>
      <c r="U263" s="199">
        <v>0</v>
      </c>
      <c r="V263" s="199">
        <f>U263*H263</f>
        <v>0</v>
      </c>
      <c r="W263" s="199">
        <v>0</v>
      </c>
      <c r="X263" s="200">
        <f>W263*H263</f>
        <v>0</v>
      </c>
      <c r="Y263" s="34"/>
      <c r="Z263" s="34"/>
      <c r="AA263" s="34"/>
      <c r="AB263" s="34"/>
      <c r="AC263" s="34"/>
      <c r="AD263" s="34"/>
      <c r="AE263" s="34"/>
      <c r="AR263" s="201" t="s">
        <v>248</v>
      </c>
      <c r="AT263" s="201" t="s">
        <v>159</v>
      </c>
      <c r="AU263" s="201" t="s">
        <v>165</v>
      </c>
      <c r="AY263" s="17" t="s">
        <v>156</v>
      </c>
      <c r="BE263" s="202">
        <f>IF(O263="základní",K263,0)</f>
        <v>0</v>
      </c>
      <c r="BF263" s="202">
        <f>IF(O263="snížená",K263,0)</f>
        <v>0</v>
      </c>
      <c r="BG263" s="202">
        <f>IF(O263="zákl. přenesená",K263,0)</f>
        <v>0</v>
      </c>
      <c r="BH263" s="202">
        <f>IF(O263="sníž. přenesená",K263,0)</f>
        <v>0</v>
      </c>
      <c r="BI263" s="202">
        <f>IF(O263="nulová",K263,0)</f>
        <v>0</v>
      </c>
      <c r="BJ263" s="17" t="s">
        <v>165</v>
      </c>
      <c r="BK263" s="202">
        <f>ROUND(P263*H263,2)</f>
        <v>0</v>
      </c>
      <c r="BL263" s="17" t="s">
        <v>248</v>
      </c>
      <c r="BM263" s="201" t="s">
        <v>1040</v>
      </c>
    </row>
    <row r="264" spans="1:65" s="2" customFormat="1" ht="24.2" customHeight="1">
      <c r="A264" s="34"/>
      <c r="B264" s="35"/>
      <c r="C264" s="189" t="s">
        <v>412</v>
      </c>
      <c r="D264" s="189" t="s">
        <v>159</v>
      </c>
      <c r="E264" s="190" t="s">
        <v>582</v>
      </c>
      <c r="F264" s="191" t="s">
        <v>583</v>
      </c>
      <c r="G264" s="192" t="s">
        <v>415</v>
      </c>
      <c r="H264" s="251"/>
      <c r="I264" s="194"/>
      <c r="J264" s="194"/>
      <c r="K264" s="195">
        <f>ROUND(P264*H264,2)</f>
        <v>0</v>
      </c>
      <c r="L264" s="191" t="s">
        <v>163</v>
      </c>
      <c r="M264" s="39"/>
      <c r="N264" s="196" t="s">
        <v>1</v>
      </c>
      <c r="O264" s="197" t="s">
        <v>38</v>
      </c>
      <c r="P264" s="198">
        <f>I264+J264</f>
        <v>0</v>
      </c>
      <c r="Q264" s="198">
        <f>ROUND(I264*H264,2)</f>
        <v>0</v>
      </c>
      <c r="R264" s="198">
        <f>ROUND(J264*H264,2)</f>
        <v>0</v>
      </c>
      <c r="S264" s="71"/>
      <c r="T264" s="199">
        <f>S264*H264</f>
        <v>0</v>
      </c>
      <c r="U264" s="199">
        <v>0</v>
      </c>
      <c r="V264" s="199">
        <f>U264*H264</f>
        <v>0</v>
      </c>
      <c r="W264" s="199">
        <v>0</v>
      </c>
      <c r="X264" s="200">
        <f>W264*H264</f>
        <v>0</v>
      </c>
      <c r="Y264" s="34"/>
      <c r="Z264" s="34"/>
      <c r="AA264" s="34"/>
      <c r="AB264" s="34"/>
      <c r="AC264" s="34"/>
      <c r="AD264" s="34"/>
      <c r="AE264" s="34"/>
      <c r="AR264" s="201" t="s">
        <v>248</v>
      </c>
      <c r="AT264" s="201" t="s">
        <v>159</v>
      </c>
      <c r="AU264" s="201" t="s">
        <v>165</v>
      </c>
      <c r="AY264" s="17" t="s">
        <v>156</v>
      </c>
      <c r="BE264" s="202">
        <f>IF(O264="základní",K264,0)</f>
        <v>0</v>
      </c>
      <c r="BF264" s="202">
        <f>IF(O264="snížená",K264,0)</f>
        <v>0</v>
      </c>
      <c r="BG264" s="202">
        <f>IF(O264="zákl. přenesená",K264,0)</f>
        <v>0</v>
      </c>
      <c r="BH264" s="202">
        <f>IF(O264="sníž. přenesená",K264,0)</f>
        <v>0</v>
      </c>
      <c r="BI264" s="202">
        <f>IF(O264="nulová",K264,0)</f>
        <v>0</v>
      </c>
      <c r="BJ264" s="17" t="s">
        <v>165</v>
      </c>
      <c r="BK264" s="202">
        <f>ROUND(P264*H264,2)</f>
        <v>0</v>
      </c>
      <c r="BL264" s="17" t="s">
        <v>248</v>
      </c>
      <c r="BM264" s="201" t="s">
        <v>1041</v>
      </c>
    </row>
    <row r="265" spans="1:65" s="2" customFormat="1" ht="11.25">
      <c r="A265" s="34"/>
      <c r="B265" s="35"/>
      <c r="C265" s="36"/>
      <c r="D265" s="203" t="s">
        <v>167</v>
      </c>
      <c r="E265" s="36"/>
      <c r="F265" s="204" t="s">
        <v>585</v>
      </c>
      <c r="G265" s="36"/>
      <c r="H265" s="36"/>
      <c r="I265" s="205"/>
      <c r="J265" s="205"/>
      <c r="K265" s="36"/>
      <c r="L265" s="36"/>
      <c r="M265" s="39"/>
      <c r="N265" s="206"/>
      <c r="O265" s="207"/>
      <c r="P265" s="71"/>
      <c r="Q265" s="71"/>
      <c r="R265" s="71"/>
      <c r="S265" s="71"/>
      <c r="T265" s="71"/>
      <c r="U265" s="71"/>
      <c r="V265" s="71"/>
      <c r="W265" s="71"/>
      <c r="X265" s="72"/>
      <c r="Y265" s="34"/>
      <c r="Z265" s="34"/>
      <c r="AA265" s="34"/>
      <c r="AB265" s="34"/>
      <c r="AC265" s="34"/>
      <c r="AD265" s="34"/>
      <c r="AE265" s="34"/>
      <c r="AT265" s="17" t="s">
        <v>167</v>
      </c>
      <c r="AU265" s="17" t="s">
        <v>165</v>
      </c>
    </row>
    <row r="266" spans="1:65" s="12" customFormat="1" ht="22.9" customHeight="1">
      <c r="B266" s="172"/>
      <c r="C266" s="173"/>
      <c r="D266" s="174" t="s">
        <v>73</v>
      </c>
      <c r="E266" s="187" t="s">
        <v>590</v>
      </c>
      <c r="F266" s="187" t="s">
        <v>591</v>
      </c>
      <c r="G266" s="173"/>
      <c r="H266" s="173"/>
      <c r="I266" s="176"/>
      <c r="J266" s="176"/>
      <c r="K266" s="188">
        <f>BK266</f>
        <v>0</v>
      </c>
      <c r="L266" s="173"/>
      <c r="M266" s="178"/>
      <c r="N266" s="179"/>
      <c r="O266" s="180"/>
      <c r="P266" s="180"/>
      <c r="Q266" s="181">
        <f>SUM(Q267:Q270)</f>
        <v>0</v>
      </c>
      <c r="R266" s="181">
        <f>SUM(R267:R270)</f>
        <v>0</v>
      </c>
      <c r="S266" s="180"/>
      <c r="T266" s="182">
        <f>SUM(T267:T270)</f>
        <v>0</v>
      </c>
      <c r="U266" s="180"/>
      <c r="V266" s="182">
        <f>SUM(V267:V270)</f>
        <v>5.5999999999999995E-4</v>
      </c>
      <c r="W266" s="180"/>
      <c r="X266" s="183">
        <f>SUM(X267:X270)</f>
        <v>0</v>
      </c>
      <c r="AR266" s="184" t="s">
        <v>165</v>
      </c>
      <c r="AT266" s="185" t="s">
        <v>73</v>
      </c>
      <c r="AU266" s="185" t="s">
        <v>82</v>
      </c>
      <c r="AY266" s="184" t="s">
        <v>156</v>
      </c>
      <c r="BK266" s="186">
        <f>SUM(BK267:BK270)</f>
        <v>0</v>
      </c>
    </row>
    <row r="267" spans="1:65" s="2" customFormat="1" ht="24.2" customHeight="1">
      <c r="A267" s="34"/>
      <c r="B267" s="35"/>
      <c r="C267" s="189" t="s">
        <v>425</v>
      </c>
      <c r="D267" s="189" t="s">
        <v>159</v>
      </c>
      <c r="E267" s="190" t="s">
        <v>607</v>
      </c>
      <c r="F267" s="191" t="s">
        <v>608</v>
      </c>
      <c r="G267" s="192" t="s">
        <v>191</v>
      </c>
      <c r="H267" s="193">
        <v>4</v>
      </c>
      <c r="I267" s="194"/>
      <c r="J267" s="194"/>
      <c r="K267" s="195">
        <f>ROUND(P267*H267,2)</f>
        <v>0</v>
      </c>
      <c r="L267" s="191" t="s">
        <v>163</v>
      </c>
      <c r="M267" s="39"/>
      <c r="N267" s="196" t="s">
        <v>1</v>
      </c>
      <c r="O267" s="197" t="s">
        <v>38</v>
      </c>
      <c r="P267" s="198">
        <f>I267+J267</f>
        <v>0</v>
      </c>
      <c r="Q267" s="198">
        <f>ROUND(I267*H267,2)</f>
        <v>0</v>
      </c>
      <c r="R267" s="198">
        <f>ROUND(J267*H267,2)</f>
        <v>0</v>
      </c>
      <c r="S267" s="71"/>
      <c r="T267" s="199">
        <f>S267*H267</f>
        <v>0</v>
      </c>
      <c r="U267" s="199">
        <v>1.3999999999999999E-4</v>
      </c>
      <c r="V267" s="199">
        <f>U267*H267</f>
        <v>5.5999999999999995E-4</v>
      </c>
      <c r="W267" s="199">
        <v>0</v>
      </c>
      <c r="X267" s="200">
        <f>W267*H267</f>
        <v>0</v>
      </c>
      <c r="Y267" s="34"/>
      <c r="Z267" s="34"/>
      <c r="AA267" s="34"/>
      <c r="AB267" s="34"/>
      <c r="AC267" s="34"/>
      <c r="AD267" s="34"/>
      <c r="AE267" s="34"/>
      <c r="AR267" s="201" t="s">
        <v>248</v>
      </c>
      <c r="AT267" s="201" t="s">
        <v>159</v>
      </c>
      <c r="AU267" s="201" t="s">
        <v>165</v>
      </c>
      <c r="AY267" s="17" t="s">
        <v>156</v>
      </c>
      <c r="BE267" s="202">
        <f>IF(O267="základní",K267,0)</f>
        <v>0</v>
      </c>
      <c r="BF267" s="202">
        <f>IF(O267="snížená",K267,0)</f>
        <v>0</v>
      </c>
      <c r="BG267" s="202">
        <f>IF(O267="zákl. přenesená",K267,0)</f>
        <v>0</v>
      </c>
      <c r="BH267" s="202">
        <f>IF(O267="sníž. přenesená",K267,0)</f>
        <v>0</v>
      </c>
      <c r="BI267" s="202">
        <f>IF(O267="nulová",K267,0)</f>
        <v>0</v>
      </c>
      <c r="BJ267" s="17" t="s">
        <v>165</v>
      </c>
      <c r="BK267" s="202">
        <f>ROUND(P267*H267,2)</f>
        <v>0</v>
      </c>
      <c r="BL267" s="17" t="s">
        <v>248</v>
      </c>
      <c r="BM267" s="201" t="s">
        <v>1042</v>
      </c>
    </row>
    <row r="268" spans="1:65" s="2" customFormat="1" ht="11.25">
      <c r="A268" s="34"/>
      <c r="B268" s="35"/>
      <c r="C268" s="36"/>
      <c r="D268" s="203" t="s">
        <v>167</v>
      </c>
      <c r="E268" s="36"/>
      <c r="F268" s="204" t="s">
        <v>610</v>
      </c>
      <c r="G268" s="36"/>
      <c r="H268" s="36"/>
      <c r="I268" s="205"/>
      <c r="J268" s="205"/>
      <c r="K268" s="36"/>
      <c r="L268" s="36"/>
      <c r="M268" s="39"/>
      <c r="N268" s="206"/>
      <c r="O268" s="207"/>
      <c r="P268" s="71"/>
      <c r="Q268" s="71"/>
      <c r="R268" s="71"/>
      <c r="S268" s="71"/>
      <c r="T268" s="71"/>
      <c r="U268" s="71"/>
      <c r="V268" s="71"/>
      <c r="W268" s="71"/>
      <c r="X268" s="72"/>
      <c r="Y268" s="34"/>
      <c r="Z268" s="34"/>
      <c r="AA268" s="34"/>
      <c r="AB268" s="34"/>
      <c r="AC268" s="34"/>
      <c r="AD268" s="34"/>
      <c r="AE268" s="34"/>
      <c r="AT268" s="17" t="s">
        <v>167</v>
      </c>
      <c r="AU268" s="17" t="s">
        <v>165</v>
      </c>
    </row>
    <row r="269" spans="1:65" s="2" customFormat="1" ht="24.2" customHeight="1">
      <c r="A269" s="34"/>
      <c r="B269" s="35"/>
      <c r="C269" s="189" t="s">
        <v>430</v>
      </c>
      <c r="D269" s="189" t="s">
        <v>159</v>
      </c>
      <c r="E269" s="190" t="s">
        <v>612</v>
      </c>
      <c r="F269" s="191" t="s">
        <v>613</v>
      </c>
      <c r="G269" s="192" t="s">
        <v>415</v>
      </c>
      <c r="H269" s="251"/>
      <c r="I269" s="194"/>
      <c r="J269" s="194"/>
      <c r="K269" s="195">
        <f>ROUND(P269*H269,2)</f>
        <v>0</v>
      </c>
      <c r="L269" s="191" t="s">
        <v>163</v>
      </c>
      <c r="M269" s="39"/>
      <c r="N269" s="196" t="s">
        <v>1</v>
      </c>
      <c r="O269" s="197" t="s">
        <v>38</v>
      </c>
      <c r="P269" s="198">
        <f>I269+J269</f>
        <v>0</v>
      </c>
      <c r="Q269" s="198">
        <f>ROUND(I269*H269,2)</f>
        <v>0</v>
      </c>
      <c r="R269" s="198">
        <f>ROUND(J269*H269,2)</f>
        <v>0</v>
      </c>
      <c r="S269" s="71"/>
      <c r="T269" s="199">
        <f>S269*H269</f>
        <v>0</v>
      </c>
      <c r="U269" s="199">
        <v>0</v>
      </c>
      <c r="V269" s="199">
        <f>U269*H269</f>
        <v>0</v>
      </c>
      <c r="W269" s="199">
        <v>0</v>
      </c>
      <c r="X269" s="200">
        <f>W269*H269</f>
        <v>0</v>
      </c>
      <c r="Y269" s="34"/>
      <c r="Z269" s="34"/>
      <c r="AA269" s="34"/>
      <c r="AB269" s="34"/>
      <c r="AC269" s="34"/>
      <c r="AD269" s="34"/>
      <c r="AE269" s="34"/>
      <c r="AR269" s="201" t="s">
        <v>248</v>
      </c>
      <c r="AT269" s="201" t="s">
        <v>159</v>
      </c>
      <c r="AU269" s="201" t="s">
        <v>165</v>
      </c>
      <c r="AY269" s="17" t="s">
        <v>156</v>
      </c>
      <c r="BE269" s="202">
        <f>IF(O269="základní",K269,0)</f>
        <v>0</v>
      </c>
      <c r="BF269" s="202">
        <f>IF(O269="snížená",K269,0)</f>
        <v>0</v>
      </c>
      <c r="BG269" s="202">
        <f>IF(O269="zákl. přenesená",K269,0)</f>
        <v>0</v>
      </c>
      <c r="BH269" s="202">
        <f>IF(O269="sníž. přenesená",K269,0)</f>
        <v>0</v>
      </c>
      <c r="BI269" s="202">
        <f>IF(O269="nulová",K269,0)</f>
        <v>0</v>
      </c>
      <c r="BJ269" s="17" t="s">
        <v>165</v>
      </c>
      <c r="BK269" s="202">
        <f>ROUND(P269*H269,2)</f>
        <v>0</v>
      </c>
      <c r="BL269" s="17" t="s">
        <v>248</v>
      </c>
      <c r="BM269" s="201" t="s">
        <v>1043</v>
      </c>
    </row>
    <row r="270" spans="1:65" s="2" customFormat="1" ht="11.25">
      <c r="A270" s="34"/>
      <c r="B270" s="35"/>
      <c r="C270" s="36"/>
      <c r="D270" s="203" t="s">
        <v>167</v>
      </c>
      <c r="E270" s="36"/>
      <c r="F270" s="204" t="s">
        <v>615</v>
      </c>
      <c r="G270" s="36"/>
      <c r="H270" s="36"/>
      <c r="I270" s="205"/>
      <c r="J270" s="205"/>
      <c r="K270" s="36"/>
      <c r="L270" s="36"/>
      <c r="M270" s="39"/>
      <c r="N270" s="206"/>
      <c r="O270" s="207"/>
      <c r="P270" s="71"/>
      <c r="Q270" s="71"/>
      <c r="R270" s="71"/>
      <c r="S270" s="71"/>
      <c r="T270" s="71"/>
      <c r="U270" s="71"/>
      <c r="V270" s="71"/>
      <c r="W270" s="71"/>
      <c r="X270" s="72"/>
      <c r="Y270" s="34"/>
      <c r="Z270" s="34"/>
      <c r="AA270" s="34"/>
      <c r="AB270" s="34"/>
      <c r="AC270" s="34"/>
      <c r="AD270" s="34"/>
      <c r="AE270" s="34"/>
      <c r="AT270" s="17" t="s">
        <v>167</v>
      </c>
      <c r="AU270" s="17" t="s">
        <v>165</v>
      </c>
    </row>
    <row r="271" spans="1:65" s="12" customFormat="1" ht="22.9" customHeight="1">
      <c r="B271" s="172"/>
      <c r="C271" s="173"/>
      <c r="D271" s="174" t="s">
        <v>73</v>
      </c>
      <c r="E271" s="187" t="s">
        <v>1044</v>
      </c>
      <c r="F271" s="187" t="s">
        <v>1045</v>
      </c>
      <c r="G271" s="173"/>
      <c r="H271" s="173"/>
      <c r="I271" s="176"/>
      <c r="J271" s="176"/>
      <c r="K271" s="188">
        <f>BK271</f>
        <v>0</v>
      </c>
      <c r="L271" s="173"/>
      <c r="M271" s="178"/>
      <c r="N271" s="179"/>
      <c r="O271" s="180"/>
      <c r="P271" s="180"/>
      <c r="Q271" s="181">
        <f>SUM(Q272:Q274)</f>
        <v>0</v>
      </c>
      <c r="R271" s="181">
        <f>SUM(R272:R274)</f>
        <v>0</v>
      </c>
      <c r="S271" s="180"/>
      <c r="T271" s="182">
        <f>SUM(T272:T274)</f>
        <v>0</v>
      </c>
      <c r="U271" s="180"/>
      <c r="V271" s="182">
        <f>SUM(V272:V274)</f>
        <v>3.32E-2</v>
      </c>
      <c r="W271" s="180"/>
      <c r="X271" s="183">
        <f>SUM(X272:X274)</f>
        <v>0</v>
      </c>
      <c r="AR271" s="184" t="s">
        <v>165</v>
      </c>
      <c r="AT271" s="185" t="s">
        <v>73</v>
      </c>
      <c r="AU271" s="185" t="s">
        <v>82</v>
      </c>
      <c r="AY271" s="184" t="s">
        <v>156</v>
      </c>
      <c r="BK271" s="186">
        <f>SUM(BK272:BK274)</f>
        <v>0</v>
      </c>
    </row>
    <row r="272" spans="1:65" s="2" customFormat="1" ht="33" customHeight="1">
      <c r="A272" s="34"/>
      <c r="B272" s="35"/>
      <c r="C272" s="189" t="s">
        <v>597</v>
      </c>
      <c r="D272" s="189" t="s">
        <v>159</v>
      </c>
      <c r="E272" s="190" t="s">
        <v>1046</v>
      </c>
      <c r="F272" s="191" t="s">
        <v>1047</v>
      </c>
      <c r="G272" s="192" t="s">
        <v>191</v>
      </c>
      <c r="H272" s="193">
        <v>2</v>
      </c>
      <c r="I272" s="194"/>
      <c r="J272" s="194"/>
      <c r="K272" s="195">
        <f>ROUND(P272*H272,2)</f>
        <v>0</v>
      </c>
      <c r="L272" s="191" t="s">
        <v>163</v>
      </c>
      <c r="M272" s="39"/>
      <c r="N272" s="196" t="s">
        <v>1</v>
      </c>
      <c r="O272" s="197" t="s">
        <v>38</v>
      </c>
      <c r="P272" s="198">
        <f>I272+J272</f>
        <v>0</v>
      </c>
      <c r="Q272" s="198">
        <f>ROUND(I272*H272,2)</f>
        <v>0</v>
      </c>
      <c r="R272" s="198">
        <f>ROUND(J272*H272,2)</f>
        <v>0</v>
      </c>
      <c r="S272" s="71"/>
      <c r="T272" s="199">
        <f>S272*H272</f>
        <v>0</v>
      </c>
      <c r="U272" s="199">
        <v>0</v>
      </c>
      <c r="V272" s="199">
        <f>U272*H272</f>
        <v>0</v>
      </c>
      <c r="W272" s="199">
        <v>0</v>
      </c>
      <c r="X272" s="200">
        <f>W272*H272</f>
        <v>0</v>
      </c>
      <c r="Y272" s="34"/>
      <c r="Z272" s="34"/>
      <c r="AA272" s="34"/>
      <c r="AB272" s="34"/>
      <c r="AC272" s="34"/>
      <c r="AD272" s="34"/>
      <c r="AE272" s="34"/>
      <c r="AR272" s="201" t="s">
        <v>248</v>
      </c>
      <c r="AT272" s="201" t="s">
        <v>159</v>
      </c>
      <c r="AU272" s="201" t="s">
        <v>165</v>
      </c>
      <c r="AY272" s="17" t="s">
        <v>156</v>
      </c>
      <c r="BE272" s="202">
        <f>IF(O272="základní",K272,0)</f>
        <v>0</v>
      </c>
      <c r="BF272" s="202">
        <f>IF(O272="snížená",K272,0)</f>
        <v>0</v>
      </c>
      <c r="BG272" s="202">
        <f>IF(O272="zákl. přenesená",K272,0)</f>
        <v>0</v>
      </c>
      <c r="BH272" s="202">
        <f>IF(O272="sníž. přenesená",K272,0)</f>
        <v>0</v>
      </c>
      <c r="BI272" s="202">
        <f>IF(O272="nulová",K272,0)</f>
        <v>0</v>
      </c>
      <c r="BJ272" s="17" t="s">
        <v>165</v>
      </c>
      <c r="BK272" s="202">
        <f>ROUND(P272*H272,2)</f>
        <v>0</v>
      </c>
      <c r="BL272" s="17" t="s">
        <v>248</v>
      </c>
      <c r="BM272" s="201" t="s">
        <v>1048</v>
      </c>
    </row>
    <row r="273" spans="1:65" s="2" customFormat="1" ht="11.25">
      <c r="A273" s="34"/>
      <c r="B273" s="35"/>
      <c r="C273" s="36"/>
      <c r="D273" s="203" t="s">
        <v>167</v>
      </c>
      <c r="E273" s="36"/>
      <c r="F273" s="204" t="s">
        <v>1049</v>
      </c>
      <c r="G273" s="36"/>
      <c r="H273" s="36"/>
      <c r="I273" s="205"/>
      <c r="J273" s="205"/>
      <c r="K273" s="36"/>
      <c r="L273" s="36"/>
      <c r="M273" s="39"/>
      <c r="N273" s="206"/>
      <c r="O273" s="207"/>
      <c r="P273" s="71"/>
      <c r="Q273" s="71"/>
      <c r="R273" s="71"/>
      <c r="S273" s="71"/>
      <c r="T273" s="71"/>
      <c r="U273" s="71"/>
      <c r="V273" s="71"/>
      <c r="W273" s="71"/>
      <c r="X273" s="72"/>
      <c r="Y273" s="34"/>
      <c r="Z273" s="34"/>
      <c r="AA273" s="34"/>
      <c r="AB273" s="34"/>
      <c r="AC273" s="34"/>
      <c r="AD273" s="34"/>
      <c r="AE273" s="34"/>
      <c r="AT273" s="17" t="s">
        <v>167</v>
      </c>
      <c r="AU273" s="17" t="s">
        <v>165</v>
      </c>
    </row>
    <row r="274" spans="1:65" s="2" customFormat="1" ht="24.2" customHeight="1">
      <c r="A274" s="34"/>
      <c r="B274" s="35"/>
      <c r="C274" s="241" t="s">
        <v>601</v>
      </c>
      <c r="D274" s="241" t="s">
        <v>242</v>
      </c>
      <c r="E274" s="242" t="s">
        <v>1050</v>
      </c>
      <c r="F274" s="243" t="s">
        <v>1051</v>
      </c>
      <c r="G274" s="244" t="s">
        <v>191</v>
      </c>
      <c r="H274" s="245">
        <v>2</v>
      </c>
      <c r="I274" s="246"/>
      <c r="J274" s="247"/>
      <c r="K274" s="248">
        <f>ROUND(P274*H274,2)</f>
        <v>0</v>
      </c>
      <c r="L274" s="243" t="s">
        <v>163</v>
      </c>
      <c r="M274" s="249"/>
      <c r="N274" s="250" t="s">
        <v>1</v>
      </c>
      <c r="O274" s="197" t="s">
        <v>38</v>
      </c>
      <c r="P274" s="198">
        <f>I274+J274</f>
        <v>0</v>
      </c>
      <c r="Q274" s="198">
        <f>ROUND(I274*H274,2)</f>
        <v>0</v>
      </c>
      <c r="R274" s="198">
        <f>ROUND(J274*H274,2)</f>
        <v>0</v>
      </c>
      <c r="S274" s="71"/>
      <c r="T274" s="199">
        <f>S274*H274</f>
        <v>0</v>
      </c>
      <c r="U274" s="199">
        <v>1.66E-2</v>
      </c>
      <c r="V274" s="199">
        <f>U274*H274</f>
        <v>3.32E-2</v>
      </c>
      <c r="W274" s="199">
        <v>0</v>
      </c>
      <c r="X274" s="200">
        <f>W274*H274</f>
        <v>0</v>
      </c>
      <c r="Y274" s="34"/>
      <c r="Z274" s="34"/>
      <c r="AA274" s="34"/>
      <c r="AB274" s="34"/>
      <c r="AC274" s="34"/>
      <c r="AD274" s="34"/>
      <c r="AE274" s="34"/>
      <c r="AR274" s="201" t="s">
        <v>346</v>
      </c>
      <c r="AT274" s="201" t="s">
        <v>242</v>
      </c>
      <c r="AU274" s="201" t="s">
        <v>165</v>
      </c>
      <c r="AY274" s="17" t="s">
        <v>156</v>
      </c>
      <c r="BE274" s="202">
        <f>IF(O274="základní",K274,0)</f>
        <v>0</v>
      </c>
      <c r="BF274" s="202">
        <f>IF(O274="snížená",K274,0)</f>
        <v>0</v>
      </c>
      <c r="BG274" s="202">
        <f>IF(O274="zákl. přenesená",K274,0)</f>
        <v>0</v>
      </c>
      <c r="BH274" s="202">
        <f>IF(O274="sníž. přenesená",K274,0)</f>
        <v>0</v>
      </c>
      <c r="BI274" s="202">
        <f>IF(O274="nulová",K274,0)</f>
        <v>0</v>
      </c>
      <c r="BJ274" s="17" t="s">
        <v>165</v>
      </c>
      <c r="BK274" s="202">
        <f>ROUND(P274*H274,2)</f>
        <v>0</v>
      </c>
      <c r="BL274" s="17" t="s">
        <v>248</v>
      </c>
      <c r="BM274" s="201" t="s">
        <v>1052</v>
      </c>
    </row>
    <row r="275" spans="1:65" s="12" customFormat="1" ht="22.9" customHeight="1">
      <c r="B275" s="172"/>
      <c r="C275" s="173"/>
      <c r="D275" s="174" t="s">
        <v>73</v>
      </c>
      <c r="E275" s="187" t="s">
        <v>616</v>
      </c>
      <c r="F275" s="187" t="s">
        <v>617</v>
      </c>
      <c r="G275" s="173"/>
      <c r="H275" s="173"/>
      <c r="I275" s="176"/>
      <c r="J275" s="176"/>
      <c r="K275" s="188">
        <f>BK275</f>
        <v>0</v>
      </c>
      <c r="L275" s="173"/>
      <c r="M275" s="178"/>
      <c r="N275" s="179"/>
      <c r="O275" s="180"/>
      <c r="P275" s="180"/>
      <c r="Q275" s="181">
        <f>SUM(Q276:Q289)</f>
        <v>0</v>
      </c>
      <c r="R275" s="181">
        <f>SUM(R276:R289)</f>
        <v>0</v>
      </c>
      <c r="S275" s="180"/>
      <c r="T275" s="182">
        <f>SUM(T276:T289)</f>
        <v>0</v>
      </c>
      <c r="U275" s="180"/>
      <c r="V275" s="182">
        <f>SUM(V276:V289)</f>
        <v>3.7429999999999998E-3</v>
      </c>
      <c r="W275" s="180"/>
      <c r="X275" s="183">
        <f>SUM(X276:X289)</f>
        <v>0</v>
      </c>
      <c r="AR275" s="184" t="s">
        <v>165</v>
      </c>
      <c r="AT275" s="185" t="s">
        <v>73</v>
      </c>
      <c r="AU275" s="185" t="s">
        <v>82</v>
      </c>
      <c r="AY275" s="184" t="s">
        <v>156</v>
      </c>
      <c r="BK275" s="186">
        <f>SUM(BK276:BK289)</f>
        <v>0</v>
      </c>
    </row>
    <row r="276" spans="1:65" s="2" customFormat="1" ht="24.2" customHeight="1">
      <c r="A276" s="34"/>
      <c r="B276" s="35"/>
      <c r="C276" s="189" t="s">
        <v>434</v>
      </c>
      <c r="D276" s="189" t="s">
        <v>159</v>
      </c>
      <c r="E276" s="190" t="s">
        <v>619</v>
      </c>
      <c r="F276" s="191" t="s">
        <v>620</v>
      </c>
      <c r="G276" s="192" t="s">
        <v>191</v>
      </c>
      <c r="H276" s="193">
        <v>8</v>
      </c>
      <c r="I276" s="194"/>
      <c r="J276" s="194"/>
      <c r="K276" s="195">
        <f>ROUND(P276*H276,2)</f>
        <v>0</v>
      </c>
      <c r="L276" s="191" t="s">
        <v>163</v>
      </c>
      <c r="M276" s="39"/>
      <c r="N276" s="196" t="s">
        <v>1</v>
      </c>
      <c r="O276" s="197" t="s">
        <v>38</v>
      </c>
      <c r="P276" s="198">
        <f>I276+J276</f>
        <v>0</v>
      </c>
      <c r="Q276" s="198">
        <f>ROUND(I276*H276,2)</f>
        <v>0</v>
      </c>
      <c r="R276" s="198">
        <f>ROUND(J276*H276,2)</f>
        <v>0</v>
      </c>
      <c r="S276" s="71"/>
      <c r="T276" s="199">
        <f>S276*H276</f>
        <v>0</v>
      </c>
      <c r="U276" s="199">
        <v>0</v>
      </c>
      <c r="V276" s="199">
        <f>U276*H276</f>
        <v>0</v>
      </c>
      <c r="W276" s="199">
        <v>0</v>
      </c>
      <c r="X276" s="200">
        <f>W276*H276</f>
        <v>0</v>
      </c>
      <c r="Y276" s="34"/>
      <c r="Z276" s="34"/>
      <c r="AA276" s="34"/>
      <c r="AB276" s="34"/>
      <c r="AC276" s="34"/>
      <c r="AD276" s="34"/>
      <c r="AE276" s="34"/>
      <c r="AR276" s="201" t="s">
        <v>248</v>
      </c>
      <c r="AT276" s="201" t="s">
        <v>159</v>
      </c>
      <c r="AU276" s="201" t="s">
        <v>165</v>
      </c>
      <c r="AY276" s="17" t="s">
        <v>156</v>
      </c>
      <c r="BE276" s="202">
        <f>IF(O276="základní",K276,0)</f>
        <v>0</v>
      </c>
      <c r="BF276" s="202">
        <f>IF(O276="snížená",K276,0)</f>
        <v>0</v>
      </c>
      <c r="BG276" s="202">
        <f>IF(O276="zákl. přenesená",K276,0)</f>
        <v>0</v>
      </c>
      <c r="BH276" s="202">
        <f>IF(O276="sníž. přenesená",K276,0)</f>
        <v>0</v>
      </c>
      <c r="BI276" s="202">
        <f>IF(O276="nulová",K276,0)</f>
        <v>0</v>
      </c>
      <c r="BJ276" s="17" t="s">
        <v>165</v>
      </c>
      <c r="BK276" s="202">
        <f>ROUND(P276*H276,2)</f>
        <v>0</v>
      </c>
      <c r="BL276" s="17" t="s">
        <v>248</v>
      </c>
      <c r="BM276" s="201" t="s">
        <v>1053</v>
      </c>
    </row>
    <row r="277" spans="1:65" s="2" customFormat="1" ht="11.25">
      <c r="A277" s="34"/>
      <c r="B277" s="35"/>
      <c r="C277" s="36"/>
      <c r="D277" s="203" t="s">
        <v>167</v>
      </c>
      <c r="E277" s="36"/>
      <c r="F277" s="204" t="s">
        <v>622</v>
      </c>
      <c r="G277" s="36"/>
      <c r="H277" s="36"/>
      <c r="I277" s="205"/>
      <c r="J277" s="205"/>
      <c r="K277" s="36"/>
      <c r="L277" s="36"/>
      <c r="M277" s="39"/>
      <c r="N277" s="206"/>
      <c r="O277" s="207"/>
      <c r="P277" s="71"/>
      <c r="Q277" s="71"/>
      <c r="R277" s="71"/>
      <c r="S277" s="71"/>
      <c r="T277" s="71"/>
      <c r="U277" s="71"/>
      <c r="V277" s="71"/>
      <c r="W277" s="71"/>
      <c r="X277" s="72"/>
      <c r="Y277" s="34"/>
      <c r="Z277" s="34"/>
      <c r="AA277" s="34"/>
      <c r="AB277" s="34"/>
      <c r="AC277" s="34"/>
      <c r="AD277" s="34"/>
      <c r="AE277" s="34"/>
      <c r="AT277" s="17" t="s">
        <v>167</v>
      </c>
      <c r="AU277" s="17" t="s">
        <v>165</v>
      </c>
    </row>
    <row r="278" spans="1:65" s="2" customFormat="1" ht="24.2" customHeight="1">
      <c r="A278" s="34"/>
      <c r="B278" s="35"/>
      <c r="C278" s="189" t="s">
        <v>439</v>
      </c>
      <c r="D278" s="189" t="s">
        <v>159</v>
      </c>
      <c r="E278" s="190" t="s">
        <v>624</v>
      </c>
      <c r="F278" s="191" t="s">
        <v>625</v>
      </c>
      <c r="G278" s="192" t="s">
        <v>191</v>
      </c>
      <c r="H278" s="193">
        <v>10</v>
      </c>
      <c r="I278" s="194"/>
      <c r="J278" s="194"/>
      <c r="K278" s="195">
        <f>ROUND(P278*H278,2)</f>
        <v>0</v>
      </c>
      <c r="L278" s="191" t="s">
        <v>163</v>
      </c>
      <c r="M278" s="39"/>
      <c r="N278" s="196" t="s">
        <v>1</v>
      </c>
      <c r="O278" s="197" t="s">
        <v>38</v>
      </c>
      <c r="P278" s="198">
        <f>I278+J278</f>
        <v>0</v>
      </c>
      <c r="Q278" s="198">
        <f>ROUND(I278*H278,2)</f>
        <v>0</v>
      </c>
      <c r="R278" s="198">
        <f>ROUND(J278*H278,2)</f>
        <v>0</v>
      </c>
      <c r="S278" s="71"/>
      <c r="T278" s="199">
        <f>S278*H278</f>
        <v>0</v>
      </c>
      <c r="U278" s="199">
        <v>0</v>
      </c>
      <c r="V278" s="199">
        <f>U278*H278</f>
        <v>0</v>
      </c>
      <c r="W278" s="199">
        <v>0</v>
      </c>
      <c r="X278" s="200">
        <f>W278*H278</f>
        <v>0</v>
      </c>
      <c r="Y278" s="34"/>
      <c r="Z278" s="34"/>
      <c r="AA278" s="34"/>
      <c r="AB278" s="34"/>
      <c r="AC278" s="34"/>
      <c r="AD278" s="34"/>
      <c r="AE278" s="34"/>
      <c r="AR278" s="201" t="s">
        <v>248</v>
      </c>
      <c r="AT278" s="201" t="s">
        <v>159</v>
      </c>
      <c r="AU278" s="201" t="s">
        <v>165</v>
      </c>
      <c r="AY278" s="17" t="s">
        <v>156</v>
      </c>
      <c r="BE278" s="202">
        <f>IF(O278="základní",K278,0)</f>
        <v>0</v>
      </c>
      <c r="BF278" s="202">
        <f>IF(O278="snížená",K278,0)</f>
        <v>0</v>
      </c>
      <c r="BG278" s="202">
        <f>IF(O278="zákl. přenesená",K278,0)</f>
        <v>0</v>
      </c>
      <c r="BH278" s="202">
        <f>IF(O278="sníž. přenesená",K278,0)</f>
        <v>0</v>
      </c>
      <c r="BI278" s="202">
        <f>IF(O278="nulová",K278,0)</f>
        <v>0</v>
      </c>
      <c r="BJ278" s="17" t="s">
        <v>165</v>
      </c>
      <c r="BK278" s="202">
        <f>ROUND(P278*H278,2)</f>
        <v>0</v>
      </c>
      <c r="BL278" s="17" t="s">
        <v>248</v>
      </c>
      <c r="BM278" s="201" t="s">
        <v>1054</v>
      </c>
    </row>
    <row r="279" spans="1:65" s="2" customFormat="1" ht="11.25">
      <c r="A279" s="34"/>
      <c r="B279" s="35"/>
      <c r="C279" s="36"/>
      <c r="D279" s="203" t="s">
        <v>167</v>
      </c>
      <c r="E279" s="36"/>
      <c r="F279" s="204" t="s">
        <v>627</v>
      </c>
      <c r="G279" s="36"/>
      <c r="H279" s="36"/>
      <c r="I279" s="205"/>
      <c r="J279" s="205"/>
      <c r="K279" s="36"/>
      <c r="L279" s="36"/>
      <c r="M279" s="39"/>
      <c r="N279" s="206"/>
      <c r="O279" s="207"/>
      <c r="P279" s="71"/>
      <c r="Q279" s="71"/>
      <c r="R279" s="71"/>
      <c r="S279" s="71"/>
      <c r="T279" s="71"/>
      <c r="U279" s="71"/>
      <c r="V279" s="71"/>
      <c r="W279" s="71"/>
      <c r="X279" s="72"/>
      <c r="Y279" s="34"/>
      <c r="Z279" s="34"/>
      <c r="AA279" s="34"/>
      <c r="AB279" s="34"/>
      <c r="AC279" s="34"/>
      <c r="AD279" s="34"/>
      <c r="AE279" s="34"/>
      <c r="AT279" s="17" t="s">
        <v>167</v>
      </c>
      <c r="AU279" s="17" t="s">
        <v>165</v>
      </c>
    </row>
    <row r="280" spans="1:65" s="2" customFormat="1" ht="24.2" customHeight="1">
      <c r="A280" s="34"/>
      <c r="B280" s="35"/>
      <c r="C280" s="241" t="s">
        <v>444</v>
      </c>
      <c r="D280" s="241" t="s">
        <v>242</v>
      </c>
      <c r="E280" s="242" t="s">
        <v>629</v>
      </c>
      <c r="F280" s="243" t="s">
        <v>630</v>
      </c>
      <c r="G280" s="244" t="s">
        <v>191</v>
      </c>
      <c r="H280" s="245">
        <v>10.5</v>
      </c>
      <c r="I280" s="246"/>
      <c r="J280" s="247"/>
      <c r="K280" s="248">
        <f>ROUND(P280*H280,2)</f>
        <v>0</v>
      </c>
      <c r="L280" s="243" t="s">
        <v>163</v>
      </c>
      <c r="M280" s="249"/>
      <c r="N280" s="250" t="s">
        <v>1</v>
      </c>
      <c r="O280" s="197" t="s">
        <v>38</v>
      </c>
      <c r="P280" s="198">
        <f>I280+J280</f>
        <v>0</v>
      </c>
      <c r="Q280" s="198">
        <f>ROUND(I280*H280,2)</f>
        <v>0</v>
      </c>
      <c r="R280" s="198">
        <f>ROUND(J280*H280,2)</f>
        <v>0</v>
      </c>
      <c r="S280" s="71"/>
      <c r="T280" s="199">
        <f>S280*H280</f>
        <v>0</v>
      </c>
      <c r="U280" s="199">
        <v>0</v>
      </c>
      <c r="V280" s="199">
        <f>U280*H280</f>
        <v>0</v>
      </c>
      <c r="W280" s="199">
        <v>0</v>
      </c>
      <c r="X280" s="200">
        <f>W280*H280</f>
        <v>0</v>
      </c>
      <c r="Y280" s="34"/>
      <c r="Z280" s="34"/>
      <c r="AA280" s="34"/>
      <c r="AB280" s="34"/>
      <c r="AC280" s="34"/>
      <c r="AD280" s="34"/>
      <c r="AE280" s="34"/>
      <c r="AR280" s="201" t="s">
        <v>346</v>
      </c>
      <c r="AT280" s="201" t="s">
        <v>242</v>
      </c>
      <c r="AU280" s="201" t="s">
        <v>165</v>
      </c>
      <c r="AY280" s="17" t="s">
        <v>156</v>
      </c>
      <c r="BE280" s="202">
        <f>IF(O280="základní",K280,0)</f>
        <v>0</v>
      </c>
      <c r="BF280" s="202">
        <f>IF(O280="snížená",K280,0)</f>
        <v>0</v>
      </c>
      <c r="BG280" s="202">
        <f>IF(O280="zákl. přenesená",K280,0)</f>
        <v>0</v>
      </c>
      <c r="BH280" s="202">
        <f>IF(O280="sníž. přenesená",K280,0)</f>
        <v>0</v>
      </c>
      <c r="BI280" s="202">
        <f>IF(O280="nulová",K280,0)</f>
        <v>0</v>
      </c>
      <c r="BJ280" s="17" t="s">
        <v>165</v>
      </c>
      <c r="BK280" s="202">
        <f>ROUND(P280*H280,2)</f>
        <v>0</v>
      </c>
      <c r="BL280" s="17" t="s">
        <v>248</v>
      </c>
      <c r="BM280" s="201" t="s">
        <v>1055</v>
      </c>
    </row>
    <row r="281" spans="1:65" s="14" customFormat="1" ht="11.25">
      <c r="B281" s="219"/>
      <c r="C281" s="220"/>
      <c r="D281" s="210" t="s">
        <v>194</v>
      </c>
      <c r="E281" s="220"/>
      <c r="F281" s="222" t="s">
        <v>1056</v>
      </c>
      <c r="G281" s="220"/>
      <c r="H281" s="223">
        <v>10.5</v>
      </c>
      <c r="I281" s="224"/>
      <c r="J281" s="224"/>
      <c r="K281" s="220"/>
      <c r="L281" s="220"/>
      <c r="M281" s="225"/>
      <c r="N281" s="226"/>
      <c r="O281" s="227"/>
      <c r="P281" s="227"/>
      <c r="Q281" s="227"/>
      <c r="R281" s="227"/>
      <c r="S281" s="227"/>
      <c r="T281" s="227"/>
      <c r="U281" s="227"/>
      <c r="V281" s="227"/>
      <c r="W281" s="227"/>
      <c r="X281" s="228"/>
      <c r="AT281" s="229" t="s">
        <v>194</v>
      </c>
      <c r="AU281" s="229" t="s">
        <v>165</v>
      </c>
      <c r="AV281" s="14" t="s">
        <v>165</v>
      </c>
      <c r="AW281" s="14" t="s">
        <v>4</v>
      </c>
      <c r="AX281" s="14" t="s">
        <v>82</v>
      </c>
      <c r="AY281" s="229" t="s">
        <v>156</v>
      </c>
    </row>
    <row r="282" spans="1:65" s="2" customFormat="1" ht="24">
      <c r="A282" s="34"/>
      <c r="B282" s="35"/>
      <c r="C282" s="189" t="s">
        <v>449</v>
      </c>
      <c r="D282" s="189" t="s">
        <v>159</v>
      </c>
      <c r="E282" s="190" t="s">
        <v>634</v>
      </c>
      <c r="F282" s="191" t="s">
        <v>635</v>
      </c>
      <c r="G282" s="192" t="s">
        <v>191</v>
      </c>
      <c r="H282" s="193">
        <v>6</v>
      </c>
      <c r="I282" s="194"/>
      <c r="J282" s="194"/>
      <c r="K282" s="195">
        <f>ROUND(P282*H282,2)</f>
        <v>0</v>
      </c>
      <c r="L282" s="191" t="s">
        <v>163</v>
      </c>
      <c r="M282" s="39"/>
      <c r="N282" s="196" t="s">
        <v>1</v>
      </c>
      <c r="O282" s="197" t="s">
        <v>38</v>
      </c>
      <c r="P282" s="198">
        <f>I282+J282</f>
        <v>0</v>
      </c>
      <c r="Q282" s="198">
        <f>ROUND(I282*H282,2)</f>
        <v>0</v>
      </c>
      <c r="R282" s="198">
        <f>ROUND(J282*H282,2)</f>
        <v>0</v>
      </c>
      <c r="S282" s="71"/>
      <c r="T282" s="199">
        <f>S282*H282</f>
        <v>0</v>
      </c>
      <c r="U282" s="199">
        <v>0</v>
      </c>
      <c r="V282" s="199">
        <f>U282*H282</f>
        <v>0</v>
      </c>
      <c r="W282" s="199">
        <v>0</v>
      </c>
      <c r="X282" s="200">
        <f>W282*H282</f>
        <v>0</v>
      </c>
      <c r="Y282" s="34"/>
      <c r="Z282" s="34"/>
      <c r="AA282" s="34"/>
      <c r="AB282" s="34"/>
      <c r="AC282" s="34"/>
      <c r="AD282" s="34"/>
      <c r="AE282" s="34"/>
      <c r="AR282" s="201" t="s">
        <v>248</v>
      </c>
      <c r="AT282" s="201" t="s">
        <v>159</v>
      </c>
      <c r="AU282" s="201" t="s">
        <v>165</v>
      </c>
      <c r="AY282" s="17" t="s">
        <v>156</v>
      </c>
      <c r="BE282" s="202">
        <f>IF(O282="základní",K282,0)</f>
        <v>0</v>
      </c>
      <c r="BF282" s="202">
        <f>IF(O282="snížená",K282,0)</f>
        <v>0</v>
      </c>
      <c r="BG282" s="202">
        <f>IF(O282="zákl. přenesená",K282,0)</f>
        <v>0</v>
      </c>
      <c r="BH282" s="202">
        <f>IF(O282="sníž. přenesená",K282,0)</f>
        <v>0</v>
      </c>
      <c r="BI282" s="202">
        <f>IF(O282="nulová",K282,0)</f>
        <v>0</v>
      </c>
      <c r="BJ282" s="17" t="s">
        <v>165</v>
      </c>
      <c r="BK282" s="202">
        <f>ROUND(P282*H282,2)</f>
        <v>0</v>
      </c>
      <c r="BL282" s="17" t="s">
        <v>248</v>
      </c>
      <c r="BM282" s="201" t="s">
        <v>1057</v>
      </c>
    </row>
    <row r="283" spans="1:65" s="2" customFormat="1" ht="11.25">
      <c r="A283" s="34"/>
      <c r="B283" s="35"/>
      <c r="C283" s="36"/>
      <c r="D283" s="203" t="s">
        <v>167</v>
      </c>
      <c r="E283" s="36"/>
      <c r="F283" s="204" t="s">
        <v>637</v>
      </c>
      <c r="G283" s="36"/>
      <c r="H283" s="36"/>
      <c r="I283" s="205"/>
      <c r="J283" s="205"/>
      <c r="K283" s="36"/>
      <c r="L283" s="36"/>
      <c r="M283" s="39"/>
      <c r="N283" s="206"/>
      <c r="O283" s="207"/>
      <c r="P283" s="71"/>
      <c r="Q283" s="71"/>
      <c r="R283" s="71"/>
      <c r="S283" s="71"/>
      <c r="T283" s="71"/>
      <c r="U283" s="71"/>
      <c r="V283" s="71"/>
      <c r="W283" s="71"/>
      <c r="X283" s="72"/>
      <c r="Y283" s="34"/>
      <c r="Z283" s="34"/>
      <c r="AA283" s="34"/>
      <c r="AB283" s="34"/>
      <c r="AC283" s="34"/>
      <c r="AD283" s="34"/>
      <c r="AE283" s="34"/>
      <c r="AT283" s="17" t="s">
        <v>167</v>
      </c>
      <c r="AU283" s="17" t="s">
        <v>165</v>
      </c>
    </row>
    <row r="284" spans="1:65" s="2" customFormat="1" ht="24.2" customHeight="1">
      <c r="A284" s="34"/>
      <c r="B284" s="35"/>
      <c r="C284" s="241" t="s">
        <v>453</v>
      </c>
      <c r="D284" s="241" t="s">
        <v>242</v>
      </c>
      <c r="E284" s="242" t="s">
        <v>639</v>
      </c>
      <c r="F284" s="243" t="s">
        <v>640</v>
      </c>
      <c r="G284" s="244" t="s">
        <v>180</v>
      </c>
      <c r="H284" s="245">
        <v>6.3</v>
      </c>
      <c r="I284" s="246"/>
      <c r="J284" s="247"/>
      <c r="K284" s="248">
        <f>ROUND(P284*H284,2)</f>
        <v>0</v>
      </c>
      <c r="L284" s="243" t="s">
        <v>163</v>
      </c>
      <c r="M284" s="249"/>
      <c r="N284" s="250" t="s">
        <v>1</v>
      </c>
      <c r="O284" s="197" t="s">
        <v>38</v>
      </c>
      <c r="P284" s="198">
        <f>I284+J284</f>
        <v>0</v>
      </c>
      <c r="Q284" s="198">
        <f>ROUND(I284*H284,2)</f>
        <v>0</v>
      </c>
      <c r="R284" s="198">
        <f>ROUND(J284*H284,2)</f>
        <v>0</v>
      </c>
      <c r="S284" s="71"/>
      <c r="T284" s="199">
        <f>S284*H284</f>
        <v>0</v>
      </c>
      <c r="U284" s="199">
        <v>1.0000000000000001E-5</v>
      </c>
      <c r="V284" s="199">
        <f>U284*H284</f>
        <v>6.3E-5</v>
      </c>
      <c r="W284" s="199">
        <v>0</v>
      </c>
      <c r="X284" s="200">
        <f>W284*H284</f>
        <v>0</v>
      </c>
      <c r="Y284" s="34"/>
      <c r="Z284" s="34"/>
      <c r="AA284" s="34"/>
      <c r="AB284" s="34"/>
      <c r="AC284" s="34"/>
      <c r="AD284" s="34"/>
      <c r="AE284" s="34"/>
      <c r="AR284" s="201" t="s">
        <v>346</v>
      </c>
      <c r="AT284" s="201" t="s">
        <v>242</v>
      </c>
      <c r="AU284" s="201" t="s">
        <v>165</v>
      </c>
      <c r="AY284" s="17" t="s">
        <v>156</v>
      </c>
      <c r="BE284" s="202">
        <f>IF(O284="základní",K284,0)</f>
        <v>0</v>
      </c>
      <c r="BF284" s="202">
        <f>IF(O284="snížená",K284,0)</f>
        <v>0</v>
      </c>
      <c r="BG284" s="202">
        <f>IF(O284="zákl. přenesená",K284,0)</f>
        <v>0</v>
      </c>
      <c r="BH284" s="202">
        <f>IF(O284="sníž. přenesená",K284,0)</f>
        <v>0</v>
      </c>
      <c r="BI284" s="202">
        <f>IF(O284="nulová",K284,0)</f>
        <v>0</v>
      </c>
      <c r="BJ284" s="17" t="s">
        <v>165</v>
      </c>
      <c r="BK284" s="202">
        <f>ROUND(P284*H284,2)</f>
        <v>0</v>
      </c>
      <c r="BL284" s="17" t="s">
        <v>248</v>
      </c>
      <c r="BM284" s="201" t="s">
        <v>1058</v>
      </c>
    </row>
    <row r="285" spans="1:65" s="14" customFormat="1" ht="11.25">
      <c r="B285" s="219"/>
      <c r="C285" s="220"/>
      <c r="D285" s="210" t="s">
        <v>194</v>
      </c>
      <c r="E285" s="220"/>
      <c r="F285" s="222" t="s">
        <v>1059</v>
      </c>
      <c r="G285" s="220"/>
      <c r="H285" s="223">
        <v>6.3</v>
      </c>
      <c r="I285" s="224"/>
      <c r="J285" s="224"/>
      <c r="K285" s="220"/>
      <c r="L285" s="220"/>
      <c r="M285" s="225"/>
      <c r="N285" s="226"/>
      <c r="O285" s="227"/>
      <c r="P285" s="227"/>
      <c r="Q285" s="227"/>
      <c r="R285" s="227"/>
      <c r="S285" s="227"/>
      <c r="T285" s="227"/>
      <c r="U285" s="227"/>
      <c r="V285" s="227"/>
      <c r="W285" s="227"/>
      <c r="X285" s="228"/>
      <c r="AT285" s="229" t="s">
        <v>194</v>
      </c>
      <c r="AU285" s="229" t="s">
        <v>165</v>
      </c>
      <c r="AV285" s="14" t="s">
        <v>165</v>
      </c>
      <c r="AW285" s="14" t="s">
        <v>4</v>
      </c>
      <c r="AX285" s="14" t="s">
        <v>82</v>
      </c>
      <c r="AY285" s="229" t="s">
        <v>156</v>
      </c>
    </row>
    <row r="286" spans="1:65" s="2" customFormat="1" ht="24.2" customHeight="1">
      <c r="A286" s="34"/>
      <c r="B286" s="35"/>
      <c r="C286" s="189" t="s">
        <v>688</v>
      </c>
      <c r="D286" s="189" t="s">
        <v>159</v>
      </c>
      <c r="E286" s="190" t="s">
        <v>644</v>
      </c>
      <c r="F286" s="191" t="s">
        <v>645</v>
      </c>
      <c r="G286" s="192" t="s">
        <v>191</v>
      </c>
      <c r="H286" s="193">
        <v>8</v>
      </c>
      <c r="I286" s="194"/>
      <c r="J286" s="194"/>
      <c r="K286" s="195">
        <f>ROUND(P286*H286,2)</f>
        <v>0</v>
      </c>
      <c r="L286" s="191" t="s">
        <v>163</v>
      </c>
      <c r="M286" s="39"/>
      <c r="N286" s="196" t="s">
        <v>1</v>
      </c>
      <c r="O286" s="197" t="s">
        <v>38</v>
      </c>
      <c r="P286" s="198">
        <f>I286+J286</f>
        <v>0</v>
      </c>
      <c r="Q286" s="198">
        <f>ROUND(I286*H286,2)</f>
        <v>0</v>
      </c>
      <c r="R286" s="198">
        <f>ROUND(J286*H286,2)</f>
        <v>0</v>
      </c>
      <c r="S286" s="71"/>
      <c r="T286" s="199">
        <f>S286*H286</f>
        <v>0</v>
      </c>
      <c r="U286" s="199">
        <v>2.0000000000000001E-4</v>
      </c>
      <c r="V286" s="199">
        <f>U286*H286</f>
        <v>1.6000000000000001E-3</v>
      </c>
      <c r="W286" s="199">
        <v>0</v>
      </c>
      <c r="X286" s="200">
        <f>W286*H286</f>
        <v>0</v>
      </c>
      <c r="Y286" s="34"/>
      <c r="Z286" s="34"/>
      <c r="AA286" s="34"/>
      <c r="AB286" s="34"/>
      <c r="AC286" s="34"/>
      <c r="AD286" s="34"/>
      <c r="AE286" s="34"/>
      <c r="AR286" s="201" t="s">
        <v>248</v>
      </c>
      <c r="AT286" s="201" t="s">
        <v>159</v>
      </c>
      <c r="AU286" s="201" t="s">
        <v>165</v>
      </c>
      <c r="AY286" s="17" t="s">
        <v>156</v>
      </c>
      <c r="BE286" s="202">
        <f>IF(O286="základní",K286,0)</f>
        <v>0</v>
      </c>
      <c r="BF286" s="202">
        <f>IF(O286="snížená",K286,0)</f>
        <v>0</v>
      </c>
      <c r="BG286" s="202">
        <f>IF(O286="zákl. přenesená",K286,0)</f>
        <v>0</v>
      </c>
      <c r="BH286" s="202">
        <f>IF(O286="sníž. přenesená",K286,0)</f>
        <v>0</v>
      </c>
      <c r="BI286" s="202">
        <f>IF(O286="nulová",K286,0)</f>
        <v>0</v>
      </c>
      <c r="BJ286" s="17" t="s">
        <v>165</v>
      </c>
      <c r="BK286" s="202">
        <f>ROUND(P286*H286,2)</f>
        <v>0</v>
      </c>
      <c r="BL286" s="17" t="s">
        <v>248</v>
      </c>
      <c r="BM286" s="201" t="s">
        <v>1060</v>
      </c>
    </row>
    <row r="287" spans="1:65" s="2" customFormat="1" ht="11.25">
      <c r="A287" s="34"/>
      <c r="B287" s="35"/>
      <c r="C287" s="36"/>
      <c r="D287" s="203" t="s">
        <v>167</v>
      </c>
      <c r="E287" s="36"/>
      <c r="F287" s="204" t="s">
        <v>647</v>
      </c>
      <c r="G287" s="36"/>
      <c r="H287" s="36"/>
      <c r="I287" s="205"/>
      <c r="J287" s="205"/>
      <c r="K287" s="36"/>
      <c r="L287" s="36"/>
      <c r="M287" s="39"/>
      <c r="N287" s="206"/>
      <c r="O287" s="207"/>
      <c r="P287" s="71"/>
      <c r="Q287" s="71"/>
      <c r="R287" s="71"/>
      <c r="S287" s="71"/>
      <c r="T287" s="71"/>
      <c r="U287" s="71"/>
      <c r="V287" s="71"/>
      <c r="W287" s="71"/>
      <c r="X287" s="72"/>
      <c r="Y287" s="34"/>
      <c r="Z287" s="34"/>
      <c r="AA287" s="34"/>
      <c r="AB287" s="34"/>
      <c r="AC287" s="34"/>
      <c r="AD287" s="34"/>
      <c r="AE287" s="34"/>
      <c r="AT287" s="17" t="s">
        <v>167</v>
      </c>
      <c r="AU287" s="17" t="s">
        <v>165</v>
      </c>
    </row>
    <row r="288" spans="1:65" s="2" customFormat="1" ht="33" customHeight="1">
      <c r="A288" s="34"/>
      <c r="B288" s="35"/>
      <c r="C288" s="189" t="s">
        <v>465</v>
      </c>
      <c r="D288" s="189" t="s">
        <v>159</v>
      </c>
      <c r="E288" s="190" t="s">
        <v>649</v>
      </c>
      <c r="F288" s="191" t="s">
        <v>650</v>
      </c>
      <c r="G288" s="192" t="s">
        <v>191</v>
      </c>
      <c r="H288" s="193">
        <v>8</v>
      </c>
      <c r="I288" s="194"/>
      <c r="J288" s="194"/>
      <c r="K288" s="195">
        <f>ROUND(P288*H288,2)</f>
        <v>0</v>
      </c>
      <c r="L288" s="191" t="s">
        <v>163</v>
      </c>
      <c r="M288" s="39"/>
      <c r="N288" s="196" t="s">
        <v>1</v>
      </c>
      <c r="O288" s="197" t="s">
        <v>38</v>
      </c>
      <c r="P288" s="198">
        <f>I288+J288</f>
        <v>0</v>
      </c>
      <c r="Q288" s="198">
        <f>ROUND(I288*H288,2)</f>
        <v>0</v>
      </c>
      <c r="R288" s="198">
        <f>ROUND(J288*H288,2)</f>
        <v>0</v>
      </c>
      <c r="S288" s="71"/>
      <c r="T288" s="199">
        <f>S288*H288</f>
        <v>0</v>
      </c>
      <c r="U288" s="199">
        <v>2.5999999999999998E-4</v>
      </c>
      <c r="V288" s="199">
        <f>U288*H288</f>
        <v>2.0799999999999998E-3</v>
      </c>
      <c r="W288" s="199">
        <v>0</v>
      </c>
      <c r="X288" s="200">
        <f>W288*H288</f>
        <v>0</v>
      </c>
      <c r="Y288" s="34"/>
      <c r="Z288" s="34"/>
      <c r="AA288" s="34"/>
      <c r="AB288" s="34"/>
      <c r="AC288" s="34"/>
      <c r="AD288" s="34"/>
      <c r="AE288" s="34"/>
      <c r="AR288" s="201" t="s">
        <v>248</v>
      </c>
      <c r="AT288" s="201" t="s">
        <v>159</v>
      </c>
      <c r="AU288" s="201" t="s">
        <v>165</v>
      </c>
      <c r="AY288" s="17" t="s">
        <v>156</v>
      </c>
      <c r="BE288" s="202">
        <f>IF(O288="základní",K288,0)</f>
        <v>0</v>
      </c>
      <c r="BF288" s="202">
        <f>IF(O288="snížená",K288,0)</f>
        <v>0</v>
      </c>
      <c r="BG288" s="202">
        <f>IF(O288="zákl. přenesená",K288,0)</f>
        <v>0</v>
      </c>
      <c r="BH288" s="202">
        <f>IF(O288="sníž. přenesená",K288,0)</f>
        <v>0</v>
      </c>
      <c r="BI288" s="202">
        <f>IF(O288="nulová",K288,0)</f>
        <v>0</v>
      </c>
      <c r="BJ288" s="17" t="s">
        <v>165</v>
      </c>
      <c r="BK288" s="202">
        <f>ROUND(P288*H288,2)</f>
        <v>0</v>
      </c>
      <c r="BL288" s="17" t="s">
        <v>248</v>
      </c>
      <c r="BM288" s="201" t="s">
        <v>1061</v>
      </c>
    </row>
    <row r="289" spans="1:65" s="2" customFormat="1" ht="11.25">
      <c r="A289" s="34"/>
      <c r="B289" s="35"/>
      <c r="C289" s="36"/>
      <c r="D289" s="203" t="s">
        <v>167</v>
      </c>
      <c r="E289" s="36"/>
      <c r="F289" s="204" t="s">
        <v>652</v>
      </c>
      <c r="G289" s="36"/>
      <c r="H289" s="36"/>
      <c r="I289" s="205"/>
      <c r="J289" s="205"/>
      <c r="K289" s="36"/>
      <c r="L289" s="36"/>
      <c r="M289" s="39"/>
      <c r="N289" s="206"/>
      <c r="O289" s="207"/>
      <c r="P289" s="71"/>
      <c r="Q289" s="71"/>
      <c r="R289" s="71"/>
      <c r="S289" s="71"/>
      <c r="T289" s="71"/>
      <c r="U289" s="71"/>
      <c r="V289" s="71"/>
      <c r="W289" s="71"/>
      <c r="X289" s="72"/>
      <c r="Y289" s="34"/>
      <c r="Z289" s="34"/>
      <c r="AA289" s="34"/>
      <c r="AB289" s="34"/>
      <c r="AC289" s="34"/>
      <c r="AD289" s="34"/>
      <c r="AE289" s="34"/>
      <c r="AT289" s="17" t="s">
        <v>167</v>
      </c>
      <c r="AU289" s="17" t="s">
        <v>165</v>
      </c>
    </row>
    <row r="290" spans="1:65" s="12" customFormat="1" ht="22.9" customHeight="1">
      <c r="B290" s="172"/>
      <c r="C290" s="173"/>
      <c r="D290" s="174" t="s">
        <v>73</v>
      </c>
      <c r="E290" s="187" t="s">
        <v>653</v>
      </c>
      <c r="F290" s="187" t="s">
        <v>654</v>
      </c>
      <c r="G290" s="173"/>
      <c r="H290" s="173"/>
      <c r="I290" s="176"/>
      <c r="J290" s="176"/>
      <c r="K290" s="188">
        <f>BK290</f>
        <v>0</v>
      </c>
      <c r="L290" s="173"/>
      <c r="M290" s="178"/>
      <c r="N290" s="179"/>
      <c r="O290" s="180"/>
      <c r="P290" s="180"/>
      <c r="Q290" s="181">
        <f>SUM(Q291:Q303)</f>
        <v>0</v>
      </c>
      <c r="R290" s="181">
        <f>SUM(R291:R303)</f>
        <v>0</v>
      </c>
      <c r="S290" s="180"/>
      <c r="T290" s="182">
        <f>SUM(T291:T303)</f>
        <v>0</v>
      </c>
      <c r="U290" s="180"/>
      <c r="V290" s="182">
        <f>SUM(V291:V303)</f>
        <v>2.6760000000000003E-2</v>
      </c>
      <c r="W290" s="180"/>
      <c r="X290" s="183">
        <f>SUM(X291:X303)</f>
        <v>0</v>
      </c>
      <c r="AR290" s="184" t="s">
        <v>165</v>
      </c>
      <c r="AT290" s="185" t="s">
        <v>73</v>
      </c>
      <c r="AU290" s="185" t="s">
        <v>82</v>
      </c>
      <c r="AY290" s="184" t="s">
        <v>156</v>
      </c>
      <c r="BK290" s="186">
        <f>SUM(BK291:BK303)</f>
        <v>0</v>
      </c>
    </row>
    <row r="291" spans="1:65" s="2" customFormat="1" ht="33" customHeight="1">
      <c r="A291" s="34"/>
      <c r="B291" s="35"/>
      <c r="C291" s="189" t="s">
        <v>470</v>
      </c>
      <c r="D291" s="189" t="s">
        <v>159</v>
      </c>
      <c r="E291" s="190" t="s">
        <v>656</v>
      </c>
      <c r="F291" s="191" t="s">
        <v>657</v>
      </c>
      <c r="G291" s="192" t="s">
        <v>180</v>
      </c>
      <c r="H291" s="193">
        <v>1</v>
      </c>
      <c r="I291" s="194"/>
      <c r="J291" s="194"/>
      <c r="K291" s="195">
        <f>ROUND(P291*H291,2)</f>
        <v>0</v>
      </c>
      <c r="L291" s="191" t="s">
        <v>163</v>
      </c>
      <c r="M291" s="39"/>
      <c r="N291" s="196" t="s">
        <v>1</v>
      </c>
      <c r="O291" s="197" t="s">
        <v>38</v>
      </c>
      <c r="P291" s="198">
        <f>I291+J291</f>
        <v>0</v>
      </c>
      <c r="Q291" s="198">
        <f>ROUND(I291*H291,2)</f>
        <v>0</v>
      </c>
      <c r="R291" s="198">
        <f>ROUND(J291*H291,2)</f>
        <v>0</v>
      </c>
      <c r="S291" s="71"/>
      <c r="T291" s="199">
        <f>S291*H291</f>
        <v>0</v>
      </c>
      <c r="U291" s="199">
        <v>0</v>
      </c>
      <c r="V291" s="199">
        <f>U291*H291</f>
        <v>0</v>
      </c>
      <c r="W291" s="199">
        <v>0</v>
      </c>
      <c r="X291" s="200">
        <f>W291*H291</f>
        <v>0</v>
      </c>
      <c r="Y291" s="34"/>
      <c r="Z291" s="34"/>
      <c r="AA291" s="34"/>
      <c r="AB291" s="34"/>
      <c r="AC291" s="34"/>
      <c r="AD291" s="34"/>
      <c r="AE291" s="34"/>
      <c r="AR291" s="201" t="s">
        <v>248</v>
      </c>
      <c r="AT291" s="201" t="s">
        <v>159</v>
      </c>
      <c r="AU291" s="201" t="s">
        <v>165</v>
      </c>
      <c r="AY291" s="17" t="s">
        <v>156</v>
      </c>
      <c r="BE291" s="202">
        <f>IF(O291="základní",K291,0)</f>
        <v>0</v>
      </c>
      <c r="BF291" s="202">
        <f>IF(O291="snížená",K291,0)</f>
        <v>0</v>
      </c>
      <c r="BG291" s="202">
        <f>IF(O291="zákl. přenesená",K291,0)</f>
        <v>0</v>
      </c>
      <c r="BH291" s="202">
        <f>IF(O291="sníž. přenesená",K291,0)</f>
        <v>0</v>
      </c>
      <c r="BI291" s="202">
        <f>IF(O291="nulová",K291,0)</f>
        <v>0</v>
      </c>
      <c r="BJ291" s="17" t="s">
        <v>165</v>
      </c>
      <c r="BK291" s="202">
        <f>ROUND(P291*H291,2)</f>
        <v>0</v>
      </c>
      <c r="BL291" s="17" t="s">
        <v>248</v>
      </c>
      <c r="BM291" s="201" t="s">
        <v>1062</v>
      </c>
    </row>
    <row r="292" spans="1:65" s="2" customFormat="1" ht="11.25">
      <c r="A292" s="34"/>
      <c r="B292" s="35"/>
      <c r="C292" s="36"/>
      <c r="D292" s="203" t="s">
        <v>167</v>
      </c>
      <c r="E292" s="36"/>
      <c r="F292" s="204" t="s">
        <v>659</v>
      </c>
      <c r="G292" s="36"/>
      <c r="H292" s="36"/>
      <c r="I292" s="205"/>
      <c r="J292" s="205"/>
      <c r="K292" s="36"/>
      <c r="L292" s="36"/>
      <c r="M292" s="39"/>
      <c r="N292" s="206"/>
      <c r="O292" s="207"/>
      <c r="P292" s="71"/>
      <c r="Q292" s="71"/>
      <c r="R292" s="71"/>
      <c r="S292" s="71"/>
      <c r="T292" s="71"/>
      <c r="U292" s="71"/>
      <c r="V292" s="71"/>
      <c r="W292" s="71"/>
      <c r="X292" s="72"/>
      <c r="Y292" s="34"/>
      <c r="Z292" s="34"/>
      <c r="AA292" s="34"/>
      <c r="AB292" s="34"/>
      <c r="AC292" s="34"/>
      <c r="AD292" s="34"/>
      <c r="AE292" s="34"/>
      <c r="AT292" s="17" t="s">
        <v>167</v>
      </c>
      <c r="AU292" s="17" t="s">
        <v>165</v>
      </c>
    </row>
    <row r="293" spans="1:65" s="2" customFormat="1" ht="24.2" customHeight="1">
      <c r="A293" s="34"/>
      <c r="B293" s="35"/>
      <c r="C293" s="241" t="s">
        <v>475</v>
      </c>
      <c r="D293" s="241" t="s">
        <v>242</v>
      </c>
      <c r="E293" s="242" t="s">
        <v>661</v>
      </c>
      <c r="F293" s="243" t="s">
        <v>662</v>
      </c>
      <c r="G293" s="244" t="s">
        <v>162</v>
      </c>
      <c r="H293" s="245">
        <v>1</v>
      </c>
      <c r="I293" s="246"/>
      <c r="J293" s="247"/>
      <c r="K293" s="248">
        <f t="shared" ref="K293:K298" si="1">ROUND(P293*H293,2)</f>
        <v>0</v>
      </c>
      <c r="L293" s="243" t="s">
        <v>163</v>
      </c>
      <c r="M293" s="249"/>
      <c r="N293" s="250" t="s">
        <v>1</v>
      </c>
      <c r="O293" s="197" t="s">
        <v>38</v>
      </c>
      <c r="P293" s="198">
        <f t="shared" ref="P293:P298" si="2">I293+J293</f>
        <v>0</v>
      </c>
      <c r="Q293" s="198">
        <f t="shared" ref="Q293:Q298" si="3">ROUND(I293*H293,2)</f>
        <v>0</v>
      </c>
      <c r="R293" s="198">
        <f t="shared" ref="R293:R298" si="4">ROUND(J293*H293,2)</f>
        <v>0</v>
      </c>
      <c r="S293" s="71"/>
      <c r="T293" s="199">
        <f t="shared" ref="T293:T298" si="5">S293*H293</f>
        <v>0</v>
      </c>
      <c r="U293" s="199">
        <v>4.4000000000000003E-3</v>
      </c>
      <c r="V293" s="199">
        <f t="shared" ref="V293:V298" si="6">U293*H293</f>
        <v>4.4000000000000003E-3</v>
      </c>
      <c r="W293" s="199">
        <v>0</v>
      </c>
      <c r="X293" s="200">
        <f t="shared" ref="X293:X298" si="7">W293*H293</f>
        <v>0</v>
      </c>
      <c r="Y293" s="34"/>
      <c r="Z293" s="34"/>
      <c r="AA293" s="34"/>
      <c r="AB293" s="34"/>
      <c r="AC293" s="34"/>
      <c r="AD293" s="34"/>
      <c r="AE293" s="34"/>
      <c r="AR293" s="201" t="s">
        <v>346</v>
      </c>
      <c r="AT293" s="201" t="s">
        <v>242</v>
      </c>
      <c r="AU293" s="201" t="s">
        <v>165</v>
      </c>
      <c r="AY293" s="17" t="s">
        <v>156</v>
      </c>
      <c r="BE293" s="202">
        <f t="shared" ref="BE293:BE298" si="8">IF(O293="základní",K293,0)</f>
        <v>0</v>
      </c>
      <c r="BF293" s="202">
        <f t="shared" ref="BF293:BF298" si="9">IF(O293="snížená",K293,0)</f>
        <v>0</v>
      </c>
      <c r="BG293" s="202">
        <f t="shared" ref="BG293:BG298" si="10">IF(O293="zákl. přenesená",K293,0)</f>
        <v>0</v>
      </c>
      <c r="BH293" s="202">
        <f t="shared" ref="BH293:BH298" si="11">IF(O293="sníž. přenesená",K293,0)</f>
        <v>0</v>
      </c>
      <c r="BI293" s="202">
        <f t="shared" ref="BI293:BI298" si="12">IF(O293="nulová",K293,0)</f>
        <v>0</v>
      </c>
      <c r="BJ293" s="17" t="s">
        <v>165</v>
      </c>
      <c r="BK293" s="202">
        <f t="shared" ref="BK293:BK298" si="13">ROUND(P293*H293,2)</f>
        <v>0</v>
      </c>
      <c r="BL293" s="17" t="s">
        <v>248</v>
      </c>
      <c r="BM293" s="201" t="s">
        <v>1063</v>
      </c>
    </row>
    <row r="294" spans="1:65" s="2" customFormat="1" ht="24.2" customHeight="1">
      <c r="A294" s="34"/>
      <c r="B294" s="35"/>
      <c r="C294" s="241" t="s">
        <v>544</v>
      </c>
      <c r="D294" s="241" t="s">
        <v>242</v>
      </c>
      <c r="E294" s="242" t="s">
        <v>665</v>
      </c>
      <c r="F294" s="243" t="s">
        <v>666</v>
      </c>
      <c r="G294" s="244" t="s">
        <v>180</v>
      </c>
      <c r="H294" s="245">
        <v>1</v>
      </c>
      <c r="I294" s="246"/>
      <c r="J294" s="247"/>
      <c r="K294" s="248">
        <f t="shared" si="1"/>
        <v>0</v>
      </c>
      <c r="L294" s="243" t="s">
        <v>163</v>
      </c>
      <c r="M294" s="249"/>
      <c r="N294" s="250" t="s">
        <v>1</v>
      </c>
      <c r="O294" s="197" t="s">
        <v>38</v>
      </c>
      <c r="P294" s="198">
        <f t="shared" si="2"/>
        <v>0</v>
      </c>
      <c r="Q294" s="198">
        <f t="shared" si="3"/>
        <v>0</v>
      </c>
      <c r="R294" s="198">
        <f t="shared" si="4"/>
        <v>0</v>
      </c>
      <c r="S294" s="71"/>
      <c r="T294" s="199">
        <f t="shared" si="5"/>
        <v>0</v>
      </c>
      <c r="U294" s="199">
        <v>1.77E-2</v>
      </c>
      <c r="V294" s="199">
        <f t="shared" si="6"/>
        <v>1.77E-2</v>
      </c>
      <c r="W294" s="199">
        <v>0</v>
      </c>
      <c r="X294" s="200">
        <f t="shared" si="7"/>
        <v>0</v>
      </c>
      <c r="Y294" s="34"/>
      <c r="Z294" s="34"/>
      <c r="AA294" s="34"/>
      <c r="AB294" s="34"/>
      <c r="AC294" s="34"/>
      <c r="AD294" s="34"/>
      <c r="AE294" s="34"/>
      <c r="AR294" s="201" t="s">
        <v>346</v>
      </c>
      <c r="AT294" s="201" t="s">
        <v>242</v>
      </c>
      <c r="AU294" s="201" t="s">
        <v>165</v>
      </c>
      <c r="AY294" s="17" t="s">
        <v>156</v>
      </c>
      <c r="BE294" s="202">
        <f t="shared" si="8"/>
        <v>0</v>
      </c>
      <c r="BF294" s="202">
        <f t="shared" si="9"/>
        <v>0</v>
      </c>
      <c r="BG294" s="202">
        <f t="shared" si="10"/>
        <v>0</v>
      </c>
      <c r="BH294" s="202">
        <f t="shared" si="11"/>
        <v>0</v>
      </c>
      <c r="BI294" s="202">
        <f t="shared" si="12"/>
        <v>0</v>
      </c>
      <c r="BJ294" s="17" t="s">
        <v>165</v>
      </c>
      <c r="BK294" s="202">
        <f t="shared" si="13"/>
        <v>0</v>
      </c>
      <c r="BL294" s="17" t="s">
        <v>248</v>
      </c>
      <c r="BM294" s="201" t="s">
        <v>1064</v>
      </c>
    </row>
    <row r="295" spans="1:65" s="2" customFormat="1" ht="24.2" customHeight="1">
      <c r="A295" s="34"/>
      <c r="B295" s="35"/>
      <c r="C295" s="241" t="s">
        <v>549</v>
      </c>
      <c r="D295" s="241" t="s">
        <v>242</v>
      </c>
      <c r="E295" s="242" t="s">
        <v>669</v>
      </c>
      <c r="F295" s="243" t="s">
        <v>670</v>
      </c>
      <c r="G295" s="244" t="s">
        <v>162</v>
      </c>
      <c r="H295" s="245">
        <v>1</v>
      </c>
      <c r="I295" s="246"/>
      <c r="J295" s="247"/>
      <c r="K295" s="248">
        <f t="shared" si="1"/>
        <v>0</v>
      </c>
      <c r="L295" s="243" t="s">
        <v>163</v>
      </c>
      <c r="M295" s="249"/>
      <c r="N295" s="250" t="s">
        <v>1</v>
      </c>
      <c r="O295" s="197" t="s">
        <v>38</v>
      </c>
      <c r="P295" s="198">
        <f t="shared" si="2"/>
        <v>0</v>
      </c>
      <c r="Q295" s="198">
        <f t="shared" si="3"/>
        <v>0</v>
      </c>
      <c r="R295" s="198">
        <f t="shared" si="4"/>
        <v>0</v>
      </c>
      <c r="S295" s="71"/>
      <c r="T295" s="199">
        <f t="shared" si="5"/>
        <v>0</v>
      </c>
      <c r="U295" s="199">
        <v>1.1999999999999999E-3</v>
      </c>
      <c r="V295" s="199">
        <f t="shared" si="6"/>
        <v>1.1999999999999999E-3</v>
      </c>
      <c r="W295" s="199">
        <v>0</v>
      </c>
      <c r="X295" s="200">
        <f t="shared" si="7"/>
        <v>0</v>
      </c>
      <c r="Y295" s="34"/>
      <c r="Z295" s="34"/>
      <c r="AA295" s="34"/>
      <c r="AB295" s="34"/>
      <c r="AC295" s="34"/>
      <c r="AD295" s="34"/>
      <c r="AE295" s="34"/>
      <c r="AR295" s="201" t="s">
        <v>346</v>
      </c>
      <c r="AT295" s="201" t="s">
        <v>242</v>
      </c>
      <c r="AU295" s="201" t="s">
        <v>165</v>
      </c>
      <c r="AY295" s="17" t="s">
        <v>156</v>
      </c>
      <c r="BE295" s="202">
        <f t="shared" si="8"/>
        <v>0</v>
      </c>
      <c r="BF295" s="202">
        <f t="shared" si="9"/>
        <v>0</v>
      </c>
      <c r="BG295" s="202">
        <f t="shared" si="10"/>
        <v>0</v>
      </c>
      <c r="BH295" s="202">
        <f t="shared" si="11"/>
        <v>0</v>
      </c>
      <c r="BI295" s="202">
        <f t="shared" si="12"/>
        <v>0</v>
      </c>
      <c r="BJ295" s="17" t="s">
        <v>165</v>
      </c>
      <c r="BK295" s="202">
        <f t="shared" si="13"/>
        <v>0</v>
      </c>
      <c r="BL295" s="17" t="s">
        <v>248</v>
      </c>
      <c r="BM295" s="201" t="s">
        <v>1065</v>
      </c>
    </row>
    <row r="296" spans="1:65" s="2" customFormat="1" ht="24.2" customHeight="1">
      <c r="A296" s="34"/>
      <c r="B296" s="35"/>
      <c r="C296" s="241" t="s">
        <v>554</v>
      </c>
      <c r="D296" s="241" t="s">
        <v>242</v>
      </c>
      <c r="E296" s="242" t="s">
        <v>673</v>
      </c>
      <c r="F296" s="243" t="s">
        <v>674</v>
      </c>
      <c r="G296" s="244" t="s">
        <v>162</v>
      </c>
      <c r="H296" s="245">
        <v>1</v>
      </c>
      <c r="I296" s="246"/>
      <c r="J296" s="247"/>
      <c r="K296" s="248">
        <f t="shared" si="1"/>
        <v>0</v>
      </c>
      <c r="L296" s="243" t="s">
        <v>163</v>
      </c>
      <c r="M296" s="249"/>
      <c r="N296" s="250" t="s">
        <v>1</v>
      </c>
      <c r="O296" s="197" t="s">
        <v>38</v>
      </c>
      <c r="P296" s="198">
        <f t="shared" si="2"/>
        <v>0</v>
      </c>
      <c r="Q296" s="198">
        <f t="shared" si="3"/>
        <v>0</v>
      </c>
      <c r="R296" s="198">
        <f t="shared" si="4"/>
        <v>0</v>
      </c>
      <c r="S296" s="71"/>
      <c r="T296" s="199">
        <f t="shared" si="5"/>
        <v>0</v>
      </c>
      <c r="U296" s="199">
        <v>5.0000000000000002E-5</v>
      </c>
      <c r="V296" s="199">
        <f t="shared" si="6"/>
        <v>5.0000000000000002E-5</v>
      </c>
      <c r="W296" s="199">
        <v>0</v>
      </c>
      <c r="X296" s="200">
        <f t="shared" si="7"/>
        <v>0</v>
      </c>
      <c r="Y296" s="34"/>
      <c r="Z296" s="34"/>
      <c r="AA296" s="34"/>
      <c r="AB296" s="34"/>
      <c r="AC296" s="34"/>
      <c r="AD296" s="34"/>
      <c r="AE296" s="34"/>
      <c r="AR296" s="201" t="s">
        <v>346</v>
      </c>
      <c r="AT296" s="201" t="s">
        <v>242</v>
      </c>
      <c r="AU296" s="201" t="s">
        <v>165</v>
      </c>
      <c r="AY296" s="17" t="s">
        <v>156</v>
      </c>
      <c r="BE296" s="202">
        <f t="shared" si="8"/>
        <v>0</v>
      </c>
      <c r="BF296" s="202">
        <f t="shared" si="9"/>
        <v>0</v>
      </c>
      <c r="BG296" s="202">
        <f t="shared" si="10"/>
        <v>0</v>
      </c>
      <c r="BH296" s="202">
        <f t="shared" si="11"/>
        <v>0</v>
      </c>
      <c r="BI296" s="202">
        <f t="shared" si="12"/>
        <v>0</v>
      </c>
      <c r="BJ296" s="17" t="s">
        <v>165</v>
      </c>
      <c r="BK296" s="202">
        <f t="shared" si="13"/>
        <v>0</v>
      </c>
      <c r="BL296" s="17" t="s">
        <v>248</v>
      </c>
      <c r="BM296" s="201" t="s">
        <v>1066</v>
      </c>
    </row>
    <row r="297" spans="1:65" s="2" customFormat="1" ht="24.2" customHeight="1">
      <c r="A297" s="34"/>
      <c r="B297" s="35"/>
      <c r="C297" s="241" t="s">
        <v>559</v>
      </c>
      <c r="D297" s="241" t="s">
        <v>242</v>
      </c>
      <c r="E297" s="242" t="s">
        <v>677</v>
      </c>
      <c r="F297" s="243" t="s">
        <v>678</v>
      </c>
      <c r="G297" s="244" t="s">
        <v>162</v>
      </c>
      <c r="H297" s="245">
        <v>1</v>
      </c>
      <c r="I297" s="246"/>
      <c r="J297" s="247"/>
      <c r="K297" s="248">
        <f t="shared" si="1"/>
        <v>0</v>
      </c>
      <c r="L297" s="243" t="s">
        <v>163</v>
      </c>
      <c r="M297" s="249"/>
      <c r="N297" s="250" t="s">
        <v>1</v>
      </c>
      <c r="O297" s="197" t="s">
        <v>38</v>
      </c>
      <c r="P297" s="198">
        <f t="shared" si="2"/>
        <v>0</v>
      </c>
      <c r="Q297" s="198">
        <f t="shared" si="3"/>
        <v>0</v>
      </c>
      <c r="R297" s="198">
        <f t="shared" si="4"/>
        <v>0</v>
      </c>
      <c r="S297" s="71"/>
      <c r="T297" s="199">
        <f t="shared" si="5"/>
        <v>0</v>
      </c>
      <c r="U297" s="199">
        <v>2.1000000000000001E-4</v>
      </c>
      <c r="V297" s="199">
        <f t="shared" si="6"/>
        <v>2.1000000000000001E-4</v>
      </c>
      <c r="W297" s="199">
        <v>0</v>
      </c>
      <c r="X297" s="200">
        <f t="shared" si="7"/>
        <v>0</v>
      </c>
      <c r="Y297" s="34"/>
      <c r="Z297" s="34"/>
      <c r="AA297" s="34"/>
      <c r="AB297" s="34"/>
      <c r="AC297" s="34"/>
      <c r="AD297" s="34"/>
      <c r="AE297" s="34"/>
      <c r="AR297" s="201" t="s">
        <v>346</v>
      </c>
      <c r="AT297" s="201" t="s">
        <v>242</v>
      </c>
      <c r="AU297" s="201" t="s">
        <v>165</v>
      </c>
      <c r="AY297" s="17" t="s">
        <v>156</v>
      </c>
      <c r="BE297" s="202">
        <f t="shared" si="8"/>
        <v>0</v>
      </c>
      <c r="BF297" s="202">
        <f t="shared" si="9"/>
        <v>0</v>
      </c>
      <c r="BG297" s="202">
        <f t="shared" si="10"/>
        <v>0</v>
      </c>
      <c r="BH297" s="202">
        <f t="shared" si="11"/>
        <v>0</v>
      </c>
      <c r="BI297" s="202">
        <f t="shared" si="12"/>
        <v>0</v>
      </c>
      <c r="BJ297" s="17" t="s">
        <v>165</v>
      </c>
      <c r="BK297" s="202">
        <f t="shared" si="13"/>
        <v>0</v>
      </c>
      <c r="BL297" s="17" t="s">
        <v>248</v>
      </c>
      <c r="BM297" s="201" t="s">
        <v>1067</v>
      </c>
    </row>
    <row r="298" spans="1:65" s="2" customFormat="1" ht="24.2" customHeight="1">
      <c r="A298" s="34"/>
      <c r="B298" s="35"/>
      <c r="C298" s="189" t="s">
        <v>564</v>
      </c>
      <c r="D298" s="189" t="s">
        <v>159</v>
      </c>
      <c r="E298" s="190" t="s">
        <v>1068</v>
      </c>
      <c r="F298" s="191" t="s">
        <v>1069</v>
      </c>
      <c r="G298" s="192" t="s">
        <v>162</v>
      </c>
      <c r="H298" s="193">
        <v>2</v>
      </c>
      <c r="I298" s="194"/>
      <c r="J298" s="194"/>
      <c r="K298" s="195">
        <f t="shared" si="1"/>
        <v>0</v>
      </c>
      <c r="L298" s="191" t="s">
        <v>163</v>
      </c>
      <c r="M298" s="39"/>
      <c r="N298" s="196" t="s">
        <v>1</v>
      </c>
      <c r="O298" s="197" t="s">
        <v>38</v>
      </c>
      <c r="P298" s="198">
        <f t="shared" si="2"/>
        <v>0</v>
      </c>
      <c r="Q298" s="198">
        <f t="shared" si="3"/>
        <v>0</v>
      </c>
      <c r="R298" s="198">
        <f t="shared" si="4"/>
        <v>0</v>
      </c>
      <c r="S298" s="71"/>
      <c r="T298" s="199">
        <f t="shared" si="5"/>
        <v>0</v>
      </c>
      <c r="U298" s="199">
        <v>0</v>
      </c>
      <c r="V298" s="199">
        <f t="shared" si="6"/>
        <v>0</v>
      </c>
      <c r="W298" s="199">
        <v>0</v>
      </c>
      <c r="X298" s="200">
        <f t="shared" si="7"/>
        <v>0</v>
      </c>
      <c r="Y298" s="34"/>
      <c r="Z298" s="34"/>
      <c r="AA298" s="34"/>
      <c r="AB298" s="34"/>
      <c r="AC298" s="34"/>
      <c r="AD298" s="34"/>
      <c r="AE298" s="34"/>
      <c r="AR298" s="201" t="s">
        <v>248</v>
      </c>
      <c r="AT298" s="201" t="s">
        <v>159</v>
      </c>
      <c r="AU298" s="201" t="s">
        <v>165</v>
      </c>
      <c r="AY298" s="17" t="s">
        <v>156</v>
      </c>
      <c r="BE298" s="202">
        <f t="shared" si="8"/>
        <v>0</v>
      </c>
      <c r="BF298" s="202">
        <f t="shared" si="9"/>
        <v>0</v>
      </c>
      <c r="BG298" s="202">
        <f t="shared" si="10"/>
        <v>0</v>
      </c>
      <c r="BH298" s="202">
        <f t="shared" si="11"/>
        <v>0</v>
      </c>
      <c r="BI298" s="202">
        <f t="shared" si="12"/>
        <v>0</v>
      </c>
      <c r="BJ298" s="17" t="s">
        <v>165</v>
      </c>
      <c r="BK298" s="202">
        <f t="shared" si="13"/>
        <v>0</v>
      </c>
      <c r="BL298" s="17" t="s">
        <v>248</v>
      </c>
      <c r="BM298" s="201" t="s">
        <v>1070</v>
      </c>
    </row>
    <row r="299" spans="1:65" s="2" customFormat="1" ht="11.25">
      <c r="A299" s="34"/>
      <c r="B299" s="35"/>
      <c r="C299" s="36"/>
      <c r="D299" s="203" t="s">
        <v>167</v>
      </c>
      <c r="E299" s="36"/>
      <c r="F299" s="204" t="s">
        <v>1071</v>
      </c>
      <c r="G299" s="36"/>
      <c r="H299" s="36"/>
      <c r="I299" s="205"/>
      <c r="J299" s="205"/>
      <c r="K299" s="36"/>
      <c r="L299" s="36"/>
      <c r="M299" s="39"/>
      <c r="N299" s="206"/>
      <c r="O299" s="207"/>
      <c r="P299" s="71"/>
      <c r="Q299" s="71"/>
      <c r="R299" s="71"/>
      <c r="S299" s="71"/>
      <c r="T299" s="71"/>
      <c r="U299" s="71"/>
      <c r="V299" s="71"/>
      <c r="W299" s="71"/>
      <c r="X299" s="72"/>
      <c r="Y299" s="34"/>
      <c r="Z299" s="34"/>
      <c r="AA299" s="34"/>
      <c r="AB299" s="34"/>
      <c r="AC299" s="34"/>
      <c r="AD299" s="34"/>
      <c r="AE299" s="34"/>
      <c r="AT299" s="17" t="s">
        <v>167</v>
      </c>
      <c r="AU299" s="17" t="s">
        <v>165</v>
      </c>
    </row>
    <row r="300" spans="1:65" s="2" customFormat="1" ht="24.2" customHeight="1">
      <c r="A300" s="34"/>
      <c r="B300" s="35"/>
      <c r="C300" s="241" t="s">
        <v>569</v>
      </c>
      <c r="D300" s="241" t="s">
        <v>242</v>
      </c>
      <c r="E300" s="242" t="s">
        <v>1072</v>
      </c>
      <c r="F300" s="243" t="s">
        <v>1073</v>
      </c>
      <c r="G300" s="244" t="s">
        <v>162</v>
      </c>
      <c r="H300" s="245">
        <v>1</v>
      </c>
      <c r="I300" s="246"/>
      <c r="J300" s="247"/>
      <c r="K300" s="248">
        <f>ROUND(P300*H300,2)</f>
        <v>0</v>
      </c>
      <c r="L300" s="243" t="s">
        <v>163</v>
      </c>
      <c r="M300" s="249"/>
      <c r="N300" s="250" t="s">
        <v>1</v>
      </c>
      <c r="O300" s="197" t="s">
        <v>38</v>
      </c>
      <c r="P300" s="198">
        <f>I300+J300</f>
        <v>0</v>
      </c>
      <c r="Q300" s="198">
        <f>ROUND(I300*H300,2)</f>
        <v>0</v>
      </c>
      <c r="R300" s="198">
        <f>ROUND(J300*H300,2)</f>
        <v>0</v>
      </c>
      <c r="S300" s="71"/>
      <c r="T300" s="199">
        <f>S300*H300</f>
        <v>0</v>
      </c>
      <c r="U300" s="199">
        <v>2.2000000000000001E-3</v>
      </c>
      <c r="V300" s="199">
        <f>U300*H300</f>
        <v>2.2000000000000001E-3</v>
      </c>
      <c r="W300" s="199">
        <v>0</v>
      </c>
      <c r="X300" s="200">
        <f>W300*H300</f>
        <v>0</v>
      </c>
      <c r="Y300" s="34"/>
      <c r="Z300" s="34"/>
      <c r="AA300" s="34"/>
      <c r="AB300" s="34"/>
      <c r="AC300" s="34"/>
      <c r="AD300" s="34"/>
      <c r="AE300" s="34"/>
      <c r="AR300" s="201" t="s">
        <v>346</v>
      </c>
      <c r="AT300" s="201" t="s">
        <v>242</v>
      </c>
      <c r="AU300" s="201" t="s">
        <v>165</v>
      </c>
      <c r="AY300" s="17" t="s">
        <v>156</v>
      </c>
      <c r="BE300" s="202">
        <f>IF(O300="základní",K300,0)</f>
        <v>0</v>
      </c>
      <c r="BF300" s="202">
        <f>IF(O300="snížená",K300,0)</f>
        <v>0</v>
      </c>
      <c r="BG300" s="202">
        <f>IF(O300="zákl. přenesená",K300,0)</f>
        <v>0</v>
      </c>
      <c r="BH300" s="202">
        <f>IF(O300="sníž. přenesená",K300,0)</f>
        <v>0</v>
      </c>
      <c r="BI300" s="202">
        <f>IF(O300="nulová",K300,0)</f>
        <v>0</v>
      </c>
      <c r="BJ300" s="17" t="s">
        <v>165</v>
      </c>
      <c r="BK300" s="202">
        <f>ROUND(P300*H300,2)</f>
        <v>0</v>
      </c>
      <c r="BL300" s="17" t="s">
        <v>248</v>
      </c>
      <c r="BM300" s="201" t="s">
        <v>1074</v>
      </c>
    </row>
    <row r="301" spans="1:65" s="2" customFormat="1" ht="24.2" customHeight="1">
      <c r="A301" s="34"/>
      <c r="B301" s="35"/>
      <c r="C301" s="241" t="s">
        <v>576</v>
      </c>
      <c r="D301" s="241" t="s">
        <v>242</v>
      </c>
      <c r="E301" s="242" t="s">
        <v>1075</v>
      </c>
      <c r="F301" s="243" t="s">
        <v>1076</v>
      </c>
      <c r="G301" s="244" t="s">
        <v>162</v>
      </c>
      <c r="H301" s="245">
        <v>1</v>
      </c>
      <c r="I301" s="246"/>
      <c r="J301" s="247"/>
      <c r="K301" s="248">
        <f>ROUND(P301*H301,2)</f>
        <v>0</v>
      </c>
      <c r="L301" s="243" t="s">
        <v>163</v>
      </c>
      <c r="M301" s="249"/>
      <c r="N301" s="250" t="s">
        <v>1</v>
      </c>
      <c r="O301" s="197" t="s">
        <v>38</v>
      </c>
      <c r="P301" s="198">
        <f>I301+J301</f>
        <v>0</v>
      </c>
      <c r="Q301" s="198">
        <f>ROUND(I301*H301,2)</f>
        <v>0</v>
      </c>
      <c r="R301" s="198">
        <f>ROUND(J301*H301,2)</f>
        <v>0</v>
      </c>
      <c r="S301" s="71"/>
      <c r="T301" s="199">
        <f>S301*H301</f>
        <v>0</v>
      </c>
      <c r="U301" s="199">
        <v>1E-3</v>
      </c>
      <c r="V301" s="199">
        <f>U301*H301</f>
        <v>1E-3</v>
      </c>
      <c r="W301" s="199">
        <v>0</v>
      </c>
      <c r="X301" s="200">
        <f>W301*H301</f>
        <v>0</v>
      </c>
      <c r="Y301" s="34"/>
      <c r="Z301" s="34"/>
      <c r="AA301" s="34"/>
      <c r="AB301" s="34"/>
      <c r="AC301" s="34"/>
      <c r="AD301" s="34"/>
      <c r="AE301" s="34"/>
      <c r="AR301" s="201" t="s">
        <v>346</v>
      </c>
      <c r="AT301" s="201" t="s">
        <v>242</v>
      </c>
      <c r="AU301" s="201" t="s">
        <v>165</v>
      </c>
      <c r="AY301" s="17" t="s">
        <v>156</v>
      </c>
      <c r="BE301" s="202">
        <f>IF(O301="základní",K301,0)</f>
        <v>0</v>
      </c>
      <c r="BF301" s="202">
        <f>IF(O301="snížená",K301,0)</f>
        <v>0</v>
      </c>
      <c r="BG301" s="202">
        <f>IF(O301="zákl. přenesená",K301,0)</f>
        <v>0</v>
      </c>
      <c r="BH301" s="202">
        <f>IF(O301="sníž. přenesená",K301,0)</f>
        <v>0</v>
      </c>
      <c r="BI301" s="202">
        <f>IF(O301="nulová",K301,0)</f>
        <v>0</v>
      </c>
      <c r="BJ301" s="17" t="s">
        <v>165</v>
      </c>
      <c r="BK301" s="202">
        <f>ROUND(P301*H301,2)</f>
        <v>0</v>
      </c>
      <c r="BL301" s="17" t="s">
        <v>248</v>
      </c>
      <c r="BM301" s="201" t="s">
        <v>1077</v>
      </c>
    </row>
    <row r="302" spans="1:65" s="2" customFormat="1" ht="24.2" customHeight="1">
      <c r="A302" s="34"/>
      <c r="B302" s="35"/>
      <c r="C302" s="189" t="s">
        <v>592</v>
      </c>
      <c r="D302" s="189" t="s">
        <v>159</v>
      </c>
      <c r="E302" s="190" t="s">
        <v>681</v>
      </c>
      <c r="F302" s="191" t="s">
        <v>682</v>
      </c>
      <c r="G302" s="192" t="s">
        <v>415</v>
      </c>
      <c r="H302" s="251"/>
      <c r="I302" s="194"/>
      <c r="J302" s="194"/>
      <c r="K302" s="195">
        <f>ROUND(P302*H302,2)</f>
        <v>0</v>
      </c>
      <c r="L302" s="191" t="s">
        <v>163</v>
      </c>
      <c r="M302" s="39"/>
      <c r="N302" s="196" t="s">
        <v>1</v>
      </c>
      <c r="O302" s="197" t="s">
        <v>38</v>
      </c>
      <c r="P302" s="198">
        <f>I302+J302</f>
        <v>0</v>
      </c>
      <c r="Q302" s="198">
        <f>ROUND(I302*H302,2)</f>
        <v>0</v>
      </c>
      <c r="R302" s="198">
        <f>ROUND(J302*H302,2)</f>
        <v>0</v>
      </c>
      <c r="S302" s="71"/>
      <c r="T302" s="199">
        <f>S302*H302</f>
        <v>0</v>
      </c>
      <c r="U302" s="199">
        <v>0</v>
      </c>
      <c r="V302" s="199">
        <f>U302*H302</f>
        <v>0</v>
      </c>
      <c r="W302" s="199">
        <v>0</v>
      </c>
      <c r="X302" s="200">
        <f>W302*H302</f>
        <v>0</v>
      </c>
      <c r="Y302" s="34"/>
      <c r="Z302" s="34"/>
      <c r="AA302" s="34"/>
      <c r="AB302" s="34"/>
      <c r="AC302" s="34"/>
      <c r="AD302" s="34"/>
      <c r="AE302" s="34"/>
      <c r="AR302" s="201" t="s">
        <v>248</v>
      </c>
      <c r="AT302" s="201" t="s">
        <v>159</v>
      </c>
      <c r="AU302" s="201" t="s">
        <v>165</v>
      </c>
      <c r="AY302" s="17" t="s">
        <v>156</v>
      </c>
      <c r="BE302" s="202">
        <f>IF(O302="základní",K302,0)</f>
        <v>0</v>
      </c>
      <c r="BF302" s="202">
        <f>IF(O302="snížená",K302,0)</f>
        <v>0</v>
      </c>
      <c r="BG302" s="202">
        <f>IF(O302="zákl. přenesená",K302,0)</f>
        <v>0</v>
      </c>
      <c r="BH302" s="202">
        <f>IF(O302="sníž. přenesená",K302,0)</f>
        <v>0</v>
      </c>
      <c r="BI302" s="202">
        <f>IF(O302="nulová",K302,0)</f>
        <v>0</v>
      </c>
      <c r="BJ302" s="17" t="s">
        <v>165</v>
      </c>
      <c r="BK302" s="202">
        <f>ROUND(P302*H302,2)</f>
        <v>0</v>
      </c>
      <c r="BL302" s="17" t="s">
        <v>248</v>
      </c>
      <c r="BM302" s="201" t="s">
        <v>1078</v>
      </c>
    </row>
    <row r="303" spans="1:65" s="2" customFormat="1" ht="11.25">
      <c r="A303" s="34"/>
      <c r="B303" s="35"/>
      <c r="C303" s="36"/>
      <c r="D303" s="203" t="s">
        <v>167</v>
      </c>
      <c r="E303" s="36"/>
      <c r="F303" s="204" t="s">
        <v>684</v>
      </c>
      <c r="G303" s="36"/>
      <c r="H303" s="36"/>
      <c r="I303" s="205"/>
      <c r="J303" s="205"/>
      <c r="K303" s="36"/>
      <c r="L303" s="36"/>
      <c r="M303" s="39"/>
      <c r="N303" s="252"/>
      <c r="O303" s="253"/>
      <c r="P303" s="254"/>
      <c r="Q303" s="254"/>
      <c r="R303" s="254"/>
      <c r="S303" s="254"/>
      <c r="T303" s="254"/>
      <c r="U303" s="254"/>
      <c r="V303" s="254"/>
      <c r="W303" s="254"/>
      <c r="X303" s="255"/>
      <c r="Y303" s="34"/>
      <c r="Z303" s="34"/>
      <c r="AA303" s="34"/>
      <c r="AB303" s="34"/>
      <c r="AC303" s="34"/>
      <c r="AD303" s="34"/>
      <c r="AE303" s="34"/>
      <c r="AT303" s="17" t="s">
        <v>167</v>
      </c>
      <c r="AU303" s="17" t="s">
        <v>165</v>
      </c>
    </row>
    <row r="304" spans="1:65" s="2" customFormat="1" ht="6.95" customHeight="1">
      <c r="A304" s="34"/>
      <c r="B304" s="54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39"/>
      <c r="N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</row>
  </sheetData>
  <sheetProtection algorithmName="SHA-512" hashValue="IWigHWMfkH4P1LpoCytEfxeiHbMKnbfHuf1nMN96VQcwjFy54ffC/IOXBU6Df009esaZWtNjPQqk8R/KKDisxA==" saltValue="dercbvNHDvu6y3saYw2NYO2HFol4eY3SQXv4Qja6oMXYi56GZiTe5Pg89AfWedidgECRdpeiSyeTV3e0UdEr9g==" spinCount="100000" sheet="1" objects="1" scenarios="1" formatColumns="0" formatRows="0" autoFilter="0"/>
  <autoFilter ref="C132:L303"/>
  <mergeCells count="9">
    <mergeCell ref="E87:H87"/>
    <mergeCell ref="E123:H123"/>
    <mergeCell ref="E125:H125"/>
    <mergeCell ref="M2:Z2"/>
    <mergeCell ref="E7:H7"/>
    <mergeCell ref="E9:H9"/>
    <mergeCell ref="E18:H18"/>
    <mergeCell ref="E27:H27"/>
    <mergeCell ref="E85:H85"/>
  </mergeCells>
  <hyperlinks>
    <hyperlink ref="F137" r:id="rId1"/>
    <hyperlink ref="F139" r:id="rId2"/>
    <hyperlink ref="F141" r:id="rId3"/>
    <hyperlink ref="F145" r:id="rId4"/>
    <hyperlink ref="F151" r:id="rId5"/>
    <hyperlink ref="F153" r:id="rId6"/>
    <hyperlink ref="F158" r:id="rId7"/>
    <hyperlink ref="F160" r:id="rId8"/>
    <hyperlink ref="F162" r:id="rId9"/>
    <hyperlink ref="F164" r:id="rId10"/>
    <hyperlink ref="F166" r:id="rId11"/>
    <hyperlink ref="F168" r:id="rId12"/>
    <hyperlink ref="F175" r:id="rId13"/>
    <hyperlink ref="F177" r:id="rId14"/>
    <hyperlink ref="F182" r:id="rId15"/>
    <hyperlink ref="F185" r:id="rId16"/>
    <hyperlink ref="F187" r:id="rId17"/>
    <hyperlink ref="F191" r:id="rId18"/>
    <hyperlink ref="F193" r:id="rId19"/>
    <hyperlink ref="F198" r:id="rId20"/>
    <hyperlink ref="F202" r:id="rId21"/>
    <hyperlink ref="F205" r:id="rId22"/>
    <hyperlink ref="F207" r:id="rId23"/>
    <hyperlink ref="F210" r:id="rId24"/>
    <hyperlink ref="F212" r:id="rId25"/>
    <hyperlink ref="F215" r:id="rId26"/>
    <hyperlink ref="F217" r:id="rId27"/>
    <hyperlink ref="F220" r:id="rId28"/>
    <hyperlink ref="F222" r:id="rId29"/>
    <hyperlink ref="F226" r:id="rId30"/>
    <hyperlink ref="F228" r:id="rId31"/>
    <hyperlink ref="F231" r:id="rId32"/>
    <hyperlink ref="F236" r:id="rId33"/>
    <hyperlink ref="F239" r:id="rId34"/>
    <hyperlink ref="F241" r:id="rId35"/>
    <hyperlink ref="F243" r:id="rId36"/>
    <hyperlink ref="F245" r:id="rId37"/>
    <hyperlink ref="F247" r:id="rId38"/>
    <hyperlink ref="F249" r:id="rId39"/>
    <hyperlink ref="F252" r:id="rId40"/>
    <hyperlink ref="F254" r:id="rId41"/>
    <hyperlink ref="F257" r:id="rId42"/>
    <hyperlink ref="F259" r:id="rId43"/>
    <hyperlink ref="F261" r:id="rId44"/>
    <hyperlink ref="F265" r:id="rId45"/>
    <hyperlink ref="F268" r:id="rId46"/>
    <hyperlink ref="F270" r:id="rId47"/>
    <hyperlink ref="F273" r:id="rId48"/>
    <hyperlink ref="F277" r:id="rId49"/>
    <hyperlink ref="F279" r:id="rId50"/>
    <hyperlink ref="F283" r:id="rId51"/>
    <hyperlink ref="F287" r:id="rId52"/>
    <hyperlink ref="F289" r:id="rId53"/>
    <hyperlink ref="F292" r:id="rId54"/>
    <hyperlink ref="F299" r:id="rId55"/>
    <hyperlink ref="F303" r:id="rId5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T2" s="17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82</v>
      </c>
    </row>
    <row r="4" spans="1:46" s="1" customFormat="1" ht="24.95" customHeight="1">
      <c r="B4" s="20"/>
      <c r="D4" s="111" t="s">
        <v>105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97" t="str">
        <f>'Rekapitulace stavby'!K6</f>
        <v>Výměna topných zdrojů b.j. v obvodu OŘ Olomouc</v>
      </c>
      <c r="F7" s="298"/>
      <c r="G7" s="298"/>
      <c r="H7" s="298"/>
      <c r="M7" s="20"/>
    </row>
    <row r="8" spans="1:4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1079</v>
      </c>
      <c r="F9" s="300"/>
      <c r="G9" s="300"/>
      <c r="H9" s="300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03" t="s">
        <v>1</v>
      </c>
      <c r="F27" s="303"/>
      <c r="G27" s="303"/>
      <c r="H27" s="303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108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109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ROUND(K136,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ROUND((SUM(BE136:BE365)),  2)</f>
        <v>0</v>
      </c>
      <c r="G35" s="34"/>
      <c r="H35" s="34"/>
      <c r="I35" s="125">
        <v>0.21</v>
      </c>
      <c r="J35" s="34"/>
      <c r="K35" s="120">
        <f>ROUND(((SUM(BE136:BE365))*I35),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ROUND((SUM(BF136:BF365)),  2)</f>
        <v>0</v>
      </c>
      <c r="G36" s="34"/>
      <c r="H36" s="34"/>
      <c r="I36" s="125">
        <v>0.15</v>
      </c>
      <c r="J36" s="34"/>
      <c r="K36" s="120">
        <f>ROUND(((SUM(BF136:BF365))*I36),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ROUND((SUM(BG136:BG365)),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ROUND((SUM(BH136:BH365)),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ROUND((SUM(BI136:BI365)),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110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Výměna topných zdrojů b.j. v obvodu OŘ Olomouc</v>
      </c>
      <c r="F85" s="305"/>
      <c r="G85" s="305"/>
      <c r="H85" s="305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SO 05 - VB Žulová, byt Vávra</v>
      </c>
      <c r="F87" s="306"/>
      <c r="G87" s="306"/>
      <c r="H87" s="306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111</v>
      </c>
      <c r="D94" s="145"/>
      <c r="E94" s="145"/>
      <c r="F94" s="145"/>
      <c r="G94" s="145"/>
      <c r="H94" s="145"/>
      <c r="I94" s="146" t="s">
        <v>112</v>
      </c>
      <c r="J94" s="146" t="s">
        <v>113</v>
      </c>
      <c r="K94" s="146" t="s">
        <v>114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115</v>
      </c>
      <c r="D96" s="36"/>
      <c r="E96" s="36"/>
      <c r="F96" s="36"/>
      <c r="G96" s="36"/>
      <c r="H96" s="36"/>
      <c r="I96" s="84">
        <f t="shared" ref="I96:J98" si="0">Q136</f>
        <v>0</v>
      </c>
      <c r="J96" s="84">
        <f t="shared" si="0"/>
        <v>0</v>
      </c>
      <c r="K96" s="84">
        <f>K136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116</v>
      </c>
    </row>
    <row r="97" spans="2:13" s="9" customFormat="1" ht="24.95" customHeight="1">
      <c r="B97" s="148"/>
      <c r="C97" s="149"/>
      <c r="D97" s="150" t="s">
        <v>117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K137</f>
        <v>0</v>
      </c>
      <c r="L97" s="149"/>
      <c r="M97" s="153"/>
    </row>
    <row r="98" spans="2:13" s="10" customFormat="1" ht="19.899999999999999" customHeight="1">
      <c r="B98" s="154"/>
      <c r="C98" s="155"/>
      <c r="D98" s="156" t="s">
        <v>118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K138</f>
        <v>0</v>
      </c>
      <c r="L98" s="155"/>
      <c r="M98" s="159"/>
    </row>
    <row r="99" spans="2:13" s="10" customFormat="1" ht="19.899999999999999" customHeight="1">
      <c r="B99" s="154"/>
      <c r="C99" s="155"/>
      <c r="D99" s="156" t="s">
        <v>119</v>
      </c>
      <c r="E99" s="157"/>
      <c r="F99" s="157"/>
      <c r="G99" s="157"/>
      <c r="H99" s="157"/>
      <c r="I99" s="158">
        <f>Q151</f>
        <v>0</v>
      </c>
      <c r="J99" s="158">
        <f>R151</f>
        <v>0</v>
      </c>
      <c r="K99" s="158">
        <f>K151</f>
        <v>0</v>
      </c>
      <c r="L99" s="155"/>
      <c r="M99" s="159"/>
    </row>
    <row r="100" spans="2:13" s="10" customFormat="1" ht="19.899999999999999" customHeight="1">
      <c r="B100" s="154"/>
      <c r="C100" s="155"/>
      <c r="D100" s="156" t="s">
        <v>120</v>
      </c>
      <c r="E100" s="157"/>
      <c r="F100" s="157"/>
      <c r="G100" s="157"/>
      <c r="H100" s="157"/>
      <c r="I100" s="158">
        <f>Q177</f>
        <v>0</v>
      </c>
      <c r="J100" s="158">
        <f>R177</f>
        <v>0</v>
      </c>
      <c r="K100" s="158">
        <f>K177</f>
        <v>0</v>
      </c>
      <c r="L100" s="155"/>
      <c r="M100" s="159"/>
    </row>
    <row r="101" spans="2:13" s="10" customFormat="1" ht="19.899999999999999" customHeight="1">
      <c r="B101" s="154"/>
      <c r="C101" s="155"/>
      <c r="D101" s="156" t="s">
        <v>121</v>
      </c>
      <c r="E101" s="157"/>
      <c r="F101" s="157"/>
      <c r="G101" s="157"/>
      <c r="H101" s="157"/>
      <c r="I101" s="158">
        <f>Q216</f>
        <v>0</v>
      </c>
      <c r="J101" s="158">
        <f>R216</f>
        <v>0</v>
      </c>
      <c r="K101" s="158">
        <f>K216</f>
        <v>0</v>
      </c>
      <c r="L101" s="155"/>
      <c r="M101" s="159"/>
    </row>
    <row r="102" spans="2:13" s="10" customFormat="1" ht="19.899999999999999" customHeight="1">
      <c r="B102" s="154"/>
      <c r="C102" s="155"/>
      <c r="D102" s="156" t="s">
        <v>122</v>
      </c>
      <c r="E102" s="157"/>
      <c r="F102" s="157"/>
      <c r="G102" s="157"/>
      <c r="H102" s="157"/>
      <c r="I102" s="158">
        <f>Q229</f>
        <v>0</v>
      </c>
      <c r="J102" s="158">
        <f>R229</f>
        <v>0</v>
      </c>
      <c r="K102" s="158">
        <f>K229</f>
        <v>0</v>
      </c>
      <c r="L102" s="155"/>
      <c r="M102" s="159"/>
    </row>
    <row r="103" spans="2:13" s="9" customFormat="1" ht="24.95" customHeight="1">
      <c r="B103" s="148"/>
      <c r="C103" s="149"/>
      <c r="D103" s="150" t="s">
        <v>123</v>
      </c>
      <c r="E103" s="151"/>
      <c r="F103" s="151"/>
      <c r="G103" s="151"/>
      <c r="H103" s="151"/>
      <c r="I103" s="152">
        <f>Q234</f>
        <v>0</v>
      </c>
      <c r="J103" s="152">
        <f>R234</f>
        <v>0</v>
      </c>
      <c r="K103" s="152">
        <f>K234</f>
        <v>0</v>
      </c>
      <c r="L103" s="149"/>
      <c r="M103" s="153"/>
    </row>
    <row r="104" spans="2:13" s="10" customFormat="1" ht="19.899999999999999" customHeight="1">
      <c r="B104" s="154"/>
      <c r="C104" s="155"/>
      <c r="D104" s="156" t="s">
        <v>124</v>
      </c>
      <c r="E104" s="157"/>
      <c r="F104" s="157"/>
      <c r="G104" s="157"/>
      <c r="H104" s="157"/>
      <c r="I104" s="158">
        <f>Q235</f>
        <v>0</v>
      </c>
      <c r="J104" s="158">
        <f>R235</f>
        <v>0</v>
      </c>
      <c r="K104" s="158">
        <f>K235</f>
        <v>0</v>
      </c>
      <c r="L104" s="155"/>
      <c r="M104" s="159"/>
    </row>
    <row r="105" spans="2:13" s="10" customFormat="1" ht="19.899999999999999" customHeight="1">
      <c r="B105" s="154"/>
      <c r="C105" s="155"/>
      <c r="D105" s="156" t="s">
        <v>125</v>
      </c>
      <c r="E105" s="157"/>
      <c r="F105" s="157"/>
      <c r="G105" s="157"/>
      <c r="H105" s="157"/>
      <c r="I105" s="158">
        <f>Q240</f>
        <v>0</v>
      </c>
      <c r="J105" s="158">
        <f>R240</f>
        <v>0</v>
      </c>
      <c r="K105" s="158">
        <f>K240</f>
        <v>0</v>
      </c>
      <c r="L105" s="155"/>
      <c r="M105" s="159"/>
    </row>
    <row r="106" spans="2:13" s="10" customFormat="1" ht="19.899999999999999" customHeight="1">
      <c r="B106" s="154"/>
      <c r="C106" s="155"/>
      <c r="D106" s="156" t="s">
        <v>126</v>
      </c>
      <c r="E106" s="157"/>
      <c r="F106" s="157"/>
      <c r="G106" s="157"/>
      <c r="H106" s="157"/>
      <c r="I106" s="158">
        <f>Q245</f>
        <v>0</v>
      </c>
      <c r="J106" s="158">
        <f>R245</f>
        <v>0</v>
      </c>
      <c r="K106" s="158">
        <f>K245</f>
        <v>0</v>
      </c>
      <c r="L106" s="155"/>
      <c r="M106" s="159"/>
    </row>
    <row r="107" spans="2:13" s="10" customFormat="1" ht="19.899999999999999" customHeight="1">
      <c r="B107" s="154"/>
      <c r="C107" s="155"/>
      <c r="D107" s="156" t="s">
        <v>127</v>
      </c>
      <c r="E107" s="157"/>
      <c r="F107" s="157"/>
      <c r="G107" s="157"/>
      <c r="H107" s="157"/>
      <c r="I107" s="158">
        <f>Q260</f>
        <v>0</v>
      </c>
      <c r="J107" s="158">
        <f>R260</f>
        <v>0</v>
      </c>
      <c r="K107" s="158">
        <f>K260</f>
        <v>0</v>
      </c>
      <c r="L107" s="155"/>
      <c r="M107" s="159"/>
    </row>
    <row r="108" spans="2:13" s="10" customFormat="1" ht="19.899999999999999" customHeight="1">
      <c r="B108" s="154"/>
      <c r="C108" s="155"/>
      <c r="D108" s="156" t="s">
        <v>128</v>
      </c>
      <c r="E108" s="157"/>
      <c r="F108" s="157"/>
      <c r="G108" s="157"/>
      <c r="H108" s="157"/>
      <c r="I108" s="158">
        <f>Q273</f>
        <v>0</v>
      </c>
      <c r="J108" s="158">
        <f>R273</f>
        <v>0</v>
      </c>
      <c r="K108" s="158">
        <f>K273</f>
        <v>0</v>
      </c>
      <c r="L108" s="155"/>
      <c r="M108" s="159"/>
    </row>
    <row r="109" spans="2:13" s="10" customFormat="1" ht="19.899999999999999" customHeight="1">
      <c r="B109" s="154"/>
      <c r="C109" s="155"/>
      <c r="D109" s="156" t="s">
        <v>129</v>
      </c>
      <c r="E109" s="157"/>
      <c r="F109" s="157"/>
      <c r="G109" s="157"/>
      <c r="H109" s="157"/>
      <c r="I109" s="158">
        <f>Q291</f>
        <v>0</v>
      </c>
      <c r="J109" s="158">
        <f>R291</f>
        <v>0</v>
      </c>
      <c r="K109" s="158">
        <f>K291</f>
        <v>0</v>
      </c>
      <c r="L109" s="155"/>
      <c r="M109" s="159"/>
    </row>
    <row r="110" spans="2:13" s="10" customFormat="1" ht="19.899999999999999" customHeight="1">
      <c r="B110" s="154"/>
      <c r="C110" s="155"/>
      <c r="D110" s="156" t="s">
        <v>130</v>
      </c>
      <c r="E110" s="157"/>
      <c r="F110" s="157"/>
      <c r="G110" s="157"/>
      <c r="H110" s="157"/>
      <c r="I110" s="158">
        <f>Q304</f>
        <v>0</v>
      </c>
      <c r="J110" s="158">
        <f>R304</f>
        <v>0</v>
      </c>
      <c r="K110" s="158">
        <f>K304</f>
        <v>0</v>
      </c>
      <c r="L110" s="155"/>
      <c r="M110" s="159"/>
    </row>
    <row r="111" spans="2:13" s="10" customFormat="1" ht="19.899999999999999" customHeight="1">
      <c r="B111" s="154"/>
      <c r="C111" s="155"/>
      <c r="D111" s="156" t="s">
        <v>131</v>
      </c>
      <c r="E111" s="157"/>
      <c r="F111" s="157"/>
      <c r="G111" s="157"/>
      <c r="H111" s="157"/>
      <c r="I111" s="158">
        <f>Q317</f>
        <v>0</v>
      </c>
      <c r="J111" s="158">
        <f>R317</f>
        <v>0</v>
      </c>
      <c r="K111" s="158">
        <f>K317</f>
        <v>0</v>
      </c>
      <c r="L111" s="155"/>
      <c r="M111" s="159"/>
    </row>
    <row r="112" spans="2:13" s="10" customFormat="1" ht="19.899999999999999" customHeight="1">
      <c r="B112" s="154"/>
      <c r="C112" s="155"/>
      <c r="D112" s="156" t="s">
        <v>132</v>
      </c>
      <c r="E112" s="157"/>
      <c r="F112" s="157"/>
      <c r="G112" s="157"/>
      <c r="H112" s="157"/>
      <c r="I112" s="158">
        <f>Q329</f>
        <v>0</v>
      </c>
      <c r="J112" s="158">
        <f>R329</f>
        <v>0</v>
      </c>
      <c r="K112" s="158">
        <f>K329</f>
        <v>0</v>
      </c>
      <c r="L112" s="155"/>
      <c r="M112" s="159"/>
    </row>
    <row r="113" spans="1:31" s="10" customFormat="1" ht="19.899999999999999" customHeight="1">
      <c r="B113" s="154"/>
      <c r="C113" s="155"/>
      <c r="D113" s="156" t="s">
        <v>133</v>
      </c>
      <c r="E113" s="157"/>
      <c r="F113" s="157"/>
      <c r="G113" s="157"/>
      <c r="H113" s="157"/>
      <c r="I113" s="158">
        <f>Q334</f>
        <v>0</v>
      </c>
      <c r="J113" s="158">
        <f>R334</f>
        <v>0</v>
      </c>
      <c r="K113" s="158">
        <f>K334</f>
        <v>0</v>
      </c>
      <c r="L113" s="155"/>
      <c r="M113" s="159"/>
    </row>
    <row r="114" spans="1:31" s="10" customFormat="1" ht="19.899999999999999" customHeight="1">
      <c r="B114" s="154"/>
      <c r="C114" s="155"/>
      <c r="D114" s="156" t="s">
        <v>134</v>
      </c>
      <c r="E114" s="157"/>
      <c r="F114" s="157"/>
      <c r="G114" s="157"/>
      <c r="H114" s="157"/>
      <c r="I114" s="158">
        <f>Q349</f>
        <v>0</v>
      </c>
      <c r="J114" s="158">
        <f>R349</f>
        <v>0</v>
      </c>
      <c r="K114" s="158">
        <f>K349</f>
        <v>0</v>
      </c>
      <c r="L114" s="155"/>
      <c r="M114" s="159"/>
    </row>
    <row r="115" spans="1:31" s="9" customFormat="1" ht="24.95" customHeight="1">
      <c r="B115" s="148"/>
      <c r="C115" s="149"/>
      <c r="D115" s="150" t="s">
        <v>135</v>
      </c>
      <c r="E115" s="151"/>
      <c r="F115" s="151"/>
      <c r="G115" s="151"/>
      <c r="H115" s="151"/>
      <c r="I115" s="152">
        <f>Q362</f>
        <v>0</v>
      </c>
      <c r="J115" s="152">
        <f>R362</f>
        <v>0</v>
      </c>
      <c r="K115" s="152">
        <f>K362</f>
        <v>0</v>
      </c>
      <c r="L115" s="149"/>
      <c r="M115" s="153"/>
    </row>
    <row r="116" spans="1:31" s="10" customFormat="1" ht="19.899999999999999" customHeight="1">
      <c r="B116" s="154"/>
      <c r="C116" s="155"/>
      <c r="D116" s="156" t="s">
        <v>136</v>
      </c>
      <c r="E116" s="157"/>
      <c r="F116" s="157"/>
      <c r="G116" s="157"/>
      <c r="H116" s="157"/>
      <c r="I116" s="158">
        <f>Q363</f>
        <v>0</v>
      </c>
      <c r="J116" s="158">
        <f>R363</f>
        <v>0</v>
      </c>
      <c r="K116" s="158">
        <f>K363</f>
        <v>0</v>
      </c>
      <c r="L116" s="155"/>
      <c r="M116" s="159"/>
    </row>
    <row r="117" spans="1:31" s="2" customFormat="1" ht="21.7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22" spans="1:31" s="2" customFormat="1" ht="6.95" customHeight="1">
      <c r="A122" s="34"/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4.95" customHeight="1">
      <c r="A123" s="34"/>
      <c r="B123" s="35"/>
      <c r="C123" s="23" t="s">
        <v>137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17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304" t="str">
        <f>E7</f>
        <v>Výměna topných zdrojů b.j. v obvodu OŘ Olomouc</v>
      </c>
      <c r="F126" s="305"/>
      <c r="G126" s="305"/>
      <c r="H126" s="305"/>
      <c r="I126" s="36"/>
      <c r="J126" s="36"/>
      <c r="K126" s="36"/>
      <c r="L126" s="36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106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6.5" customHeight="1">
      <c r="A128" s="34"/>
      <c r="B128" s="35"/>
      <c r="C128" s="36"/>
      <c r="D128" s="36"/>
      <c r="E128" s="256" t="str">
        <f>E9</f>
        <v>SO 05 - VB Žulová, byt Vávra</v>
      </c>
      <c r="F128" s="306"/>
      <c r="G128" s="306"/>
      <c r="H128" s="306"/>
      <c r="I128" s="36"/>
      <c r="J128" s="36"/>
      <c r="K128" s="36"/>
      <c r="L128" s="36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21</v>
      </c>
      <c r="D130" s="36"/>
      <c r="E130" s="36"/>
      <c r="F130" s="27" t="str">
        <f>F12</f>
        <v xml:space="preserve"> </v>
      </c>
      <c r="G130" s="36"/>
      <c r="H130" s="36"/>
      <c r="I130" s="29" t="s">
        <v>23</v>
      </c>
      <c r="J130" s="66">
        <f>IF(J12="","",J12)</f>
        <v>0</v>
      </c>
      <c r="K130" s="36"/>
      <c r="L130" s="36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9" t="s">
        <v>24</v>
      </c>
      <c r="D132" s="36"/>
      <c r="E132" s="36"/>
      <c r="F132" s="27" t="str">
        <f>E15</f>
        <v xml:space="preserve"> </v>
      </c>
      <c r="G132" s="36"/>
      <c r="H132" s="36"/>
      <c r="I132" s="29" t="s">
        <v>29</v>
      </c>
      <c r="J132" s="32" t="str">
        <f>E21</f>
        <v xml:space="preserve"> </v>
      </c>
      <c r="K132" s="36"/>
      <c r="L132" s="36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27</v>
      </c>
      <c r="D133" s="36"/>
      <c r="E133" s="36"/>
      <c r="F133" s="27" t="str">
        <f>IF(E18="","",E18)</f>
        <v>Vyplň údaj</v>
      </c>
      <c r="G133" s="36"/>
      <c r="H133" s="36"/>
      <c r="I133" s="29" t="s">
        <v>30</v>
      </c>
      <c r="J133" s="32" t="str">
        <f>E24</f>
        <v xml:space="preserve"> </v>
      </c>
      <c r="K133" s="36"/>
      <c r="L133" s="36"/>
      <c r="M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0.3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11" customFormat="1" ht="29.25" customHeight="1">
      <c r="A135" s="160"/>
      <c r="B135" s="161"/>
      <c r="C135" s="162" t="s">
        <v>138</v>
      </c>
      <c r="D135" s="163" t="s">
        <v>57</v>
      </c>
      <c r="E135" s="163" t="s">
        <v>53</v>
      </c>
      <c r="F135" s="163" t="s">
        <v>54</v>
      </c>
      <c r="G135" s="163" t="s">
        <v>139</v>
      </c>
      <c r="H135" s="163" t="s">
        <v>140</v>
      </c>
      <c r="I135" s="163" t="s">
        <v>141</v>
      </c>
      <c r="J135" s="163" t="s">
        <v>142</v>
      </c>
      <c r="K135" s="163" t="s">
        <v>114</v>
      </c>
      <c r="L135" s="164" t="s">
        <v>143</v>
      </c>
      <c r="M135" s="165"/>
      <c r="N135" s="75" t="s">
        <v>1</v>
      </c>
      <c r="O135" s="76" t="s">
        <v>36</v>
      </c>
      <c r="P135" s="76" t="s">
        <v>144</v>
      </c>
      <c r="Q135" s="76" t="s">
        <v>145</v>
      </c>
      <c r="R135" s="76" t="s">
        <v>146</v>
      </c>
      <c r="S135" s="76" t="s">
        <v>147</v>
      </c>
      <c r="T135" s="76" t="s">
        <v>148</v>
      </c>
      <c r="U135" s="76" t="s">
        <v>149</v>
      </c>
      <c r="V135" s="76" t="s">
        <v>150</v>
      </c>
      <c r="W135" s="76" t="s">
        <v>151</v>
      </c>
      <c r="X135" s="77" t="s">
        <v>152</v>
      </c>
      <c r="Y135" s="160"/>
      <c r="Z135" s="160"/>
      <c r="AA135" s="160"/>
      <c r="AB135" s="160"/>
      <c r="AC135" s="160"/>
      <c r="AD135" s="160"/>
      <c r="AE135" s="160"/>
    </row>
    <row r="136" spans="1:65" s="2" customFormat="1" ht="22.9" customHeight="1">
      <c r="A136" s="34"/>
      <c r="B136" s="35"/>
      <c r="C136" s="82" t="s">
        <v>153</v>
      </c>
      <c r="D136" s="36"/>
      <c r="E136" s="36"/>
      <c r="F136" s="36"/>
      <c r="G136" s="36"/>
      <c r="H136" s="36"/>
      <c r="I136" s="36"/>
      <c r="J136" s="36"/>
      <c r="K136" s="166">
        <f>BK136</f>
        <v>0</v>
      </c>
      <c r="L136" s="36"/>
      <c r="M136" s="39"/>
      <c r="N136" s="78"/>
      <c r="O136" s="167"/>
      <c r="P136" s="79"/>
      <c r="Q136" s="168">
        <f>Q137+Q234+Q362</f>
        <v>0</v>
      </c>
      <c r="R136" s="168">
        <f>R137+R234+R362</f>
        <v>0</v>
      </c>
      <c r="S136" s="79"/>
      <c r="T136" s="169">
        <f>T137+T234+T362</f>
        <v>0</v>
      </c>
      <c r="U136" s="79"/>
      <c r="V136" s="169">
        <f>V137+V234+V362</f>
        <v>4.3700349999999997</v>
      </c>
      <c r="W136" s="79"/>
      <c r="X136" s="170">
        <f>X137+X234+X362</f>
        <v>11.277922</v>
      </c>
      <c r="Y136" s="34"/>
      <c r="Z136" s="34"/>
      <c r="AA136" s="34"/>
      <c r="AB136" s="34"/>
      <c r="AC136" s="34"/>
      <c r="AD136" s="34"/>
      <c r="AE136" s="34"/>
      <c r="AT136" s="17" t="s">
        <v>73</v>
      </c>
      <c r="AU136" s="17" t="s">
        <v>116</v>
      </c>
      <c r="BK136" s="171">
        <f>BK137+BK234+BK362</f>
        <v>0</v>
      </c>
    </row>
    <row r="137" spans="1:65" s="12" customFormat="1" ht="25.9" customHeight="1">
      <c r="B137" s="172"/>
      <c r="C137" s="173"/>
      <c r="D137" s="174" t="s">
        <v>73</v>
      </c>
      <c r="E137" s="175" t="s">
        <v>154</v>
      </c>
      <c r="F137" s="175" t="s">
        <v>155</v>
      </c>
      <c r="G137" s="173"/>
      <c r="H137" s="173"/>
      <c r="I137" s="176"/>
      <c r="J137" s="176"/>
      <c r="K137" s="177">
        <f>BK137</f>
        <v>0</v>
      </c>
      <c r="L137" s="173"/>
      <c r="M137" s="178"/>
      <c r="N137" s="179"/>
      <c r="O137" s="180"/>
      <c r="P137" s="180"/>
      <c r="Q137" s="181">
        <f>Q138+Q151+Q177+Q216+Q229</f>
        <v>0</v>
      </c>
      <c r="R137" s="181">
        <f>R138+R151+R177+R216+R229</f>
        <v>0</v>
      </c>
      <c r="S137" s="180"/>
      <c r="T137" s="182">
        <f>T138+T151+T177+T216+T229</f>
        <v>0</v>
      </c>
      <c r="U137" s="180"/>
      <c r="V137" s="182">
        <f>V138+V151+V177+V216+V229</f>
        <v>3.7083829999999995</v>
      </c>
      <c r="W137" s="180"/>
      <c r="X137" s="183">
        <f>X138+X151+X177+X216+X229</f>
        <v>10.628698</v>
      </c>
      <c r="AR137" s="184" t="s">
        <v>82</v>
      </c>
      <c r="AT137" s="185" t="s">
        <v>73</v>
      </c>
      <c r="AU137" s="185" t="s">
        <v>74</v>
      </c>
      <c r="AY137" s="184" t="s">
        <v>156</v>
      </c>
      <c r="BK137" s="186">
        <f>BK138+BK151+BK177+BK216+BK229</f>
        <v>0</v>
      </c>
    </row>
    <row r="138" spans="1:65" s="12" customFormat="1" ht="22.9" customHeight="1">
      <c r="B138" s="172"/>
      <c r="C138" s="173"/>
      <c r="D138" s="174" t="s">
        <v>73</v>
      </c>
      <c r="E138" s="187" t="s">
        <v>157</v>
      </c>
      <c r="F138" s="187" t="s">
        <v>158</v>
      </c>
      <c r="G138" s="173"/>
      <c r="H138" s="173"/>
      <c r="I138" s="176"/>
      <c r="J138" s="176"/>
      <c r="K138" s="188">
        <f>BK138</f>
        <v>0</v>
      </c>
      <c r="L138" s="173"/>
      <c r="M138" s="178"/>
      <c r="N138" s="179"/>
      <c r="O138" s="180"/>
      <c r="P138" s="180"/>
      <c r="Q138" s="181">
        <f>SUM(Q139:Q150)</f>
        <v>0</v>
      </c>
      <c r="R138" s="181">
        <f>SUM(R139:R150)</f>
        <v>0</v>
      </c>
      <c r="S138" s="180"/>
      <c r="T138" s="182">
        <f>SUM(T139:T150)</f>
        <v>0</v>
      </c>
      <c r="U138" s="180"/>
      <c r="V138" s="182">
        <f>SUM(V139:V150)</f>
        <v>1.435225</v>
      </c>
      <c r="W138" s="180"/>
      <c r="X138" s="183">
        <f>SUM(X139:X150)</f>
        <v>0</v>
      </c>
      <c r="AR138" s="184" t="s">
        <v>82</v>
      </c>
      <c r="AT138" s="185" t="s">
        <v>73</v>
      </c>
      <c r="AU138" s="185" t="s">
        <v>82</v>
      </c>
      <c r="AY138" s="184" t="s">
        <v>156</v>
      </c>
      <c r="BK138" s="186">
        <f>SUM(BK139:BK150)</f>
        <v>0</v>
      </c>
    </row>
    <row r="139" spans="1:65" s="2" customFormat="1" ht="24.2" customHeight="1">
      <c r="A139" s="34"/>
      <c r="B139" s="35"/>
      <c r="C139" s="189" t="s">
        <v>82</v>
      </c>
      <c r="D139" s="189" t="s">
        <v>159</v>
      </c>
      <c r="E139" s="190" t="s">
        <v>976</v>
      </c>
      <c r="F139" s="191" t="s">
        <v>977</v>
      </c>
      <c r="G139" s="192" t="s">
        <v>162</v>
      </c>
      <c r="H139" s="193">
        <v>1</v>
      </c>
      <c r="I139" s="194"/>
      <c r="J139" s="194"/>
      <c r="K139" s="195">
        <f>ROUND(P139*H139,2)</f>
        <v>0</v>
      </c>
      <c r="L139" s="191" t="s">
        <v>163</v>
      </c>
      <c r="M139" s="39"/>
      <c r="N139" s="196" t="s">
        <v>1</v>
      </c>
      <c r="O139" s="197" t="s">
        <v>38</v>
      </c>
      <c r="P139" s="198">
        <f>I139+J139</f>
        <v>0</v>
      </c>
      <c r="Q139" s="198">
        <f>ROUND(I139*H139,2)</f>
        <v>0</v>
      </c>
      <c r="R139" s="198">
        <f>ROUND(J139*H139,2)</f>
        <v>0</v>
      </c>
      <c r="S139" s="71"/>
      <c r="T139" s="199">
        <f>S139*H139</f>
        <v>0</v>
      </c>
      <c r="U139" s="199">
        <v>2.3E-2</v>
      </c>
      <c r="V139" s="199">
        <f>U139*H139</f>
        <v>2.3E-2</v>
      </c>
      <c r="W139" s="199">
        <v>0</v>
      </c>
      <c r="X139" s="200">
        <f>W139*H139</f>
        <v>0</v>
      </c>
      <c r="Y139" s="34"/>
      <c r="Z139" s="34"/>
      <c r="AA139" s="34"/>
      <c r="AB139" s="34"/>
      <c r="AC139" s="34"/>
      <c r="AD139" s="34"/>
      <c r="AE139" s="34"/>
      <c r="AR139" s="201" t="s">
        <v>164</v>
      </c>
      <c r="AT139" s="201" t="s">
        <v>159</v>
      </c>
      <c r="AU139" s="201" t="s">
        <v>165</v>
      </c>
      <c r="AY139" s="17" t="s">
        <v>156</v>
      </c>
      <c r="BE139" s="202">
        <f>IF(O139="základní",K139,0)</f>
        <v>0</v>
      </c>
      <c r="BF139" s="202">
        <f>IF(O139="snížená",K139,0)</f>
        <v>0</v>
      </c>
      <c r="BG139" s="202">
        <f>IF(O139="zákl. přenesená",K139,0)</f>
        <v>0</v>
      </c>
      <c r="BH139" s="202">
        <f>IF(O139="sníž. přenesená",K139,0)</f>
        <v>0</v>
      </c>
      <c r="BI139" s="202">
        <f>IF(O139="nulová",K139,0)</f>
        <v>0</v>
      </c>
      <c r="BJ139" s="17" t="s">
        <v>165</v>
      </c>
      <c r="BK139" s="202">
        <f>ROUND(P139*H139,2)</f>
        <v>0</v>
      </c>
      <c r="BL139" s="17" t="s">
        <v>164</v>
      </c>
      <c r="BM139" s="201" t="s">
        <v>1080</v>
      </c>
    </row>
    <row r="140" spans="1:65" s="2" customFormat="1" ht="11.25">
      <c r="A140" s="34"/>
      <c r="B140" s="35"/>
      <c r="C140" s="36"/>
      <c r="D140" s="203" t="s">
        <v>167</v>
      </c>
      <c r="E140" s="36"/>
      <c r="F140" s="204" t="s">
        <v>979</v>
      </c>
      <c r="G140" s="36"/>
      <c r="H140" s="36"/>
      <c r="I140" s="205"/>
      <c r="J140" s="205"/>
      <c r="K140" s="36"/>
      <c r="L140" s="36"/>
      <c r="M140" s="39"/>
      <c r="N140" s="206"/>
      <c r="O140" s="207"/>
      <c r="P140" s="71"/>
      <c r="Q140" s="71"/>
      <c r="R140" s="71"/>
      <c r="S140" s="71"/>
      <c r="T140" s="71"/>
      <c r="U140" s="71"/>
      <c r="V140" s="71"/>
      <c r="W140" s="71"/>
      <c r="X140" s="72"/>
      <c r="Y140" s="34"/>
      <c r="Z140" s="34"/>
      <c r="AA140" s="34"/>
      <c r="AB140" s="34"/>
      <c r="AC140" s="34"/>
      <c r="AD140" s="34"/>
      <c r="AE140" s="34"/>
      <c r="AT140" s="17" t="s">
        <v>167</v>
      </c>
      <c r="AU140" s="17" t="s">
        <v>165</v>
      </c>
    </row>
    <row r="141" spans="1:65" s="2" customFormat="1" ht="33" customHeight="1">
      <c r="A141" s="34"/>
      <c r="B141" s="35"/>
      <c r="C141" s="189" t="s">
        <v>165</v>
      </c>
      <c r="D141" s="189" t="s">
        <v>159</v>
      </c>
      <c r="E141" s="190" t="s">
        <v>820</v>
      </c>
      <c r="F141" s="191" t="s">
        <v>821</v>
      </c>
      <c r="G141" s="192" t="s">
        <v>162</v>
      </c>
      <c r="H141" s="193">
        <v>1</v>
      </c>
      <c r="I141" s="194"/>
      <c r="J141" s="194"/>
      <c r="K141" s="195">
        <f>ROUND(P141*H141,2)</f>
        <v>0</v>
      </c>
      <c r="L141" s="191" t="s">
        <v>163</v>
      </c>
      <c r="M141" s="39"/>
      <c r="N141" s="196" t="s">
        <v>1</v>
      </c>
      <c r="O141" s="197" t="s">
        <v>38</v>
      </c>
      <c r="P141" s="198">
        <f>I141+J141</f>
        <v>0</v>
      </c>
      <c r="Q141" s="198">
        <f>ROUND(I141*H141,2)</f>
        <v>0</v>
      </c>
      <c r="R141" s="198">
        <f>ROUND(J141*H141,2)</f>
        <v>0</v>
      </c>
      <c r="S141" s="71"/>
      <c r="T141" s="199">
        <f>S141*H141</f>
        <v>0</v>
      </c>
      <c r="U141" s="199">
        <v>0.115</v>
      </c>
      <c r="V141" s="199">
        <f>U141*H141</f>
        <v>0.115</v>
      </c>
      <c r="W141" s="199">
        <v>0</v>
      </c>
      <c r="X141" s="200">
        <f>W141*H141</f>
        <v>0</v>
      </c>
      <c r="Y141" s="34"/>
      <c r="Z141" s="34"/>
      <c r="AA141" s="34"/>
      <c r="AB141" s="34"/>
      <c r="AC141" s="34"/>
      <c r="AD141" s="34"/>
      <c r="AE141" s="34"/>
      <c r="AR141" s="201" t="s">
        <v>164</v>
      </c>
      <c r="AT141" s="201" t="s">
        <v>159</v>
      </c>
      <c r="AU141" s="201" t="s">
        <v>165</v>
      </c>
      <c r="AY141" s="17" t="s">
        <v>156</v>
      </c>
      <c r="BE141" s="202">
        <f>IF(O141="základní",K141,0)</f>
        <v>0</v>
      </c>
      <c r="BF141" s="202">
        <f>IF(O141="snížená",K141,0)</f>
        <v>0</v>
      </c>
      <c r="BG141" s="202">
        <f>IF(O141="zákl. přenesená",K141,0)</f>
        <v>0</v>
      </c>
      <c r="BH141" s="202">
        <f>IF(O141="sníž. přenesená",K141,0)</f>
        <v>0</v>
      </c>
      <c r="BI141" s="202">
        <f>IF(O141="nulová",K141,0)</f>
        <v>0</v>
      </c>
      <c r="BJ141" s="17" t="s">
        <v>165</v>
      </c>
      <c r="BK141" s="202">
        <f>ROUND(P141*H141,2)</f>
        <v>0</v>
      </c>
      <c r="BL141" s="17" t="s">
        <v>164</v>
      </c>
      <c r="BM141" s="201" t="s">
        <v>1081</v>
      </c>
    </row>
    <row r="142" spans="1:65" s="2" customFormat="1" ht="11.25">
      <c r="A142" s="34"/>
      <c r="B142" s="35"/>
      <c r="C142" s="36"/>
      <c r="D142" s="203" t="s">
        <v>167</v>
      </c>
      <c r="E142" s="36"/>
      <c r="F142" s="204" t="s">
        <v>823</v>
      </c>
      <c r="G142" s="36"/>
      <c r="H142" s="36"/>
      <c r="I142" s="205"/>
      <c r="J142" s="205"/>
      <c r="K142" s="36"/>
      <c r="L142" s="36"/>
      <c r="M142" s="39"/>
      <c r="N142" s="206"/>
      <c r="O142" s="207"/>
      <c r="P142" s="71"/>
      <c r="Q142" s="71"/>
      <c r="R142" s="71"/>
      <c r="S142" s="71"/>
      <c r="T142" s="71"/>
      <c r="U142" s="71"/>
      <c r="V142" s="71"/>
      <c r="W142" s="71"/>
      <c r="X142" s="72"/>
      <c r="Y142" s="34"/>
      <c r="Z142" s="34"/>
      <c r="AA142" s="34"/>
      <c r="AB142" s="34"/>
      <c r="AC142" s="34"/>
      <c r="AD142" s="34"/>
      <c r="AE142" s="34"/>
      <c r="AT142" s="17" t="s">
        <v>167</v>
      </c>
      <c r="AU142" s="17" t="s">
        <v>165</v>
      </c>
    </row>
    <row r="143" spans="1:65" s="2" customFormat="1" ht="24.2" customHeight="1">
      <c r="A143" s="34"/>
      <c r="B143" s="35"/>
      <c r="C143" s="189" t="s">
        <v>157</v>
      </c>
      <c r="D143" s="189" t="s">
        <v>159</v>
      </c>
      <c r="E143" s="190" t="s">
        <v>824</v>
      </c>
      <c r="F143" s="191" t="s">
        <v>825</v>
      </c>
      <c r="G143" s="192" t="s">
        <v>175</v>
      </c>
      <c r="H143" s="193">
        <v>1</v>
      </c>
      <c r="I143" s="194"/>
      <c r="J143" s="194"/>
      <c r="K143" s="195">
        <f>ROUND(P143*H143,2)</f>
        <v>0</v>
      </c>
      <c r="L143" s="191" t="s">
        <v>163</v>
      </c>
      <c r="M143" s="39"/>
      <c r="N143" s="196" t="s">
        <v>1</v>
      </c>
      <c r="O143" s="197" t="s">
        <v>38</v>
      </c>
      <c r="P143" s="198">
        <f>I143+J143</f>
        <v>0</v>
      </c>
      <c r="Q143" s="198">
        <f>ROUND(I143*H143,2)</f>
        <v>0</v>
      </c>
      <c r="R143" s="198">
        <f>ROUND(J143*H143,2)</f>
        <v>0</v>
      </c>
      <c r="S143" s="71"/>
      <c r="T143" s="199">
        <f>S143*H143</f>
        <v>0</v>
      </c>
      <c r="U143" s="199">
        <v>0.32500000000000001</v>
      </c>
      <c r="V143" s="199">
        <f>U143*H143</f>
        <v>0.32500000000000001</v>
      </c>
      <c r="W143" s="199">
        <v>0</v>
      </c>
      <c r="X143" s="200">
        <f>W143*H143</f>
        <v>0</v>
      </c>
      <c r="Y143" s="34"/>
      <c r="Z143" s="34"/>
      <c r="AA143" s="34"/>
      <c r="AB143" s="34"/>
      <c r="AC143" s="34"/>
      <c r="AD143" s="34"/>
      <c r="AE143" s="34"/>
      <c r="AR143" s="201" t="s">
        <v>164</v>
      </c>
      <c r="AT143" s="201" t="s">
        <v>159</v>
      </c>
      <c r="AU143" s="201" t="s">
        <v>165</v>
      </c>
      <c r="AY143" s="17" t="s">
        <v>156</v>
      </c>
      <c r="BE143" s="202">
        <f>IF(O143="základní",K143,0)</f>
        <v>0</v>
      </c>
      <c r="BF143" s="202">
        <f>IF(O143="snížená",K143,0)</f>
        <v>0</v>
      </c>
      <c r="BG143" s="202">
        <f>IF(O143="zákl. přenesená",K143,0)</f>
        <v>0</v>
      </c>
      <c r="BH143" s="202">
        <f>IF(O143="sníž. přenesená",K143,0)</f>
        <v>0</v>
      </c>
      <c r="BI143" s="202">
        <f>IF(O143="nulová",K143,0)</f>
        <v>0</v>
      </c>
      <c r="BJ143" s="17" t="s">
        <v>165</v>
      </c>
      <c r="BK143" s="202">
        <f>ROUND(P143*H143,2)</f>
        <v>0</v>
      </c>
      <c r="BL143" s="17" t="s">
        <v>164</v>
      </c>
      <c r="BM143" s="201" t="s">
        <v>1082</v>
      </c>
    </row>
    <row r="144" spans="1:65" s="2" customFormat="1" ht="11.25">
      <c r="A144" s="34"/>
      <c r="B144" s="35"/>
      <c r="C144" s="36"/>
      <c r="D144" s="203" t="s">
        <v>167</v>
      </c>
      <c r="E144" s="36"/>
      <c r="F144" s="204" t="s">
        <v>827</v>
      </c>
      <c r="G144" s="36"/>
      <c r="H144" s="36"/>
      <c r="I144" s="205"/>
      <c r="J144" s="205"/>
      <c r="K144" s="36"/>
      <c r="L144" s="36"/>
      <c r="M144" s="39"/>
      <c r="N144" s="206"/>
      <c r="O144" s="207"/>
      <c r="P144" s="71"/>
      <c r="Q144" s="71"/>
      <c r="R144" s="71"/>
      <c r="S144" s="71"/>
      <c r="T144" s="71"/>
      <c r="U144" s="71"/>
      <c r="V144" s="71"/>
      <c r="W144" s="71"/>
      <c r="X144" s="72"/>
      <c r="Y144" s="34"/>
      <c r="Z144" s="34"/>
      <c r="AA144" s="34"/>
      <c r="AB144" s="34"/>
      <c r="AC144" s="34"/>
      <c r="AD144" s="34"/>
      <c r="AE144" s="34"/>
      <c r="AT144" s="17" t="s">
        <v>167</v>
      </c>
      <c r="AU144" s="17" t="s">
        <v>165</v>
      </c>
    </row>
    <row r="145" spans="1:65" s="2" customFormat="1" ht="24.2" customHeight="1">
      <c r="A145" s="34"/>
      <c r="B145" s="35"/>
      <c r="C145" s="189" t="s">
        <v>183</v>
      </c>
      <c r="D145" s="189" t="s">
        <v>159</v>
      </c>
      <c r="E145" s="190" t="s">
        <v>832</v>
      </c>
      <c r="F145" s="191" t="s">
        <v>833</v>
      </c>
      <c r="G145" s="192" t="s">
        <v>180</v>
      </c>
      <c r="H145" s="193">
        <v>4</v>
      </c>
      <c r="I145" s="194"/>
      <c r="J145" s="194"/>
      <c r="K145" s="195">
        <f>ROUND(P145*H145,2)</f>
        <v>0</v>
      </c>
      <c r="L145" s="191" t="s">
        <v>163</v>
      </c>
      <c r="M145" s="39"/>
      <c r="N145" s="196" t="s">
        <v>1</v>
      </c>
      <c r="O145" s="197" t="s">
        <v>38</v>
      </c>
      <c r="P145" s="198">
        <f>I145+J145</f>
        <v>0</v>
      </c>
      <c r="Q145" s="198">
        <f>ROUND(I145*H145,2)</f>
        <v>0</v>
      </c>
      <c r="R145" s="198">
        <f>ROUND(J145*H145,2)</f>
        <v>0</v>
      </c>
      <c r="S145" s="71"/>
      <c r="T145" s="199">
        <f>S145*H145</f>
        <v>0</v>
      </c>
      <c r="U145" s="199">
        <v>8.48E-2</v>
      </c>
      <c r="V145" s="199">
        <f>U145*H145</f>
        <v>0.3392</v>
      </c>
      <c r="W145" s="199">
        <v>0</v>
      </c>
      <c r="X145" s="200">
        <f>W145*H145</f>
        <v>0</v>
      </c>
      <c r="Y145" s="34"/>
      <c r="Z145" s="34"/>
      <c r="AA145" s="34"/>
      <c r="AB145" s="34"/>
      <c r="AC145" s="34"/>
      <c r="AD145" s="34"/>
      <c r="AE145" s="34"/>
      <c r="AR145" s="201" t="s">
        <v>164</v>
      </c>
      <c r="AT145" s="201" t="s">
        <v>159</v>
      </c>
      <c r="AU145" s="201" t="s">
        <v>165</v>
      </c>
      <c r="AY145" s="17" t="s">
        <v>156</v>
      </c>
      <c r="BE145" s="202">
        <f>IF(O145="základní",K145,0)</f>
        <v>0</v>
      </c>
      <c r="BF145" s="202">
        <f>IF(O145="snížená",K145,0)</f>
        <v>0</v>
      </c>
      <c r="BG145" s="202">
        <f>IF(O145="zákl. přenesená",K145,0)</f>
        <v>0</v>
      </c>
      <c r="BH145" s="202">
        <f>IF(O145="sníž. přenesená",K145,0)</f>
        <v>0</v>
      </c>
      <c r="BI145" s="202">
        <f>IF(O145="nulová",K145,0)</f>
        <v>0</v>
      </c>
      <c r="BJ145" s="17" t="s">
        <v>165</v>
      </c>
      <c r="BK145" s="202">
        <f>ROUND(P145*H145,2)</f>
        <v>0</v>
      </c>
      <c r="BL145" s="17" t="s">
        <v>164</v>
      </c>
      <c r="BM145" s="201" t="s">
        <v>1083</v>
      </c>
    </row>
    <row r="146" spans="1:65" s="2" customFormat="1" ht="11.25">
      <c r="A146" s="34"/>
      <c r="B146" s="35"/>
      <c r="C146" s="36"/>
      <c r="D146" s="203" t="s">
        <v>167</v>
      </c>
      <c r="E146" s="36"/>
      <c r="F146" s="204" t="s">
        <v>835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167</v>
      </c>
      <c r="AU146" s="17" t="s">
        <v>165</v>
      </c>
    </row>
    <row r="147" spans="1:65" s="2" customFormat="1" ht="33" customHeight="1">
      <c r="A147" s="34"/>
      <c r="B147" s="35"/>
      <c r="C147" s="189" t="s">
        <v>164</v>
      </c>
      <c r="D147" s="189" t="s">
        <v>159</v>
      </c>
      <c r="E147" s="190" t="s">
        <v>828</v>
      </c>
      <c r="F147" s="191" t="s">
        <v>829</v>
      </c>
      <c r="G147" s="192" t="s">
        <v>180</v>
      </c>
      <c r="H147" s="193">
        <v>1</v>
      </c>
      <c r="I147" s="194"/>
      <c r="J147" s="194"/>
      <c r="K147" s="195">
        <f>ROUND(P147*H147,2)</f>
        <v>0</v>
      </c>
      <c r="L147" s="191" t="s">
        <v>163</v>
      </c>
      <c r="M147" s="39"/>
      <c r="N147" s="196" t="s">
        <v>1</v>
      </c>
      <c r="O147" s="197" t="s">
        <v>38</v>
      </c>
      <c r="P147" s="198">
        <f>I147+J147</f>
        <v>0</v>
      </c>
      <c r="Q147" s="198">
        <f>ROUND(I147*H147,2)</f>
        <v>0</v>
      </c>
      <c r="R147" s="198">
        <f>ROUND(J147*H147,2)</f>
        <v>0</v>
      </c>
      <c r="S147" s="71"/>
      <c r="T147" s="199">
        <f>S147*H147</f>
        <v>0</v>
      </c>
      <c r="U147" s="199">
        <v>9.64E-2</v>
      </c>
      <c r="V147" s="199">
        <f>U147*H147</f>
        <v>9.64E-2</v>
      </c>
      <c r="W147" s="199">
        <v>0</v>
      </c>
      <c r="X147" s="200">
        <f>W147*H147</f>
        <v>0</v>
      </c>
      <c r="Y147" s="34"/>
      <c r="Z147" s="34"/>
      <c r="AA147" s="34"/>
      <c r="AB147" s="34"/>
      <c r="AC147" s="34"/>
      <c r="AD147" s="34"/>
      <c r="AE147" s="34"/>
      <c r="AR147" s="201" t="s">
        <v>164</v>
      </c>
      <c r="AT147" s="201" t="s">
        <v>159</v>
      </c>
      <c r="AU147" s="201" t="s">
        <v>165</v>
      </c>
      <c r="AY147" s="17" t="s">
        <v>156</v>
      </c>
      <c r="BE147" s="202">
        <f>IF(O147="základní",K147,0)</f>
        <v>0</v>
      </c>
      <c r="BF147" s="202">
        <f>IF(O147="snížená",K147,0)</f>
        <v>0</v>
      </c>
      <c r="BG147" s="202">
        <f>IF(O147="zákl. přenesená",K147,0)</f>
        <v>0</v>
      </c>
      <c r="BH147" s="202">
        <f>IF(O147="sníž. přenesená",K147,0)</f>
        <v>0</v>
      </c>
      <c r="BI147" s="202">
        <f>IF(O147="nulová",K147,0)</f>
        <v>0</v>
      </c>
      <c r="BJ147" s="17" t="s">
        <v>165</v>
      </c>
      <c r="BK147" s="202">
        <f>ROUND(P147*H147,2)</f>
        <v>0</v>
      </c>
      <c r="BL147" s="17" t="s">
        <v>164</v>
      </c>
      <c r="BM147" s="201" t="s">
        <v>1084</v>
      </c>
    </row>
    <row r="148" spans="1:65" s="2" customFormat="1" ht="11.25">
      <c r="A148" s="34"/>
      <c r="B148" s="35"/>
      <c r="C148" s="36"/>
      <c r="D148" s="203" t="s">
        <v>167</v>
      </c>
      <c r="E148" s="36"/>
      <c r="F148" s="204" t="s">
        <v>831</v>
      </c>
      <c r="G148" s="36"/>
      <c r="H148" s="36"/>
      <c r="I148" s="205"/>
      <c r="J148" s="205"/>
      <c r="K148" s="36"/>
      <c r="L148" s="36"/>
      <c r="M148" s="39"/>
      <c r="N148" s="206"/>
      <c r="O148" s="207"/>
      <c r="P148" s="71"/>
      <c r="Q148" s="71"/>
      <c r="R148" s="71"/>
      <c r="S148" s="71"/>
      <c r="T148" s="71"/>
      <c r="U148" s="71"/>
      <c r="V148" s="71"/>
      <c r="W148" s="71"/>
      <c r="X148" s="72"/>
      <c r="Y148" s="34"/>
      <c r="Z148" s="34"/>
      <c r="AA148" s="34"/>
      <c r="AB148" s="34"/>
      <c r="AC148" s="34"/>
      <c r="AD148" s="34"/>
      <c r="AE148" s="34"/>
      <c r="AT148" s="17" t="s">
        <v>167</v>
      </c>
      <c r="AU148" s="17" t="s">
        <v>165</v>
      </c>
    </row>
    <row r="149" spans="1:65" s="2" customFormat="1" ht="37.9" customHeight="1">
      <c r="A149" s="34"/>
      <c r="B149" s="35"/>
      <c r="C149" s="189" t="s">
        <v>188</v>
      </c>
      <c r="D149" s="189" t="s">
        <v>159</v>
      </c>
      <c r="E149" s="190" t="s">
        <v>836</v>
      </c>
      <c r="F149" s="191" t="s">
        <v>837</v>
      </c>
      <c r="G149" s="192" t="s">
        <v>180</v>
      </c>
      <c r="H149" s="193">
        <v>1.5</v>
      </c>
      <c r="I149" s="194"/>
      <c r="J149" s="194"/>
      <c r="K149" s="195">
        <f>ROUND(P149*H149,2)</f>
        <v>0</v>
      </c>
      <c r="L149" s="191" t="s">
        <v>163</v>
      </c>
      <c r="M149" s="39"/>
      <c r="N149" s="196" t="s">
        <v>1</v>
      </c>
      <c r="O149" s="197" t="s">
        <v>38</v>
      </c>
      <c r="P149" s="198">
        <f>I149+J149</f>
        <v>0</v>
      </c>
      <c r="Q149" s="198">
        <f>ROUND(I149*H149,2)</f>
        <v>0</v>
      </c>
      <c r="R149" s="198">
        <f>ROUND(J149*H149,2)</f>
        <v>0</v>
      </c>
      <c r="S149" s="71"/>
      <c r="T149" s="199">
        <f>S149*H149</f>
        <v>0</v>
      </c>
      <c r="U149" s="199">
        <v>0.35775000000000001</v>
      </c>
      <c r="V149" s="199">
        <f>U149*H149</f>
        <v>0.53662500000000002</v>
      </c>
      <c r="W149" s="199">
        <v>0</v>
      </c>
      <c r="X149" s="200">
        <f>W149*H149</f>
        <v>0</v>
      </c>
      <c r="Y149" s="34"/>
      <c r="Z149" s="34"/>
      <c r="AA149" s="34"/>
      <c r="AB149" s="34"/>
      <c r="AC149" s="34"/>
      <c r="AD149" s="34"/>
      <c r="AE149" s="34"/>
      <c r="AR149" s="201" t="s">
        <v>164</v>
      </c>
      <c r="AT149" s="201" t="s">
        <v>159</v>
      </c>
      <c r="AU149" s="201" t="s">
        <v>165</v>
      </c>
      <c r="AY149" s="17" t="s">
        <v>156</v>
      </c>
      <c r="BE149" s="202">
        <f>IF(O149="základní",K149,0)</f>
        <v>0</v>
      </c>
      <c r="BF149" s="202">
        <f>IF(O149="snížená",K149,0)</f>
        <v>0</v>
      </c>
      <c r="BG149" s="202">
        <f>IF(O149="zákl. přenesená",K149,0)</f>
        <v>0</v>
      </c>
      <c r="BH149" s="202">
        <f>IF(O149="sníž. přenesená",K149,0)</f>
        <v>0</v>
      </c>
      <c r="BI149" s="202">
        <f>IF(O149="nulová",K149,0)</f>
        <v>0</v>
      </c>
      <c r="BJ149" s="17" t="s">
        <v>165</v>
      </c>
      <c r="BK149" s="202">
        <f>ROUND(P149*H149,2)</f>
        <v>0</v>
      </c>
      <c r="BL149" s="17" t="s">
        <v>164</v>
      </c>
      <c r="BM149" s="201" t="s">
        <v>1085</v>
      </c>
    </row>
    <row r="150" spans="1:65" s="2" customFormat="1" ht="11.25">
      <c r="A150" s="34"/>
      <c r="B150" s="35"/>
      <c r="C150" s="36"/>
      <c r="D150" s="203" t="s">
        <v>167</v>
      </c>
      <c r="E150" s="36"/>
      <c r="F150" s="204" t="s">
        <v>839</v>
      </c>
      <c r="G150" s="36"/>
      <c r="H150" s="36"/>
      <c r="I150" s="205"/>
      <c r="J150" s="205"/>
      <c r="K150" s="36"/>
      <c r="L150" s="36"/>
      <c r="M150" s="39"/>
      <c r="N150" s="206"/>
      <c r="O150" s="207"/>
      <c r="P150" s="71"/>
      <c r="Q150" s="71"/>
      <c r="R150" s="71"/>
      <c r="S150" s="71"/>
      <c r="T150" s="71"/>
      <c r="U150" s="71"/>
      <c r="V150" s="71"/>
      <c r="W150" s="71"/>
      <c r="X150" s="72"/>
      <c r="Y150" s="34"/>
      <c r="Z150" s="34"/>
      <c r="AA150" s="34"/>
      <c r="AB150" s="34"/>
      <c r="AC150" s="34"/>
      <c r="AD150" s="34"/>
      <c r="AE150" s="34"/>
      <c r="AT150" s="17" t="s">
        <v>167</v>
      </c>
      <c r="AU150" s="17" t="s">
        <v>165</v>
      </c>
    </row>
    <row r="151" spans="1:65" s="12" customFormat="1" ht="22.9" customHeight="1">
      <c r="B151" s="172"/>
      <c r="C151" s="173"/>
      <c r="D151" s="174" t="s">
        <v>73</v>
      </c>
      <c r="E151" s="187" t="s">
        <v>188</v>
      </c>
      <c r="F151" s="187" t="s">
        <v>198</v>
      </c>
      <c r="G151" s="173"/>
      <c r="H151" s="173"/>
      <c r="I151" s="176"/>
      <c r="J151" s="176"/>
      <c r="K151" s="188">
        <f>BK151</f>
        <v>0</v>
      </c>
      <c r="L151" s="173"/>
      <c r="M151" s="178"/>
      <c r="N151" s="179"/>
      <c r="O151" s="180"/>
      <c r="P151" s="180"/>
      <c r="Q151" s="181">
        <f>SUM(Q152:Q176)</f>
        <v>0</v>
      </c>
      <c r="R151" s="181">
        <f>SUM(R152:R176)</f>
        <v>0</v>
      </c>
      <c r="S151" s="180"/>
      <c r="T151" s="182">
        <f>SUM(T152:T176)</f>
        <v>0</v>
      </c>
      <c r="U151" s="180"/>
      <c r="V151" s="182">
        <f>SUM(V152:V176)</f>
        <v>2.0236479999999997</v>
      </c>
      <c r="W151" s="180"/>
      <c r="X151" s="183">
        <f>SUM(X152:X176)</f>
        <v>0</v>
      </c>
      <c r="AR151" s="184" t="s">
        <v>82</v>
      </c>
      <c r="AT151" s="185" t="s">
        <v>73</v>
      </c>
      <c r="AU151" s="185" t="s">
        <v>82</v>
      </c>
      <c r="AY151" s="184" t="s">
        <v>156</v>
      </c>
      <c r="BK151" s="186">
        <f>SUM(BK152:BK176)</f>
        <v>0</v>
      </c>
    </row>
    <row r="152" spans="1:65" s="2" customFormat="1" ht="24.2" customHeight="1">
      <c r="A152" s="34"/>
      <c r="B152" s="35"/>
      <c r="C152" s="189" t="s">
        <v>199</v>
      </c>
      <c r="D152" s="189" t="s">
        <v>159</v>
      </c>
      <c r="E152" s="190" t="s">
        <v>200</v>
      </c>
      <c r="F152" s="191" t="s">
        <v>201</v>
      </c>
      <c r="G152" s="192" t="s">
        <v>191</v>
      </c>
      <c r="H152" s="193">
        <v>62</v>
      </c>
      <c r="I152" s="194"/>
      <c r="J152" s="194"/>
      <c r="K152" s="195">
        <f>ROUND(P152*H152,2)</f>
        <v>0</v>
      </c>
      <c r="L152" s="191" t="s">
        <v>163</v>
      </c>
      <c r="M152" s="39"/>
      <c r="N152" s="196" t="s">
        <v>1</v>
      </c>
      <c r="O152" s="197" t="s">
        <v>38</v>
      </c>
      <c r="P152" s="198">
        <f>I152+J152</f>
        <v>0</v>
      </c>
      <c r="Q152" s="198">
        <f>ROUND(I152*H152,2)</f>
        <v>0</v>
      </c>
      <c r="R152" s="198">
        <f>ROUND(J152*H152,2)</f>
        <v>0</v>
      </c>
      <c r="S152" s="71"/>
      <c r="T152" s="199">
        <f>S152*H152</f>
        <v>0</v>
      </c>
      <c r="U152" s="199">
        <v>2.9100000000000001E-2</v>
      </c>
      <c r="V152" s="199">
        <f>U152*H152</f>
        <v>1.8042</v>
      </c>
      <c r="W152" s="199">
        <v>0</v>
      </c>
      <c r="X152" s="200">
        <f>W152*H152</f>
        <v>0</v>
      </c>
      <c r="Y152" s="34"/>
      <c r="Z152" s="34"/>
      <c r="AA152" s="34"/>
      <c r="AB152" s="34"/>
      <c r="AC152" s="34"/>
      <c r="AD152" s="34"/>
      <c r="AE152" s="34"/>
      <c r="AR152" s="201" t="s">
        <v>164</v>
      </c>
      <c r="AT152" s="201" t="s">
        <v>159</v>
      </c>
      <c r="AU152" s="201" t="s">
        <v>165</v>
      </c>
      <c r="AY152" s="17" t="s">
        <v>156</v>
      </c>
      <c r="BE152" s="202">
        <f>IF(O152="základní",K152,0)</f>
        <v>0</v>
      </c>
      <c r="BF152" s="202">
        <f>IF(O152="snížená",K152,0)</f>
        <v>0</v>
      </c>
      <c r="BG152" s="202">
        <f>IF(O152="zákl. přenesená",K152,0)</f>
        <v>0</v>
      </c>
      <c r="BH152" s="202">
        <f>IF(O152="sníž. přenesená",K152,0)</f>
        <v>0</v>
      </c>
      <c r="BI152" s="202">
        <f>IF(O152="nulová",K152,0)</f>
        <v>0</v>
      </c>
      <c r="BJ152" s="17" t="s">
        <v>165</v>
      </c>
      <c r="BK152" s="202">
        <f>ROUND(P152*H152,2)</f>
        <v>0</v>
      </c>
      <c r="BL152" s="17" t="s">
        <v>164</v>
      </c>
      <c r="BM152" s="201" t="s">
        <v>1086</v>
      </c>
    </row>
    <row r="153" spans="1:65" s="2" customFormat="1" ht="11.25">
      <c r="A153" s="34"/>
      <c r="B153" s="35"/>
      <c r="C153" s="36"/>
      <c r="D153" s="203" t="s">
        <v>167</v>
      </c>
      <c r="E153" s="36"/>
      <c r="F153" s="204" t="s">
        <v>203</v>
      </c>
      <c r="G153" s="36"/>
      <c r="H153" s="36"/>
      <c r="I153" s="205"/>
      <c r="J153" s="205"/>
      <c r="K153" s="36"/>
      <c r="L153" s="36"/>
      <c r="M153" s="39"/>
      <c r="N153" s="206"/>
      <c r="O153" s="207"/>
      <c r="P153" s="71"/>
      <c r="Q153" s="71"/>
      <c r="R153" s="71"/>
      <c r="S153" s="71"/>
      <c r="T153" s="71"/>
      <c r="U153" s="71"/>
      <c r="V153" s="71"/>
      <c r="W153" s="71"/>
      <c r="X153" s="72"/>
      <c r="Y153" s="34"/>
      <c r="Z153" s="34"/>
      <c r="AA153" s="34"/>
      <c r="AB153" s="34"/>
      <c r="AC153" s="34"/>
      <c r="AD153" s="34"/>
      <c r="AE153" s="34"/>
      <c r="AT153" s="17" t="s">
        <v>167</v>
      </c>
      <c r="AU153" s="17" t="s">
        <v>165</v>
      </c>
    </row>
    <row r="154" spans="1:65" s="2" customFormat="1" ht="24.2" customHeight="1">
      <c r="A154" s="34"/>
      <c r="B154" s="35"/>
      <c r="C154" s="189" t="s">
        <v>204</v>
      </c>
      <c r="D154" s="189" t="s">
        <v>159</v>
      </c>
      <c r="E154" s="190" t="s">
        <v>205</v>
      </c>
      <c r="F154" s="191" t="s">
        <v>206</v>
      </c>
      <c r="G154" s="192" t="s">
        <v>191</v>
      </c>
      <c r="H154" s="193">
        <v>11.2</v>
      </c>
      <c r="I154" s="194"/>
      <c r="J154" s="194"/>
      <c r="K154" s="195">
        <f>ROUND(P154*H154,2)</f>
        <v>0</v>
      </c>
      <c r="L154" s="191" t="s">
        <v>163</v>
      </c>
      <c r="M154" s="39"/>
      <c r="N154" s="196" t="s">
        <v>1</v>
      </c>
      <c r="O154" s="197" t="s">
        <v>38</v>
      </c>
      <c r="P154" s="198">
        <f>I154+J154</f>
        <v>0</v>
      </c>
      <c r="Q154" s="198">
        <f>ROUND(I154*H154,2)</f>
        <v>0</v>
      </c>
      <c r="R154" s="198">
        <f>ROUND(J154*H154,2)</f>
        <v>0</v>
      </c>
      <c r="S154" s="71"/>
      <c r="T154" s="199">
        <f>S154*H154</f>
        <v>0</v>
      </c>
      <c r="U154" s="199">
        <v>2.5999999999999998E-4</v>
      </c>
      <c r="V154" s="199">
        <f>U154*H154</f>
        <v>2.9119999999999997E-3</v>
      </c>
      <c r="W154" s="199">
        <v>0</v>
      </c>
      <c r="X154" s="200">
        <f>W154*H154</f>
        <v>0</v>
      </c>
      <c r="Y154" s="34"/>
      <c r="Z154" s="34"/>
      <c r="AA154" s="34"/>
      <c r="AB154" s="34"/>
      <c r="AC154" s="34"/>
      <c r="AD154" s="34"/>
      <c r="AE154" s="34"/>
      <c r="AR154" s="201" t="s">
        <v>164</v>
      </c>
      <c r="AT154" s="201" t="s">
        <v>159</v>
      </c>
      <c r="AU154" s="201" t="s">
        <v>165</v>
      </c>
      <c r="AY154" s="17" t="s">
        <v>156</v>
      </c>
      <c r="BE154" s="202">
        <f>IF(O154="základní",K154,0)</f>
        <v>0</v>
      </c>
      <c r="BF154" s="202">
        <f>IF(O154="snížená",K154,0)</f>
        <v>0</v>
      </c>
      <c r="BG154" s="202">
        <f>IF(O154="zákl. přenesená",K154,0)</f>
        <v>0</v>
      </c>
      <c r="BH154" s="202">
        <f>IF(O154="sníž. přenesená",K154,0)</f>
        <v>0</v>
      </c>
      <c r="BI154" s="202">
        <f>IF(O154="nulová",K154,0)</f>
        <v>0</v>
      </c>
      <c r="BJ154" s="17" t="s">
        <v>165</v>
      </c>
      <c r="BK154" s="202">
        <f>ROUND(P154*H154,2)</f>
        <v>0</v>
      </c>
      <c r="BL154" s="17" t="s">
        <v>164</v>
      </c>
      <c r="BM154" s="201" t="s">
        <v>1087</v>
      </c>
    </row>
    <row r="155" spans="1:65" s="2" customFormat="1" ht="11.25">
      <c r="A155" s="34"/>
      <c r="B155" s="35"/>
      <c r="C155" s="36"/>
      <c r="D155" s="203" t="s">
        <v>167</v>
      </c>
      <c r="E155" s="36"/>
      <c r="F155" s="204" t="s">
        <v>208</v>
      </c>
      <c r="G155" s="36"/>
      <c r="H155" s="36"/>
      <c r="I155" s="205"/>
      <c r="J155" s="205"/>
      <c r="K155" s="36"/>
      <c r="L155" s="36"/>
      <c r="M155" s="39"/>
      <c r="N155" s="206"/>
      <c r="O155" s="207"/>
      <c r="P155" s="71"/>
      <c r="Q155" s="71"/>
      <c r="R155" s="71"/>
      <c r="S155" s="71"/>
      <c r="T155" s="71"/>
      <c r="U155" s="71"/>
      <c r="V155" s="71"/>
      <c r="W155" s="71"/>
      <c r="X155" s="72"/>
      <c r="Y155" s="34"/>
      <c r="Z155" s="34"/>
      <c r="AA155" s="34"/>
      <c r="AB155" s="34"/>
      <c r="AC155" s="34"/>
      <c r="AD155" s="34"/>
      <c r="AE155" s="34"/>
      <c r="AT155" s="17" t="s">
        <v>167</v>
      </c>
      <c r="AU155" s="17" t="s">
        <v>165</v>
      </c>
    </row>
    <row r="156" spans="1:65" s="13" customFormat="1" ht="11.25">
      <c r="B156" s="208"/>
      <c r="C156" s="209"/>
      <c r="D156" s="210" t="s">
        <v>194</v>
      </c>
      <c r="E156" s="211" t="s">
        <v>1</v>
      </c>
      <c r="F156" s="212" t="s">
        <v>845</v>
      </c>
      <c r="G156" s="209"/>
      <c r="H156" s="211" t="s">
        <v>1</v>
      </c>
      <c r="I156" s="213"/>
      <c r="J156" s="213"/>
      <c r="K156" s="209"/>
      <c r="L156" s="209"/>
      <c r="M156" s="214"/>
      <c r="N156" s="215"/>
      <c r="O156" s="216"/>
      <c r="P156" s="216"/>
      <c r="Q156" s="216"/>
      <c r="R156" s="216"/>
      <c r="S156" s="216"/>
      <c r="T156" s="216"/>
      <c r="U156" s="216"/>
      <c r="V156" s="216"/>
      <c r="W156" s="216"/>
      <c r="X156" s="217"/>
      <c r="AT156" s="218" t="s">
        <v>194</v>
      </c>
      <c r="AU156" s="218" t="s">
        <v>165</v>
      </c>
      <c r="AV156" s="13" t="s">
        <v>82</v>
      </c>
      <c r="AW156" s="13" t="s">
        <v>5</v>
      </c>
      <c r="AX156" s="13" t="s">
        <v>74</v>
      </c>
      <c r="AY156" s="218" t="s">
        <v>156</v>
      </c>
    </row>
    <row r="157" spans="1:65" s="14" customFormat="1" ht="11.25">
      <c r="B157" s="219"/>
      <c r="C157" s="220"/>
      <c r="D157" s="210" t="s">
        <v>194</v>
      </c>
      <c r="E157" s="221" t="s">
        <v>1</v>
      </c>
      <c r="F157" s="222" t="s">
        <v>846</v>
      </c>
      <c r="G157" s="220"/>
      <c r="H157" s="223">
        <v>11.2</v>
      </c>
      <c r="I157" s="224"/>
      <c r="J157" s="224"/>
      <c r="K157" s="220"/>
      <c r="L157" s="220"/>
      <c r="M157" s="225"/>
      <c r="N157" s="226"/>
      <c r="O157" s="227"/>
      <c r="P157" s="227"/>
      <c r="Q157" s="227"/>
      <c r="R157" s="227"/>
      <c r="S157" s="227"/>
      <c r="T157" s="227"/>
      <c r="U157" s="227"/>
      <c r="V157" s="227"/>
      <c r="W157" s="227"/>
      <c r="X157" s="228"/>
      <c r="AT157" s="229" t="s">
        <v>194</v>
      </c>
      <c r="AU157" s="229" t="s">
        <v>165</v>
      </c>
      <c r="AV157" s="14" t="s">
        <v>165</v>
      </c>
      <c r="AW157" s="14" t="s">
        <v>5</v>
      </c>
      <c r="AX157" s="14" t="s">
        <v>74</v>
      </c>
      <c r="AY157" s="229" t="s">
        <v>156</v>
      </c>
    </row>
    <row r="158" spans="1:65" s="15" customFormat="1" ht="11.25">
      <c r="B158" s="230"/>
      <c r="C158" s="231"/>
      <c r="D158" s="210" t="s">
        <v>194</v>
      </c>
      <c r="E158" s="232" t="s">
        <v>1</v>
      </c>
      <c r="F158" s="233" t="s">
        <v>197</v>
      </c>
      <c r="G158" s="231"/>
      <c r="H158" s="234">
        <v>11.2</v>
      </c>
      <c r="I158" s="235"/>
      <c r="J158" s="235"/>
      <c r="K158" s="231"/>
      <c r="L158" s="231"/>
      <c r="M158" s="236"/>
      <c r="N158" s="237"/>
      <c r="O158" s="238"/>
      <c r="P158" s="238"/>
      <c r="Q158" s="238"/>
      <c r="R158" s="238"/>
      <c r="S158" s="238"/>
      <c r="T158" s="238"/>
      <c r="U158" s="238"/>
      <c r="V158" s="238"/>
      <c r="W158" s="238"/>
      <c r="X158" s="239"/>
      <c r="AT158" s="240" t="s">
        <v>194</v>
      </c>
      <c r="AU158" s="240" t="s">
        <v>165</v>
      </c>
      <c r="AV158" s="15" t="s">
        <v>164</v>
      </c>
      <c r="AW158" s="15" t="s">
        <v>5</v>
      </c>
      <c r="AX158" s="15" t="s">
        <v>82</v>
      </c>
      <c r="AY158" s="240" t="s">
        <v>156</v>
      </c>
    </row>
    <row r="159" spans="1:65" s="15" customFormat="1" ht="11.25">
      <c r="B159" s="230"/>
      <c r="C159" s="231"/>
      <c r="D159" s="210" t="s">
        <v>194</v>
      </c>
      <c r="E159" s="232" t="s">
        <v>1</v>
      </c>
      <c r="F159" s="233" t="s">
        <v>197</v>
      </c>
      <c r="G159" s="231"/>
      <c r="H159" s="234">
        <v>0</v>
      </c>
      <c r="I159" s="235"/>
      <c r="J159" s="235"/>
      <c r="K159" s="231"/>
      <c r="L159" s="231"/>
      <c r="M159" s="236"/>
      <c r="N159" s="237"/>
      <c r="O159" s="238"/>
      <c r="P159" s="238"/>
      <c r="Q159" s="238"/>
      <c r="R159" s="238"/>
      <c r="S159" s="238"/>
      <c r="T159" s="238"/>
      <c r="U159" s="238"/>
      <c r="V159" s="238"/>
      <c r="W159" s="238"/>
      <c r="X159" s="239"/>
      <c r="AT159" s="240" t="s">
        <v>194</v>
      </c>
      <c r="AU159" s="240" t="s">
        <v>165</v>
      </c>
      <c r="AV159" s="15" t="s">
        <v>164</v>
      </c>
      <c r="AW159" s="15" t="s">
        <v>5</v>
      </c>
      <c r="AX159" s="15" t="s">
        <v>74</v>
      </c>
      <c r="AY159" s="240" t="s">
        <v>156</v>
      </c>
    </row>
    <row r="160" spans="1:65" s="2" customFormat="1" ht="24.2" customHeight="1">
      <c r="A160" s="34"/>
      <c r="B160" s="35"/>
      <c r="C160" s="189" t="s">
        <v>211</v>
      </c>
      <c r="D160" s="189" t="s">
        <v>159</v>
      </c>
      <c r="E160" s="190" t="s">
        <v>212</v>
      </c>
      <c r="F160" s="191" t="s">
        <v>213</v>
      </c>
      <c r="G160" s="192" t="s">
        <v>191</v>
      </c>
      <c r="H160" s="193">
        <v>11.2</v>
      </c>
      <c r="I160" s="194"/>
      <c r="J160" s="194"/>
      <c r="K160" s="195">
        <f>ROUND(P160*H160,2)</f>
        <v>0</v>
      </c>
      <c r="L160" s="191" t="s">
        <v>163</v>
      </c>
      <c r="M160" s="39"/>
      <c r="N160" s="196" t="s">
        <v>1</v>
      </c>
      <c r="O160" s="197" t="s">
        <v>38</v>
      </c>
      <c r="P160" s="198">
        <f>I160+J160</f>
        <v>0</v>
      </c>
      <c r="Q160" s="198">
        <f>ROUND(I160*H160,2)</f>
        <v>0</v>
      </c>
      <c r="R160" s="198">
        <f>ROUND(J160*H160,2)</f>
        <v>0</v>
      </c>
      <c r="S160" s="71"/>
      <c r="T160" s="199">
        <f>S160*H160</f>
        <v>0</v>
      </c>
      <c r="U160" s="199">
        <v>1.8380000000000001E-2</v>
      </c>
      <c r="V160" s="199">
        <f>U160*H160</f>
        <v>0.20585599999999998</v>
      </c>
      <c r="W160" s="199">
        <v>0</v>
      </c>
      <c r="X160" s="200">
        <f>W160*H160</f>
        <v>0</v>
      </c>
      <c r="Y160" s="34"/>
      <c r="Z160" s="34"/>
      <c r="AA160" s="34"/>
      <c r="AB160" s="34"/>
      <c r="AC160" s="34"/>
      <c r="AD160" s="34"/>
      <c r="AE160" s="34"/>
      <c r="AR160" s="201" t="s">
        <v>164</v>
      </c>
      <c r="AT160" s="201" t="s">
        <v>159</v>
      </c>
      <c r="AU160" s="201" t="s">
        <v>165</v>
      </c>
      <c r="AY160" s="17" t="s">
        <v>156</v>
      </c>
      <c r="BE160" s="202">
        <f>IF(O160="základní",K160,0)</f>
        <v>0</v>
      </c>
      <c r="BF160" s="202">
        <f>IF(O160="snížená",K160,0)</f>
        <v>0</v>
      </c>
      <c r="BG160" s="202">
        <f>IF(O160="zákl. přenesená",K160,0)</f>
        <v>0</v>
      </c>
      <c r="BH160" s="202">
        <f>IF(O160="sníž. přenesená",K160,0)</f>
        <v>0</v>
      </c>
      <c r="BI160" s="202">
        <f>IF(O160="nulová",K160,0)</f>
        <v>0</v>
      </c>
      <c r="BJ160" s="17" t="s">
        <v>165</v>
      </c>
      <c r="BK160" s="202">
        <f>ROUND(P160*H160,2)</f>
        <v>0</v>
      </c>
      <c r="BL160" s="17" t="s">
        <v>164</v>
      </c>
      <c r="BM160" s="201" t="s">
        <v>1088</v>
      </c>
    </row>
    <row r="161" spans="1:65" s="2" customFormat="1" ht="11.25">
      <c r="A161" s="34"/>
      <c r="B161" s="35"/>
      <c r="C161" s="36"/>
      <c r="D161" s="203" t="s">
        <v>167</v>
      </c>
      <c r="E161" s="36"/>
      <c r="F161" s="204" t="s">
        <v>215</v>
      </c>
      <c r="G161" s="36"/>
      <c r="H161" s="36"/>
      <c r="I161" s="205"/>
      <c r="J161" s="205"/>
      <c r="K161" s="36"/>
      <c r="L161" s="36"/>
      <c r="M161" s="39"/>
      <c r="N161" s="206"/>
      <c r="O161" s="207"/>
      <c r="P161" s="71"/>
      <c r="Q161" s="71"/>
      <c r="R161" s="71"/>
      <c r="S161" s="71"/>
      <c r="T161" s="71"/>
      <c r="U161" s="71"/>
      <c r="V161" s="71"/>
      <c r="W161" s="71"/>
      <c r="X161" s="72"/>
      <c r="Y161" s="34"/>
      <c r="Z161" s="34"/>
      <c r="AA161" s="34"/>
      <c r="AB161" s="34"/>
      <c r="AC161" s="34"/>
      <c r="AD161" s="34"/>
      <c r="AE161" s="34"/>
      <c r="AT161" s="17" t="s">
        <v>167</v>
      </c>
      <c r="AU161" s="17" t="s">
        <v>165</v>
      </c>
    </row>
    <row r="162" spans="1:65" s="13" customFormat="1" ht="11.25">
      <c r="B162" s="208"/>
      <c r="C162" s="209"/>
      <c r="D162" s="210" t="s">
        <v>194</v>
      </c>
      <c r="E162" s="211" t="s">
        <v>1</v>
      </c>
      <c r="F162" s="212" t="s">
        <v>845</v>
      </c>
      <c r="G162" s="209"/>
      <c r="H162" s="211" t="s">
        <v>1</v>
      </c>
      <c r="I162" s="213"/>
      <c r="J162" s="213"/>
      <c r="K162" s="209"/>
      <c r="L162" s="209"/>
      <c r="M162" s="214"/>
      <c r="N162" s="215"/>
      <c r="O162" s="216"/>
      <c r="P162" s="216"/>
      <c r="Q162" s="216"/>
      <c r="R162" s="216"/>
      <c r="S162" s="216"/>
      <c r="T162" s="216"/>
      <c r="U162" s="216"/>
      <c r="V162" s="216"/>
      <c r="W162" s="216"/>
      <c r="X162" s="217"/>
      <c r="AT162" s="218" t="s">
        <v>194</v>
      </c>
      <c r="AU162" s="218" t="s">
        <v>165</v>
      </c>
      <c r="AV162" s="13" t="s">
        <v>82</v>
      </c>
      <c r="AW162" s="13" t="s">
        <v>5</v>
      </c>
      <c r="AX162" s="13" t="s">
        <v>74</v>
      </c>
      <c r="AY162" s="218" t="s">
        <v>156</v>
      </c>
    </row>
    <row r="163" spans="1:65" s="14" customFormat="1" ht="11.25">
      <c r="B163" s="219"/>
      <c r="C163" s="220"/>
      <c r="D163" s="210" t="s">
        <v>194</v>
      </c>
      <c r="E163" s="221" t="s">
        <v>1</v>
      </c>
      <c r="F163" s="222" t="s">
        <v>846</v>
      </c>
      <c r="G163" s="220"/>
      <c r="H163" s="223">
        <v>11.2</v>
      </c>
      <c r="I163" s="224"/>
      <c r="J163" s="224"/>
      <c r="K163" s="220"/>
      <c r="L163" s="220"/>
      <c r="M163" s="225"/>
      <c r="N163" s="226"/>
      <c r="O163" s="227"/>
      <c r="P163" s="227"/>
      <c r="Q163" s="227"/>
      <c r="R163" s="227"/>
      <c r="S163" s="227"/>
      <c r="T163" s="227"/>
      <c r="U163" s="227"/>
      <c r="V163" s="227"/>
      <c r="W163" s="227"/>
      <c r="X163" s="228"/>
      <c r="AT163" s="229" t="s">
        <v>194</v>
      </c>
      <c r="AU163" s="229" t="s">
        <v>165</v>
      </c>
      <c r="AV163" s="14" t="s">
        <v>165</v>
      </c>
      <c r="AW163" s="14" t="s">
        <v>5</v>
      </c>
      <c r="AX163" s="14" t="s">
        <v>74</v>
      </c>
      <c r="AY163" s="229" t="s">
        <v>156</v>
      </c>
    </row>
    <row r="164" spans="1:65" s="15" customFormat="1" ht="11.25">
      <c r="B164" s="230"/>
      <c r="C164" s="231"/>
      <c r="D164" s="210" t="s">
        <v>194</v>
      </c>
      <c r="E164" s="232" t="s">
        <v>1</v>
      </c>
      <c r="F164" s="233" t="s">
        <v>197</v>
      </c>
      <c r="G164" s="231"/>
      <c r="H164" s="234">
        <v>11.2</v>
      </c>
      <c r="I164" s="235"/>
      <c r="J164" s="235"/>
      <c r="K164" s="231"/>
      <c r="L164" s="231"/>
      <c r="M164" s="236"/>
      <c r="N164" s="237"/>
      <c r="O164" s="238"/>
      <c r="P164" s="238"/>
      <c r="Q164" s="238"/>
      <c r="R164" s="238"/>
      <c r="S164" s="238"/>
      <c r="T164" s="238"/>
      <c r="U164" s="238"/>
      <c r="V164" s="238"/>
      <c r="W164" s="238"/>
      <c r="X164" s="239"/>
      <c r="AT164" s="240" t="s">
        <v>194</v>
      </c>
      <c r="AU164" s="240" t="s">
        <v>165</v>
      </c>
      <c r="AV164" s="15" t="s">
        <v>164</v>
      </c>
      <c r="AW164" s="15" t="s">
        <v>5</v>
      </c>
      <c r="AX164" s="15" t="s">
        <v>82</v>
      </c>
      <c r="AY164" s="240" t="s">
        <v>156</v>
      </c>
    </row>
    <row r="165" spans="1:65" s="2" customFormat="1" ht="24.2" customHeight="1">
      <c r="A165" s="34"/>
      <c r="B165" s="35"/>
      <c r="C165" s="189" t="s">
        <v>216</v>
      </c>
      <c r="D165" s="189" t="s">
        <v>159</v>
      </c>
      <c r="E165" s="190" t="s">
        <v>217</v>
      </c>
      <c r="F165" s="191" t="s">
        <v>218</v>
      </c>
      <c r="G165" s="192" t="s">
        <v>191</v>
      </c>
      <c r="H165" s="193">
        <v>18</v>
      </c>
      <c r="I165" s="194"/>
      <c r="J165" s="194"/>
      <c r="K165" s="195">
        <f>ROUND(P165*H165,2)</f>
        <v>0</v>
      </c>
      <c r="L165" s="191" t="s">
        <v>163</v>
      </c>
      <c r="M165" s="39"/>
      <c r="N165" s="196" t="s">
        <v>1</v>
      </c>
      <c r="O165" s="197" t="s">
        <v>38</v>
      </c>
      <c r="P165" s="198">
        <f>I165+J165</f>
        <v>0</v>
      </c>
      <c r="Q165" s="198">
        <f>ROUND(I165*H165,2)</f>
        <v>0</v>
      </c>
      <c r="R165" s="198">
        <f>ROUND(J165*H165,2)</f>
        <v>0</v>
      </c>
      <c r="S165" s="71"/>
      <c r="T165" s="199">
        <f>S165*H165</f>
        <v>0</v>
      </c>
      <c r="U165" s="199">
        <v>0</v>
      </c>
      <c r="V165" s="199">
        <f>U165*H165</f>
        <v>0</v>
      </c>
      <c r="W165" s="199">
        <v>0</v>
      </c>
      <c r="X165" s="200">
        <f>W165*H165</f>
        <v>0</v>
      </c>
      <c r="Y165" s="34"/>
      <c r="Z165" s="34"/>
      <c r="AA165" s="34"/>
      <c r="AB165" s="34"/>
      <c r="AC165" s="34"/>
      <c r="AD165" s="34"/>
      <c r="AE165" s="34"/>
      <c r="AR165" s="201" t="s">
        <v>164</v>
      </c>
      <c r="AT165" s="201" t="s">
        <v>159</v>
      </c>
      <c r="AU165" s="201" t="s">
        <v>165</v>
      </c>
      <c r="AY165" s="17" t="s">
        <v>156</v>
      </c>
      <c r="BE165" s="202">
        <f>IF(O165="základní",K165,0)</f>
        <v>0</v>
      </c>
      <c r="BF165" s="202">
        <f>IF(O165="snížená",K165,0)</f>
        <v>0</v>
      </c>
      <c r="BG165" s="202">
        <f>IF(O165="zákl. přenesená",K165,0)</f>
        <v>0</v>
      </c>
      <c r="BH165" s="202">
        <f>IF(O165="sníž. přenesená",K165,0)</f>
        <v>0</v>
      </c>
      <c r="BI165" s="202">
        <f>IF(O165="nulová",K165,0)</f>
        <v>0</v>
      </c>
      <c r="BJ165" s="17" t="s">
        <v>165</v>
      </c>
      <c r="BK165" s="202">
        <f>ROUND(P165*H165,2)</f>
        <v>0</v>
      </c>
      <c r="BL165" s="17" t="s">
        <v>164</v>
      </c>
      <c r="BM165" s="201" t="s">
        <v>1089</v>
      </c>
    </row>
    <row r="166" spans="1:65" s="2" customFormat="1" ht="11.25">
      <c r="A166" s="34"/>
      <c r="B166" s="35"/>
      <c r="C166" s="36"/>
      <c r="D166" s="203" t="s">
        <v>167</v>
      </c>
      <c r="E166" s="36"/>
      <c r="F166" s="204" t="s">
        <v>220</v>
      </c>
      <c r="G166" s="36"/>
      <c r="H166" s="36"/>
      <c r="I166" s="205"/>
      <c r="J166" s="205"/>
      <c r="K166" s="36"/>
      <c r="L166" s="36"/>
      <c r="M166" s="39"/>
      <c r="N166" s="206"/>
      <c r="O166" s="207"/>
      <c r="P166" s="71"/>
      <c r="Q166" s="71"/>
      <c r="R166" s="71"/>
      <c r="S166" s="71"/>
      <c r="T166" s="71"/>
      <c r="U166" s="71"/>
      <c r="V166" s="71"/>
      <c r="W166" s="71"/>
      <c r="X166" s="72"/>
      <c r="Y166" s="34"/>
      <c r="Z166" s="34"/>
      <c r="AA166" s="34"/>
      <c r="AB166" s="34"/>
      <c r="AC166" s="34"/>
      <c r="AD166" s="34"/>
      <c r="AE166" s="34"/>
      <c r="AT166" s="17" t="s">
        <v>167</v>
      </c>
      <c r="AU166" s="17" t="s">
        <v>165</v>
      </c>
    </row>
    <row r="167" spans="1:65" s="2" customFormat="1" ht="24.2" customHeight="1">
      <c r="A167" s="34"/>
      <c r="B167" s="35"/>
      <c r="C167" s="189" t="s">
        <v>221</v>
      </c>
      <c r="D167" s="189" t="s">
        <v>159</v>
      </c>
      <c r="E167" s="190" t="s">
        <v>222</v>
      </c>
      <c r="F167" s="191" t="s">
        <v>223</v>
      </c>
      <c r="G167" s="192" t="s">
        <v>191</v>
      </c>
      <c r="H167" s="193">
        <v>12</v>
      </c>
      <c r="I167" s="194"/>
      <c r="J167" s="194"/>
      <c r="K167" s="195">
        <f>ROUND(P167*H167,2)</f>
        <v>0</v>
      </c>
      <c r="L167" s="191" t="s">
        <v>163</v>
      </c>
      <c r="M167" s="39"/>
      <c r="N167" s="196" t="s">
        <v>1</v>
      </c>
      <c r="O167" s="197" t="s">
        <v>38</v>
      </c>
      <c r="P167" s="198">
        <f>I167+J167</f>
        <v>0</v>
      </c>
      <c r="Q167" s="198">
        <f>ROUND(I167*H167,2)</f>
        <v>0</v>
      </c>
      <c r="R167" s="198">
        <f>ROUND(J167*H167,2)</f>
        <v>0</v>
      </c>
      <c r="S167" s="71"/>
      <c r="T167" s="199">
        <f>S167*H167</f>
        <v>0</v>
      </c>
      <c r="U167" s="199">
        <v>0</v>
      </c>
      <c r="V167" s="199">
        <f>U167*H167</f>
        <v>0</v>
      </c>
      <c r="W167" s="199">
        <v>0</v>
      </c>
      <c r="X167" s="200">
        <f>W167*H167</f>
        <v>0</v>
      </c>
      <c r="Y167" s="34"/>
      <c r="Z167" s="34"/>
      <c r="AA167" s="34"/>
      <c r="AB167" s="34"/>
      <c r="AC167" s="34"/>
      <c r="AD167" s="34"/>
      <c r="AE167" s="34"/>
      <c r="AR167" s="201" t="s">
        <v>164</v>
      </c>
      <c r="AT167" s="201" t="s">
        <v>159</v>
      </c>
      <c r="AU167" s="201" t="s">
        <v>165</v>
      </c>
      <c r="AY167" s="17" t="s">
        <v>156</v>
      </c>
      <c r="BE167" s="202">
        <f>IF(O167="základní",K167,0)</f>
        <v>0</v>
      </c>
      <c r="BF167" s="202">
        <f>IF(O167="snížená",K167,0)</f>
        <v>0</v>
      </c>
      <c r="BG167" s="202">
        <f>IF(O167="zákl. přenesená",K167,0)</f>
        <v>0</v>
      </c>
      <c r="BH167" s="202">
        <f>IF(O167="sníž. přenesená",K167,0)</f>
        <v>0</v>
      </c>
      <c r="BI167" s="202">
        <f>IF(O167="nulová",K167,0)</f>
        <v>0</v>
      </c>
      <c r="BJ167" s="17" t="s">
        <v>165</v>
      </c>
      <c r="BK167" s="202">
        <f>ROUND(P167*H167,2)</f>
        <v>0</v>
      </c>
      <c r="BL167" s="17" t="s">
        <v>164</v>
      </c>
      <c r="BM167" s="201" t="s">
        <v>1090</v>
      </c>
    </row>
    <row r="168" spans="1:65" s="2" customFormat="1" ht="11.25">
      <c r="A168" s="34"/>
      <c r="B168" s="35"/>
      <c r="C168" s="36"/>
      <c r="D168" s="203" t="s">
        <v>167</v>
      </c>
      <c r="E168" s="36"/>
      <c r="F168" s="204" t="s">
        <v>225</v>
      </c>
      <c r="G168" s="36"/>
      <c r="H168" s="36"/>
      <c r="I168" s="205"/>
      <c r="J168" s="205"/>
      <c r="K168" s="36"/>
      <c r="L168" s="36"/>
      <c r="M168" s="39"/>
      <c r="N168" s="206"/>
      <c r="O168" s="207"/>
      <c r="P168" s="71"/>
      <c r="Q168" s="71"/>
      <c r="R168" s="71"/>
      <c r="S168" s="71"/>
      <c r="T168" s="71"/>
      <c r="U168" s="71"/>
      <c r="V168" s="71"/>
      <c r="W168" s="71"/>
      <c r="X168" s="72"/>
      <c r="Y168" s="34"/>
      <c r="Z168" s="34"/>
      <c r="AA168" s="34"/>
      <c r="AB168" s="34"/>
      <c r="AC168" s="34"/>
      <c r="AD168" s="34"/>
      <c r="AE168" s="34"/>
      <c r="AT168" s="17" t="s">
        <v>167</v>
      </c>
      <c r="AU168" s="17" t="s">
        <v>165</v>
      </c>
    </row>
    <row r="169" spans="1:65" s="2" customFormat="1" ht="24.2" customHeight="1">
      <c r="A169" s="34"/>
      <c r="B169" s="35"/>
      <c r="C169" s="189" t="s">
        <v>226</v>
      </c>
      <c r="D169" s="189" t="s">
        <v>159</v>
      </c>
      <c r="E169" s="190" t="s">
        <v>227</v>
      </c>
      <c r="F169" s="191" t="s">
        <v>228</v>
      </c>
      <c r="G169" s="192" t="s">
        <v>180</v>
      </c>
      <c r="H169" s="193">
        <v>6</v>
      </c>
      <c r="I169" s="194"/>
      <c r="J169" s="194"/>
      <c r="K169" s="195">
        <f>ROUND(P169*H169,2)</f>
        <v>0</v>
      </c>
      <c r="L169" s="191" t="s">
        <v>163</v>
      </c>
      <c r="M169" s="39"/>
      <c r="N169" s="196" t="s">
        <v>1</v>
      </c>
      <c r="O169" s="197" t="s">
        <v>38</v>
      </c>
      <c r="P169" s="198">
        <f>I169+J169</f>
        <v>0</v>
      </c>
      <c r="Q169" s="198">
        <f>ROUND(I169*H169,2)</f>
        <v>0</v>
      </c>
      <c r="R169" s="198">
        <f>ROUND(J169*H169,2)</f>
        <v>0</v>
      </c>
      <c r="S169" s="71"/>
      <c r="T169" s="199">
        <f>S169*H169</f>
        <v>0</v>
      </c>
      <c r="U169" s="199">
        <v>1.5E-3</v>
      </c>
      <c r="V169" s="199">
        <f>U169*H169</f>
        <v>9.0000000000000011E-3</v>
      </c>
      <c r="W169" s="199">
        <v>0</v>
      </c>
      <c r="X169" s="200">
        <f>W169*H169</f>
        <v>0</v>
      </c>
      <c r="Y169" s="34"/>
      <c r="Z169" s="34"/>
      <c r="AA169" s="34"/>
      <c r="AB169" s="34"/>
      <c r="AC169" s="34"/>
      <c r="AD169" s="34"/>
      <c r="AE169" s="34"/>
      <c r="AR169" s="201" t="s">
        <v>164</v>
      </c>
      <c r="AT169" s="201" t="s">
        <v>159</v>
      </c>
      <c r="AU169" s="201" t="s">
        <v>165</v>
      </c>
      <c r="AY169" s="17" t="s">
        <v>156</v>
      </c>
      <c r="BE169" s="202">
        <f>IF(O169="základní",K169,0)</f>
        <v>0</v>
      </c>
      <c r="BF169" s="202">
        <f>IF(O169="snížená",K169,0)</f>
        <v>0</v>
      </c>
      <c r="BG169" s="202">
        <f>IF(O169="zákl. přenesená",K169,0)</f>
        <v>0</v>
      </c>
      <c r="BH169" s="202">
        <f>IF(O169="sníž. přenesená",K169,0)</f>
        <v>0</v>
      </c>
      <c r="BI169" s="202">
        <f>IF(O169="nulová",K169,0)</f>
        <v>0</v>
      </c>
      <c r="BJ169" s="17" t="s">
        <v>165</v>
      </c>
      <c r="BK169" s="202">
        <f>ROUND(P169*H169,2)</f>
        <v>0</v>
      </c>
      <c r="BL169" s="17" t="s">
        <v>164</v>
      </c>
      <c r="BM169" s="201" t="s">
        <v>1091</v>
      </c>
    </row>
    <row r="170" spans="1:65" s="2" customFormat="1" ht="11.25">
      <c r="A170" s="34"/>
      <c r="B170" s="35"/>
      <c r="C170" s="36"/>
      <c r="D170" s="203" t="s">
        <v>167</v>
      </c>
      <c r="E170" s="36"/>
      <c r="F170" s="204" t="s">
        <v>230</v>
      </c>
      <c r="G170" s="36"/>
      <c r="H170" s="36"/>
      <c r="I170" s="205"/>
      <c r="J170" s="205"/>
      <c r="K170" s="36"/>
      <c r="L170" s="36"/>
      <c r="M170" s="39"/>
      <c r="N170" s="206"/>
      <c r="O170" s="207"/>
      <c r="P170" s="71"/>
      <c r="Q170" s="71"/>
      <c r="R170" s="71"/>
      <c r="S170" s="71"/>
      <c r="T170" s="71"/>
      <c r="U170" s="71"/>
      <c r="V170" s="71"/>
      <c r="W170" s="71"/>
      <c r="X170" s="72"/>
      <c r="Y170" s="34"/>
      <c r="Z170" s="34"/>
      <c r="AA170" s="34"/>
      <c r="AB170" s="34"/>
      <c r="AC170" s="34"/>
      <c r="AD170" s="34"/>
      <c r="AE170" s="34"/>
      <c r="AT170" s="17" t="s">
        <v>167</v>
      </c>
      <c r="AU170" s="17" t="s">
        <v>165</v>
      </c>
    </row>
    <row r="171" spans="1:65" s="2" customFormat="1" ht="24.2" customHeight="1">
      <c r="A171" s="34"/>
      <c r="B171" s="35"/>
      <c r="C171" s="189" t="s">
        <v>231</v>
      </c>
      <c r="D171" s="189" t="s">
        <v>159</v>
      </c>
      <c r="E171" s="190" t="s">
        <v>232</v>
      </c>
      <c r="F171" s="191" t="s">
        <v>233</v>
      </c>
      <c r="G171" s="192" t="s">
        <v>191</v>
      </c>
      <c r="H171" s="193">
        <v>11.2</v>
      </c>
      <c r="I171" s="194"/>
      <c r="J171" s="194"/>
      <c r="K171" s="195">
        <f>ROUND(P171*H171,2)</f>
        <v>0</v>
      </c>
      <c r="L171" s="191" t="s">
        <v>163</v>
      </c>
      <c r="M171" s="39"/>
      <c r="N171" s="196" t="s">
        <v>1</v>
      </c>
      <c r="O171" s="197" t="s">
        <v>38</v>
      </c>
      <c r="P171" s="198">
        <f>I171+J171</f>
        <v>0</v>
      </c>
      <c r="Q171" s="198">
        <f>ROUND(I171*H171,2)</f>
        <v>0</v>
      </c>
      <c r="R171" s="198">
        <f>ROUND(J171*H171,2)</f>
        <v>0</v>
      </c>
      <c r="S171" s="71"/>
      <c r="T171" s="199">
        <f>S171*H171</f>
        <v>0</v>
      </c>
      <c r="U171" s="199">
        <v>0</v>
      </c>
      <c r="V171" s="199">
        <f>U171*H171</f>
        <v>0</v>
      </c>
      <c r="W171" s="199">
        <v>0</v>
      </c>
      <c r="X171" s="200">
        <f>W171*H171</f>
        <v>0</v>
      </c>
      <c r="Y171" s="34"/>
      <c r="Z171" s="34"/>
      <c r="AA171" s="34"/>
      <c r="AB171" s="34"/>
      <c r="AC171" s="34"/>
      <c r="AD171" s="34"/>
      <c r="AE171" s="34"/>
      <c r="AR171" s="201" t="s">
        <v>164</v>
      </c>
      <c r="AT171" s="201" t="s">
        <v>159</v>
      </c>
      <c r="AU171" s="201" t="s">
        <v>165</v>
      </c>
      <c r="AY171" s="17" t="s">
        <v>156</v>
      </c>
      <c r="BE171" s="202">
        <f>IF(O171="základní",K171,0)</f>
        <v>0</v>
      </c>
      <c r="BF171" s="202">
        <f>IF(O171="snížená",K171,0)</f>
        <v>0</v>
      </c>
      <c r="BG171" s="202">
        <f>IF(O171="zákl. přenesená",K171,0)</f>
        <v>0</v>
      </c>
      <c r="BH171" s="202">
        <f>IF(O171="sníž. přenesená",K171,0)</f>
        <v>0</v>
      </c>
      <c r="BI171" s="202">
        <f>IF(O171="nulová",K171,0)</f>
        <v>0</v>
      </c>
      <c r="BJ171" s="17" t="s">
        <v>165</v>
      </c>
      <c r="BK171" s="202">
        <f>ROUND(P171*H171,2)</f>
        <v>0</v>
      </c>
      <c r="BL171" s="17" t="s">
        <v>164</v>
      </c>
      <c r="BM171" s="201" t="s">
        <v>1092</v>
      </c>
    </row>
    <row r="172" spans="1:65" s="2" customFormat="1" ht="11.25">
      <c r="A172" s="34"/>
      <c r="B172" s="35"/>
      <c r="C172" s="36"/>
      <c r="D172" s="203" t="s">
        <v>167</v>
      </c>
      <c r="E172" s="36"/>
      <c r="F172" s="204" t="s">
        <v>235</v>
      </c>
      <c r="G172" s="36"/>
      <c r="H172" s="36"/>
      <c r="I172" s="205"/>
      <c r="J172" s="205"/>
      <c r="K172" s="36"/>
      <c r="L172" s="36"/>
      <c r="M172" s="39"/>
      <c r="N172" s="206"/>
      <c r="O172" s="207"/>
      <c r="P172" s="71"/>
      <c r="Q172" s="71"/>
      <c r="R172" s="71"/>
      <c r="S172" s="71"/>
      <c r="T172" s="71"/>
      <c r="U172" s="71"/>
      <c r="V172" s="71"/>
      <c r="W172" s="71"/>
      <c r="X172" s="72"/>
      <c r="Y172" s="34"/>
      <c r="Z172" s="34"/>
      <c r="AA172" s="34"/>
      <c r="AB172" s="34"/>
      <c r="AC172" s="34"/>
      <c r="AD172" s="34"/>
      <c r="AE172" s="34"/>
      <c r="AT172" s="17" t="s">
        <v>167</v>
      </c>
      <c r="AU172" s="17" t="s">
        <v>165</v>
      </c>
    </row>
    <row r="173" spans="1:65" s="2" customFormat="1" ht="24.2" customHeight="1">
      <c r="A173" s="34"/>
      <c r="B173" s="35"/>
      <c r="C173" s="189" t="s">
        <v>236</v>
      </c>
      <c r="D173" s="189" t="s">
        <v>159</v>
      </c>
      <c r="E173" s="190" t="s">
        <v>237</v>
      </c>
      <c r="F173" s="191" t="s">
        <v>238</v>
      </c>
      <c r="G173" s="192" t="s">
        <v>180</v>
      </c>
      <c r="H173" s="193">
        <v>16</v>
      </c>
      <c r="I173" s="194"/>
      <c r="J173" s="194"/>
      <c r="K173" s="195">
        <f>ROUND(P173*H173,2)</f>
        <v>0</v>
      </c>
      <c r="L173" s="191" t="s">
        <v>163</v>
      </c>
      <c r="M173" s="39"/>
      <c r="N173" s="196" t="s">
        <v>1</v>
      </c>
      <c r="O173" s="197" t="s">
        <v>38</v>
      </c>
      <c r="P173" s="198">
        <f>I173+J173</f>
        <v>0</v>
      </c>
      <c r="Q173" s="198">
        <f>ROUND(I173*H173,2)</f>
        <v>0</v>
      </c>
      <c r="R173" s="198">
        <f>ROUND(J173*H173,2)</f>
        <v>0</v>
      </c>
      <c r="S173" s="71"/>
      <c r="T173" s="199">
        <f>S173*H173</f>
        <v>0</v>
      </c>
      <c r="U173" s="199">
        <v>0</v>
      </c>
      <c r="V173" s="199">
        <f>U173*H173</f>
        <v>0</v>
      </c>
      <c r="W173" s="199">
        <v>0</v>
      </c>
      <c r="X173" s="200">
        <f>W173*H173</f>
        <v>0</v>
      </c>
      <c r="Y173" s="34"/>
      <c r="Z173" s="34"/>
      <c r="AA173" s="34"/>
      <c r="AB173" s="34"/>
      <c r="AC173" s="34"/>
      <c r="AD173" s="34"/>
      <c r="AE173" s="34"/>
      <c r="AR173" s="201" t="s">
        <v>164</v>
      </c>
      <c r="AT173" s="201" t="s">
        <v>159</v>
      </c>
      <c r="AU173" s="201" t="s">
        <v>165</v>
      </c>
      <c r="AY173" s="17" t="s">
        <v>156</v>
      </c>
      <c r="BE173" s="202">
        <f>IF(O173="základní",K173,0)</f>
        <v>0</v>
      </c>
      <c r="BF173" s="202">
        <f>IF(O173="snížená",K173,0)</f>
        <v>0</v>
      </c>
      <c r="BG173" s="202">
        <f>IF(O173="zákl. přenesená",K173,0)</f>
        <v>0</v>
      </c>
      <c r="BH173" s="202">
        <f>IF(O173="sníž. přenesená",K173,0)</f>
        <v>0</v>
      </c>
      <c r="BI173" s="202">
        <f>IF(O173="nulová",K173,0)</f>
        <v>0</v>
      </c>
      <c r="BJ173" s="17" t="s">
        <v>165</v>
      </c>
      <c r="BK173" s="202">
        <f>ROUND(P173*H173,2)</f>
        <v>0</v>
      </c>
      <c r="BL173" s="17" t="s">
        <v>164</v>
      </c>
      <c r="BM173" s="201" t="s">
        <v>1093</v>
      </c>
    </row>
    <row r="174" spans="1:65" s="2" customFormat="1" ht="11.25">
      <c r="A174" s="34"/>
      <c r="B174" s="35"/>
      <c r="C174" s="36"/>
      <c r="D174" s="203" t="s">
        <v>167</v>
      </c>
      <c r="E174" s="36"/>
      <c r="F174" s="204" t="s">
        <v>240</v>
      </c>
      <c r="G174" s="36"/>
      <c r="H174" s="36"/>
      <c r="I174" s="205"/>
      <c r="J174" s="205"/>
      <c r="K174" s="36"/>
      <c r="L174" s="36"/>
      <c r="M174" s="39"/>
      <c r="N174" s="206"/>
      <c r="O174" s="207"/>
      <c r="P174" s="71"/>
      <c r="Q174" s="71"/>
      <c r="R174" s="71"/>
      <c r="S174" s="71"/>
      <c r="T174" s="71"/>
      <c r="U174" s="71"/>
      <c r="V174" s="71"/>
      <c r="W174" s="71"/>
      <c r="X174" s="72"/>
      <c r="Y174" s="34"/>
      <c r="Z174" s="34"/>
      <c r="AA174" s="34"/>
      <c r="AB174" s="34"/>
      <c r="AC174" s="34"/>
      <c r="AD174" s="34"/>
      <c r="AE174" s="34"/>
      <c r="AT174" s="17" t="s">
        <v>167</v>
      </c>
      <c r="AU174" s="17" t="s">
        <v>165</v>
      </c>
    </row>
    <row r="175" spans="1:65" s="2" customFormat="1" ht="24.2" customHeight="1">
      <c r="A175" s="34"/>
      <c r="B175" s="35"/>
      <c r="C175" s="241" t="s">
        <v>9</v>
      </c>
      <c r="D175" s="241" t="s">
        <v>242</v>
      </c>
      <c r="E175" s="242" t="s">
        <v>243</v>
      </c>
      <c r="F175" s="243" t="s">
        <v>244</v>
      </c>
      <c r="G175" s="244" t="s">
        <v>180</v>
      </c>
      <c r="H175" s="245">
        <v>16.8</v>
      </c>
      <c r="I175" s="246"/>
      <c r="J175" s="247"/>
      <c r="K175" s="248">
        <f>ROUND(P175*H175,2)</f>
        <v>0</v>
      </c>
      <c r="L175" s="243" t="s">
        <v>163</v>
      </c>
      <c r="M175" s="249"/>
      <c r="N175" s="250" t="s">
        <v>1</v>
      </c>
      <c r="O175" s="197" t="s">
        <v>38</v>
      </c>
      <c r="P175" s="198">
        <f>I175+J175</f>
        <v>0</v>
      </c>
      <c r="Q175" s="198">
        <f>ROUND(I175*H175,2)</f>
        <v>0</v>
      </c>
      <c r="R175" s="198">
        <f>ROUND(J175*H175,2)</f>
        <v>0</v>
      </c>
      <c r="S175" s="71"/>
      <c r="T175" s="199">
        <f>S175*H175</f>
        <v>0</v>
      </c>
      <c r="U175" s="199">
        <v>1E-4</v>
      </c>
      <c r="V175" s="199">
        <f>U175*H175</f>
        <v>1.6800000000000001E-3</v>
      </c>
      <c r="W175" s="199">
        <v>0</v>
      </c>
      <c r="X175" s="200">
        <f>W175*H175</f>
        <v>0</v>
      </c>
      <c r="Y175" s="34"/>
      <c r="Z175" s="34"/>
      <c r="AA175" s="34"/>
      <c r="AB175" s="34"/>
      <c r="AC175" s="34"/>
      <c r="AD175" s="34"/>
      <c r="AE175" s="34"/>
      <c r="AR175" s="201" t="s">
        <v>204</v>
      </c>
      <c r="AT175" s="201" t="s">
        <v>242</v>
      </c>
      <c r="AU175" s="201" t="s">
        <v>165</v>
      </c>
      <c r="AY175" s="17" t="s">
        <v>156</v>
      </c>
      <c r="BE175" s="202">
        <f>IF(O175="základní",K175,0)</f>
        <v>0</v>
      </c>
      <c r="BF175" s="202">
        <f>IF(O175="snížená",K175,0)</f>
        <v>0</v>
      </c>
      <c r="BG175" s="202">
        <f>IF(O175="zákl. přenesená",K175,0)</f>
        <v>0</v>
      </c>
      <c r="BH175" s="202">
        <f>IF(O175="sníž. přenesená",K175,0)</f>
        <v>0</v>
      </c>
      <c r="BI175" s="202">
        <f>IF(O175="nulová",K175,0)</f>
        <v>0</v>
      </c>
      <c r="BJ175" s="17" t="s">
        <v>165</v>
      </c>
      <c r="BK175" s="202">
        <f>ROUND(P175*H175,2)</f>
        <v>0</v>
      </c>
      <c r="BL175" s="17" t="s">
        <v>164</v>
      </c>
      <c r="BM175" s="201" t="s">
        <v>1094</v>
      </c>
    </row>
    <row r="176" spans="1:65" s="14" customFormat="1" ht="11.25">
      <c r="B176" s="219"/>
      <c r="C176" s="220"/>
      <c r="D176" s="210" t="s">
        <v>194</v>
      </c>
      <c r="E176" s="220"/>
      <c r="F176" s="222" t="s">
        <v>855</v>
      </c>
      <c r="G176" s="220"/>
      <c r="H176" s="223">
        <v>16.8</v>
      </c>
      <c r="I176" s="224"/>
      <c r="J176" s="224"/>
      <c r="K176" s="220"/>
      <c r="L176" s="220"/>
      <c r="M176" s="225"/>
      <c r="N176" s="226"/>
      <c r="O176" s="227"/>
      <c r="P176" s="227"/>
      <c r="Q176" s="227"/>
      <c r="R176" s="227"/>
      <c r="S176" s="227"/>
      <c r="T176" s="227"/>
      <c r="U176" s="227"/>
      <c r="V176" s="227"/>
      <c r="W176" s="227"/>
      <c r="X176" s="228"/>
      <c r="AT176" s="229" t="s">
        <v>194</v>
      </c>
      <c r="AU176" s="229" t="s">
        <v>165</v>
      </c>
      <c r="AV176" s="14" t="s">
        <v>165</v>
      </c>
      <c r="AW176" s="14" t="s">
        <v>4</v>
      </c>
      <c r="AX176" s="14" t="s">
        <v>82</v>
      </c>
      <c r="AY176" s="229" t="s">
        <v>156</v>
      </c>
    </row>
    <row r="177" spans="1:65" s="12" customFormat="1" ht="22.9" customHeight="1">
      <c r="B177" s="172"/>
      <c r="C177" s="173"/>
      <c r="D177" s="174" t="s">
        <v>73</v>
      </c>
      <c r="E177" s="187" t="s">
        <v>211</v>
      </c>
      <c r="F177" s="187" t="s">
        <v>247</v>
      </c>
      <c r="G177" s="173"/>
      <c r="H177" s="173"/>
      <c r="I177" s="176"/>
      <c r="J177" s="176"/>
      <c r="K177" s="188">
        <f>BK177</f>
        <v>0</v>
      </c>
      <c r="L177" s="173"/>
      <c r="M177" s="178"/>
      <c r="N177" s="179"/>
      <c r="O177" s="180"/>
      <c r="P177" s="180"/>
      <c r="Q177" s="181">
        <f>SUM(Q178:Q215)</f>
        <v>0</v>
      </c>
      <c r="R177" s="181">
        <f>SUM(R178:R215)</f>
        <v>0</v>
      </c>
      <c r="S177" s="180"/>
      <c r="T177" s="182">
        <f>SUM(T178:T215)</f>
        <v>0</v>
      </c>
      <c r="U177" s="180"/>
      <c r="V177" s="182">
        <f>SUM(V178:V215)</f>
        <v>0.24951000000000001</v>
      </c>
      <c r="W177" s="180"/>
      <c r="X177" s="183">
        <f>SUM(X178:X215)</f>
        <v>10.628698</v>
      </c>
      <c r="AR177" s="184" t="s">
        <v>82</v>
      </c>
      <c r="AT177" s="185" t="s">
        <v>73</v>
      </c>
      <c r="AU177" s="185" t="s">
        <v>82</v>
      </c>
      <c r="AY177" s="184" t="s">
        <v>156</v>
      </c>
      <c r="BK177" s="186">
        <f>SUM(BK178:BK215)</f>
        <v>0</v>
      </c>
    </row>
    <row r="178" spans="1:65" s="2" customFormat="1" ht="24.2" customHeight="1">
      <c r="A178" s="34"/>
      <c r="B178" s="35"/>
      <c r="C178" s="189" t="s">
        <v>248</v>
      </c>
      <c r="D178" s="189" t="s">
        <v>159</v>
      </c>
      <c r="E178" s="190" t="s">
        <v>249</v>
      </c>
      <c r="F178" s="191" t="s">
        <v>250</v>
      </c>
      <c r="G178" s="192" t="s">
        <v>251</v>
      </c>
      <c r="H178" s="193">
        <v>24</v>
      </c>
      <c r="I178" s="194"/>
      <c r="J178" s="194"/>
      <c r="K178" s="195">
        <f>ROUND(P178*H178,2)</f>
        <v>0</v>
      </c>
      <c r="L178" s="191" t="s">
        <v>163</v>
      </c>
      <c r="M178" s="39"/>
      <c r="N178" s="196" t="s">
        <v>1</v>
      </c>
      <c r="O178" s="197" t="s">
        <v>38</v>
      </c>
      <c r="P178" s="198">
        <f>I178+J178</f>
        <v>0</v>
      </c>
      <c r="Q178" s="198">
        <f>ROUND(I178*H178,2)</f>
        <v>0</v>
      </c>
      <c r="R178" s="198">
        <f>ROUND(J178*H178,2)</f>
        <v>0</v>
      </c>
      <c r="S178" s="71"/>
      <c r="T178" s="199">
        <f>S178*H178</f>
        <v>0</v>
      </c>
      <c r="U178" s="199">
        <v>0</v>
      </c>
      <c r="V178" s="199">
        <f>U178*H178</f>
        <v>0</v>
      </c>
      <c r="W178" s="199">
        <v>0</v>
      </c>
      <c r="X178" s="200">
        <f>W178*H178</f>
        <v>0</v>
      </c>
      <c r="Y178" s="34"/>
      <c r="Z178" s="34"/>
      <c r="AA178" s="34"/>
      <c r="AB178" s="34"/>
      <c r="AC178" s="34"/>
      <c r="AD178" s="34"/>
      <c r="AE178" s="34"/>
      <c r="AR178" s="201" t="s">
        <v>164</v>
      </c>
      <c r="AT178" s="201" t="s">
        <v>159</v>
      </c>
      <c r="AU178" s="201" t="s">
        <v>165</v>
      </c>
      <c r="AY178" s="17" t="s">
        <v>156</v>
      </c>
      <c r="BE178" s="202">
        <f>IF(O178="základní",K178,0)</f>
        <v>0</v>
      </c>
      <c r="BF178" s="202">
        <f>IF(O178="snížená",K178,0)</f>
        <v>0</v>
      </c>
      <c r="BG178" s="202">
        <f>IF(O178="zákl. přenesená",K178,0)</f>
        <v>0</v>
      </c>
      <c r="BH178" s="202">
        <f>IF(O178="sníž. přenesená",K178,0)</f>
        <v>0</v>
      </c>
      <c r="BI178" s="202">
        <f>IF(O178="nulová",K178,0)</f>
        <v>0</v>
      </c>
      <c r="BJ178" s="17" t="s">
        <v>165</v>
      </c>
      <c r="BK178" s="202">
        <f>ROUND(P178*H178,2)</f>
        <v>0</v>
      </c>
      <c r="BL178" s="17" t="s">
        <v>164</v>
      </c>
      <c r="BM178" s="201" t="s">
        <v>1095</v>
      </c>
    </row>
    <row r="179" spans="1:65" s="2" customFormat="1" ht="11.25">
      <c r="A179" s="34"/>
      <c r="B179" s="35"/>
      <c r="C179" s="36"/>
      <c r="D179" s="203" t="s">
        <v>167</v>
      </c>
      <c r="E179" s="36"/>
      <c r="F179" s="204" t="s">
        <v>253</v>
      </c>
      <c r="G179" s="36"/>
      <c r="H179" s="36"/>
      <c r="I179" s="205"/>
      <c r="J179" s="205"/>
      <c r="K179" s="36"/>
      <c r="L179" s="36"/>
      <c r="M179" s="39"/>
      <c r="N179" s="206"/>
      <c r="O179" s="207"/>
      <c r="P179" s="71"/>
      <c r="Q179" s="71"/>
      <c r="R179" s="71"/>
      <c r="S179" s="71"/>
      <c r="T179" s="71"/>
      <c r="U179" s="71"/>
      <c r="V179" s="71"/>
      <c r="W179" s="71"/>
      <c r="X179" s="72"/>
      <c r="Y179" s="34"/>
      <c r="Z179" s="34"/>
      <c r="AA179" s="34"/>
      <c r="AB179" s="34"/>
      <c r="AC179" s="34"/>
      <c r="AD179" s="34"/>
      <c r="AE179" s="34"/>
      <c r="AT179" s="17" t="s">
        <v>167</v>
      </c>
      <c r="AU179" s="17" t="s">
        <v>165</v>
      </c>
    </row>
    <row r="180" spans="1:65" s="2" customFormat="1" ht="24.2" customHeight="1">
      <c r="A180" s="34"/>
      <c r="B180" s="35"/>
      <c r="C180" s="189" t="s">
        <v>254</v>
      </c>
      <c r="D180" s="189" t="s">
        <v>159</v>
      </c>
      <c r="E180" s="190" t="s">
        <v>255</v>
      </c>
      <c r="F180" s="191" t="s">
        <v>256</v>
      </c>
      <c r="G180" s="192" t="s">
        <v>257</v>
      </c>
      <c r="H180" s="193">
        <v>6</v>
      </c>
      <c r="I180" s="194"/>
      <c r="J180" s="194"/>
      <c r="K180" s="195">
        <f>ROUND(P180*H180,2)</f>
        <v>0</v>
      </c>
      <c r="L180" s="191" t="s">
        <v>163</v>
      </c>
      <c r="M180" s="39"/>
      <c r="N180" s="196" t="s">
        <v>1</v>
      </c>
      <c r="O180" s="197" t="s">
        <v>38</v>
      </c>
      <c r="P180" s="198">
        <f>I180+J180</f>
        <v>0</v>
      </c>
      <c r="Q180" s="198">
        <f>ROUND(I180*H180,2)</f>
        <v>0</v>
      </c>
      <c r="R180" s="198">
        <f>ROUND(J180*H180,2)</f>
        <v>0</v>
      </c>
      <c r="S180" s="71"/>
      <c r="T180" s="199">
        <f>S180*H180</f>
        <v>0</v>
      </c>
      <c r="U180" s="199">
        <v>0</v>
      </c>
      <c r="V180" s="199">
        <f>U180*H180</f>
        <v>0</v>
      </c>
      <c r="W180" s="199">
        <v>0</v>
      </c>
      <c r="X180" s="200">
        <f>W180*H180</f>
        <v>0</v>
      </c>
      <c r="Y180" s="34"/>
      <c r="Z180" s="34"/>
      <c r="AA180" s="34"/>
      <c r="AB180" s="34"/>
      <c r="AC180" s="34"/>
      <c r="AD180" s="34"/>
      <c r="AE180" s="34"/>
      <c r="AR180" s="201" t="s">
        <v>164</v>
      </c>
      <c r="AT180" s="201" t="s">
        <v>159</v>
      </c>
      <c r="AU180" s="201" t="s">
        <v>165</v>
      </c>
      <c r="AY180" s="17" t="s">
        <v>156</v>
      </c>
      <c r="BE180" s="202">
        <f>IF(O180="základní",K180,0)</f>
        <v>0</v>
      </c>
      <c r="BF180" s="202">
        <f>IF(O180="snížená",K180,0)</f>
        <v>0</v>
      </c>
      <c r="BG180" s="202">
        <f>IF(O180="zákl. přenesená",K180,0)</f>
        <v>0</v>
      </c>
      <c r="BH180" s="202">
        <f>IF(O180="sníž. přenesená",K180,0)</f>
        <v>0</v>
      </c>
      <c r="BI180" s="202">
        <f>IF(O180="nulová",K180,0)</f>
        <v>0</v>
      </c>
      <c r="BJ180" s="17" t="s">
        <v>165</v>
      </c>
      <c r="BK180" s="202">
        <f>ROUND(P180*H180,2)</f>
        <v>0</v>
      </c>
      <c r="BL180" s="17" t="s">
        <v>164</v>
      </c>
      <c r="BM180" s="201" t="s">
        <v>1096</v>
      </c>
    </row>
    <row r="181" spans="1:65" s="2" customFormat="1" ht="11.25">
      <c r="A181" s="34"/>
      <c r="B181" s="35"/>
      <c r="C181" s="36"/>
      <c r="D181" s="203" t="s">
        <v>167</v>
      </c>
      <c r="E181" s="36"/>
      <c r="F181" s="204" t="s">
        <v>259</v>
      </c>
      <c r="G181" s="36"/>
      <c r="H181" s="36"/>
      <c r="I181" s="205"/>
      <c r="J181" s="205"/>
      <c r="K181" s="36"/>
      <c r="L181" s="36"/>
      <c r="M181" s="39"/>
      <c r="N181" s="206"/>
      <c r="O181" s="207"/>
      <c r="P181" s="71"/>
      <c r="Q181" s="71"/>
      <c r="R181" s="71"/>
      <c r="S181" s="71"/>
      <c r="T181" s="71"/>
      <c r="U181" s="71"/>
      <c r="V181" s="71"/>
      <c r="W181" s="71"/>
      <c r="X181" s="72"/>
      <c r="Y181" s="34"/>
      <c r="Z181" s="34"/>
      <c r="AA181" s="34"/>
      <c r="AB181" s="34"/>
      <c r="AC181" s="34"/>
      <c r="AD181" s="34"/>
      <c r="AE181" s="34"/>
      <c r="AT181" s="17" t="s">
        <v>167</v>
      </c>
      <c r="AU181" s="17" t="s">
        <v>165</v>
      </c>
    </row>
    <row r="182" spans="1:65" s="13" customFormat="1" ht="11.25">
      <c r="B182" s="208"/>
      <c r="C182" s="209"/>
      <c r="D182" s="210" t="s">
        <v>194</v>
      </c>
      <c r="E182" s="211" t="s">
        <v>1</v>
      </c>
      <c r="F182" s="212" t="s">
        <v>858</v>
      </c>
      <c r="G182" s="209"/>
      <c r="H182" s="211" t="s">
        <v>1</v>
      </c>
      <c r="I182" s="213"/>
      <c r="J182" s="213"/>
      <c r="K182" s="209"/>
      <c r="L182" s="209"/>
      <c r="M182" s="214"/>
      <c r="N182" s="215"/>
      <c r="O182" s="216"/>
      <c r="P182" s="216"/>
      <c r="Q182" s="216"/>
      <c r="R182" s="216"/>
      <c r="S182" s="216"/>
      <c r="T182" s="216"/>
      <c r="U182" s="216"/>
      <c r="V182" s="216"/>
      <c r="W182" s="216"/>
      <c r="X182" s="217"/>
      <c r="AT182" s="218" t="s">
        <v>194</v>
      </c>
      <c r="AU182" s="218" t="s">
        <v>165</v>
      </c>
      <c r="AV182" s="13" t="s">
        <v>82</v>
      </c>
      <c r="AW182" s="13" t="s">
        <v>5</v>
      </c>
      <c r="AX182" s="13" t="s">
        <v>74</v>
      </c>
      <c r="AY182" s="218" t="s">
        <v>156</v>
      </c>
    </row>
    <row r="183" spans="1:65" s="14" customFormat="1" ht="11.25">
      <c r="B183" s="219"/>
      <c r="C183" s="220"/>
      <c r="D183" s="210" t="s">
        <v>194</v>
      </c>
      <c r="E183" s="221" t="s">
        <v>1</v>
      </c>
      <c r="F183" s="222" t="s">
        <v>859</v>
      </c>
      <c r="G183" s="220"/>
      <c r="H183" s="223">
        <v>6</v>
      </c>
      <c r="I183" s="224"/>
      <c r="J183" s="224"/>
      <c r="K183" s="220"/>
      <c r="L183" s="220"/>
      <c r="M183" s="225"/>
      <c r="N183" s="226"/>
      <c r="O183" s="227"/>
      <c r="P183" s="227"/>
      <c r="Q183" s="227"/>
      <c r="R183" s="227"/>
      <c r="S183" s="227"/>
      <c r="T183" s="227"/>
      <c r="U183" s="227"/>
      <c r="V183" s="227"/>
      <c r="W183" s="227"/>
      <c r="X183" s="228"/>
      <c r="AT183" s="229" t="s">
        <v>194</v>
      </c>
      <c r="AU183" s="229" t="s">
        <v>165</v>
      </c>
      <c r="AV183" s="14" t="s">
        <v>165</v>
      </c>
      <c r="AW183" s="14" t="s">
        <v>5</v>
      </c>
      <c r="AX183" s="14" t="s">
        <v>74</v>
      </c>
      <c r="AY183" s="229" t="s">
        <v>156</v>
      </c>
    </row>
    <row r="184" spans="1:65" s="15" customFormat="1" ht="11.25">
      <c r="B184" s="230"/>
      <c r="C184" s="231"/>
      <c r="D184" s="210" t="s">
        <v>194</v>
      </c>
      <c r="E184" s="232" t="s">
        <v>1</v>
      </c>
      <c r="F184" s="233" t="s">
        <v>197</v>
      </c>
      <c r="G184" s="231"/>
      <c r="H184" s="234">
        <v>6</v>
      </c>
      <c r="I184" s="235"/>
      <c r="J184" s="235"/>
      <c r="K184" s="231"/>
      <c r="L184" s="231"/>
      <c r="M184" s="236"/>
      <c r="N184" s="237"/>
      <c r="O184" s="238"/>
      <c r="P184" s="238"/>
      <c r="Q184" s="238"/>
      <c r="R184" s="238"/>
      <c r="S184" s="238"/>
      <c r="T184" s="238"/>
      <c r="U184" s="238"/>
      <c r="V184" s="238"/>
      <c r="W184" s="238"/>
      <c r="X184" s="239"/>
      <c r="AT184" s="240" t="s">
        <v>194</v>
      </c>
      <c r="AU184" s="240" t="s">
        <v>165</v>
      </c>
      <c r="AV184" s="15" t="s">
        <v>164</v>
      </c>
      <c r="AW184" s="15" t="s">
        <v>5</v>
      </c>
      <c r="AX184" s="15" t="s">
        <v>82</v>
      </c>
      <c r="AY184" s="240" t="s">
        <v>156</v>
      </c>
    </row>
    <row r="185" spans="1:65" s="2" customFormat="1" ht="24.2" customHeight="1">
      <c r="A185" s="34"/>
      <c r="B185" s="35"/>
      <c r="C185" s="189" t="s">
        <v>262</v>
      </c>
      <c r="D185" s="189" t="s">
        <v>159</v>
      </c>
      <c r="E185" s="190" t="s">
        <v>263</v>
      </c>
      <c r="F185" s="191" t="s">
        <v>264</v>
      </c>
      <c r="G185" s="192" t="s">
        <v>257</v>
      </c>
      <c r="H185" s="193">
        <v>21</v>
      </c>
      <c r="I185" s="194"/>
      <c r="J185" s="194"/>
      <c r="K185" s="195">
        <f>ROUND(P185*H185,2)</f>
        <v>0</v>
      </c>
      <c r="L185" s="191" t="s">
        <v>163</v>
      </c>
      <c r="M185" s="39"/>
      <c r="N185" s="196" t="s">
        <v>1</v>
      </c>
      <c r="O185" s="197" t="s">
        <v>38</v>
      </c>
      <c r="P185" s="198">
        <f>I185+J185</f>
        <v>0</v>
      </c>
      <c r="Q185" s="198">
        <f>ROUND(I185*H185,2)</f>
        <v>0</v>
      </c>
      <c r="R185" s="198">
        <f>ROUND(J185*H185,2)</f>
        <v>0</v>
      </c>
      <c r="S185" s="71"/>
      <c r="T185" s="199">
        <f>S185*H185</f>
        <v>0</v>
      </c>
      <c r="U185" s="199">
        <v>0</v>
      </c>
      <c r="V185" s="199">
        <f>U185*H185</f>
        <v>0</v>
      </c>
      <c r="W185" s="199">
        <v>0</v>
      </c>
      <c r="X185" s="200">
        <f>W185*H185</f>
        <v>0</v>
      </c>
      <c r="Y185" s="34"/>
      <c r="Z185" s="34"/>
      <c r="AA185" s="34"/>
      <c r="AB185" s="34"/>
      <c r="AC185" s="34"/>
      <c r="AD185" s="34"/>
      <c r="AE185" s="34"/>
      <c r="AR185" s="201" t="s">
        <v>164</v>
      </c>
      <c r="AT185" s="201" t="s">
        <v>159</v>
      </c>
      <c r="AU185" s="201" t="s">
        <v>165</v>
      </c>
      <c r="AY185" s="17" t="s">
        <v>156</v>
      </c>
      <c r="BE185" s="202">
        <f>IF(O185="základní",K185,0)</f>
        <v>0</v>
      </c>
      <c r="BF185" s="202">
        <f>IF(O185="snížená",K185,0)</f>
        <v>0</v>
      </c>
      <c r="BG185" s="202">
        <f>IF(O185="zákl. přenesená",K185,0)</f>
        <v>0</v>
      </c>
      <c r="BH185" s="202">
        <f>IF(O185="sníž. přenesená",K185,0)</f>
        <v>0</v>
      </c>
      <c r="BI185" s="202">
        <f>IF(O185="nulová",K185,0)</f>
        <v>0</v>
      </c>
      <c r="BJ185" s="17" t="s">
        <v>165</v>
      </c>
      <c r="BK185" s="202">
        <f>ROUND(P185*H185,2)</f>
        <v>0</v>
      </c>
      <c r="BL185" s="17" t="s">
        <v>164</v>
      </c>
      <c r="BM185" s="201" t="s">
        <v>1097</v>
      </c>
    </row>
    <row r="186" spans="1:65" s="2" customFormat="1" ht="11.25">
      <c r="A186" s="34"/>
      <c r="B186" s="35"/>
      <c r="C186" s="36"/>
      <c r="D186" s="203" t="s">
        <v>167</v>
      </c>
      <c r="E186" s="36"/>
      <c r="F186" s="204" t="s">
        <v>266</v>
      </c>
      <c r="G186" s="36"/>
      <c r="H186" s="36"/>
      <c r="I186" s="205"/>
      <c r="J186" s="205"/>
      <c r="K186" s="36"/>
      <c r="L186" s="36"/>
      <c r="M186" s="39"/>
      <c r="N186" s="206"/>
      <c r="O186" s="207"/>
      <c r="P186" s="71"/>
      <c r="Q186" s="71"/>
      <c r="R186" s="71"/>
      <c r="S186" s="71"/>
      <c r="T186" s="71"/>
      <c r="U186" s="71"/>
      <c r="V186" s="71"/>
      <c r="W186" s="71"/>
      <c r="X186" s="72"/>
      <c r="Y186" s="34"/>
      <c r="Z186" s="34"/>
      <c r="AA186" s="34"/>
      <c r="AB186" s="34"/>
      <c r="AC186" s="34"/>
      <c r="AD186" s="34"/>
      <c r="AE186" s="34"/>
      <c r="AT186" s="17" t="s">
        <v>167</v>
      </c>
      <c r="AU186" s="17" t="s">
        <v>165</v>
      </c>
    </row>
    <row r="187" spans="1:65" s="14" customFormat="1" ht="11.25">
      <c r="B187" s="219"/>
      <c r="C187" s="220"/>
      <c r="D187" s="210" t="s">
        <v>194</v>
      </c>
      <c r="E187" s="221" t="s">
        <v>1</v>
      </c>
      <c r="F187" s="222" t="s">
        <v>1098</v>
      </c>
      <c r="G187" s="220"/>
      <c r="H187" s="223">
        <v>21</v>
      </c>
      <c r="I187" s="224"/>
      <c r="J187" s="224"/>
      <c r="K187" s="220"/>
      <c r="L187" s="220"/>
      <c r="M187" s="225"/>
      <c r="N187" s="226"/>
      <c r="O187" s="227"/>
      <c r="P187" s="227"/>
      <c r="Q187" s="227"/>
      <c r="R187" s="227"/>
      <c r="S187" s="227"/>
      <c r="T187" s="227"/>
      <c r="U187" s="227"/>
      <c r="V187" s="227"/>
      <c r="W187" s="227"/>
      <c r="X187" s="228"/>
      <c r="AT187" s="229" t="s">
        <v>194</v>
      </c>
      <c r="AU187" s="229" t="s">
        <v>165</v>
      </c>
      <c r="AV187" s="14" t="s">
        <v>165</v>
      </c>
      <c r="AW187" s="14" t="s">
        <v>5</v>
      </c>
      <c r="AX187" s="14" t="s">
        <v>82</v>
      </c>
      <c r="AY187" s="229" t="s">
        <v>156</v>
      </c>
    </row>
    <row r="188" spans="1:65" s="2" customFormat="1" ht="24.2" customHeight="1">
      <c r="A188" s="34"/>
      <c r="B188" s="35"/>
      <c r="C188" s="189" t="s">
        <v>268</v>
      </c>
      <c r="D188" s="189" t="s">
        <v>159</v>
      </c>
      <c r="E188" s="190" t="s">
        <v>269</v>
      </c>
      <c r="F188" s="191" t="s">
        <v>270</v>
      </c>
      <c r="G188" s="192" t="s">
        <v>257</v>
      </c>
      <c r="H188" s="193">
        <v>6</v>
      </c>
      <c r="I188" s="194"/>
      <c r="J188" s="194"/>
      <c r="K188" s="195">
        <f>ROUND(P188*H188,2)</f>
        <v>0</v>
      </c>
      <c r="L188" s="191" t="s">
        <v>163</v>
      </c>
      <c r="M188" s="39"/>
      <c r="N188" s="196" t="s">
        <v>1</v>
      </c>
      <c r="O188" s="197" t="s">
        <v>38</v>
      </c>
      <c r="P188" s="198">
        <f>I188+J188</f>
        <v>0</v>
      </c>
      <c r="Q188" s="198">
        <f>ROUND(I188*H188,2)</f>
        <v>0</v>
      </c>
      <c r="R188" s="198">
        <f>ROUND(J188*H188,2)</f>
        <v>0</v>
      </c>
      <c r="S188" s="71"/>
      <c r="T188" s="199">
        <f>S188*H188</f>
        <v>0</v>
      </c>
      <c r="U188" s="199">
        <v>0</v>
      </c>
      <c r="V188" s="199">
        <f>U188*H188</f>
        <v>0</v>
      </c>
      <c r="W188" s="199">
        <v>0</v>
      </c>
      <c r="X188" s="200">
        <f>W188*H188</f>
        <v>0</v>
      </c>
      <c r="Y188" s="34"/>
      <c r="Z188" s="34"/>
      <c r="AA188" s="34"/>
      <c r="AB188" s="34"/>
      <c r="AC188" s="34"/>
      <c r="AD188" s="34"/>
      <c r="AE188" s="34"/>
      <c r="AR188" s="201" t="s">
        <v>164</v>
      </c>
      <c r="AT188" s="201" t="s">
        <v>159</v>
      </c>
      <c r="AU188" s="201" t="s">
        <v>165</v>
      </c>
      <c r="AY188" s="17" t="s">
        <v>156</v>
      </c>
      <c r="BE188" s="202">
        <f>IF(O188="základní",K188,0)</f>
        <v>0</v>
      </c>
      <c r="BF188" s="202">
        <f>IF(O188="snížená",K188,0)</f>
        <v>0</v>
      </c>
      <c r="BG188" s="202">
        <f>IF(O188="zákl. přenesená",K188,0)</f>
        <v>0</v>
      </c>
      <c r="BH188" s="202">
        <f>IF(O188="sníž. přenesená",K188,0)</f>
        <v>0</v>
      </c>
      <c r="BI188" s="202">
        <f>IF(O188="nulová",K188,0)</f>
        <v>0</v>
      </c>
      <c r="BJ188" s="17" t="s">
        <v>165</v>
      </c>
      <c r="BK188" s="202">
        <f>ROUND(P188*H188,2)</f>
        <v>0</v>
      </c>
      <c r="BL188" s="17" t="s">
        <v>164</v>
      </c>
      <c r="BM188" s="201" t="s">
        <v>1099</v>
      </c>
    </row>
    <row r="189" spans="1:65" s="2" customFormat="1" ht="11.25">
      <c r="A189" s="34"/>
      <c r="B189" s="35"/>
      <c r="C189" s="36"/>
      <c r="D189" s="203" t="s">
        <v>167</v>
      </c>
      <c r="E189" s="36"/>
      <c r="F189" s="204" t="s">
        <v>272</v>
      </c>
      <c r="G189" s="36"/>
      <c r="H189" s="36"/>
      <c r="I189" s="205"/>
      <c r="J189" s="205"/>
      <c r="K189" s="36"/>
      <c r="L189" s="36"/>
      <c r="M189" s="39"/>
      <c r="N189" s="206"/>
      <c r="O189" s="207"/>
      <c r="P189" s="71"/>
      <c r="Q189" s="71"/>
      <c r="R189" s="71"/>
      <c r="S189" s="71"/>
      <c r="T189" s="71"/>
      <c r="U189" s="71"/>
      <c r="V189" s="71"/>
      <c r="W189" s="71"/>
      <c r="X189" s="72"/>
      <c r="Y189" s="34"/>
      <c r="Z189" s="34"/>
      <c r="AA189" s="34"/>
      <c r="AB189" s="34"/>
      <c r="AC189" s="34"/>
      <c r="AD189" s="34"/>
      <c r="AE189" s="34"/>
      <c r="AT189" s="17" t="s">
        <v>167</v>
      </c>
      <c r="AU189" s="17" t="s">
        <v>165</v>
      </c>
    </row>
    <row r="190" spans="1:65" s="2" customFormat="1" ht="24.2" customHeight="1">
      <c r="A190" s="34"/>
      <c r="B190" s="35"/>
      <c r="C190" s="189" t="s">
        <v>273</v>
      </c>
      <c r="D190" s="189" t="s">
        <v>159</v>
      </c>
      <c r="E190" s="190" t="s">
        <v>274</v>
      </c>
      <c r="F190" s="191" t="s">
        <v>275</v>
      </c>
      <c r="G190" s="192" t="s">
        <v>191</v>
      </c>
      <c r="H190" s="193">
        <v>24</v>
      </c>
      <c r="I190" s="194"/>
      <c r="J190" s="194"/>
      <c r="K190" s="195">
        <f>ROUND(P190*H190,2)</f>
        <v>0</v>
      </c>
      <c r="L190" s="191" t="s">
        <v>163</v>
      </c>
      <c r="M190" s="39"/>
      <c r="N190" s="196" t="s">
        <v>1</v>
      </c>
      <c r="O190" s="197" t="s">
        <v>38</v>
      </c>
      <c r="P190" s="198">
        <f>I190+J190</f>
        <v>0</v>
      </c>
      <c r="Q190" s="198">
        <f>ROUND(I190*H190,2)</f>
        <v>0</v>
      </c>
      <c r="R190" s="198">
        <f>ROUND(J190*H190,2)</f>
        <v>0</v>
      </c>
      <c r="S190" s="71"/>
      <c r="T190" s="199">
        <f>S190*H190</f>
        <v>0</v>
      </c>
      <c r="U190" s="199">
        <v>4.0000000000000003E-5</v>
      </c>
      <c r="V190" s="199">
        <f>U190*H190</f>
        <v>9.6000000000000013E-4</v>
      </c>
      <c r="W190" s="199">
        <v>0</v>
      </c>
      <c r="X190" s="200">
        <f>W190*H190</f>
        <v>0</v>
      </c>
      <c r="Y190" s="34"/>
      <c r="Z190" s="34"/>
      <c r="AA190" s="34"/>
      <c r="AB190" s="34"/>
      <c r="AC190" s="34"/>
      <c r="AD190" s="34"/>
      <c r="AE190" s="34"/>
      <c r="AR190" s="201" t="s">
        <v>164</v>
      </c>
      <c r="AT190" s="201" t="s">
        <v>159</v>
      </c>
      <c r="AU190" s="201" t="s">
        <v>165</v>
      </c>
      <c r="AY190" s="17" t="s">
        <v>156</v>
      </c>
      <c r="BE190" s="202">
        <f>IF(O190="základní",K190,0)</f>
        <v>0</v>
      </c>
      <c r="BF190" s="202">
        <f>IF(O190="snížená",K190,0)</f>
        <v>0</v>
      </c>
      <c r="BG190" s="202">
        <f>IF(O190="zákl. přenesená",K190,0)</f>
        <v>0</v>
      </c>
      <c r="BH190" s="202">
        <f>IF(O190="sníž. přenesená",K190,0)</f>
        <v>0</v>
      </c>
      <c r="BI190" s="202">
        <f>IF(O190="nulová",K190,0)</f>
        <v>0</v>
      </c>
      <c r="BJ190" s="17" t="s">
        <v>165</v>
      </c>
      <c r="BK190" s="202">
        <f>ROUND(P190*H190,2)</f>
        <v>0</v>
      </c>
      <c r="BL190" s="17" t="s">
        <v>164</v>
      </c>
      <c r="BM190" s="201" t="s">
        <v>1100</v>
      </c>
    </row>
    <row r="191" spans="1:65" s="2" customFormat="1" ht="11.25">
      <c r="A191" s="34"/>
      <c r="B191" s="35"/>
      <c r="C191" s="36"/>
      <c r="D191" s="203" t="s">
        <v>167</v>
      </c>
      <c r="E191" s="36"/>
      <c r="F191" s="204" t="s">
        <v>277</v>
      </c>
      <c r="G191" s="36"/>
      <c r="H191" s="36"/>
      <c r="I191" s="205"/>
      <c r="J191" s="205"/>
      <c r="K191" s="36"/>
      <c r="L191" s="36"/>
      <c r="M191" s="39"/>
      <c r="N191" s="206"/>
      <c r="O191" s="207"/>
      <c r="P191" s="71"/>
      <c r="Q191" s="71"/>
      <c r="R191" s="71"/>
      <c r="S191" s="71"/>
      <c r="T191" s="71"/>
      <c r="U191" s="71"/>
      <c r="V191" s="71"/>
      <c r="W191" s="71"/>
      <c r="X191" s="72"/>
      <c r="Y191" s="34"/>
      <c r="Z191" s="34"/>
      <c r="AA191" s="34"/>
      <c r="AB191" s="34"/>
      <c r="AC191" s="34"/>
      <c r="AD191" s="34"/>
      <c r="AE191" s="34"/>
      <c r="AT191" s="17" t="s">
        <v>167</v>
      </c>
      <c r="AU191" s="17" t="s">
        <v>165</v>
      </c>
    </row>
    <row r="192" spans="1:65" s="2" customFormat="1" ht="24.2" customHeight="1">
      <c r="A192" s="34"/>
      <c r="B192" s="35"/>
      <c r="C192" s="189" t="s">
        <v>311</v>
      </c>
      <c r="D192" s="189" t="s">
        <v>159</v>
      </c>
      <c r="E192" s="190" t="s">
        <v>280</v>
      </c>
      <c r="F192" s="191" t="s">
        <v>281</v>
      </c>
      <c r="G192" s="192" t="s">
        <v>191</v>
      </c>
      <c r="H192" s="193">
        <v>13</v>
      </c>
      <c r="I192" s="194"/>
      <c r="J192" s="194"/>
      <c r="K192" s="195">
        <f>ROUND(P192*H192,2)</f>
        <v>0</v>
      </c>
      <c r="L192" s="191" t="s">
        <v>163</v>
      </c>
      <c r="M192" s="39"/>
      <c r="N192" s="196" t="s">
        <v>1</v>
      </c>
      <c r="O192" s="197" t="s">
        <v>38</v>
      </c>
      <c r="P192" s="198">
        <f>I192+J192</f>
        <v>0</v>
      </c>
      <c r="Q192" s="198">
        <f>ROUND(I192*H192,2)</f>
        <v>0</v>
      </c>
      <c r="R192" s="198">
        <f>ROUND(J192*H192,2)</f>
        <v>0</v>
      </c>
      <c r="S192" s="71"/>
      <c r="T192" s="199">
        <f>S192*H192</f>
        <v>0</v>
      </c>
      <c r="U192" s="199">
        <v>4.0000000000000003E-5</v>
      </c>
      <c r="V192" s="199">
        <f>U192*H192</f>
        <v>5.2000000000000006E-4</v>
      </c>
      <c r="W192" s="199">
        <v>0</v>
      </c>
      <c r="X192" s="200">
        <f>W192*H192</f>
        <v>0</v>
      </c>
      <c r="Y192" s="34"/>
      <c r="Z192" s="34"/>
      <c r="AA192" s="34"/>
      <c r="AB192" s="34"/>
      <c r="AC192" s="34"/>
      <c r="AD192" s="34"/>
      <c r="AE192" s="34"/>
      <c r="AR192" s="201" t="s">
        <v>164</v>
      </c>
      <c r="AT192" s="201" t="s">
        <v>159</v>
      </c>
      <c r="AU192" s="201" t="s">
        <v>165</v>
      </c>
      <c r="AY192" s="17" t="s">
        <v>156</v>
      </c>
      <c r="BE192" s="202">
        <f>IF(O192="základní",K192,0)</f>
        <v>0</v>
      </c>
      <c r="BF192" s="202">
        <f>IF(O192="snížená",K192,0)</f>
        <v>0</v>
      </c>
      <c r="BG192" s="202">
        <f>IF(O192="zákl. přenesená",K192,0)</f>
        <v>0</v>
      </c>
      <c r="BH192" s="202">
        <f>IF(O192="sníž. přenesená",K192,0)</f>
        <v>0</v>
      </c>
      <c r="BI192" s="202">
        <f>IF(O192="nulová",K192,0)</f>
        <v>0</v>
      </c>
      <c r="BJ192" s="17" t="s">
        <v>165</v>
      </c>
      <c r="BK192" s="202">
        <f>ROUND(P192*H192,2)</f>
        <v>0</v>
      </c>
      <c r="BL192" s="17" t="s">
        <v>164</v>
      </c>
      <c r="BM192" s="201" t="s">
        <v>1101</v>
      </c>
    </row>
    <row r="193" spans="1:65" s="2" customFormat="1" ht="11.25">
      <c r="A193" s="34"/>
      <c r="B193" s="35"/>
      <c r="C193" s="36"/>
      <c r="D193" s="203" t="s">
        <v>167</v>
      </c>
      <c r="E193" s="36"/>
      <c r="F193" s="204" t="s">
        <v>283</v>
      </c>
      <c r="G193" s="36"/>
      <c r="H193" s="36"/>
      <c r="I193" s="205"/>
      <c r="J193" s="205"/>
      <c r="K193" s="36"/>
      <c r="L193" s="36"/>
      <c r="M193" s="39"/>
      <c r="N193" s="206"/>
      <c r="O193" s="207"/>
      <c r="P193" s="71"/>
      <c r="Q193" s="71"/>
      <c r="R193" s="71"/>
      <c r="S193" s="71"/>
      <c r="T193" s="71"/>
      <c r="U193" s="71"/>
      <c r="V193" s="71"/>
      <c r="W193" s="71"/>
      <c r="X193" s="72"/>
      <c r="Y193" s="34"/>
      <c r="Z193" s="34"/>
      <c r="AA193" s="34"/>
      <c r="AB193" s="34"/>
      <c r="AC193" s="34"/>
      <c r="AD193" s="34"/>
      <c r="AE193" s="34"/>
      <c r="AT193" s="17" t="s">
        <v>167</v>
      </c>
      <c r="AU193" s="17" t="s">
        <v>165</v>
      </c>
    </row>
    <row r="194" spans="1:65" s="2" customFormat="1" ht="33" customHeight="1">
      <c r="A194" s="34"/>
      <c r="B194" s="35"/>
      <c r="C194" s="189" t="s">
        <v>284</v>
      </c>
      <c r="D194" s="189" t="s">
        <v>159</v>
      </c>
      <c r="E194" s="190" t="s">
        <v>872</v>
      </c>
      <c r="F194" s="191" t="s">
        <v>873</v>
      </c>
      <c r="G194" s="192" t="s">
        <v>175</v>
      </c>
      <c r="H194" s="193">
        <v>1</v>
      </c>
      <c r="I194" s="194"/>
      <c r="J194" s="194"/>
      <c r="K194" s="195">
        <f>ROUND(P194*H194,2)</f>
        <v>0</v>
      </c>
      <c r="L194" s="191" t="s">
        <v>163</v>
      </c>
      <c r="M194" s="39"/>
      <c r="N194" s="196" t="s">
        <v>1</v>
      </c>
      <c r="O194" s="197" t="s">
        <v>38</v>
      </c>
      <c r="P194" s="198">
        <f>I194+J194</f>
        <v>0</v>
      </c>
      <c r="Q194" s="198">
        <f>ROUND(I194*H194,2)</f>
        <v>0</v>
      </c>
      <c r="R194" s="198">
        <f>ROUND(J194*H194,2)</f>
        <v>0</v>
      </c>
      <c r="S194" s="71"/>
      <c r="T194" s="199">
        <f>S194*H194</f>
        <v>0</v>
      </c>
      <c r="U194" s="199">
        <v>0.22721</v>
      </c>
      <c r="V194" s="199">
        <f>U194*H194</f>
        <v>0.22721</v>
      </c>
      <c r="W194" s="199">
        <v>0.17299999999999999</v>
      </c>
      <c r="X194" s="200">
        <f>W194*H194</f>
        <v>0.17299999999999999</v>
      </c>
      <c r="Y194" s="34"/>
      <c r="Z194" s="34"/>
      <c r="AA194" s="34"/>
      <c r="AB194" s="34"/>
      <c r="AC194" s="34"/>
      <c r="AD194" s="34"/>
      <c r="AE194" s="34"/>
      <c r="AR194" s="201" t="s">
        <v>164</v>
      </c>
      <c r="AT194" s="201" t="s">
        <v>159</v>
      </c>
      <c r="AU194" s="201" t="s">
        <v>165</v>
      </c>
      <c r="AY194" s="17" t="s">
        <v>156</v>
      </c>
      <c r="BE194" s="202">
        <f>IF(O194="základní",K194,0)</f>
        <v>0</v>
      </c>
      <c r="BF194" s="202">
        <f>IF(O194="snížená",K194,0)</f>
        <v>0</v>
      </c>
      <c r="BG194" s="202">
        <f>IF(O194="zákl. přenesená",K194,0)</f>
        <v>0</v>
      </c>
      <c r="BH194" s="202">
        <f>IF(O194="sníž. přenesená",K194,0)</f>
        <v>0</v>
      </c>
      <c r="BI194" s="202">
        <f>IF(O194="nulová",K194,0)</f>
        <v>0</v>
      </c>
      <c r="BJ194" s="17" t="s">
        <v>165</v>
      </c>
      <c r="BK194" s="202">
        <f>ROUND(P194*H194,2)</f>
        <v>0</v>
      </c>
      <c r="BL194" s="17" t="s">
        <v>164</v>
      </c>
      <c r="BM194" s="201" t="s">
        <v>1102</v>
      </c>
    </row>
    <row r="195" spans="1:65" s="2" customFormat="1" ht="11.25">
      <c r="A195" s="34"/>
      <c r="B195" s="35"/>
      <c r="C195" s="36"/>
      <c r="D195" s="203" t="s">
        <v>167</v>
      </c>
      <c r="E195" s="36"/>
      <c r="F195" s="204" t="s">
        <v>875</v>
      </c>
      <c r="G195" s="36"/>
      <c r="H195" s="36"/>
      <c r="I195" s="205"/>
      <c r="J195" s="205"/>
      <c r="K195" s="36"/>
      <c r="L195" s="36"/>
      <c r="M195" s="39"/>
      <c r="N195" s="206"/>
      <c r="O195" s="207"/>
      <c r="P195" s="71"/>
      <c r="Q195" s="71"/>
      <c r="R195" s="71"/>
      <c r="S195" s="71"/>
      <c r="T195" s="71"/>
      <c r="U195" s="71"/>
      <c r="V195" s="71"/>
      <c r="W195" s="71"/>
      <c r="X195" s="72"/>
      <c r="Y195" s="34"/>
      <c r="Z195" s="34"/>
      <c r="AA195" s="34"/>
      <c r="AB195" s="34"/>
      <c r="AC195" s="34"/>
      <c r="AD195" s="34"/>
      <c r="AE195" s="34"/>
      <c r="AT195" s="17" t="s">
        <v>167</v>
      </c>
      <c r="AU195" s="17" t="s">
        <v>165</v>
      </c>
    </row>
    <row r="196" spans="1:65" s="2" customFormat="1" ht="37.9" customHeight="1">
      <c r="A196" s="34"/>
      <c r="B196" s="35"/>
      <c r="C196" s="189" t="s">
        <v>292</v>
      </c>
      <c r="D196" s="189" t="s">
        <v>159</v>
      </c>
      <c r="E196" s="190" t="s">
        <v>877</v>
      </c>
      <c r="F196" s="191" t="s">
        <v>878</v>
      </c>
      <c r="G196" s="192" t="s">
        <v>180</v>
      </c>
      <c r="H196" s="193">
        <v>6</v>
      </c>
      <c r="I196" s="194"/>
      <c r="J196" s="194"/>
      <c r="K196" s="195">
        <f>ROUND(P196*H196,2)</f>
        <v>0</v>
      </c>
      <c r="L196" s="191" t="s">
        <v>163</v>
      </c>
      <c r="M196" s="39"/>
      <c r="N196" s="196" t="s">
        <v>1</v>
      </c>
      <c r="O196" s="197" t="s">
        <v>38</v>
      </c>
      <c r="P196" s="198">
        <f>I196+J196</f>
        <v>0</v>
      </c>
      <c r="Q196" s="198">
        <f>ROUND(I196*H196,2)</f>
        <v>0</v>
      </c>
      <c r="R196" s="198">
        <f>ROUND(J196*H196,2)</f>
        <v>0</v>
      </c>
      <c r="S196" s="71"/>
      <c r="T196" s="199">
        <f>S196*H196</f>
        <v>0</v>
      </c>
      <c r="U196" s="199">
        <v>3.47E-3</v>
      </c>
      <c r="V196" s="199">
        <f>U196*H196</f>
        <v>2.0819999999999998E-2</v>
      </c>
      <c r="W196" s="199">
        <v>0</v>
      </c>
      <c r="X196" s="200">
        <f>W196*H196</f>
        <v>0</v>
      </c>
      <c r="Y196" s="34"/>
      <c r="Z196" s="34"/>
      <c r="AA196" s="34"/>
      <c r="AB196" s="34"/>
      <c r="AC196" s="34"/>
      <c r="AD196" s="34"/>
      <c r="AE196" s="34"/>
      <c r="AR196" s="201" t="s">
        <v>164</v>
      </c>
      <c r="AT196" s="201" t="s">
        <v>159</v>
      </c>
      <c r="AU196" s="201" t="s">
        <v>165</v>
      </c>
      <c r="AY196" s="17" t="s">
        <v>156</v>
      </c>
      <c r="BE196" s="202">
        <f>IF(O196="základní",K196,0)</f>
        <v>0</v>
      </c>
      <c r="BF196" s="202">
        <f>IF(O196="snížená",K196,0)</f>
        <v>0</v>
      </c>
      <c r="BG196" s="202">
        <f>IF(O196="zákl. přenesená",K196,0)</f>
        <v>0</v>
      </c>
      <c r="BH196" s="202">
        <f>IF(O196="sníž. přenesená",K196,0)</f>
        <v>0</v>
      </c>
      <c r="BI196" s="202">
        <f>IF(O196="nulová",K196,0)</f>
        <v>0</v>
      </c>
      <c r="BJ196" s="17" t="s">
        <v>165</v>
      </c>
      <c r="BK196" s="202">
        <f>ROUND(P196*H196,2)</f>
        <v>0</v>
      </c>
      <c r="BL196" s="17" t="s">
        <v>164</v>
      </c>
      <c r="BM196" s="201" t="s">
        <v>1103</v>
      </c>
    </row>
    <row r="197" spans="1:65" s="2" customFormat="1" ht="11.25">
      <c r="A197" s="34"/>
      <c r="B197" s="35"/>
      <c r="C197" s="36"/>
      <c r="D197" s="203" t="s">
        <v>167</v>
      </c>
      <c r="E197" s="36"/>
      <c r="F197" s="204" t="s">
        <v>880</v>
      </c>
      <c r="G197" s="36"/>
      <c r="H197" s="36"/>
      <c r="I197" s="205"/>
      <c r="J197" s="205"/>
      <c r="K197" s="36"/>
      <c r="L197" s="36"/>
      <c r="M197" s="39"/>
      <c r="N197" s="206"/>
      <c r="O197" s="207"/>
      <c r="P197" s="71"/>
      <c r="Q197" s="71"/>
      <c r="R197" s="71"/>
      <c r="S197" s="71"/>
      <c r="T197" s="71"/>
      <c r="U197" s="71"/>
      <c r="V197" s="71"/>
      <c r="W197" s="71"/>
      <c r="X197" s="72"/>
      <c r="Y197" s="34"/>
      <c r="Z197" s="34"/>
      <c r="AA197" s="34"/>
      <c r="AB197" s="34"/>
      <c r="AC197" s="34"/>
      <c r="AD197" s="34"/>
      <c r="AE197" s="34"/>
      <c r="AT197" s="17" t="s">
        <v>167</v>
      </c>
      <c r="AU197" s="17" t="s">
        <v>165</v>
      </c>
    </row>
    <row r="198" spans="1:65" s="2" customFormat="1" ht="24.2" customHeight="1">
      <c r="A198" s="34"/>
      <c r="B198" s="35"/>
      <c r="C198" s="189" t="s">
        <v>278</v>
      </c>
      <c r="D198" s="189" t="s">
        <v>159</v>
      </c>
      <c r="E198" s="190" t="s">
        <v>285</v>
      </c>
      <c r="F198" s="191" t="s">
        <v>286</v>
      </c>
      <c r="G198" s="192" t="s">
        <v>287</v>
      </c>
      <c r="H198" s="193">
        <v>3.3</v>
      </c>
      <c r="I198" s="194"/>
      <c r="J198" s="194"/>
      <c r="K198" s="195">
        <f>ROUND(P198*H198,2)</f>
        <v>0</v>
      </c>
      <c r="L198" s="191" t="s">
        <v>163</v>
      </c>
      <c r="M198" s="39"/>
      <c r="N198" s="196" t="s">
        <v>1</v>
      </c>
      <c r="O198" s="197" t="s">
        <v>38</v>
      </c>
      <c r="P198" s="198">
        <f>I198+J198</f>
        <v>0</v>
      </c>
      <c r="Q198" s="198">
        <f>ROUND(I198*H198,2)</f>
        <v>0</v>
      </c>
      <c r="R198" s="198">
        <f>ROUND(J198*H198,2)</f>
        <v>0</v>
      </c>
      <c r="S198" s="71"/>
      <c r="T198" s="199">
        <f>S198*H198</f>
        <v>0</v>
      </c>
      <c r="U198" s="199">
        <v>0</v>
      </c>
      <c r="V198" s="199">
        <f>U198*H198</f>
        <v>0</v>
      </c>
      <c r="W198" s="199">
        <v>1.8</v>
      </c>
      <c r="X198" s="200">
        <f>W198*H198</f>
        <v>5.9399999999999995</v>
      </c>
      <c r="Y198" s="34"/>
      <c r="Z198" s="34"/>
      <c r="AA198" s="34"/>
      <c r="AB198" s="34"/>
      <c r="AC198" s="34"/>
      <c r="AD198" s="34"/>
      <c r="AE198" s="34"/>
      <c r="AR198" s="201" t="s">
        <v>164</v>
      </c>
      <c r="AT198" s="201" t="s">
        <v>159</v>
      </c>
      <c r="AU198" s="201" t="s">
        <v>165</v>
      </c>
      <c r="AY198" s="17" t="s">
        <v>156</v>
      </c>
      <c r="BE198" s="202">
        <f>IF(O198="základní",K198,0)</f>
        <v>0</v>
      </c>
      <c r="BF198" s="202">
        <f>IF(O198="snížená",K198,0)</f>
        <v>0</v>
      </c>
      <c r="BG198" s="202">
        <f>IF(O198="zákl. přenesená",K198,0)</f>
        <v>0</v>
      </c>
      <c r="BH198" s="202">
        <f>IF(O198="sníž. přenesená",K198,0)</f>
        <v>0</v>
      </c>
      <c r="BI198" s="202">
        <f>IF(O198="nulová",K198,0)</f>
        <v>0</v>
      </c>
      <c r="BJ198" s="17" t="s">
        <v>165</v>
      </c>
      <c r="BK198" s="202">
        <f>ROUND(P198*H198,2)</f>
        <v>0</v>
      </c>
      <c r="BL198" s="17" t="s">
        <v>164</v>
      </c>
      <c r="BM198" s="201" t="s">
        <v>1104</v>
      </c>
    </row>
    <row r="199" spans="1:65" s="2" customFormat="1" ht="11.25">
      <c r="A199" s="34"/>
      <c r="B199" s="35"/>
      <c r="C199" s="36"/>
      <c r="D199" s="203" t="s">
        <v>167</v>
      </c>
      <c r="E199" s="36"/>
      <c r="F199" s="204" t="s">
        <v>289</v>
      </c>
      <c r="G199" s="36"/>
      <c r="H199" s="36"/>
      <c r="I199" s="205"/>
      <c r="J199" s="205"/>
      <c r="K199" s="36"/>
      <c r="L199" s="36"/>
      <c r="M199" s="39"/>
      <c r="N199" s="206"/>
      <c r="O199" s="207"/>
      <c r="P199" s="71"/>
      <c r="Q199" s="71"/>
      <c r="R199" s="71"/>
      <c r="S199" s="71"/>
      <c r="T199" s="71"/>
      <c r="U199" s="71"/>
      <c r="V199" s="71"/>
      <c r="W199" s="71"/>
      <c r="X199" s="72"/>
      <c r="Y199" s="34"/>
      <c r="Z199" s="34"/>
      <c r="AA199" s="34"/>
      <c r="AB199" s="34"/>
      <c r="AC199" s="34"/>
      <c r="AD199" s="34"/>
      <c r="AE199" s="34"/>
      <c r="AT199" s="17" t="s">
        <v>167</v>
      </c>
      <c r="AU199" s="17" t="s">
        <v>165</v>
      </c>
    </row>
    <row r="200" spans="1:65" s="13" customFormat="1" ht="11.25">
      <c r="B200" s="208"/>
      <c r="C200" s="209"/>
      <c r="D200" s="210" t="s">
        <v>194</v>
      </c>
      <c r="E200" s="211" t="s">
        <v>1</v>
      </c>
      <c r="F200" s="212" t="s">
        <v>845</v>
      </c>
      <c r="G200" s="209"/>
      <c r="H200" s="211" t="s">
        <v>1</v>
      </c>
      <c r="I200" s="213"/>
      <c r="J200" s="213"/>
      <c r="K200" s="209"/>
      <c r="L200" s="209"/>
      <c r="M200" s="214"/>
      <c r="N200" s="215"/>
      <c r="O200" s="216"/>
      <c r="P200" s="216"/>
      <c r="Q200" s="216"/>
      <c r="R200" s="216"/>
      <c r="S200" s="216"/>
      <c r="T200" s="216"/>
      <c r="U200" s="216"/>
      <c r="V200" s="216"/>
      <c r="W200" s="216"/>
      <c r="X200" s="217"/>
      <c r="AT200" s="218" t="s">
        <v>194</v>
      </c>
      <c r="AU200" s="218" t="s">
        <v>165</v>
      </c>
      <c r="AV200" s="13" t="s">
        <v>82</v>
      </c>
      <c r="AW200" s="13" t="s">
        <v>5</v>
      </c>
      <c r="AX200" s="13" t="s">
        <v>74</v>
      </c>
      <c r="AY200" s="218" t="s">
        <v>156</v>
      </c>
    </row>
    <row r="201" spans="1:65" s="14" customFormat="1" ht="11.25">
      <c r="B201" s="219"/>
      <c r="C201" s="220"/>
      <c r="D201" s="210" t="s">
        <v>194</v>
      </c>
      <c r="E201" s="221" t="s">
        <v>1</v>
      </c>
      <c r="F201" s="222" t="s">
        <v>1105</v>
      </c>
      <c r="G201" s="220"/>
      <c r="H201" s="223">
        <v>3.3</v>
      </c>
      <c r="I201" s="224"/>
      <c r="J201" s="224"/>
      <c r="K201" s="220"/>
      <c r="L201" s="220"/>
      <c r="M201" s="225"/>
      <c r="N201" s="226"/>
      <c r="O201" s="227"/>
      <c r="P201" s="227"/>
      <c r="Q201" s="227"/>
      <c r="R201" s="227"/>
      <c r="S201" s="227"/>
      <c r="T201" s="227"/>
      <c r="U201" s="227"/>
      <c r="V201" s="227"/>
      <c r="W201" s="227"/>
      <c r="X201" s="228"/>
      <c r="AT201" s="229" t="s">
        <v>194</v>
      </c>
      <c r="AU201" s="229" t="s">
        <v>165</v>
      </c>
      <c r="AV201" s="14" t="s">
        <v>165</v>
      </c>
      <c r="AW201" s="14" t="s">
        <v>5</v>
      </c>
      <c r="AX201" s="14" t="s">
        <v>74</v>
      </c>
      <c r="AY201" s="229" t="s">
        <v>156</v>
      </c>
    </row>
    <row r="202" spans="1:65" s="15" customFormat="1" ht="11.25">
      <c r="B202" s="230"/>
      <c r="C202" s="231"/>
      <c r="D202" s="210" t="s">
        <v>194</v>
      </c>
      <c r="E202" s="232" t="s">
        <v>1</v>
      </c>
      <c r="F202" s="233" t="s">
        <v>197</v>
      </c>
      <c r="G202" s="231"/>
      <c r="H202" s="234">
        <v>3.3</v>
      </c>
      <c r="I202" s="235"/>
      <c r="J202" s="235"/>
      <c r="K202" s="231"/>
      <c r="L202" s="231"/>
      <c r="M202" s="236"/>
      <c r="N202" s="237"/>
      <c r="O202" s="238"/>
      <c r="P202" s="238"/>
      <c r="Q202" s="238"/>
      <c r="R202" s="238"/>
      <c r="S202" s="238"/>
      <c r="T202" s="238"/>
      <c r="U202" s="238"/>
      <c r="V202" s="238"/>
      <c r="W202" s="238"/>
      <c r="X202" s="239"/>
      <c r="AT202" s="240" t="s">
        <v>194</v>
      </c>
      <c r="AU202" s="240" t="s">
        <v>165</v>
      </c>
      <c r="AV202" s="15" t="s">
        <v>164</v>
      </c>
      <c r="AW202" s="15" t="s">
        <v>5</v>
      </c>
      <c r="AX202" s="15" t="s">
        <v>82</v>
      </c>
      <c r="AY202" s="240" t="s">
        <v>156</v>
      </c>
    </row>
    <row r="203" spans="1:65" s="2" customFormat="1" ht="24">
      <c r="A203" s="34"/>
      <c r="B203" s="35"/>
      <c r="C203" s="189" t="s">
        <v>304</v>
      </c>
      <c r="D203" s="189" t="s">
        <v>159</v>
      </c>
      <c r="E203" s="190" t="s">
        <v>293</v>
      </c>
      <c r="F203" s="191" t="s">
        <v>294</v>
      </c>
      <c r="G203" s="192" t="s">
        <v>287</v>
      </c>
      <c r="H203" s="193">
        <v>1.238</v>
      </c>
      <c r="I203" s="194"/>
      <c r="J203" s="194"/>
      <c r="K203" s="195">
        <f>ROUND(P203*H203,2)</f>
        <v>0</v>
      </c>
      <c r="L203" s="191" t="s">
        <v>163</v>
      </c>
      <c r="M203" s="39"/>
      <c r="N203" s="196" t="s">
        <v>1</v>
      </c>
      <c r="O203" s="197" t="s">
        <v>38</v>
      </c>
      <c r="P203" s="198">
        <f>I203+J203</f>
        <v>0</v>
      </c>
      <c r="Q203" s="198">
        <f>ROUND(I203*H203,2)</f>
        <v>0</v>
      </c>
      <c r="R203" s="198">
        <f>ROUND(J203*H203,2)</f>
        <v>0</v>
      </c>
      <c r="S203" s="71"/>
      <c r="T203" s="199">
        <f>S203*H203</f>
        <v>0</v>
      </c>
      <c r="U203" s="199">
        <v>0</v>
      </c>
      <c r="V203" s="199">
        <f>U203*H203</f>
        <v>0</v>
      </c>
      <c r="W203" s="199">
        <v>1.671</v>
      </c>
      <c r="X203" s="200">
        <f>W203*H203</f>
        <v>2.0686979999999999</v>
      </c>
      <c r="Y203" s="34"/>
      <c r="Z203" s="34"/>
      <c r="AA203" s="34"/>
      <c r="AB203" s="34"/>
      <c r="AC203" s="34"/>
      <c r="AD203" s="34"/>
      <c r="AE203" s="34"/>
      <c r="AR203" s="201" t="s">
        <v>164</v>
      </c>
      <c r="AT203" s="201" t="s">
        <v>159</v>
      </c>
      <c r="AU203" s="201" t="s">
        <v>165</v>
      </c>
      <c r="AY203" s="17" t="s">
        <v>156</v>
      </c>
      <c r="BE203" s="202">
        <f>IF(O203="základní",K203,0)</f>
        <v>0</v>
      </c>
      <c r="BF203" s="202">
        <f>IF(O203="snížená",K203,0)</f>
        <v>0</v>
      </c>
      <c r="BG203" s="202">
        <f>IF(O203="zákl. přenesená",K203,0)</f>
        <v>0</v>
      </c>
      <c r="BH203" s="202">
        <f>IF(O203="sníž. přenesená",K203,0)</f>
        <v>0</v>
      </c>
      <c r="BI203" s="202">
        <f>IF(O203="nulová",K203,0)</f>
        <v>0</v>
      </c>
      <c r="BJ203" s="17" t="s">
        <v>165</v>
      </c>
      <c r="BK203" s="202">
        <f>ROUND(P203*H203,2)</f>
        <v>0</v>
      </c>
      <c r="BL203" s="17" t="s">
        <v>164</v>
      </c>
      <c r="BM203" s="201" t="s">
        <v>1106</v>
      </c>
    </row>
    <row r="204" spans="1:65" s="2" customFormat="1" ht="11.25">
      <c r="A204" s="34"/>
      <c r="B204" s="35"/>
      <c r="C204" s="36"/>
      <c r="D204" s="203" t="s">
        <v>167</v>
      </c>
      <c r="E204" s="36"/>
      <c r="F204" s="204" t="s">
        <v>296</v>
      </c>
      <c r="G204" s="36"/>
      <c r="H204" s="36"/>
      <c r="I204" s="205"/>
      <c r="J204" s="205"/>
      <c r="K204" s="36"/>
      <c r="L204" s="36"/>
      <c r="M204" s="39"/>
      <c r="N204" s="206"/>
      <c r="O204" s="207"/>
      <c r="P204" s="71"/>
      <c r="Q204" s="71"/>
      <c r="R204" s="71"/>
      <c r="S204" s="71"/>
      <c r="T204" s="71"/>
      <c r="U204" s="71"/>
      <c r="V204" s="71"/>
      <c r="W204" s="71"/>
      <c r="X204" s="72"/>
      <c r="Y204" s="34"/>
      <c r="Z204" s="34"/>
      <c r="AA204" s="34"/>
      <c r="AB204" s="34"/>
      <c r="AC204" s="34"/>
      <c r="AD204" s="34"/>
      <c r="AE204" s="34"/>
      <c r="AT204" s="17" t="s">
        <v>167</v>
      </c>
      <c r="AU204" s="17" t="s">
        <v>165</v>
      </c>
    </row>
    <row r="205" spans="1:65" s="13" customFormat="1" ht="11.25">
      <c r="B205" s="208"/>
      <c r="C205" s="209"/>
      <c r="D205" s="210" t="s">
        <v>194</v>
      </c>
      <c r="E205" s="211" t="s">
        <v>1</v>
      </c>
      <c r="F205" s="212" t="s">
        <v>1006</v>
      </c>
      <c r="G205" s="209"/>
      <c r="H205" s="211" t="s">
        <v>1</v>
      </c>
      <c r="I205" s="213"/>
      <c r="J205" s="213"/>
      <c r="K205" s="209"/>
      <c r="L205" s="209"/>
      <c r="M205" s="214"/>
      <c r="N205" s="215"/>
      <c r="O205" s="216"/>
      <c r="P205" s="216"/>
      <c r="Q205" s="216"/>
      <c r="R205" s="216"/>
      <c r="S205" s="216"/>
      <c r="T205" s="216"/>
      <c r="U205" s="216"/>
      <c r="V205" s="216"/>
      <c r="W205" s="216"/>
      <c r="X205" s="217"/>
      <c r="AT205" s="218" t="s">
        <v>194</v>
      </c>
      <c r="AU205" s="218" t="s">
        <v>165</v>
      </c>
      <c r="AV205" s="13" t="s">
        <v>82</v>
      </c>
      <c r="AW205" s="13" t="s">
        <v>5</v>
      </c>
      <c r="AX205" s="13" t="s">
        <v>74</v>
      </c>
      <c r="AY205" s="218" t="s">
        <v>156</v>
      </c>
    </row>
    <row r="206" spans="1:65" s="14" customFormat="1" ht="11.25">
      <c r="B206" s="219"/>
      <c r="C206" s="220"/>
      <c r="D206" s="210" t="s">
        <v>194</v>
      </c>
      <c r="E206" s="221" t="s">
        <v>1</v>
      </c>
      <c r="F206" s="222" t="s">
        <v>1107</v>
      </c>
      <c r="G206" s="220"/>
      <c r="H206" s="223">
        <v>1.238</v>
      </c>
      <c r="I206" s="224"/>
      <c r="J206" s="224"/>
      <c r="K206" s="220"/>
      <c r="L206" s="220"/>
      <c r="M206" s="225"/>
      <c r="N206" s="226"/>
      <c r="O206" s="227"/>
      <c r="P206" s="227"/>
      <c r="Q206" s="227"/>
      <c r="R206" s="227"/>
      <c r="S206" s="227"/>
      <c r="T206" s="227"/>
      <c r="U206" s="227"/>
      <c r="V206" s="227"/>
      <c r="W206" s="227"/>
      <c r="X206" s="228"/>
      <c r="AT206" s="229" t="s">
        <v>194</v>
      </c>
      <c r="AU206" s="229" t="s">
        <v>165</v>
      </c>
      <c r="AV206" s="14" t="s">
        <v>165</v>
      </c>
      <c r="AW206" s="14" t="s">
        <v>5</v>
      </c>
      <c r="AX206" s="14" t="s">
        <v>74</v>
      </c>
      <c r="AY206" s="229" t="s">
        <v>156</v>
      </c>
    </row>
    <row r="207" spans="1:65" s="15" customFormat="1" ht="11.25">
      <c r="B207" s="230"/>
      <c r="C207" s="231"/>
      <c r="D207" s="210" t="s">
        <v>194</v>
      </c>
      <c r="E207" s="232" t="s">
        <v>1</v>
      </c>
      <c r="F207" s="233" t="s">
        <v>197</v>
      </c>
      <c r="G207" s="231"/>
      <c r="H207" s="234">
        <v>1.238</v>
      </c>
      <c r="I207" s="235"/>
      <c r="J207" s="235"/>
      <c r="K207" s="231"/>
      <c r="L207" s="231"/>
      <c r="M207" s="236"/>
      <c r="N207" s="237"/>
      <c r="O207" s="238"/>
      <c r="P207" s="238"/>
      <c r="Q207" s="238"/>
      <c r="R207" s="238"/>
      <c r="S207" s="238"/>
      <c r="T207" s="238"/>
      <c r="U207" s="238"/>
      <c r="V207" s="238"/>
      <c r="W207" s="238"/>
      <c r="X207" s="239"/>
      <c r="AT207" s="240" t="s">
        <v>194</v>
      </c>
      <c r="AU207" s="240" t="s">
        <v>165</v>
      </c>
      <c r="AV207" s="15" t="s">
        <v>164</v>
      </c>
      <c r="AW207" s="15" t="s">
        <v>5</v>
      </c>
      <c r="AX207" s="15" t="s">
        <v>82</v>
      </c>
      <c r="AY207" s="240" t="s">
        <v>156</v>
      </c>
    </row>
    <row r="208" spans="1:65" s="2" customFormat="1" ht="24.2" customHeight="1">
      <c r="A208" s="34"/>
      <c r="B208" s="35"/>
      <c r="C208" s="189" t="s">
        <v>317</v>
      </c>
      <c r="D208" s="189" t="s">
        <v>159</v>
      </c>
      <c r="E208" s="190" t="s">
        <v>299</v>
      </c>
      <c r="F208" s="191" t="s">
        <v>300</v>
      </c>
      <c r="G208" s="192" t="s">
        <v>162</v>
      </c>
      <c r="H208" s="193">
        <v>1</v>
      </c>
      <c r="I208" s="194"/>
      <c r="J208" s="194"/>
      <c r="K208" s="195">
        <f>ROUND(P208*H208,2)</f>
        <v>0</v>
      </c>
      <c r="L208" s="191" t="s">
        <v>163</v>
      </c>
      <c r="M208" s="39"/>
      <c r="N208" s="196" t="s">
        <v>1</v>
      </c>
      <c r="O208" s="197" t="s">
        <v>38</v>
      </c>
      <c r="P208" s="198">
        <f>I208+J208</f>
        <v>0</v>
      </c>
      <c r="Q208" s="198">
        <f>ROUND(I208*H208,2)</f>
        <v>0</v>
      </c>
      <c r="R208" s="198">
        <f>ROUND(J208*H208,2)</f>
        <v>0</v>
      </c>
      <c r="S208" s="71"/>
      <c r="T208" s="199">
        <f>S208*H208</f>
        <v>0</v>
      </c>
      <c r="U208" s="199">
        <v>0</v>
      </c>
      <c r="V208" s="199">
        <f>U208*H208</f>
        <v>0</v>
      </c>
      <c r="W208" s="199">
        <v>0.68500000000000005</v>
      </c>
      <c r="X208" s="200">
        <f>W208*H208</f>
        <v>0.68500000000000005</v>
      </c>
      <c r="Y208" s="34"/>
      <c r="Z208" s="34"/>
      <c r="AA208" s="34"/>
      <c r="AB208" s="34"/>
      <c r="AC208" s="34"/>
      <c r="AD208" s="34"/>
      <c r="AE208" s="34"/>
      <c r="AR208" s="201" t="s">
        <v>164</v>
      </c>
      <c r="AT208" s="201" t="s">
        <v>159</v>
      </c>
      <c r="AU208" s="201" t="s">
        <v>165</v>
      </c>
      <c r="AY208" s="17" t="s">
        <v>156</v>
      </c>
      <c r="BE208" s="202">
        <f>IF(O208="základní",K208,0)</f>
        <v>0</v>
      </c>
      <c r="BF208" s="202">
        <f>IF(O208="snížená",K208,0)</f>
        <v>0</v>
      </c>
      <c r="BG208" s="202">
        <f>IF(O208="zákl. přenesená",K208,0)</f>
        <v>0</v>
      </c>
      <c r="BH208" s="202">
        <f>IF(O208="sníž. přenesená",K208,0)</f>
        <v>0</v>
      </c>
      <c r="BI208" s="202">
        <f>IF(O208="nulová",K208,0)</f>
        <v>0</v>
      </c>
      <c r="BJ208" s="17" t="s">
        <v>165</v>
      </c>
      <c r="BK208" s="202">
        <f>ROUND(P208*H208,2)</f>
        <v>0</v>
      </c>
      <c r="BL208" s="17" t="s">
        <v>164</v>
      </c>
      <c r="BM208" s="201" t="s">
        <v>1108</v>
      </c>
    </row>
    <row r="209" spans="1:65" s="2" customFormat="1" ht="11.25">
      <c r="A209" s="34"/>
      <c r="B209" s="35"/>
      <c r="C209" s="36"/>
      <c r="D209" s="203" t="s">
        <v>167</v>
      </c>
      <c r="E209" s="36"/>
      <c r="F209" s="204" t="s">
        <v>302</v>
      </c>
      <c r="G209" s="36"/>
      <c r="H209" s="36"/>
      <c r="I209" s="205"/>
      <c r="J209" s="205"/>
      <c r="K209" s="36"/>
      <c r="L209" s="36"/>
      <c r="M209" s="39"/>
      <c r="N209" s="206"/>
      <c r="O209" s="207"/>
      <c r="P209" s="71"/>
      <c r="Q209" s="71"/>
      <c r="R209" s="71"/>
      <c r="S209" s="71"/>
      <c r="T209" s="71"/>
      <c r="U209" s="71"/>
      <c r="V209" s="71"/>
      <c r="W209" s="71"/>
      <c r="X209" s="72"/>
      <c r="Y209" s="34"/>
      <c r="Z209" s="34"/>
      <c r="AA209" s="34"/>
      <c r="AB209" s="34"/>
      <c r="AC209" s="34"/>
      <c r="AD209" s="34"/>
      <c r="AE209" s="34"/>
      <c r="AT209" s="17" t="s">
        <v>167</v>
      </c>
      <c r="AU209" s="17" t="s">
        <v>165</v>
      </c>
    </row>
    <row r="210" spans="1:65" s="2" customFormat="1" ht="24.2" customHeight="1">
      <c r="A210" s="34"/>
      <c r="B210" s="35"/>
      <c r="C210" s="189" t="s">
        <v>8</v>
      </c>
      <c r="D210" s="189" t="s">
        <v>159</v>
      </c>
      <c r="E210" s="190" t="s">
        <v>867</v>
      </c>
      <c r="F210" s="191" t="s">
        <v>868</v>
      </c>
      <c r="G210" s="192" t="s">
        <v>180</v>
      </c>
      <c r="H210" s="193">
        <v>9</v>
      </c>
      <c r="I210" s="194"/>
      <c r="J210" s="194"/>
      <c r="K210" s="195">
        <f>ROUND(P210*H210,2)</f>
        <v>0</v>
      </c>
      <c r="L210" s="191" t="s">
        <v>163</v>
      </c>
      <c r="M210" s="39"/>
      <c r="N210" s="196" t="s">
        <v>1</v>
      </c>
      <c r="O210" s="197" t="s">
        <v>38</v>
      </c>
      <c r="P210" s="198">
        <f>I210+J210</f>
        <v>0</v>
      </c>
      <c r="Q210" s="198">
        <f>ROUND(I210*H210,2)</f>
        <v>0</v>
      </c>
      <c r="R210" s="198">
        <f>ROUND(J210*H210,2)</f>
        <v>0</v>
      </c>
      <c r="S210" s="71"/>
      <c r="T210" s="199">
        <f>S210*H210</f>
        <v>0</v>
      </c>
      <c r="U210" s="199">
        <v>0</v>
      </c>
      <c r="V210" s="199">
        <f>U210*H210</f>
        <v>0</v>
      </c>
      <c r="W210" s="199">
        <v>5.8000000000000003E-2</v>
      </c>
      <c r="X210" s="200">
        <f>W210*H210</f>
        <v>0.52200000000000002</v>
      </c>
      <c r="Y210" s="34"/>
      <c r="Z210" s="34"/>
      <c r="AA210" s="34"/>
      <c r="AB210" s="34"/>
      <c r="AC210" s="34"/>
      <c r="AD210" s="34"/>
      <c r="AE210" s="34"/>
      <c r="AR210" s="201" t="s">
        <v>164</v>
      </c>
      <c r="AT210" s="201" t="s">
        <v>159</v>
      </c>
      <c r="AU210" s="201" t="s">
        <v>165</v>
      </c>
      <c r="AY210" s="17" t="s">
        <v>156</v>
      </c>
      <c r="BE210" s="202">
        <f>IF(O210="základní",K210,0)</f>
        <v>0</v>
      </c>
      <c r="BF210" s="202">
        <f>IF(O210="snížená",K210,0)</f>
        <v>0</v>
      </c>
      <c r="BG210" s="202">
        <f>IF(O210="zákl. přenesená",K210,0)</f>
        <v>0</v>
      </c>
      <c r="BH210" s="202">
        <f>IF(O210="sníž. přenesená",K210,0)</f>
        <v>0</v>
      </c>
      <c r="BI210" s="202">
        <f>IF(O210="nulová",K210,0)</f>
        <v>0</v>
      </c>
      <c r="BJ210" s="17" t="s">
        <v>165</v>
      </c>
      <c r="BK210" s="202">
        <f>ROUND(P210*H210,2)</f>
        <v>0</v>
      </c>
      <c r="BL210" s="17" t="s">
        <v>164</v>
      </c>
      <c r="BM210" s="201" t="s">
        <v>1109</v>
      </c>
    </row>
    <row r="211" spans="1:65" s="2" customFormat="1" ht="11.25">
      <c r="A211" s="34"/>
      <c r="B211" s="35"/>
      <c r="C211" s="36"/>
      <c r="D211" s="203" t="s">
        <v>167</v>
      </c>
      <c r="E211" s="36"/>
      <c r="F211" s="204" t="s">
        <v>870</v>
      </c>
      <c r="G211" s="36"/>
      <c r="H211" s="36"/>
      <c r="I211" s="205"/>
      <c r="J211" s="205"/>
      <c r="K211" s="36"/>
      <c r="L211" s="36"/>
      <c r="M211" s="39"/>
      <c r="N211" s="206"/>
      <c r="O211" s="207"/>
      <c r="P211" s="71"/>
      <c r="Q211" s="71"/>
      <c r="R211" s="71"/>
      <c r="S211" s="71"/>
      <c r="T211" s="71"/>
      <c r="U211" s="71"/>
      <c r="V211" s="71"/>
      <c r="W211" s="71"/>
      <c r="X211" s="72"/>
      <c r="Y211" s="34"/>
      <c r="Z211" s="34"/>
      <c r="AA211" s="34"/>
      <c r="AB211" s="34"/>
      <c r="AC211" s="34"/>
      <c r="AD211" s="34"/>
      <c r="AE211" s="34"/>
      <c r="AT211" s="17" t="s">
        <v>167</v>
      </c>
      <c r="AU211" s="17" t="s">
        <v>165</v>
      </c>
    </row>
    <row r="212" spans="1:65" s="13" customFormat="1" ht="11.25">
      <c r="B212" s="208"/>
      <c r="C212" s="209"/>
      <c r="D212" s="210" t="s">
        <v>194</v>
      </c>
      <c r="E212" s="211" t="s">
        <v>1</v>
      </c>
      <c r="F212" s="212" t="s">
        <v>1110</v>
      </c>
      <c r="G212" s="209"/>
      <c r="H212" s="211" t="s">
        <v>1</v>
      </c>
      <c r="I212" s="213"/>
      <c r="J212" s="213"/>
      <c r="K212" s="209"/>
      <c r="L212" s="209"/>
      <c r="M212" s="214"/>
      <c r="N212" s="215"/>
      <c r="O212" s="216"/>
      <c r="P212" s="216"/>
      <c r="Q212" s="216"/>
      <c r="R212" s="216"/>
      <c r="S212" s="216"/>
      <c r="T212" s="216"/>
      <c r="U212" s="216"/>
      <c r="V212" s="216"/>
      <c r="W212" s="216"/>
      <c r="X212" s="217"/>
      <c r="AT212" s="218" t="s">
        <v>194</v>
      </c>
      <c r="AU212" s="218" t="s">
        <v>165</v>
      </c>
      <c r="AV212" s="13" t="s">
        <v>82</v>
      </c>
      <c r="AW212" s="13" t="s">
        <v>5</v>
      </c>
      <c r="AX212" s="13" t="s">
        <v>74</v>
      </c>
      <c r="AY212" s="218" t="s">
        <v>156</v>
      </c>
    </row>
    <row r="213" spans="1:65" s="14" customFormat="1" ht="11.25">
      <c r="B213" s="219"/>
      <c r="C213" s="220"/>
      <c r="D213" s="210" t="s">
        <v>194</v>
      </c>
      <c r="E213" s="221" t="s">
        <v>1</v>
      </c>
      <c r="F213" s="222" t="s">
        <v>211</v>
      </c>
      <c r="G213" s="220"/>
      <c r="H213" s="223">
        <v>9</v>
      </c>
      <c r="I213" s="224"/>
      <c r="J213" s="224"/>
      <c r="K213" s="220"/>
      <c r="L213" s="220"/>
      <c r="M213" s="225"/>
      <c r="N213" s="226"/>
      <c r="O213" s="227"/>
      <c r="P213" s="227"/>
      <c r="Q213" s="227"/>
      <c r="R213" s="227"/>
      <c r="S213" s="227"/>
      <c r="T213" s="227"/>
      <c r="U213" s="227"/>
      <c r="V213" s="227"/>
      <c r="W213" s="227"/>
      <c r="X213" s="228"/>
      <c r="AT213" s="229" t="s">
        <v>194</v>
      </c>
      <c r="AU213" s="229" t="s">
        <v>165</v>
      </c>
      <c r="AV213" s="14" t="s">
        <v>165</v>
      </c>
      <c r="AW213" s="14" t="s">
        <v>5</v>
      </c>
      <c r="AX213" s="14" t="s">
        <v>82</v>
      </c>
      <c r="AY213" s="229" t="s">
        <v>156</v>
      </c>
    </row>
    <row r="214" spans="1:65" s="2" customFormat="1" ht="37.9" customHeight="1">
      <c r="A214" s="34"/>
      <c r="B214" s="35"/>
      <c r="C214" s="189" t="s">
        <v>323</v>
      </c>
      <c r="D214" s="189" t="s">
        <v>159</v>
      </c>
      <c r="E214" s="190" t="s">
        <v>305</v>
      </c>
      <c r="F214" s="191" t="s">
        <v>306</v>
      </c>
      <c r="G214" s="192" t="s">
        <v>191</v>
      </c>
      <c r="H214" s="193">
        <v>62</v>
      </c>
      <c r="I214" s="194"/>
      <c r="J214" s="194"/>
      <c r="K214" s="195">
        <f>ROUND(P214*H214,2)</f>
        <v>0</v>
      </c>
      <c r="L214" s="191" t="s">
        <v>163</v>
      </c>
      <c r="M214" s="39"/>
      <c r="N214" s="196" t="s">
        <v>1</v>
      </c>
      <c r="O214" s="197" t="s">
        <v>38</v>
      </c>
      <c r="P214" s="198">
        <f>I214+J214</f>
        <v>0</v>
      </c>
      <c r="Q214" s="198">
        <f>ROUND(I214*H214,2)</f>
        <v>0</v>
      </c>
      <c r="R214" s="198">
        <f>ROUND(J214*H214,2)</f>
        <v>0</v>
      </c>
      <c r="S214" s="71"/>
      <c r="T214" s="199">
        <f>S214*H214</f>
        <v>0</v>
      </c>
      <c r="U214" s="199">
        <v>0</v>
      </c>
      <c r="V214" s="199">
        <f>U214*H214</f>
        <v>0</v>
      </c>
      <c r="W214" s="199">
        <v>0.02</v>
      </c>
      <c r="X214" s="200">
        <f>W214*H214</f>
        <v>1.24</v>
      </c>
      <c r="Y214" s="34"/>
      <c r="Z214" s="34"/>
      <c r="AA214" s="34"/>
      <c r="AB214" s="34"/>
      <c r="AC214" s="34"/>
      <c r="AD214" s="34"/>
      <c r="AE214" s="34"/>
      <c r="AR214" s="201" t="s">
        <v>164</v>
      </c>
      <c r="AT214" s="201" t="s">
        <v>159</v>
      </c>
      <c r="AU214" s="201" t="s">
        <v>165</v>
      </c>
      <c r="AY214" s="17" t="s">
        <v>156</v>
      </c>
      <c r="BE214" s="202">
        <f>IF(O214="základní",K214,0)</f>
        <v>0</v>
      </c>
      <c r="BF214" s="202">
        <f>IF(O214="snížená",K214,0)</f>
        <v>0</v>
      </c>
      <c r="BG214" s="202">
        <f>IF(O214="zákl. přenesená",K214,0)</f>
        <v>0</v>
      </c>
      <c r="BH214" s="202">
        <f>IF(O214="sníž. přenesená",K214,0)</f>
        <v>0</v>
      </c>
      <c r="BI214" s="202">
        <f>IF(O214="nulová",K214,0)</f>
        <v>0</v>
      </c>
      <c r="BJ214" s="17" t="s">
        <v>165</v>
      </c>
      <c r="BK214" s="202">
        <f>ROUND(P214*H214,2)</f>
        <v>0</v>
      </c>
      <c r="BL214" s="17" t="s">
        <v>164</v>
      </c>
      <c r="BM214" s="201" t="s">
        <v>1111</v>
      </c>
    </row>
    <row r="215" spans="1:65" s="2" customFormat="1" ht="11.25">
      <c r="A215" s="34"/>
      <c r="B215" s="35"/>
      <c r="C215" s="36"/>
      <c r="D215" s="203" t="s">
        <v>167</v>
      </c>
      <c r="E215" s="36"/>
      <c r="F215" s="204" t="s">
        <v>308</v>
      </c>
      <c r="G215" s="36"/>
      <c r="H215" s="36"/>
      <c r="I215" s="205"/>
      <c r="J215" s="205"/>
      <c r="K215" s="36"/>
      <c r="L215" s="36"/>
      <c r="M215" s="39"/>
      <c r="N215" s="206"/>
      <c r="O215" s="207"/>
      <c r="P215" s="71"/>
      <c r="Q215" s="71"/>
      <c r="R215" s="71"/>
      <c r="S215" s="71"/>
      <c r="T215" s="71"/>
      <c r="U215" s="71"/>
      <c r="V215" s="71"/>
      <c r="W215" s="71"/>
      <c r="X215" s="72"/>
      <c r="Y215" s="34"/>
      <c r="Z215" s="34"/>
      <c r="AA215" s="34"/>
      <c r="AB215" s="34"/>
      <c r="AC215" s="34"/>
      <c r="AD215" s="34"/>
      <c r="AE215" s="34"/>
      <c r="AT215" s="17" t="s">
        <v>167</v>
      </c>
      <c r="AU215" s="17" t="s">
        <v>165</v>
      </c>
    </row>
    <row r="216" spans="1:65" s="12" customFormat="1" ht="22.9" customHeight="1">
      <c r="B216" s="172"/>
      <c r="C216" s="173"/>
      <c r="D216" s="174" t="s">
        <v>73</v>
      </c>
      <c r="E216" s="187" t="s">
        <v>309</v>
      </c>
      <c r="F216" s="187" t="s">
        <v>310</v>
      </c>
      <c r="G216" s="173"/>
      <c r="H216" s="173"/>
      <c r="I216" s="176"/>
      <c r="J216" s="176"/>
      <c r="K216" s="188">
        <f>BK216</f>
        <v>0</v>
      </c>
      <c r="L216" s="173"/>
      <c r="M216" s="178"/>
      <c r="N216" s="179"/>
      <c r="O216" s="180"/>
      <c r="P216" s="180"/>
      <c r="Q216" s="181">
        <f>SUM(Q217:Q228)</f>
        <v>0</v>
      </c>
      <c r="R216" s="181">
        <f>SUM(R217:R228)</f>
        <v>0</v>
      </c>
      <c r="S216" s="180"/>
      <c r="T216" s="182">
        <f>SUM(T217:T228)</f>
        <v>0</v>
      </c>
      <c r="U216" s="180"/>
      <c r="V216" s="182">
        <f>SUM(V217:V228)</f>
        <v>0</v>
      </c>
      <c r="W216" s="180"/>
      <c r="X216" s="183">
        <f>SUM(X217:X228)</f>
        <v>0</v>
      </c>
      <c r="AR216" s="184" t="s">
        <v>82</v>
      </c>
      <c r="AT216" s="185" t="s">
        <v>73</v>
      </c>
      <c r="AU216" s="185" t="s">
        <v>82</v>
      </c>
      <c r="AY216" s="184" t="s">
        <v>156</v>
      </c>
      <c r="BK216" s="186">
        <f>SUM(BK217:BK228)</f>
        <v>0</v>
      </c>
    </row>
    <row r="217" spans="1:65" s="2" customFormat="1" ht="24.2" customHeight="1">
      <c r="A217" s="34"/>
      <c r="B217" s="35"/>
      <c r="C217" s="189" t="s">
        <v>328</v>
      </c>
      <c r="D217" s="189" t="s">
        <v>159</v>
      </c>
      <c r="E217" s="190" t="s">
        <v>312</v>
      </c>
      <c r="F217" s="191" t="s">
        <v>313</v>
      </c>
      <c r="G217" s="192" t="s">
        <v>314</v>
      </c>
      <c r="H217" s="193">
        <v>11.278</v>
      </c>
      <c r="I217" s="194"/>
      <c r="J217" s="194"/>
      <c r="K217" s="195">
        <f>ROUND(P217*H217,2)</f>
        <v>0</v>
      </c>
      <c r="L217" s="191" t="s">
        <v>163</v>
      </c>
      <c r="M217" s="39"/>
      <c r="N217" s="196" t="s">
        <v>1</v>
      </c>
      <c r="O217" s="197" t="s">
        <v>38</v>
      </c>
      <c r="P217" s="198">
        <f>I217+J217</f>
        <v>0</v>
      </c>
      <c r="Q217" s="198">
        <f>ROUND(I217*H217,2)</f>
        <v>0</v>
      </c>
      <c r="R217" s="198">
        <f>ROUND(J217*H217,2)</f>
        <v>0</v>
      </c>
      <c r="S217" s="71"/>
      <c r="T217" s="199">
        <f>S217*H217</f>
        <v>0</v>
      </c>
      <c r="U217" s="199">
        <v>0</v>
      </c>
      <c r="V217" s="199">
        <f>U217*H217</f>
        <v>0</v>
      </c>
      <c r="W217" s="199">
        <v>0</v>
      </c>
      <c r="X217" s="200">
        <f>W217*H217</f>
        <v>0</v>
      </c>
      <c r="Y217" s="34"/>
      <c r="Z217" s="34"/>
      <c r="AA217" s="34"/>
      <c r="AB217" s="34"/>
      <c r="AC217" s="34"/>
      <c r="AD217" s="34"/>
      <c r="AE217" s="34"/>
      <c r="AR217" s="201" t="s">
        <v>164</v>
      </c>
      <c r="AT217" s="201" t="s">
        <v>159</v>
      </c>
      <c r="AU217" s="201" t="s">
        <v>165</v>
      </c>
      <c r="AY217" s="17" t="s">
        <v>156</v>
      </c>
      <c r="BE217" s="202">
        <f>IF(O217="základní",K217,0)</f>
        <v>0</v>
      </c>
      <c r="BF217" s="202">
        <f>IF(O217="snížená",K217,0)</f>
        <v>0</v>
      </c>
      <c r="BG217" s="202">
        <f>IF(O217="zákl. přenesená",K217,0)</f>
        <v>0</v>
      </c>
      <c r="BH217" s="202">
        <f>IF(O217="sníž. přenesená",K217,0)</f>
        <v>0</v>
      </c>
      <c r="BI217" s="202">
        <f>IF(O217="nulová",K217,0)</f>
        <v>0</v>
      </c>
      <c r="BJ217" s="17" t="s">
        <v>165</v>
      </c>
      <c r="BK217" s="202">
        <f>ROUND(P217*H217,2)</f>
        <v>0</v>
      </c>
      <c r="BL217" s="17" t="s">
        <v>164</v>
      </c>
      <c r="BM217" s="201" t="s">
        <v>1112</v>
      </c>
    </row>
    <row r="218" spans="1:65" s="2" customFormat="1" ht="11.25">
      <c r="A218" s="34"/>
      <c r="B218" s="35"/>
      <c r="C218" s="36"/>
      <c r="D218" s="203" t="s">
        <v>167</v>
      </c>
      <c r="E218" s="36"/>
      <c r="F218" s="204" t="s">
        <v>316</v>
      </c>
      <c r="G218" s="36"/>
      <c r="H218" s="36"/>
      <c r="I218" s="205"/>
      <c r="J218" s="205"/>
      <c r="K218" s="36"/>
      <c r="L218" s="36"/>
      <c r="M218" s="39"/>
      <c r="N218" s="206"/>
      <c r="O218" s="207"/>
      <c r="P218" s="71"/>
      <c r="Q218" s="71"/>
      <c r="R218" s="71"/>
      <c r="S218" s="71"/>
      <c r="T218" s="71"/>
      <c r="U218" s="71"/>
      <c r="V218" s="71"/>
      <c r="W218" s="71"/>
      <c r="X218" s="72"/>
      <c r="Y218" s="34"/>
      <c r="Z218" s="34"/>
      <c r="AA218" s="34"/>
      <c r="AB218" s="34"/>
      <c r="AC218" s="34"/>
      <c r="AD218" s="34"/>
      <c r="AE218" s="34"/>
      <c r="AT218" s="17" t="s">
        <v>167</v>
      </c>
      <c r="AU218" s="17" t="s">
        <v>165</v>
      </c>
    </row>
    <row r="219" spans="1:65" s="2" customFormat="1" ht="33" customHeight="1">
      <c r="A219" s="34"/>
      <c r="B219" s="35"/>
      <c r="C219" s="189" t="s">
        <v>339</v>
      </c>
      <c r="D219" s="189" t="s">
        <v>159</v>
      </c>
      <c r="E219" s="190" t="s">
        <v>318</v>
      </c>
      <c r="F219" s="191" t="s">
        <v>319</v>
      </c>
      <c r="G219" s="192" t="s">
        <v>314</v>
      </c>
      <c r="H219" s="193">
        <v>11.278</v>
      </c>
      <c r="I219" s="194"/>
      <c r="J219" s="194"/>
      <c r="K219" s="195">
        <f>ROUND(P219*H219,2)</f>
        <v>0</v>
      </c>
      <c r="L219" s="191" t="s">
        <v>163</v>
      </c>
      <c r="M219" s="39"/>
      <c r="N219" s="196" t="s">
        <v>1</v>
      </c>
      <c r="O219" s="197" t="s">
        <v>38</v>
      </c>
      <c r="P219" s="198">
        <f>I219+J219</f>
        <v>0</v>
      </c>
      <c r="Q219" s="198">
        <f>ROUND(I219*H219,2)</f>
        <v>0</v>
      </c>
      <c r="R219" s="198">
        <f>ROUND(J219*H219,2)</f>
        <v>0</v>
      </c>
      <c r="S219" s="71"/>
      <c r="T219" s="199">
        <f>S219*H219</f>
        <v>0</v>
      </c>
      <c r="U219" s="199">
        <v>0</v>
      </c>
      <c r="V219" s="199">
        <f>U219*H219</f>
        <v>0</v>
      </c>
      <c r="W219" s="199">
        <v>0</v>
      </c>
      <c r="X219" s="200">
        <f>W219*H219</f>
        <v>0</v>
      </c>
      <c r="Y219" s="34"/>
      <c r="Z219" s="34"/>
      <c r="AA219" s="34"/>
      <c r="AB219" s="34"/>
      <c r="AC219" s="34"/>
      <c r="AD219" s="34"/>
      <c r="AE219" s="34"/>
      <c r="AR219" s="201" t="s">
        <v>164</v>
      </c>
      <c r="AT219" s="201" t="s">
        <v>159</v>
      </c>
      <c r="AU219" s="201" t="s">
        <v>165</v>
      </c>
      <c r="AY219" s="17" t="s">
        <v>156</v>
      </c>
      <c r="BE219" s="202">
        <f>IF(O219="základní",K219,0)</f>
        <v>0</v>
      </c>
      <c r="BF219" s="202">
        <f>IF(O219="snížená",K219,0)</f>
        <v>0</v>
      </c>
      <c r="BG219" s="202">
        <f>IF(O219="zákl. přenesená",K219,0)</f>
        <v>0</v>
      </c>
      <c r="BH219" s="202">
        <f>IF(O219="sníž. přenesená",K219,0)</f>
        <v>0</v>
      </c>
      <c r="BI219" s="202">
        <f>IF(O219="nulová",K219,0)</f>
        <v>0</v>
      </c>
      <c r="BJ219" s="17" t="s">
        <v>165</v>
      </c>
      <c r="BK219" s="202">
        <f>ROUND(P219*H219,2)</f>
        <v>0</v>
      </c>
      <c r="BL219" s="17" t="s">
        <v>164</v>
      </c>
      <c r="BM219" s="201" t="s">
        <v>1113</v>
      </c>
    </row>
    <row r="220" spans="1:65" s="2" customFormat="1" ht="11.25">
      <c r="A220" s="34"/>
      <c r="B220" s="35"/>
      <c r="C220" s="36"/>
      <c r="D220" s="203" t="s">
        <v>167</v>
      </c>
      <c r="E220" s="36"/>
      <c r="F220" s="204" t="s">
        <v>321</v>
      </c>
      <c r="G220" s="36"/>
      <c r="H220" s="36"/>
      <c r="I220" s="205"/>
      <c r="J220" s="205"/>
      <c r="K220" s="36"/>
      <c r="L220" s="36"/>
      <c r="M220" s="39"/>
      <c r="N220" s="206"/>
      <c r="O220" s="207"/>
      <c r="P220" s="71"/>
      <c r="Q220" s="71"/>
      <c r="R220" s="71"/>
      <c r="S220" s="71"/>
      <c r="T220" s="71"/>
      <c r="U220" s="71"/>
      <c r="V220" s="71"/>
      <c r="W220" s="71"/>
      <c r="X220" s="72"/>
      <c r="Y220" s="34"/>
      <c r="Z220" s="34"/>
      <c r="AA220" s="34"/>
      <c r="AB220" s="34"/>
      <c r="AC220" s="34"/>
      <c r="AD220" s="34"/>
      <c r="AE220" s="34"/>
      <c r="AT220" s="17" t="s">
        <v>167</v>
      </c>
      <c r="AU220" s="17" t="s">
        <v>165</v>
      </c>
    </row>
    <row r="221" spans="1:65" s="2" customFormat="1" ht="24.2" customHeight="1">
      <c r="A221" s="34"/>
      <c r="B221" s="35"/>
      <c r="C221" s="189" t="s">
        <v>334</v>
      </c>
      <c r="D221" s="189" t="s">
        <v>159</v>
      </c>
      <c r="E221" s="190" t="s">
        <v>324</v>
      </c>
      <c r="F221" s="191" t="s">
        <v>325</v>
      </c>
      <c r="G221" s="192" t="s">
        <v>314</v>
      </c>
      <c r="H221" s="193">
        <v>11.278</v>
      </c>
      <c r="I221" s="194"/>
      <c r="J221" s="194"/>
      <c r="K221" s="195">
        <f>ROUND(P221*H221,2)</f>
        <v>0</v>
      </c>
      <c r="L221" s="191" t="s">
        <v>163</v>
      </c>
      <c r="M221" s="39"/>
      <c r="N221" s="196" t="s">
        <v>1</v>
      </c>
      <c r="O221" s="197" t="s">
        <v>38</v>
      </c>
      <c r="P221" s="198">
        <f>I221+J221</f>
        <v>0</v>
      </c>
      <c r="Q221" s="198">
        <f>ROUND(I221*H221,2)</f>
        <v>0</v>
      </c>
      <c r="R221" s="198">
        <f>ROUND(J221*H221,2)</f>
        <v>0</v>
      </c>
      <c r="S221" s="71"/>
      <c r="T221" s="199">
        <f>S221*H221</f>
        <v>0</v>
      </c>
      <c r="U221" s="199">
        <v>0</v>
      </c>
      <c r="V221" s="199">
        <f>U221*H221</f>
        <v>0</v>
      </c>
      <c r="W221" s="199">
        <v>0</v>
      </c>
      <c r="X221" s="200">
        <f>W221*H221</f>
        <v>0</v>
      </c>
      <c r="Y221" s="34"/>
      <c r="Z221" s="34"/>
      <c r="AA221" s="34"/>
      <c r="AB221" s="34"/>
      <c r="AC221" s="34"/>
      <c r="AD221" s="34"/>
      <c r="AE221" s="34"/>
      <c r="AR221" s="201" t="s">
        <v>164</v>
      </c>
      <c r="AT221" s="201" t="s">
        <v>159</v>
      </c>
      <c r="AU221" s="201" t="s">
        <v>165</v>
      </c>
      <c r="AY221" s="17" t="s">
        <v>156</v>
      </c>
      <c r="BE221" s="202">
        <f>IF(O221="základní",K221,0)</f>
        <v>0</v>
      </c>
      <c r="BF221" s="202">
        <f>IF(O221="snížená",K221,0)</f>
        <v>0</v>
      </c>
      <c r="BG221" s="202">
        <f>IF(O221="zákl. přenesená",K221,0)</f>
        <v>0</v>
      </c>
      <c r="BH221" s="202">
        <f>IF(O221="sníž. přenesená",K221,0)</f>
        <v>0</v>
      </c>
      <c r="BI221" s="202">
        <f>IF(O221="nulová",K221,0)</f>
        <v>0</v>
      </c>
      <c r="BJ221" s="17" t="s">
        <v>165</v>
      </c>
      <c r="BK221" s="202">
        <f>ROUND(P221*H221,2)</f>
        <v>0</v>
      </c>
      <c r="BL221" s="17" t="s">
        <v>164</v>
      </c>
      <c r="BM221" s="201" t="s">
        <v>1114</v>
      </c>
    </row>
    <row r="222" spans="1:65" s="2" customFormat="1" ht="11.25">
      <c r="A222" s="34"/>
      <c r="B222" s="35"/>
      <c r="C222" s="36"/>
      <c r="D222" s="203" t="s">
        <v>167</v>
      </c>
      <c r="E222" s="36"/>
      <c r="F222" s="204" t="s">
        <v>327</v>
      </c>
      <c r="G222" s="36"/>
      <c r="H222" s="36"/>
      <c r="I222" s="205"/>
      <c r="J222" s="205"/>
      <c r="K222" s="36"/>
      <c r="L222" s="36"/>
      <c r="M222" s="39"/>
      <c r="N222" s="206"/>
      <c r="O222" s="207"/>
      <c r="P222" s="71"/>
      <c r="Q222" s="71"/>
      <c r="R222" s="71"/>
      <c r="S222" s="71"/>
      <c r="T222" s="71"/>
      <c r="U222" s="71"/>
      <c r="V222" s="71"/>
      <c r="W222" s="71"/>
      <c r="X222" s="72"/>
      <c r="Y222" s="34"/>
      <c r="Z222" s="34"/>
      <c r="AA222" s="34"/>
      <c r="AB222" s="34"/>
      <c r="AC222" s="34"/>
      <c r="AD222" s="34"/>
      <c r="AE222" s="34"/>
      <c r="AT222" s="17" t="s">
        <v>167</v>
      </c>
      <c r="AU222" s="17" t="s">
        <v>165</v>
      </c>
    </row>
    <row r="223" spans="1:65" s="2" customFormat="1" ht="24.2" customHeight="1">
      <c r="A223" s="34"/>
      <c r="B223" s="35"/>
      <c r="C223" s="189" t="s">
        <v>346</v>
      </c>
      <c r="D223" s="189" t="s">
        <v>159</v>
      </c>
      <c r="E223" s="190" t="s">
        <v>329</v>
      </c>
      <c r="F223" s="191" t="s">
        <v>330</v>
      </c>
      <c r="G223" s="192" t="s">
        <v>314</v>
      </c>
      <c r="H223" s="193">
        <v>11.278</v>
      </c>
      <c r="I223" s="194"/>
      <c r="J223" s="194"/>
      <c r="K223" s="195">
        <f>ROUND(P223*H223,2)</f>
        <v>0</v>
      </c>
      <c r="L223" s="191" t="s">
        <v>163</v>
      </c>
      <c r="M223" s="39"/>
      <c r="N223" s="196" t="s">
        <v>1</v>
      </c>
      <c r="O223" s="197" t="s">
        <v>38</v>
      </c>
      <c r="P223" s="198">
        <f>I223+J223</f>
        <v>0</v>
      </c>
      <c r="Q223" s="198">
        <f>ROUND(I223*H223,2)</f>
        <v>0</v>
      </c>
      <c r="R223" s="198">
        <f>ROUND(J223*H223,2)</f>
        <v>0</v>
      </c>
      <c r="S223" s="71"/>
      <c r="T223" s="199">
        <f>S223*H223</f>
        <v>0</v>
      </c>
      <c r="U223" s="199">
        <v>0</v>
      </c>
      <c r="V223" s="199">
        <f>U223*H223</f>
        <v>0</v>
      </c>
      <c r="W223" s="199">
        <v>0</v>
      </c>
      <c r="X223" s="200">
        <f>W223*H223</f>
        <v>0</v>
      </c>
      <c r="Y223" s="34"/>
      <c r="Z223" s="34"/>
      <c r="AA223" s="34"/>
      <c r="AB223" s="34"/>
      <c r="AC223" s="34"/>
      <c r="AD223" s="34"/>
      <c r="AE223" s="34"/>
      <c r="AR223" s="201" t="s">
        <v>164</v>
      </c>
      <c r="AT223" s="201" t="s">
        <v>159</v>
      </c>
      <c r="AU223" s="201" t="s">
        <v>165</v>
      </c>
      <c r="AY223" s="17" t="s">
        <v>156</v>
      </c>
      <c r="BE223" s="202">
        <f>IF(O223="základní",K223,0)</f>
        <v>0</v>
      </c>
      <c r="BF223" s="202">
        <f>IF(O223="snížená",K223,0)</f>
        <v>0</v>
      </c>
      <c r="BG223" s="202">
        <f>IF(O223="zákl. přenesená",K223,0)</f>
        <v>0</v>
      </c>
      <c r="BH223" s="202">
        <f>IF(O223="sníž. přenesená",K223,0)</f>
        <v>0</v>
      </c>
      <c r="BI223" s="202">
        <f>IF(O223="nulová",K223,0)</f>
        <v>0</v>
      </c>
      <c r="BJ223" s="17" t="s">
        <v>165</v>
      </c>
      <c r="BK223" s="202">
        <f>ROUND(P223*H223,2)</f>
        <v>0</v>
      </c>
      <c r="BL223" s="17" t="s">
        <v>164</v>
      </c>
      <c r="BM223" s="201" t="s">
        <v>1115</v>
      </c>
    </row>
    <row r="224" spans="1:65" s="2" customFormat="1" ht="11.25">
      <c r="A224" s="34"/>
      <c r="B224" s="35"/>
      <c r="C224" s="36"/>
      <c r="D224" s="203" t="s">
        <v>167</v>
      </c>
      <c r="E224" s="36"/>
      <c r="F224" s="204" t="s">
        <v>332</v>
      </c>
      <c r="G224" s="36"/>
      <c r="H224" s="36"/>
      <c r="I224" s="205"/>
      <c r="J224" s="205"/>
      <c r="K224" s="36"/>
      <c r="L224" s="36"/>
      <c r="M224" s="39"/>
      <c r="N224" s="206"/>
      <c r="O224" s="207"/>
      <c r="P224" s="71"/>
      <c r="Q224" s="71"/>
      <c r="R224" s="71"/>
      <c r="S224" s="71"/>
      <c r="T224" s="71"/>
      <c r="U224" s="71"/>
      <c r="V224" s="71"/>
      <c r="W224" s="71"/>
      <c r="X224" s="72"/>
      <c r="Y224" s="34"/>
      <c r="Z224" s="34"/>
      <c r="AA224" s="34"/>
      <c r="AB224" s="34"/>
      <c r="AC224" s="34"/>
      <c r="AD224" s="34"/>
      <c r="AE224" s="34"/>
      <c r="AT224" s="17" t="s">
        <v>167</v>
      </c>
      <c r="AU224" s="17" t="s">
        <v>165</v>
      </c>
    </row>
    <row r="225" spans="1:65" s="2" customFormat="1" ht="37.9" customHeight="1">
      <c r="A225" s="34"/>
      <c r="B225" s="35"/>
      <c r="C225" s="189" t="s">
        <v>360</v>
      </c>
      <c r="D225" s="189" t="s">
        <v>159</v>
      </c>
      <c r="E225" s="190" t="s">
        <v>335</v>
      </c>
      <c r="F225" s="191" t="s">
        <v>336</v>
      </c>
      <c r="G225" s="192" t="s">
        <v>314</v>
      </c>
      <c r="H225" s="193">
        <v>2.0979999999999999</v>
      </c>
      <c r="I225" s="194"/>
      <c r="J225" s="194"/>
      <c r="K225" s="195">
        <f>ROUND(P225*H225,2)</f>
        <v>0</v>
      </c>
      <c r="L225" s="191" t="s">
        <v>163</v>
      </c>
      <c r="M225" s="39"/>
      <c r="N225" s="196" t="s">
        <v>1</v>
      </c>
      <c r="O225" s="197" t="s">
        <v>38</v>
      </c>
      <c r="P225" s="198">
        <f>I225+J225</f>
        <v>0</v>
      </c>
      <c r="Q225" s="198">
        <f>ROUND(I225*H225,2)</f>
        <v>0</v>
      </c>
      <c r="R225" s="198">
        <f>ROUND(J225*H225,2)</f>
        <v>0</v>
      </c>
      <c r="S225" s="71"/>
      <c r="T225" s="199">
        <f>S225*H225</f>
        <v>0</v>
      </c>
      <c r="U225" s="199">
        <v>0</v>
      </c>
      <c r="V225" s="199">
        <f>U225*H225</f>
        <v>0</v>
      </c>
      <c r="W225" s="199">
        <v>0</v>
      </c>
      <c r="X225" s="200">
        <f>W225*H225</f>
        <v>0</v>
      </c>
      <c r="Y225" s="34"/>
      <c r="Z225" s="34"/>
      <c r="AA225" s="34"/>
      <c r="AB225" s="34"/>
      <c r="AC225" s="34"/>
      <c r="AD225" s="34"/>
      <c r="AE225" s="34"/>
      <c r="AR225" s="201" t="s">
        <v>164</v>
      </c>
      <c r="AT225" s="201" t="s">
        <v>159</v>
      </c>
      <c r="AU225" s="201" t="s">
        <v>165</v>
      </c>
      <c r="AY225" s="17" t="s">
        <v>156</v>
      </c>
      <c r="BE225" s="202">
        <f>IF(O225="základní",K225,0)</f>
        <v>0</v>
      </c>
      <c r="BF225" s="202">
        <f>IF(O225="snížená",K225,0)</f>
        <v>0</v>
      </c>
      <c r="BG225" s="202">
        <f>IF(O225="zákl. přenesená",K225,0)</f>
        <v>0</v>
      </c>
      <c r="BH225" s="202">
        <f>IF(O225="sníž. přenesená",K225,0)</f>
        <v>0</v>
      </c>
      <c r="BI225" s="202">
        <f>IF(O225="nulová",K225,0)</f>
        <v>0</v>
      </c>
      <c r="BJ225" s="17" t="s">
        <v>165</v>
      </c>
      <c r="BK225" s="202">
        <f>ROUND(P225*H225,2)</f>
        <v>0</v>
      </c>
      <c r="BL225" s="17" t="s">
        <v>164</v>
      </c>
      <c r="BM225" s="201" t="s">
        <v>1116</v>
      </c>
    </row>
    <row r="226" spans="1:65" s="2" customFormat="1" ht="11.25">
      <c r="A226" s="34"/>
      <c r="B226" s="35"/>
      <c r="C226" s="36"/>
      <c r="D226" s="203" t="s">
        <v>167</v>
      </c>
      <c r="E226" s="36"/>
      <c r="F226" s="204" t="s">
        <v>338</v>
      </c>
      <c r="G226" s="36"/>
      <c r="H226" s="36"/>
      <c r="I226" s="205"/>
      <c r="J226" s="205"/>
      <c r="K226" s="36"/>
      <c r="L226" s="36"/>
      <c r="M226" s="39"/>
      <c r="N226" s="206"/>
      <c r="O226" s="207"/>
      <c r="P226" s="71"/>
      <c r="Q226" s="71"/>
      <c r="R226" s="71"/>
      <c r="S226" s="71"/>
      <c r="T226" s="71"/>
      <c r="U226" s="71"/>
      <c r="V226" s="71"/>
      <c r="W226" s="71"/>
      <c r="X226" s="72"/>
      <c r="Y226" s="34"/>
      <c r="Z226" s="34"/>
      <c r="AA226" s="34"/>
      <c r="AB226" s="34"/>
      <c r="AC226" s="34"/>
      <c r="AD226" s="34"/>
      <c r="AE226" s="34"/>
      <c r="AT226" s="17" t="s">
        <v>167</v>
      </c>
      <c r="AU226" s="17" t="s">
        <v>165</v>
      </c>
    </row>
    <row r="227" spans="1:65" s="2" customFormat="1" ht="24.2" customHeight="1">
      <c r="A227" s="34"/>
      <c r="B227" s="35"/>
      <c r="C227" s="189" t="s">
        <v>351</v>
      </c>
      <c r="D227" s="189" t="s">
        <v>159</v>
      </c>
      <c r="E227" s="190" t="s">
        <v>340</v>
      </c>
      <c r="F227" s="191" t="s">
        <v>341</v>
      </c>
      <c r="G227" s="192" t="s">
        <v>314</v>
      </c>
      <c r="H227" s="193">
        <v>11.278</v>
      </c>
      <c r="I227" s="194"/>
      <c r="J227" s="194"/>
      <c r="K227" s="195">
        <f>ROUND(P227*H227,2)</f>
        <v>0</v>
      </c>
      <c r="L227" s="191" t="s">
        <v>163</v>
      </c>
      <c r="M227" s="39"/>
      <c r="N227" s="196" t="s">
        <v>1</v>
      </c>
      <c r="O227" s="197" t="s">
        <v>38</v>
      </c>
      <c r="P227" s="198">
        <f>I227+J227</f>
        <v>0</v>
      </c>
      <c r="Q227" s="198">
        <f>ROUND(I227*H227,2)</f>
        <v>0</v>
      </c>
      <c r="R227" s="198">
        <f>ROUND(J227*H227,2)</f>
        <v>0</v>
      </c>
      <c r="S227" s="71"/>
      <c r="T227" s="199">
        <f>S227*H227</f>
        <v>0</v>
      </c>
      <c r="U227" s="199">
        <v>0</v>
      </c>
      <c r="V227" s="199">
        <f>U227*H227</f>
        <v>0</v>
      </c>
      <c r="W227" s="199">
        <v>0</v>
      </c>
      <c r="X227" s="200">
        <f>W227*H227</f>
        <v>0</v>
      </c>
      <c r="Y227" s="34"/>
      <c r="Z227" s="34"/>
      <c r="AA227" s="34"/>
      <c r="AB227" s="34"/>
      <c r="AC227" s="34"/>
      <c r="AD227" s="34"/>
      <c r="AE227" s="34"/>
      <c r="AR227" s="201" t="s">
        <v>164</v>
      </c>
      <c r="AT227" s="201" t="s">
        <v>159</v>
      </c>
      <c r="AU227" s="201" t="s">
        <v>165</v>
      </c>
      <c r="AY227" s="17" t="s">
        <v>156</v>
      </c>
      <c r="BE227" s="202">
        <f>IF(O227="základní",K227,0)</f>
        <v>0</v>
      </c>
      <c r="BF227" s="202">
        <f>IF(O227="snížená",K227,0)</f>
        <v>0</v>
      </c>
      <c r="BG227" s="202">
        <f>IF(O227="zákl. přenesená",K227,0)</f>
        <v>0</v>
      </c>
      <c r="BH227" s="202">
        <f>IF(O227="sníž. přenesená",K227,0)</f>
        <v>0</v>
      </c>
      <c r="BI227" s="202">
        <f>IF(O227="nulová",K227,0)</f>
        <v>0</v>
      </c>
      <c r="BJ227" s="17" t="s">
        <v>165</v>
      </c>
      <c r="BK227" s="202">
        <f>ROUND(P227*H227,2)</f>
        <v>0</v>
      </c>
      <c r="BL227" s="17" t="s">
        <v>164</v>
      </c>
      <c r="BM227" s="201" t="s">
        <v>1117</v>
      </c>
    </row>
    <row r="228" spans="1:65" s="2" customFormat="1" ht="11.25">
      <c r="A228" s="34"/>
      <c r="B228" s="35"/>
      <c r="C228" s="36"/>
      <c r="D228" s="203" t="s">
        <v>167</v>
      </c>
      <c r="E228" s="36"/>
      <c r="F228" s="204" t="s">
        <v>343</v>
      </c>
      <c r="G228" s="36"/>
      <c r="H228" s="36"/>
      <c r="I228" s="205"/>
      <c r="J228" s="205"/>
      <c r="K228" s="36"/>
      <c r="L228" s="36"/>
      <c r="M228" s="39"/>
      <c r="N228" s="206"/>
      <c r="O228" s="207"/>
      <c r="P228" s="71"/>
      <c r="Q228" s="71"/>
      <c r="R228" s="71"/>
      <c r="S228" s="71"/>
      <c r="T228" s="71"/>
      <c r="U228" s="71"/>
      <c r="V228" s="71"/>
      <c r="W228" s="71"/>
      <c r="X228" s="72"/>
      <c r="Y228" s="34"/>
      <c r="Z228" s="34"/>
      <c r="AA228" s="34"/>
      <c r="AB228" s="34"/>
      <c r="AC228" s="34"/>
      <c r="AD228" s="34"/>
      <c r="AE228" s="34"/>
      <c r="AT228" s="17" t="s">
        <v>167</v>
      </c>
      <c r="AU228" s="17" t="s">
        <v>165</v>
      </c>
    </row>
    <row r="229" spans="1:65" s="12" customFormat="1" ht="22.9" customHeight="1">
      <c r="B229" s="172"/>
      <c r="C229" s="173"/>
      <c r="D229" s="174" t="s">
        <v>73</v>
      </c>
      <c r="E229" s="187" t="s">
        <v>344</v>
      </c>
      <c r="F229" s="187" t="s">
        <v>345</v>
      </c>
      <c r="G229" s="173"/>
      <c r="H229" s="173"/>
      <c r="I229" s="176"/>
      <c r="J229" s="176"/>
      <c r="K229" s="188">
        <f>BK229</f>
        <v>0</v>
      </c>
      <c r="L229" s="173"/>
      <c r="M229" s="178"/>
      <c r="N229" s="179"/>
      <c r="O229" s="180"/>
      <c r="P229" s="180"/>
      <c r="Q229" s="181">
        <f>SUM(Q230:Q233)</f>
        <v>0</v>
      </c>
      <c r="R229" s="181">
        <f>SUM(R230:R233)</f>
        <v>0</v>
      </c>
      <c r="S229" s="180"/>
      <c r="T229" s="182">
        <f>SUM(T230:T233)</f>
        <v>0</v>
      </c>
      <c r="U229" s="180"/>
      <c r="V229" s="182">
        <f>SUM(V230:V233)</f>
        <v>0</v>
      </c>
      <c r="W229" s="180"/>
      <c r="X229" s="183">
        <f>SUM(X230:X233)</f>
        <v>0</v>
      </c>
      <c r="AR229" s="184" t="s">
        <v>82</v>
      </c>
      <c r="AT229" s="185" t="s">
        <v>73</v>
      </c>
      <c r="AU229" s="185" t="s">
        <v>82</v>
      </c>
      <c r="AY229" s="184" t="s">
        <v>156</v>
      </c>
      <c r="BK229" s="186">
        <f>SUM(BK230:BK233)</f>
        <v>0</v>
      </c>
    </row>
    <row r="230" spans="1:65" s="2" customFormat="1" ht="24">
      <c r="A230" s="34"/>
      <c r="B230" s="35"/>
      <c r="C230" s="189" t="s">
        <v>365</v>
      </c>
      <c r="D230" s="189" t="s">
        <v>159</v>
      </c>
      <c r="E230" s="190" t="s">
        <v>347</v>
      </c>
      <c r="F230" s="191" t="s">
        <v>348</v>
      </c>
      <c r="G230" s="192" t="s">
        <v>314</v>
      </c>
      <c r="H230" s="193">
        <v>3.71</v>
      </c>
      <c r="I230" s="194"/>
      <c r="J230" s="194"/>
      <c r="K230" s="195">
        <f>ROUND(P230*H230,2)</f>
        <v>0</v>
      </c>
      <c r="L230" s="191" t="s">
        <v>163</v>
      </c>
      <c r="M230" s="39"/>
      <c r="N230" s="196" t="s">
        <v>1</v>
      </c>
      <c r="O230" s="197" t="s">
        <v>38</v>
      </c>
      <c r="P230" s="198">
        <f>I230+J230</f>
        <v>0</v>
      </c>
      <c r="Q230" s="198">
        <f>ROUND(I230*H230,2)</f>
        <v>0</v>
      </c>
      <c r="R230" s="198">
        <f>ROUND(J230*H230,2)</f>
        <v>0</v>
      </c>
      <c r="S230" s="71"/>
      <c r="T230" s="199">
        <f>S230*H230</f>
        <v>0</v>
      </c>
      <c r="U230" s="199">
        <v>0</v>
      </c>
      <c r="V230" s="199">
        <f>U230*H230</f>
        <v>0</v>
      </c>
      <c r="W230" s="199">
        <v>0</v>
      </c>
      <c r="X230" s="200">
        <f>W230*H230</f>
        <v>0</v>
      </c>
      <c r="Y230" s="34"/>
      <c r="Z230" s="34"/>
      <c r="AA230" s="34"/>
      <c r="AB230" s="34"/>
      <c r="AC230" s="34"/>
      <c r="AD230" s="34"/>
      <c r="AE230" s="34"/>
      <c r="AR230" s="201" t="s">
        <v>164</v>
      </c>
      <c r="AT230" s="201" t="s">
        <v>159</v>
      </c>
      <c r="AU230" s="201" t="s">
        <v>165</v>
      </c>
      <c r="AY230" s="17" t="s">
        <v>156</v>
      </c>
      <c r="BE230" s="202">
        <f>IF(O230="základní",K230,0)</f>
        <v>0</v>
      </c>
      <c r="BF230" s="202">
        <f>IF(O230="snížená",K230,0)</f>
        <v>0</v>
      </c>
      <c r="BG230" s="202">
        <f>IF(O230="zákl. přenesená",K230,0)</f>
        <v>0</v>
      </c>
      <c r="BH230" s="202">
        <f>IF(O230="sníž. přenesená",K230,0)</f>
        <v>0</v>
      </c>
      <c r="BI230" s="202">
        <f>IF(O230="nulová",K230,0)</f>
        <v>0</v>
      </c>
      <c r="BJ230" s="17" t="s">
        <v>165</v>
      </c>
      <c r="BK230" s="202">
        <f>ROUND(P230*H230,2)</f>
        <v>0</v>
      </c>
      <c r="BL230" s="17" t="s">
        <v>164</v>
      </c>
      <c r="BM230" s="201" t="s">
        <v>1118</v>
      </c>
    </row>
    <row r="231" spans="1:65" s="2" customFormat="1" ht="11.25">
      <c r="A231" s="34"/>
      <c r="B231" s="35"/>
      <c r="C231" s="36"/>
      <c r="D231" s="203" t="s">
        <v>167</v>
      </c>
      <c r="E231" s="36"/>
      <c r="F231" s="204" t="s">
        <v>350</v>
      </c>
      <c r="G231" s="36"/>
      <c r="H231" s="36"/>
      <c r="I231" s="205"/>
      <c r="J231" s="205"/>
      <c r="K231" s="36"/>
      <c r="L231" s="36"/>
      <c r="M231" s="39"/>
      <c r="N231" s="206"/>
      <c r="O231" s="207"/>
      <c r="P231" s="71"/>
      <c r="Q231" s="71"/>
      <c r="R231" s="71"/>
      <c r="S231" s="71"/>
      <c r="T231" s="71"/>
      <c r="U231" s="71"/>
      <c r="V231" s="71"/>
      <c r="W231" s="71"/>
      <c r="X231" s="72"/>
      <c r="Y231" s="34"/>
      <c r="Z231" s="34"/>
      <c r="AA231" s="34"/>
      <c r="AB231" s="34"/>
      <c r="AC231" s="34"/>
      <c r="AD231" s="34"/>
      <c r="AE231" s="34"/>
      <c r="AT231" s="17" t="s">
        <v>167</v>
      </c>
      <c r="AU231" s="17" t="s">
        <v>165</v>
      </c>
    </row>
    <row r="232" spans="1:65" s="2" customFormat="1" ht="24.2" customHeight="1">
      <c r="A232" s="34"/>
      <c r="B232" s="35"/>
      <c r="C232" s="189" t="s">
        <v>384</v>
      </c>
      <c r="D232" s="189" t="s">
        <v>159</v>
      </c>
      <c r="E232" s="190" t="s">
        <v>352</v>
      </c>
      <c r="F232" s="191" t="s">
        <v>353</v>
      </c>
      <c r="G232" s="192" t="s">
        <v>314</v>
      </c>
      <c r="H232" s="193">
        <v>3.71</v>
      </c>
      <c r="I232" s="194"/>
      <c r="J232" s="194"/>
      <c r="K232" s="195">
        <f>ROUND(P232*H232,2)</f>
        <v>0</v>
      </c>
      <c r="L232" s="191" t="s">
        <v>163</v>
      </c>
      <c r="M232" s="39"/>
      <c r="N232" s="196" t="s">
        <v>1</v>
      </c>
      <c r="O232" s="197" t="s">
        <v>38</v>
      </c>
      <c r="P232" s="198">
        <f>I232+J232</f>
        <v>0</v>
      </c>
      <c r="Q232" s="198">
        <f>ROUND(I232*H232,2)</f>
        <v>0</v>
      </c>
      <c r="R232" s="198">
        <f>ROUND(J232*H232,2)</f>
        <v>0</v>
      </c>
      <c r="S232" s="71"/>
      <c r="T232" s="199">
        <f>S232*H232</f>
        <v>0</v>
      </c>
      <c r="U232" s="199">
        <v>0</v>
      </c>
      <c r="V232" s="199">
        <f>U232*H232</f>
        <v>0</v>
      </c>
      <c r="W232" s="199">
        <v>0</v>
      </c>
      <c r="X232" s="200">
        <f>W232*H232</f>
        <v>0</v>
      </c>
      <c r="Y232" s="34"/>
      <c r="Z232" s="34"/>
      <c r="AA232" s="34"/>
      <c r="AB232" s="34"/>
      <c r="AC232" s="34"/>
      <c r="AD232" s="34"/>
      <c r="AE232" s="34"/>
      <c r="AR232" s="201" t="s">
        <v>164</v>
      </c>
      <c r="AT232" s="201" t="s">
        <v>159</v>
      </c>
      <c r="AU232" s="201" t="s">
        <v>165</v>
      </c>
      <c r="AY232" s="17" t="s">
        <v>156</v>
      </c>
      <c r="BE232" s="202">
        <f>IF(O232="základní",K232,0)</f>
        <v>0</v>
      </c>
      <c r="BF232" s="202">
        <f>IF(O232="snížená",K232,0)</f>
        <v>0</v>
      </c>
      <c r="BG232" s="202">
        <f>IF(O232="zákl. přenesená",K232,0)</f>
        <v>0</v>
      </c>
      <c r="BH232" s="202">
        <f>IF(O232="sníž. přenesená",K232,0)</f>
        <v>0</v>
      </c>
      <c r="BI232" s="202">
        <f>IF(O232="nulová",K232,0)</f>
        <v>0</v>
      </c>
      <c r="BJ232" s="17" t="s">
        <v>165</v>
      </c>
      <c r="BK232" s="202">
        <f>ROUND(P232*H232,2)</f>
        <v>0</v>
      </c>
      <c r="BL232" s="17" t="s">
        <v>164</v>
      </c>
      <c r="BM232" s="201" t="s">
        <v>1119</v>
      </c>
    </row>
    <row r="233" spans="1:65" s="2" customFormat="1" ht="11.25">
      <c r="A233" s="34"/>
      <c r="B233" s="35"/>
      <c r="C233" s="36"/>
      <c r="D233" s="203" t="s">
        <v>167</v>
      </c>
      <c r="E233" s="36"/>
      <c r="F233" s="204" t="s">
        <v>355</v>
      </c>
      <c r="G233" s="36"/>
      <c r="H233" s="36"/>
      <c r="I233" s="205"/>
      <c r="J233" s="205"/>
      <c r="K233" s="36"/>
      <c r="L233" s="36"/>
      <c r="M233" s="39"/>
      <c r="N233" s="206"/>
      <c r="O233" s="207"/>
      <c r="P233" s="71"/>
      <c r="Q233" s="71"/>
      <c r="R233" s="71"/>
      <c r="S233" s="71"/>
      <c r="T233" s="71"/>
      <c r="U233" s="71"/>
      <c r="V233" s="71"/>
      <c r="W233" s="71"/>
      <c r="X233" s="72"/>
      <c r="Y233" s="34"/>
      <c r="Z233" s="34"/>
      <c r="AA233" s="34"/>
      <c r="AB233" s="34"/>
      <c r="AC233" s="34"/>
      <c r="AD233" s="34"/>
      <c r="AE233" s="34"/>
      <c r="AT233" s="17" t="s">
        <v>167</v>
      </c>
      <c r="AU233" s="17" t="s">
        <v>165</v>
      </c>
    </row>
    <row r="234" spans="1:65" s="12" customFormat="1" ht="25.9" customHeight="1">
      <c r="B234" s="172"/>
      <c r="C234" s="173"/>
      <c r="D234" s="174" t="s">
        <v>73</v>
      </c>
      <c r="E234" s="175" t="s">
        <v>356</v>
      </c>
      <c r="F234" s="175" t="s">
        <v>357</v>
      </c>
      <c r="G234" s="173"/>
      <c r="H234" s="173"/>
      <c r="I234" s="176"/>
      <c r="J234" s="176"/>
      <c r="K234" s="177">
        <f>BK234</f>
        <v>0</v>
      </c>
      <c r="L234" s="173"/>
      <c r="M234" s="178"/>
      <c r="N234" s="179"/>
      <c r="O234" s="180"/>
      <c r="P234" s="180"/>
      <c r="Q234" s="181">
        <f>Q235+Q240+Q245+Q260+Q273+Q291+Q304+Q317+Q329+Q334+Q349</f>
        <v>0</v>
      </c>
      <c r="R234" s="181">
        <f>R235+R240+R245+R260+R273+R291+R304+R317+R329+R334+R349</f>
        <v>0</v>
      </c>
      <c r="S234" s="180"/>
      <c r="T234" s="182">
        <f>T235+T240+T245+T260+T273+T291+T304+T317+T329+T334+T349</f>
        <v>0</v>
      </c>
      <c r="U234" s="180"/>
      <c r="V234" s="182">
        <f>V235+V240+V245+V260+V273+V291+V304+V317+V329+V334+V349</f>
        <v>0.66165200000000013</v>
      </c>
      <c r="W234" s="180"/>
      <c r="X234" s="183">
        <f>X235+X240+X245+X260+X273+X291+X304+X317+X329+X334+X349</f>
        <v>0.64922399999999991</v>
      </c>
      <c r="AR234" s="184" t="s">
        <v>165</v>
      </c>
      <c r="AT234" s="185" t="s">
        <v>73</v>
      </c>
      <c r="AU234" s="185" t="s">
        <v>74</v>
      </c>
      <c r="AY234" s="184" t="s">
        <v>156</v>
      </c>
      <c r="BK234" s="186">
        <f>BK235+BK240+BK245+BK260+BK273+BK291+BK304+BK317+BK329+BK334+BK349</f>
        <v>0</v>
      </c>
    </row>
    <row r="235" spans="1:65" s="12" customFormat="1" ht="22.9" customHeight="1">
      <c r="B235" s="172"/>
      <c r="C235" s="173"/>
      <c r="D235" s="174" t="s">
        <v>73</v>
      </c>
      <c r="E235" s="187" t="s">
        <v>358</v>
      </c>
      <c r="F235" s="187" t="s">
        <v>359</v>
      </c>
      <c r="G235" s="173"/>
      <c r="H235" s="173"/>
      <c r="I235" s="176"/>
      <c r="J235" s="176"/>
      <c r="K235" s="188">
        <f>BK235</f>
        <v>0</v>
      </c>
      <c r="L235" s="173"/>
      <c r="M235" s="178"/>
      <c r="N235" s="179"/>
      <c r="O235" s="180"/>
      <c r="P235" s="180"/>
      <c r="Q235" s="181">
        <f>SUM(Q236:Q239)</f>
        <v>0</v>
      </c>
      <c r="R235" s="181">
        <f>SUM(R236:R239)</f>
        <v>0</v>
      </c>
      <c r="S235" s="180"/>
      <c r="T235" s="182">
        <f>SUM(T236:T239)</f>
        <v>0</v>
      </c>
      <c r="U235" s="180"/>
      <c r="V235" s="182">
        <f>SUM(V236:V239)</f>
        <v>3.5000000000000001E-3</v>
      </c>
      <c r="W235" s="180"/>
      <c r="X235" s="183">
        <f>SUM(X236:X239)</f>
        <v>4.0000000000000001E-3</v>
      </c>
      <c r="AR235" s="184" t="s">
        <v>165</v>
      </c>
      <c r="AT235" s="185" t="s">
        <v>73</v>
      </c>
      <c r="AU235" s="185" t="s">
        <v>82</v>
      </c>
      <c r="AY235" s="184" t="s">
        <v>156</v>
      </c>
      <c r="BK235" s="186">
        <f>SUM(BK236:BK239)</f>
        <v>0</v>
      </c>
    </row>
    <row r="236" spans="1:65" s="2" customFormat="1" ht="24.2" customHeight="1">
      <c r="A236" s="34"/>
      <c r="B236" s="35"/>
      <c r="C236" s="189" t="s">
        <v>389</v>
      </c>
      <c r="D236" s="189" t="s">
        <v>159</v>
      </c>
      <c r="E236" s="190" t="s">
        <v>361</v>
      </c>
      <c r="F236" s="191" t="s">
        <v>362</v>
      </c>
      <c r="G236" s="192" t="s">
        <v>191</v>
      </c>
      <c r="H236" s="193">
        <v>10</v>
      </c>
      <c r="I236" s="194"/>
      <c r="J236" s="194"/>
      <c r="K236" s="195">
        <f>ROUND(P236*H236,2)</f>
        <v>0</v>
      </c>
      <c r="L236" s="191" t="s">
        <v>163</v>
      </c>
      <c r="M236" s="39"/>
      <c r="N236" s="196" t="s">
        <v>1</v>
      </c>
      <c r="O236" s="197" t="s">
        <v>38</v>
      </c>
      <c r="P236" s="198">
        <f>I236+J236</f>
        <v>0</v>
      </c>
      <c r="Q236" s="198">
        <f>ROUND(I236*H236,2)</f>
        <v>0</v>
      </c>
      <c r="R236" s="198">
        <f>ROUND(J236*H236,2)</f>
        <v>0</v>
      </c>
      <c r="S236" s="71"/>
      <c r="T236" s="199">
        <f>S236*H236</f>
        <v>0</v>
      </c>
      <c r="U236" s="199">
        <v>3.5E-4</v>
      </c>
      <c r="V236" s="199">
        <f>U236*H236</f>
        <v>3.5000000000000001E-3</v>
      </c>
      <c r="W236" s="199">
        <v>0</v>
      </c>
      <c r="X236" s="200">
        <f>W236*H236</f>
        <v>0</v>
      </c>
      <c r="Y236" s="34"/>
      <c r="Z236" s="34"/>
      <c r="AA236" s="34"/>
      <c r="AB236" s="34"/>
      <c r="AC236" s="34"/>
      <c r="AD236" s="34"/>
      <c r="AE236" s="34"/>
      <c r="AR236" s="201" t="s">
        <v>248</v>
      </c>
      <c r="AT236" s="201" t="s">
        <v>159</v>
      </c>
      <c r="AU236" s="201" t="s">
        <v>165</v>
      </c>
      <c r="AY236" s="17" t="s">
        <v>156</v>
      </c>
      <c r="BE236" s="202">
        <f>IF(O236="základní",K236,0)</f>
        <v>0</v>
      </c>
      <c r="BF236" s="202">
        <f>IF(O236="snížená",K236,0)</f>
        <v>0</v>
      </c>
      <c r="BG236" s="202">
        <f>IF(O236="zákl. přenesená",K236,0)</f>
        <v>0</v>
      </c>
      <c r="BH236" s="202">
        <f>IF(O236="sníž. přenesená",K236,0)</f>
        <v>0</v>
      </c>
      <c r="BI236" s="202">
        <f>IF(O236="nulová",K236,0)</f>
        <v>0</v>
      </c>
      <c r="BJ236" s="17" t="s">
        <v>165</v>
      </c>
      <c r="BK236" s="202">
        <f>ROUND(P236*H236,2)</f>
        <v>0</v>
      </c>
      <c r="BL236" s="17" t="s">
        <v>248</v>
      </c>
      <c r="BM236" s="201" t="s">
        <v>1120</v>
      </c>
    </row>
    <row r="237" spans="1:65" s="2" customFormat="1" ht="11.25">
      <c r="A237" s="34"/>
      <c r="B237" s="35"/>
      <c r="C237" s="36"/>
      <c r="D237" s="203" t="s">
        <v>167</v>
      </c>
      <c r="E237" s="36"/>
      <c r="F237" s="204" t="s">
        <v>364</v>
      </c>
      <c r="G237" s="36"/>
      <c r="H237" s="36"/>
      <c r="I237" s="205"/>
      <c r="J237" s="205"/>
      <c r="K237" s="36"/>
      <c r="L237" s="36"/>
      <c r="M237" s="39"/>
      <c r="N237" s="206"/>
      <c r="O237" s="207"/>
      <c r="P237" s="71"/>
      <c r="Q237" s="71"/>
      <c r="R237" s="71"/>
      <c r="S237" s="71"/>
      <c r="T237" s="71"/>
      <c r="U237" s="71"/>
      <c r="V237" s="71"/>
      <c r="W237" s="71"/>
      <c r="X237" s="72"/>
      <c r="Y237" s="34"/>
      <c r="Z237" s="34"/>
      <c r="AA237" s="34"/>
      <c r="AB237" s="34"/>
      <c r="AC237" s="34"/>
      <c r="AD237" s="34"/>
      <c r="AE237" s="34"/>
      <c r="AT237" s="17" t="s">
        <v>167</v>
      </c>
      <c r="AU237" s="17" t="s">
        <v>165</v>
      </c>
    </row>
    <row r="238" spans="1:65" s="2" customFormat="1" ht="24.2" customHeight="1">
      <c r="A238" s="34"/>
      <c r="B238" s="35"/>
      <c r="C238" s="189" t="s">
        <v>394</v>
      </c>
      <c r="D238" s="189" t="s">
        <v>159</v>
      </c>
      <c r="E238" s="190" t="s">
        <v>366</v>
      </c>
      <c r="F238" s="191" t="s">
        <v>367</v>
      </c>
      <c r="G238" s="192" t="s">
        <v>191</v>
      </c>
      <c r="H238" s="193">
        <v>10</v>
      </c>
      <c r="I238" s="194"/>
      <c r="J238" s="194"/>
      <c r="K238" s="195">
        <f>ROUND(P238*H238,2)</f>
        <v>0</v>
      </c>
      <c r="L238" s="191" t="s">
        <v>163</v>
      </c>
      <c r="M238" s="39"/>
      <c r="N238" s="196" t="s">
        <v>1</v>
      </c>
      <c r="O238" s="197" t="s">
        <v>38</v>
      </c>
      <c r="P238" s="198">
        <f>I238+J238</f>
        <v>0</v>
      </c>
      <c r="Q238" s="198">
        <f>ROUND(I238*H238,2)</f>
        <v>0</v>
      </c>
      <c r="R238" s="198">
        <f>ROUND(J238*H238,2)</f>
        <v>0</v>
      </c>
      <c r="S238" s="71"/>
      <c r="T238" s="199">
        <f>S238*H238</f>
        <v>0</v>
      </c>
      <c r="U238" s="199">
        <v>0</v>
      </c>
      <c r="V238" s="199">
        <f>U238*H238</f>
        <v>0</v>
      </c>
      <c r="W238" s="199">
        <v>4.0000000000000002E-4</v>
      </c>
      <c r="X238" s="200">
        <f>W238*H238</f>
        <v>4.0000000000000001E-3</v>
      </c>
      <c r="Y238" s="34"/>
      <c r="Z238" s="34"/>
      <c r="AA238" s="34"/>
      <c r="AB238" s="34"/>
      <c r="AC238" s="34"/>
      <c r="AD238" s="34"/>
      <c r="AE238" s="34"/>
      <c r="AR238" s="201" t="s">
        <v>248</v>
      </c>
      <c r="AT238" s="201" t="s">
        <v>159</v>
      </c>
      <c r="AU238" s="201" t="s">
        <v>165</v>
      </c>
      <c r="AY238" s="17" t="s">
        <v>156</v>
      </c>
      <c r="BE238" s="202">
        <f>IF(O238="základní",K238,0)</f>
        <v>0</v>
      </c>
      <c r="BF238" s="202">
        <f>IF(O238="snížená",K238,0)</f>
        <v>0</v>
      </c>
      <c r="BG238" s="202">
        <f>IF(O238="zákl. přenesená",K238,0)</f>
        <v>0</v>
      </c>
      <c r="BH238" s="202">
        <f>IF(O238="sníž. přenesená",K238,0)</f>
        <v>0</v>
      </c>
      <c r="BI238" s="202">
        <f>IF(O238="nulová",K238,0)</f>
        <v>0</v>
      </c>
      <c r="BJ238" s="17" t="s">
        <v>165</v>
      </c>
      <c r="BK238" s="202">
        <f>ROUND(P238*H238,2)</f>
        <v>0</v>
      </c>
      <c r="BL238" s="17" t="s">
        <v>248</v>
      </c>
      <c r="BM238" s="201" t="s">
        <v>1121</v>
      </c>
    </row>
    <row r="239" spans="1:65" s="2" customFormat="1" ht="11.25">
      <c r="A239" s="34"/>
      <c r="B239" s="35"/>
      <c r="C239" s="36"/>
      <c r="D239" s="203" t="s">
        <v>167</v>
      </c>
      <c r="E239" s="36"/>
      <c r="F239" s="204" t="s">
        <v>369</v>
      </c>
      <c r="G239" s="36"/>
      <c r="H239" s="36"/>
      <c r="I239" s="205"/>
      <c r="J239" s="205"/>
      <c r="K239" s="36"/>
      <c r="L239" s="36"/>
      <c r="M239" s="39"/>
      <c r="N239" s="206"/>
      <c r="O239" s="207"/>
      <c r="P239" s="71"/>
      <c r="Q239" s="71"/>
      <c r="R239" s="71"/>
      <c r="S239" s="71"/>
      <c r="T239" s="71"/>
      <c r="U239" s="71"/>
      <c r="V239" s="71"/>
      <c r="W239" s="71"/>
      <c r="X239" s="72"/>
      <c r="Y239" s="34"/>
      <c r="Z239" s="34"/>
      <c r="AA239" s="34"/>
      <c r="AB239" s="34"/>
      <c r="AC239" s="34"/>
      <c r="AD239" s="34"/>
      <c r="AE239" s="34"/>
      <c r="AT239" s="17" t="s">
        <v>167</v>
      </c>
      <c r="AU239" s="17" t="s">
        <v>165</v>
      </c>
    </row>
    <row r="240" spans="1:65" s="12" customFormat="1" ht="22.9" customHeight="1">
      <c r="B240" s="172"/>
      <c r="C240" s="173"/>
      <c r="D240" s="174" t="s">
        <v>73</v>
      </c>
      <c r="E240" s="187" t="s">
        <v>370</v>
      </c>
      <c r="F240" s="187" t="s">
        <v>371</v>
      </c>
      <c r="G240" s="173"/>
      <c r="H240" s="173"/>
      <c r="I240" s="176"/>
      <c r="J240" s="176"/>
      <c r="K240" s="188">
        <f>BK240</f>
        <v>0</v>
      </c>
      <c r="L240" s="173"/>
      <c r="M240" s="178"/>
      <c r="N240" s="179"/>
      <c r="O240" s="180"/>
      <c r="P240" s="180"/>
      <c r="Q240" s="181">
        <f>SUM(Q241:Q244)</f>
        <v>0</v>
      </c>
      <c r="R240" s="181">
        <f>SUM(R241:R244)</f>
        <v>0</v>
      </c>
      <c r="S240" s="180"/>
      <c r="T240" s="182">
        <f>SUM(T241:T244)</f>
        <v>0</v>
      </c>
      <c r="U240" s="180"/>
      <c r="V240" s="182">
        <f>SUM(V241:V244)</f>
        <v>5.7239999999999999E-3</v>
      </c>
      <c r="W240" s="180"/>
      <c r="X240" s="183">
        <f>SUM(X241:X244)</f>
        <v>0</v>
      </c>
      <c r="AR240" s="184" t="s">
        <v>165</v>
      </c>
      <c r="AT240" s="185" t="s">
        <v>73</v>
      </c>
      <c r="AU240" s="185" t="s">
        <v>82</v>
      </c>
      <c r="AY240" s="184" t="s">
        <v>156</v>
      </c>
      <c r="BK240" s="186">
        <f>SUM(BK241:BK244)</f>
        <v>0</v>
      </c>
    </row>
    <row r="241" spans="1:65" s="2" customFormat="1" ht="33" customHeight="1">
      <c r="A241" s="34"/>
      <c r="B241" s="35"/>
      <c r="C241" s="189" t="s">
        <v>680</v>
      </c>
      <c r="D241" s="189" t="s">
        <v>159</v>
      </c>
      <c r="E241" s="190" t="s">
        <v>373</v>
      </c>
      <c r="F241" s="191" t="s">
        <v>374</v>
      </c>
      <c r="G241" s="192" t="s">
        <v>180</v>
      </c>
      <c r="H241" s="193">
        <v>1.5</v>
      </c>
      <c r="I241" s="194"/>
      <c r="J241" s="194"/>
      <c r="K241" s="195">
        <f>ROUND(P241*H241,2)</f>
        <v>0</v>
      </c>
      <c r="L241" s="191" t="s">
        <v>163</v>
      </c>
      <c r="M241" s="39"/>
      <c r="N241" s="196" t="s">
        <v>1</v>
      </c>
      <c r="O241" s="197" t="s">
        <v>38</v>
      </c>
      <c r="P241" s="198">
        <f>I241+J241</f>
        <v>0</v>
      </c>
      <c r="Q241" s="198">
        <f>ROUND(I241*H241,2)</f>
        <v>0</v>
      </c>
      <c r="R241" s="198">
        <f>ROUND(J241*H241,2)</f>
        <v>0</v>
      </c>
      <c r="S241" s="71"/>
      <c r="T241" s="199">
        <f>S241*H241</f>
        <v>0</v>
      </c>
      <c r="U241" s="199">
        <v>4.4999999999999999E-4</v>
      </c>
      <c r="V241" s="199">
        <f>U241*H241</f>
        <v>6.7500000000000004E-4</v>
      </c>
      <c r="W241" s="199">
        <v>0</v>
      </c>
      <c r="X241" s="200">
        <f>W241*H241</f>
        <v>0</v>
      </c>
      <c r="Y241" s="34"/>
      <c r="Z241" s="34"/>
      <c r="AA241" s="34"/>
      <c r="AB241" s="34"/>
      <c r="AC241" s="34"/>
      <c r="AD241" s="34"/>
      <c r="AE241" s="34"/>
      <c r="AR241" s="201" t="s">
        <v>248</v>
      </c>
      <c r="AT241" s="201" t="s">
        <v>159</v>
      </c>
      <c r="AU241" s="201" t="s">
        <v>165</v>
      </c>
      <c r="AY241" s="17" t="s">
        <v>156</v>
      </c>
      <c r="BE241" s="202">
        <f>IF(O241="základní",K241,0)</f>
        <v>0</v>
      </c>
      <c r="BF241" s="202">
        <f>IF(O241="snížená",K241,0)</f>
        <v>0</v>
      </c>
      <c r="BG241" s="202">
        <f>IF(O241="zákl. přenesená",K241,0)</f>
        <v>0</v>
      </c>
      <c r="BH241" s="202">
        <f>IF(O241="sníž. přenesená",K241,0)</f>
        <v>0</v>
      </c>
      <c r="BI241" s="202">
        <f>IF(O241="nulová",K241,0)</f>
        <v>0</v>
      </c>
      <c r="BJ241" s="17" t="s">
        <v>165</v>
      </c>
      <c r="BK241" s="202">
        <f>ROUND(P241*H241,2)</f>
        <v>0</v>
      </c>
      <c r="BL241" s="17" t="s">
        <v>248</v>
      </c>
      <c r="BM241" s="201" t="s">
        <v>1122</v>
      </c>
    </row>
    <row r="242" spans="1:65" s="2" customFormat="1" ht="11.25">
      <c r="A242" s="34"/>
      <c r="B242" s="35"/>
      <c r="C242" s="36"/>
      <c r="D242" s="203" t="s">
        <v>167</v>
      </c>
      <c r="E242" s="36"/>
      <c r="F242" s="204" t="s">
        <v>376</v>
      </c>
      <c r="G242" s="36"/>
      <c r="H242" s="36"/>
      <c r="I242" s="205"/>
      <c r="J242" s="205"/>
      <c r="K242" s="36"/>
      <c r="L242" s="36"/>
      <c r="M242" s="39"/>
      <c r="N242" s="206"/>
      <c r="O242" s="207"/>
      <c r="P242" s="71"/>
      <c r="Q242" s="71"/>
      <c r="R242" s="71"/>
      <c r="S242" s="71"/>
      <c r="T242" s="71"/>
      <c r="U242" s="71"/>
      <c r="V242" s="71"/>
      <c r="W242" s="71"/>
      <c r="X242" s="72"/>
      <c r="Y242" s="34"/>
      <c r="Z242" s="34"/>
      <c r="AA242" s="34"/>
      <c r="AB242" s="34"/>
      <c r="AC242" s="34"/>
      <c r="AD242" s="34"/>
      <c r="AE242" s="34"/>
      <c r="AT242" s="17" t="s">
        <v>167</v>
      </c>
      <c r="AU242" s="17" t="s">
        <v>165</v>
      </c>
    </row>
    <row r="243" spans="1:65" s="2" customFormat="1" ht="24.2" customHeight="1">
      <c r="A243" s="34"/>
      <c r="B243" s="35"/>
      <c r="C243" s="241" t="s">
        <v>866</v>
      </c>
      <c r="D243" s="241" t="s">
        <v>242</v>
      </c>
      <c r="E243" s="242" t="s">
        <v>378</v>
      </c>
      <c r="F243" s="243" t="s">
        <v>379</v>
      </c>
      <c r="G243" s="244" t="s">
        <v>180</v>
      </c>
      <c r="H243" s="245">
        <v>1.53</v>
      </c>
      <c r="I243" s="246"/>
      <c r="J243" s="247"/>
      <c r="K243" s="248">
        <f>ROUND(P243*H243,2)</f>
        <v>0</v>
      </c>
      <c r="L243" s="243" t="s">
        <v>163</v>
      </c>
      <c r="M243" s="249"/>
      <c r="N243" s="250" t="s">
        <v>1</v>
      </c>
      <c r="O243" s="197" t="s">
        <v>38</v>
      </c>
      <c r="P243" s="198">
        <f>I243+J243</f>
        <v>0</v>
      </c>
      <c r="Q243" s="198">
        <f>ROUND(I243*H243,2)</f>
        <v>0</v>
      </c>
      <c r="R243" s="198">
        <f>ROUND(J243*H243,2)</f>
        <v>0</v>
      </c>
      <c r="S243" s="71"/>
      <c r="T243" s="199">
        <f>S243*H243</f>
        <v>0</v>
      </c>
      <c r="U243" s="199">
        <v>3.3E-3</v>
      </c>
      <c r="V243" s="199">
        <f>U243*H243</f>
        <v>5.0489999999999997E-3</v>
      </c>
      <c r="W243" s="199">
        <v>0</v>
      </c>
      <c r="X243" s="200">
        <f>W243*H243</f>
        <v>0</v>
      </c>
      <c r="Y243" s="34"/>
      <c r="Z243" s="34"/>
      <c r="AA243" s="34"/>
      <c r="AB243" s="34"/>
      <c r="AC243" s="34"/>
      <c r="AD243" s="34"/>
      <c r="AE243" s="34"/>
      <c r="AR243" s="201" t="s">
        <v>346</v>
      </c>
      <c r="AT243" s="201" t="s">
        <v>242</v>
      </c>
      <c r="AU243" s="201" t="s">
        <v>165</v>
      </c>
      <c r="AY243" s="17" t="s">
        <v>156</v>
      </c>
      <c r="BE243" s="202">
        <f>IF(O243="základní",K243,0)</f>
        <v>0</v>
      </c>
      <c r="BF243" s="202">
        <f>IF(O243="snížená",K243,0)</f>
        <v>0</v>
      </c>
      <c r="BG243" s="202">
        <f>IF(O243="zákl. přenesená",K243,0)</f>
        <v>0</v>
      </c>
      <c r="BH243" s="202">
        <f>IF(O243="sníž. přenesená",K243,0)</f>
        <v>0</v>
      </c>
      <c r="BI243" s="202">
        <f>IF(O243="nulová",K243,0)</f>
        <v>0</v>
      </c>
      <c r="BJ243" s="17" t="s">
        <v>165</v>
      </c>
      <c r="BK243" s="202">
        <f>ROUND(P243*H243,2)</f>
        <v>0</v>
      </c>
      <c r="BL243" s="17" t="s">
        <v>248</v>
      </c>
      <c r="BM243" s="201" t="s">
        <v>1123</v>
      </c>
    </row>
    <row r="244" spans="1:65" s="14" customFormat="1" ht="11.25">
      <c r="B244" s="219"/>
      <c r="C244" s="220"/>
      <c r="D244" s="210" t="s">
        <v>194</v>
      </c>
      <c r="E244" s="220"/>
      <c r="F244" s="222" t="s">
        <v>1124</v>
      </c>
      <c r="G244" s="220"/>
      <c r="H244" s="223">
        <v>1.53</v>
      </c>
      <c r="I244" s="224"/>
      <c r="J244" s="224"/>
      <c r="K244" s="220"/>
      <c r="L244" s="220"/>
      <c r="M244" s="225"/>
      <c r="N244" s="226"/>
      <c r="O244" s="227"/>
      <c r="P244" s="227"/>
      <c r="Q244" s="227"/>
      <c r="R244" s="227"/>
      <c r="S244" s="227"/>
      <c r="T244" s="227"/>
      <c r="U244" s="227"/>
      <c r="V244" s="227"/>
      <c r="W244" s="227"/>
      <c r="X244" s="228"/>
      <c r="AT244" s="229" t="s">
        <v>194</v>
      </c>
      <c r="AU244" s="229" t="s">
        <v>165</v>
      </c>
      <c r="AV244" s="14" t="s">
        <v>165</v>
      </c>
      <c r="AW244" s="14" t="s">
        <v>4</v>
      </c>
      <c r="AX244" s="14" t="s">
        <v>82</v>
      </c>
      <c r="AY244" s="229" t="s">
        <v>156</v>
      </c>
    </row>
    <row r="245" spans="1:65" s="12" customFormat="1" ht="22.9" customHeight="1">
      <c r="B245" s="172"/>
      <c r="C245" s="173"/>
      <c r="D245" s="174" t="s">
        <v>73</v>
      </c>
      <c r="E245" s="187" t="s">
        <v>382</v>
      </c>
      <c r="F245" s="187" t="s">
        <v>383</v>
      </c>
      <c r="G245" s="173"/>
      <c r="H245" s="173"/>
      <c r="I245" s="176"/>
      <c r="J245" s="176"/>
      <c r="K245" s="188">
        <f>BK245</f>
        <v>0</v>
      </c>
      <c r="L245" s="173"/>
      <c r="M245" s="178"/>
      <c r="N245" s="179"/>
      <c r="O245" s="180"/>
      <c r="P245" s="180"/>
      <c r="Q245" s="181">
        <f>SUM(Q246:Q259)</f>
        <v>0</v>
      </c>
      <c r="R245" s="181">
        <f>SUM(R246:R259)</f>
        <v>0</v>
      </c>
      <c r="S245" s="180"/>
      <c r="T245" s="182">
        <f>SUM(T246:T259)</f>
        <v>0</v>
      </c>
      <c r="U245" s="180"/>
      <c r="V245" s="182">
        <f>SUM(V246:V259)</f>
        <v>0.30835999999999997</v>
      </c>
      <c r="W245" s="180"/>
      <c r="X245" s="183">
        <f>SUM(X246:X259)</f>
        <v>0.35499999999999998</v>
      </c>
      <c r="AR245" s="184" t="s">
        <v>165</v>
      </c>
      <c r="AT245" s="185" t="s">
        <v>73</v>
      </c>
      <c r="AU245" s="185" t="s">
        <v>82</v>
      </c>
      <c r="AY245" s="184" t="s">
        <v>156</v>
      </c>
      <c r="BK245" s="186">
        <f>SUM(BK246:BK259)</f>
        <v>0</v>
      </c>
    </row>
    <row r="246" spans="1:65" s="2" customFormat="1" ht="24.2" customHeight="1">
      <c r="A246" s="34"/>
      <c r="B246" s="35"/>
      <c r="C246" s="189" t="s">
        <v>402</v>
      </c>
      <c r="D246" s="189" t="s">
        <v>159</v>
      </c>
      <c r="E246" s="190" t="s">
        <v>385</v>
      </c>
      <c r="F246" s="191" t="s">
        <v>386</v>
      </c>
      <c r="G246" s="192" t="s">
        <v>162</v>
      </c>
      <c r="H246" s="193">
        <v>1</v>
      </c>
      <c r="I246" s="194"/>
      <c r="J246" s="194"/>
      <c r="K246" s="195">
        <f>ROUND(P246*H246,2)</f>
        <v>0</v>
      </c>
      <c r="L246" s="191" t="s">
        <v>163</v>
      </c>
      <c r="M246" s="39"/>
      <c r="N246" s="196" t="s">
        <v>1</v>
      </c>
      <c r="O246" s="197" t="s">
        <v>38</v>
      </c>
      <c r="P246" s="198">
        <f>I246+J246</f>
        <v>0</v>
      </c>
      <c r="Q246" s="198">
        <f>ROUND(I246*H246,2)</f>
        <v>0</v>
      </c>
      <c r="R246" s="198">
        <f>ROUND(J246*H246,2)</f>
        <v>0</v>
      </c>
      <c r="S246" s="71"/>
      <c r="T246" s="199">
        <f>S246*H246</f>
        <v>0</v>
      </c>
      <c r="U246" s="199">
        <v>9.0000000000000006E-5</v>
      </c>
      <c r="V246" s="199">
        <f>U246*H246</f>
        <v>9.0000000000000006E-5</v>
      </c>
      <c r="W246" s="199">
        <v>0.35499999999999998</v>
      </c>
      <c r="X246" s="200">
        <f>W246*H246</f>
        <v>0.35499999999999998</v>
      </c>
      <c r="Y246" s="34"/>
      <c r="Z246" s="34"/>
      <c r="AA246" s="34"/>
      <c r="AB246" s="34"/>
      <c r="AC246" s="34"/>
      <c r="AD246" s="34"/>
      <c r="AE246" s="34"/>
      <c r="AR246" s="201" t="s">
        <v>248</v>
      </c>
      <c r="AT246" s="201" t="s">
        <v>159</v>
      </c>
      <c r="AU246" s="201" t="s">
        <v>165</v>
      </c>
      <c r="AY246" s="17" t="s">
        <v>156</v>
      </c>
      <c r="BE246" s="202">
        <f>IF(O246="základní",K246,0)</f>
        <v>0</v>
      </c>
      <c r="BF246" s="202">
        <f>IF(O246="snížená",K246,0)</f>
        <v>0</v>
      </c>
      <c r="BG246" s="202">
        <f>IF(O246="zákl. přenesená",K246,0)</f>
        <v>0</v>
      </c>
      <c r="BH246" s="202">
        <f>IF(O246="sníž. přenesená",K246,0)</f>
        <v>0</v>
      </c>
      <c r="BI246" s="202">
        <f>IF(O246="nulová",K246,0)</f>
        <v>0</v>
      </c>
      <c r="BJ246" s="17" t="s">
        <v>165</v>
      </c>
      <c r="BK246" s="202">
        <f>ROUND(P246*H246,2)</f>
        <v>0</v>
      </c>
      <c r="BL246" s="17" t="s">
        <v>248</v>
      </c>
      <c r="BM246" s="201" t="s">
        <v>1125</v>
      </c>
    </row>
    <row r="247" spans="1:65" s="2" customFormat="1" ht="11.25">
      <c r="A247" s="34"/>
      <c r="B247" s="35"/>
      <c r="C247" s="36"/>
      <c r="D247" s="203" t="s">
        <v>167</v>
      </c>
      <c r="E247" s="36"/>
      <c r="F247" s="204" t="s">
        <v>388</v>
      </c>
      <c r="G247" s="36"/>
      <c r="H247" s="36"/>
      <c r="I247" s="205"/>
      <c r="J247" s="205"/>
      <c r="K247" s="36"/>
      <c r="L247" s="36"/>
      <c r="M247" s="39"/>
      <c r="N247" s="206"/>
      <c r="O247" s="207"/>
      <c r="P247" s="71"/>
      <c r="Q247" s="71"/>
      <c r="R247" s="71"/>
      <c r="S247" s="71"/>
      <c r="T247" s="71"/>
      <c r="U247" s="71"/>
      <c r="V247" s="71"/>
      <c r="W247" s="71"/>
      <c r="X247" s="72"/>
      <c r="Y247" s="34"/>
      <c r="Z247" s="34"/>
      <c r="AA247" s="34"/>
      <c r="AB247" s="34"/>
      <c r="AC247" s="34"/>
      <c r="AD247" s="34"/>
      <c r="AE247" s="34"/>
      <c r="AT247" s="17" t="s">
        <v>167</v>
      </c>
      <c r="AU247" s="17" t="s">
        <v>165</v>
      </c>
    </row>
    <row r="248" spans="1:65" s="2" customFormat="1" ht="24.2" customHeight="1">
      <c r="A248" s="34"/>
      <c r="B248" s="35"/>
      <c r="C248" s="189" t="s">
        <v>407</v>
      </c>
      <c r="D248" s="189" t="s">
        <v>159</v>
      </c>
      <c r="E248" s="190" t="s">
        <v>390</v>
      </c>
      <c r="F248" s="191" t="s">
        <v>391</v>
      </c>
      <c r="G248" s="192" t="s">
        <v>175</v>
      </c>
      <c r="H248" s="193">
        <v>1</v>
      </c>
      <c r="I248" s="194"/>
      <c r="J248" s="194"/>
      <c r="K248" s="195">
        <f>ROUND(P248*H248,2)</f>
        <v>0</v>
      </c>
      <c r="L248" s="191" t="s">
        <v>163</v>
      </c>
      <c r="M248" s="39"/>
      <c r="N248" s="196" t="s">
        <v>1</v>
      </c>
      <c r="O248" s="197" t="s">
        <v>38</v>
      </c>
      <c r="P248" s="198">
        <f>I248+J248</f>
        <v>0</v>
      </c>
      <c r="Q248" s="198">
        <f>ROUND(I248*H248,2)</f>
        <v>0</v>
      </c>
      <c r="R248" s="198">
        <f>ROUND(J248*H248,2)</f>
        <v>0</v>
      </c>
      <c r="S248" s="71"/>
      <c r="T248" s="199">
        <f>S248*H248</f>
        <v>0</v>
      </c>
      <c r="U248" s="199">
        <v>1.027E-2</v>
      </c>
      <c r="V248" s="199">
        <f>U248*H248</f>
        <v>1.027E-2</v>
      </c>
      <c r="W248" s="199">
        <v>0</v>
      </c>
      <c r="X248" s="200">
        <f>W248*H248</f>
        <v>0</v>
      </c>
      <c r="Y248" s="34"/>
      <c r="Z248" s="34"/>
      <c r="AA248" s="34"/>
      <c r="AB248" s="34"/>
      <c r="AC248" s="34"/>
      <c r="AD248" s="34"/>
      <c r="AE248" s="34"/>
      <c r="AR248" s="201" t="s">
        <v>248</v>
      </c>
      <c r="AT248" s="201" t="s">
        <v>159</v>
      </c>
      <c r="AU248" s="201" t="s">
        <v>165</v>
      </c>
      <c r="AY248" s="17" t="s">
        <v>156</v>
      </c>
      <c r="BE248" s="202">
        <f>IF(O248="základní",K248,0)</f>
        <v>0</v>
      </c>
      <c r="BF248" s="202">
        <f>IF(O248="snížená",K248,0)</f>
        <v>0</v>
      </c>
      <c r="BG248" s="202">
        <f>IF(O248="zákl. přenesená",K248,0)</f>
        <v>0</v>
      </c>
      <c r="BH248" s="202">
        <f>IF(O248="sníž. přenesená",K248,0)</f>
        <v>0</v>
      </c>
      <c r="BI248" s="202">
        <f>IF(O248="nulová",K248,0)</f>
        <v>0</v>
      </c>
      <c r="BJ248" s="17" t="s">
        <v>165</v>
      </c>
      <c r="BK248" s="202">
        <f>ROUND(P248*H248,2)</f>
        <v>0</v>
      </c>
      <c r="BL248" s="17" t="s">
        <v>248</v>
      </c>
      <c r="BM248" s="201" t="s">
        <v>1126</v>
      </c>
    </row>
    <row r="249" spans="1:65" s="2" customFormat="1" ht="11.25">
      <c r="A249" s="34"/>
      <c r="B249" s="35"/>
      <c r="C249" s="36"/>
      <c r="D249" s="203" t="s">
        <v>167</v>
      </c>
      <c r="E249" s="36"/>
      <c r="F249" s="204" t="s">
        <v>393</v>
      </c>
      <c r="G249" s="36"/>
      <c r="H249" s="36"/>
      <c r="I249" s="205"/>
      <c r="J249" s="205"/>
      <c r="K249" s="36"/>
      <c r="L249" s="36"/>
      <c r="M249" s="39"/>
      <c r="N249" s="206"/>
      <c r="O249" s="207"/>
      <c r="P249" s="71"/>
      <c r="Q249" s="71"/>
      <c r="R249" s="71"/>
      <c r="S249" s="71"/>
      <c r="T249" s="71"/>
      <c r="U249" s="71"/>
      <c r="V249" s="71"/>
      <c r="W249" s="71"/>
      <c r="X249" s="72"/>
      <c r="Y249" s="34"/>
      <c r="Z249" s="34"/>
      <c r="AA249" s="34"/>
      <c r="AB249" s="34"/>
      <c r="AC249" s="34"/>
      <c r="AD249" s="34"/>
      <c r="AE249" s="34"/>
      <c r="AT249" s="17" t="s">
        <v>167</v>
      </c>
      <c r="AU249" s="17" t="s">
        <v>165</v>
      </c>
    </row>
    <row r="250" spans="1:65" s="2" customFormat="1" ht="24.2" customHeight="1">
      <c r="A250" s="34"/>
      <c r="B250" s="35"/>
      <c r="C250" s="241" t="s">
        <v>484</v>
      </c>
      <c r="D250" s="241" t="s">
        <v>242</v>
      </c>
      <c r="E250" s="242" t="s">
        <v>395</v>
      </c>
      <c r="F250" s="243" t="s">
        <v>396</v>
      </c>
      <c r="G250" s="244" t="s">
        <v>162</v>
      </c>
      <c r="H250" s="245">
        <v>1</v>
      </c>
      <c r="I250" s="246"/>
      <c r="J250" s="247"/>
      <c r="K250" s="248">
        <f>ROUND(P250*H250,2)</f>
        <v>0</v>
      </c>
      <c r="L250" s="243" t="s">
        <v>163</v>
      </c>
      <c r="M250" s="249"/>
      <c r="N250" s="250" t="s">
        <v>1</v>
      </c>
      <c r="O250" s="197" t="s">
        <v>38</v>
      </c>
      <c r="P250" s="198">
        <f>I250+J250</f>
        <v>0</v>
      </c>
      <c r="Q250" s="198">
        <f>ROUND(I250*H250,2)</f>
        <v>0</v>
      </c>
      <c r="R250" s="198">
        <f>ROUND(J250*H250,2)</f>
        <v>0</v>
      </c>
      <c r="S250" s="71"/>
      <c r="T250" s="199">
        <f>S250*H250</f>
        <v>0</v>
      </c>
      <c r="U250" s="199">
        <v>0.29799999999999999</v>
      </c>
      <c r="V250" s="199">
        <f>U250*H250</f>
        <v>0.29799999999999999</v>
      </c>
      <c r="W250" s="199">
        <v>0</v>
      </c>
      <c r="X250" s="200">
        <f>W250*H250</f>
        <v>0</v>
      </c>
      <c r="Y250" s="34"/>
      <c r="Z250" s="34"/>
      <c r="AA250" s="34"/>
      <c r="AB250" s="34"/>
      <c r="AC250" s="34"/>
      <c r="AD250" s="34"/>
      <c r="AE250" s="34"/>
      <c r="AR250" s="201" t="s">
        <v>346</v>
      </c>
      <c r="AT250" s="201" t="s">
        <v>242</v>
      </c>
      <c r="AU250" s="201" t="s">
        <v>165</v>
      </c>
      <c r="AY250" s="17" t="s">
        <v>156</v>
      </c>
      <c r="BE250" s="202">
        <f>IF(O250="základní",K250,0)</f>
        <v>0</v>
      </c>
      <c r="BF250" s="202">
        <f>IF(O250="snížená",K250,0)</f>
        <v>0</v>
      </c>
      <c r="BG250" s="202">
        <f>IF(O250="zákl. přenesená",K250,0)</f>
        <v>0</v>
      </c>
      <c r="BH250" s="202">
        <f>IF(O250="sníž. přenesená",K250,0)</f>
        <v>0</v>
      </c>
      <c r="BI250" s="202">
        <f>IF(O250="nulová",K250,0)</f>
        <v>0</v>
      </c>
      <c r="BJ250" s="17" t="s">
        <v>165</v>
      </c>
      <c r="BK250" s="202">
        <f>ROUND(P250*H250,2)</f>
        <v>0</v>
      </c>
      <c r="BL250" s="17" t="s">
        <v>248</v>
      </c>
      <c r="BM250" s="201" t="s">
        <v>1127</v>
      </c>
    </row>
    <row r="251" spans="1:65" s="2" customFormat="1" ht="24.2" customHeight="1">
      <c r="A251" s="34"/>
      <c r="B251" s="35"/>
      <c r="C251" s="189" t="s">
        <v>489</v>
      </c>
      <c r="D251" s="189" t="s">
        <v>159</v>
      </c>
      <c r="E251" s="190" t="s">
        <v>403</v>
      </c>
      <c r="F251" s="191" t="s">
        <v>404</v>
      </c>
      <c r="G251" s="192" t="s">
        <v>162</v>
      </c>
      <c r="H251" s="193">
        <v>1</v>
      </c>
      <c r="I251" s="194"/>
      <c r="J251" s="194"/>
      <c r="K251" s="195">
        <f>ROUND(P251*H251,2)</f>
        <v>0</v>
      </c>
      <c r="L251" s="191" t="s">
        <v>163</v>
      </c>
      <c r="M251" s="39"/>
      <c r="N251" s="196" t="s">
        <v>1</v>
      </c>
      <c r="O251" s="197" t="s">
        <v>38</v>
      </c>
      <c r="P251" s="198">
        <f>I251+J251</f>
        <v>0</v>
      </c>
      <c r="Q251" s="198">
        <f>ROUND(I251*H251,2)</f>
        <v>0</v>
      </c>
      <c r="R251" s="198">
        <f>ROUND(J251*H251,2)</f>
        <v>0</v>
      </c>
      <c r="S251" s="71"/>
      <c r="T251" s="199">
        <f>S251*H251</f>
        <v>0</v>
      </c>
      <c r="U251" s="199">
        <v>0</v>
      </c>
      <c r="V251" s="199">
        <f>U251*H251</f>
        <v>0</v>
      </c>
      <c r="W251" s="199">
        <v>0</v>
      </c>
      <c r="X251" s="200">
        <f>W251*H251</f>
        <v>0</v>
      </c>
      <c r="Y251" s="34"/>
      <c r="Z251" s="34"/>
      <c r="AA251" s="34"/>
      <c r="AB251" s="34"/>
      <c r="AC251" s="34"/>
      <c r="AD251" s="34"/>
      <c r="AE251" s="34"/>
      <c r="AR251" s="201" t="s">
        <v>248</v>
      </c>
      <c r="AT251" s="201" t="s">
        <v>159</v>
      </c>
      <c r="AU251" s="201" t="s">
        <v>165</v>
      </c>
      <c r="AY251" s="17" t="s">
        <v>156</v>
      </c>
      <c r="BE251" s="202">
        <f>IF(O251="základní",K251,0)</f>
        <v>0</v>
      </c>
      <c r="BF251" s="202">
        <f>IF(O251="snížená",K251,0)</f>
        <v>0</v>
      </c>
      <c r="BG251" s="202">
        <f>IF(O251="zákl. přenesená",K251,0)</f>
        <v>0</v>
      </c>
      <c r="BH251" s="202">
        <f>IF(O251="sníž. přenesená",K251,0)</f>
        <v>0</v>
      </c>
      <c r="BI251" s="202">
        <f>IF(O251="nulová",K251,0)</f>
        <v>0</v>
      </c>
      <c r="BJ251" s="17" t="s">
        <v>165</v>
      </c>
      <c r="BK251" s="202">
        <f>ROUND(P251*H251,2)</f>
        <v>0</v>
      </c>
      <c r="BL251" s="17" t="s">
        <v>248</v>
      </c>
      <c r="BM251" s="201" t="s">
        <v>1128</v>
      </c>
    </row>
    <row r="252" spans="1:65" s="2" customFormat="1" ht="11.25">
      <c r="A252" s="34"/>
      <c r="B252" s="35"/>
      <c r="C252" s="36"/>
      <c r="D252" s="203" t="s">
        <v>167</v>
      </c>
      <c r="E252" s="36"/>
      <c r="F252" s="204" t="s">
        <v>406</v>
      </c>
      <c r="G252" s="36"/>
      <c r="H252" s="36"/>
      <c r="I252" s="205"/>
      <c r="J252" s="205"/>
      <c r="K252" s="36"/>
      <c r="L252" s="36"/>
      <c r="M252" s="39"/>
      <c r="N252" s="206"/>
      <c r="O252" s="207"/>
      <c r="P252" s="71"/>
      <c r="Q252" s="71"/>
      <c r="R252" s="71"/>
      <c r="S252" s="71"/>
      <c r="T252" s="71"/>
      <c r="U252" s="71"/>
      <c r="V252" s="71"/>
      <c r="W252" s="71"/>
      <c r="X252" s="72"/>
      <c r="Y252" s="34"/>
      <c r="Z252" s="34"/>
      <c r="AA252" s="34"/>
      <c r="AB252" s="34"/>
      <c r="AC252" s="34"/>
      <c r="AD252" s="34"/>
      <c r="AE252" s="34"/>
      <c r="AT252" s="17" t="s">
        <v>167</v>
      </c>
      <c r="AU252" s="17" t="s">
        <v>165</v>
      </c>
    </row>
    <row r="253" spans="1:65" s="2" customFormat="1" ht="24.2" customHeight="1">
      <c r="A253" s="34"/>
      <c r="B253" s="35"/>
      <c r="C253" s="189" t="s">
        <v>494</v>
      </c>
      <c r="D253" s="189" t="s">
        <v>159</v>
      </c>
      <c r="E253" s="190" t="s">
        <v>408</v>
      </c>
      <c r="F253" s="191" t="s">
        <v>409</v>
      </c>
      <c r="G253" s="192" t="s">
        <v>314</v>
      </c>
      <c r="H253" s="193">
        <v>0.308</v>
      </c>
      <c r="I253" s="194"/>
      <c r="J253" s="194"/>
      <c r="K253" s="195">
        <f>ROUND(P253*H253,2)</f>
        <v>0</v>
      </c>
      <c r="L253" s="191" t="s">
        <v>163</v>
      </c>
      <c r="M253" s="39"/>
      <c r="N253" s="196" t="s">
        <v>1</v>
      </c>
      <c r="O253" s="197" t="s">
        <v>38</v>
      </c>
      <c r="P253" s="198">
        <f>I253+J253</f>
        <v>0</v>
      </c>
      <c r="Q253" s="198">
        <f>ROUND(I253*H253,2)</f>
        <v>0</v>
      </c>
      <c r="R253" s="198">
        <f>ROUND(J253*H253,2)</f>
        <v>0</v>
      </c>
      <c r="S253" s="71"/>
      <c r="T253" s="199">
        <f>S253*H253</f>
        <v>0</v>
      </c>
      <c r="U253" s="199">
        <v>0</v>
      </c>
      <c r="V253" s="199">
        <f>U253*H253</f>
        <v>0</v>
      </c>
      <c r="W253" s="199">
        <v>0</v>
      </c>
      <c r="X253" s="200">
        <f>W253*H253</f>
        <v>0</v>
      </c>
      <c r="Y253" s="34"/>
      <c r="Z253" s="34"/>
      <c r="AA253" s="34"/>
      <c r="AB253" s="34"/>
      <c r="AC253" s="34"/>
      <c r="AD253" s="34"/>
      <c r="AE253" s="34"/>
      <c r="AR253" s="201" t="s">
        <v>248</v>
      </c>
      <c r="AT253" s="201" t="s">
        <v>159</v>
      </c>
      <c r="AU253" s="201" t="s">
        <v>165</v>
      </c>
      <c r="AY253" s="17" t="s">
        <v>156</v>
      </c>
      <c r="BE253" s="202">
        <f>IF(O253="základní",K253,0)</f>
        <v>0</v>
      </c>
      <c r="BF253" s="202">
        <f>IF(O253="snížená",K253,0)</f>
        <v>0</v>
      </c>
      <c r="BG253" s="202">
        <f>IF(O253="zákl. přenesená",K253,0)</f>
        <v>0</v>
      </c>
      <c r="BH253" s="202">
        <f>IF(O253="sníž. přenesená",K253,0)</f>
        <v>0</v>
      </c>
      <c r="BI253" s="202">
        <f>IF(O253="nulová",K253,0)</f>
        <v>0</v>
      </c>
      <c r="BJ253" s="17" t="s">
        <v>165</v>
      </c>
      <c r="BK253" s="202">
        <f>ROUND(P253*H253,2)</f>
        <v>0</v>
      </c>
      <c r="BL253" s="17" t="s">
        <v>248</v>
      </c>
      <c r="BM253" s="201" t="s">
        <v>1129</v>
      </c>
    </row>
    <row r="254" spans="1:65" s="2" customFormat="1" ht="11.25">
      <c r="A254" s="34"/>
      <c r="B254" s="35"/>
      <c r="C254" s="36"/>
      <c r="D254" s="203" t="s">
        <v>167</v>
      </c>
      <c r="E254" s="36"/>
      <c r="F254" s="204" t="s">
        <v>411</v>
      </c>
      <c r="G254" s="36"/>
      <c r="H254" s="36"/>
      <c r="I254" s="205"/>
      <c r="J254" s="205"/>
      <c r="K254" s="36"/>
      <c r="L254" s="36"/>
      <c r="M254" s="39"/>
      <c r="N254" s="206"/>
      <c r="O254" s="207"/>
      <c r="P254" s="71"/>
      <c r="Q254" s="71"/>
      <c r="R254" s="71"/>
      <c r="S254" s="71"/>
      <c r="T254" s="71"/>
      <c r="U254" s="71"/>
      <c r="V254" s="71"/>
      <c r="W254" s="71"/>
      <c r="X254" s="72"/>
      <c r="Y254" s="34"/>
      <c r="Z254" s="34"/>
      <c r="AA254" s="34"/>
      <c r="AB254" s="34"/>
      <c r="AC254" s="34"/>
      <c r="AD254" s="34"/>
      <c r="AE254" s="34"/>
      <c r="AT254" s="17" t="s">
        <v>167</v>
      </c>
      <c r="AU254" s="17" t="s">
        <v>165</v>
      </c>
    </row>
    <row r="255" spans="1:65" s="2" customFormat="1" ht="24">
      <c r="A255" s="34"/>
      <c r="B255" s="35"/>
      <c r="C255" s="189" t="s">
        <v>398</v>
      </c>
      <c r="D255" s="189" t="s">
        <v>159</v>
      </c>
      <c r="E255" s="190" t="s">
        <v>413</v>
      </c>
      <c r="F255" s="191" t="s">
        <v>414</v>
      </c>
      <c r="G255" s="192" t="s">
        <v>415</v>
      </c>
      <c r="H255" s="251"/>
      <c r="I255" s="194"/>
      <c r="J255" s="194"/>
      <c r="K255" s="195">
        <f>ROUND(P255*H255,2)</f>
        <v>0</v>
      </c>
      <c r="L255" s="191" t="s">
        <v>163</v>
      </c>
      <c r="M255" s="39"/>
      <c r="N255" s="196" t="s">
        <v>1</v>
      </c>
      <c r="O255" s="197" t="s">
        <v>38</v>
      </c>
      <c r="P255" s="198">
        <f>I255+J255</f>
        <v>0</v>
      </c>
      <c r="Q255" s="198">
        <f>ROUND(I255*H255,2)</f>
        <v>0</v>
      </c>
      <c r="R255" s="198">
        <f>ROUND(J255*H255,2)</f>
        <v>0</v>
      </c>
      <c r="S255" s="71"/>
      <c r="T255" s="199">
        <f>S255*H255</f>
        <v>0</v>
      </c>
      <c r="U255" s="199">
        <v>0</v>
      </c>
      <c r="V255" s="199">
        <f>U255*H255</f>
        <v>0</v>
      </c>
      <c r="W255" s="199">
        <v>0</v>
      </c>
      <c r="X255" s="200">
        <f>W255*H255</f>
        <v>0</v>
      </c>
      <c r="Y255" s="34"/>
      <c r="Z255" s="34"/>
      <c r="AA255" s="34"/>
      <c r="AB255" s="34"/>
      <c r="AC255" s="34"/>
      <c r="AD255" s="34"/>
      <c r="AE255" s="34"/>
      <c r="AR255" s="201" t="s">
        <v>248</v>
      </c>
      <c r="AT255" s="201" t="s">
        <v>159</v>
      </c>
      <c r="AU255" s="201" t="s">
        <v>165</v>
      </c>
      <c r="AY255" s="17" t="s">
        <v>156</v>
      </c>
      <c r="BE255" s="202">
        <f>IF(O255="základní",K255,0)</f>
        <v>0</v>
      </c>
      <c r="BF255" s="202">
        <f>IF(O255="snížená",K255,0)</f>
        <v>0</v>
      </c>
      <c r="BG255" s="202">
        <f>IF(O255="zákl. přenesená",K255,0)</f>
        <v>0</v>
      </c>
      <c r="BH255" s="202">
        <f>IF(O255="sníž. přenesená",K255,0)</f>
        <v>0</v>
      </c>
      <c r="BI255" s="202">
        <f>IF(O255="nulová",K255,0)</f>
        <v>0</v>
      </c>
      <c r="BJ255" s="17" t="s">
        <v>165</v>
      </c>
      <c r="BK255" s="202">
        <f>ROUND(P255*H255,2)</f>
        <v>0</v>
      </c>
      <c r="BL255" s="17" t="s">
        <v>248</v>
      </c>
      <c r="BM255" s="201" t="s">
        <v>1130</v>
      </c>
    </row>
    <row r="256" spans="1:65" s="2" customFormat="1" ht="11.25">
      <c r="A256" s="34"/>
      <c r="B256" s="35"/>
      <c r="C256" s="36"/>
      <c r="D256" s="203" t="s">
        <v>167</v>
      </c>
      <c r="E256" s="36"/>
      <c r="F256" s="204" t="s">
        <v>417</v>
      </c>
      <c r="G256" s="36"/>
      <c r="H256" s="36"/>
      <c r="I256" s="205"/>
      <c r="J256" s="205"/>
      <c r="K256" s="36"/>
      <c r="L256" s="36"/>
      <c r="M256" s="39"/>
      <c r="N256" s="206"/>
      <c r="O256" s="207"/>
      <c r="P256" s="71"/>
      <c r="Q256" s="71"/>
      <c r="R256" s="71"/>
      <c r="S256" s="71"/>
      <c r="T256" s="71"/>
      <c r="U256" s="71"/>
      <c r="V256" s="71"/>
      <c r="W256" s="71"/>
      <c r="X256" s="72"/>
      <c r="Y256" s="34"/>
      <c r="Z256" s="34"/>
      <c r="AA256" s="34"/>
      <c r="AB256" s="34"/>
      <c r="AC256" s="34"/>
      <c r="AD256" s="34"/>
      <c r="AE256" s="34"/>
      <c r="AT256" s="17" t="s">
        <v>167</v>
      </c>
      <c r="AU256" s="17" t="s">
        <v>165</v>
      </c>
    </row>
    <row r="257" spans="1:65" s="2" customFormat="1" ht="24.2" customHeight="1">
      <c r="A257" s="34"/>
      <c r="B257" s="35"/>
      <c r="C257" s="189" t="s">
        <v>425</v>
      </c>
      <c r="D257" s="189" t="s">
        <v>159</v>
      </c>
      <c r="E257" s="190" t="s">
        <v>419</v>
      </c>
      <c r="F257" s="191" t="s">
        <v>420</v>
      </c>
      <c r="G257" s="192" t="s">
        <v>415</v>
      </c>
      <c r="H257" s="251"/>
      <c r="I257" s="194"/>
      <c r="J257" s="194"/>
      <c r="K257" s="195">
        <f>ROUND(P257*H257,2)</f>
        <v>0</v>
      </c>
      <c r="L257" s="191" t="s">
        <v>163</v>
      </c>
      <c r="M257" s="39"/>
      <c r="N257" s="196" t="s">
        <v>1</v>
      </c>
      <c r="O257" s="197" t="s">
        <v>38</v>
      </c>
      <c r="P257" s="198">
        <f>I257+J257</f>
        <v>0</v>
      </c>
      <c r="Q257" s="198">
        <f>ROUND(I257*H257,2)</f>
        <v>0</v>
      </c>
      <c r="R257" s="198">
        <f>ROUND(J257*H257,2)</f>
        <v>0</v>
      </c>
      <c r="S257" s="71"/>
      <c r="T257" s="199">
        <f>S257*H257</f>
        <v>0</v>
      </c>
      <c r="U257" s="199">
        <v>0</v>
      </c>
      <c r="V257" s="199">
        <f>U257*H257</f>
        <v>0</v>
      </c>
      <c r="W257" s="199">
        <v>0</v>
      </c>
      <c r="X257" s="200">
        <f>W257*H257</f>
        <v>0</v>
      </c>
      <c r="Y257" s="34"/>
      <c r="Z257" s="34"/>
      <c r="AA257" s="34"/>
      <c r="AB257" s="34"/>
      <c r="AC257" s="34"/>
      <c r="AD257" s="34"/>
      <c r="AE257" s="34"/>
      <c r="AR257" s="201" t="s">
        <v>248</v>
      </c>
      <c r="AT257" s="201" t="s">
        <v>159</v>
      </c>
      <c r="AU257" s="201" t="s">
        <v>165</v>
      </c>
      <c r="AY257" s="17" t="s">
        <v>156</v>
      </c>
      <c r="BE257" s="202">
        <f>IF(O257="základní",K257,0)</f>
        <v>0</v>
      </c>
      <c r="BF257" s="202">
        <f>IF(O257="snížená",K257,0)</f>
        <v>0</v>
      </c>
      <c r="BG257" s="202">
        <f>IF(O257="zákl. přenesená",K257,0)</f>
        <v>0</v>
      </c>
      <c r="BH257" s="202">
        <f>IF(O257="sníž. přenesená",K257,0)</f>
        <v>0</v>
      </c>
      <c r="BI257" s="202">
        <f>IF(O257="nulová",K257,0)</f>
        <v>0</v>
      </c>
      <c r="BJ257" s="17" t="s">
        <v>165</v>
      </c>
      <c r="BK257" s="202">
        <f>ROUND(P257*H257,2)</f>
        <v>0</v>
      </c>
      <c r="BL257" s="17" t="s">
        <v>248</v>
      </c>
      <c r="BM257" s="201" t="s">
        <v>1131</v>
      </c>
    </row>
    <row r="258" spans="1:65" s="2" customFormat="1" ht="11.25">
      <c r="A258" s="34"/>
      <c r="B258" s="35"/>
      <c r="C258" s="36"/>
      <c r="D258" s="203" t="s">
        <v>167</v>
      </c>
      <c r="E258" s="36"/>
      <c r="F258" s="204" t="s">
        <v>422</v>
      </c>
      <c r="G258" s="36"/>
      <c r="H258" s="36"/>
      <c r="I258" s="205"/>
      <c r="J258" s="205"/>
      <c r="K258" s="36"/>
      <c r="L258" s="36"/>
      <c r="M258" s="39"/>
      <c r="N258" s="206"/>
      <c r="O258" s="207"/>
      <c r="P258" s="71"/>
      <c r="Q258" s="71"/>
      <c r="R258" s="71"/>
      <c r="S258" s="71"/>
      <c r="T258" s="71"/>
      <c r="U258" s="71"/>
      <c r="V258" s="71"/>
      <c r="W258" s="71"/>
      <c r="X258" s="72"/>
      <c r="Y258" s="34"/>
      <c r="Z258" s="34"/>
      <c r="AA258" s="34"/>
      <c r="AB258" s="34"/>
      <c r="AC258" s="34"/>
      <c r="AD258" s="34"/>
      <c r="AE258" s="34"/>
      <c r="AT258" s="17" t="s">
        <v>167</v>
      </c>
      <c r="AU258" s="17" t="s">
        <v>165</v>
      </c>
    </row>
    <row r="259" spans="1:65" s="2" customFormat="1" ht="16.5" customHeight="1">
      <c r="A259" s="34"/>
      <c r="B259" s="35"/>
      <c r="C259" s="189" t="s">
        <v>430</v>
      </c>
      <c r="D259" s="189" t="s">
        <v>159</v>
      </c>
      <c r="E259" s="190" t="s">
        <v>399</v>
      </c>
      <c r="F259" s="191" t="s">
        <v>400</v>
      </c>
      <c r="G259" s="192" t="s">
        <v>175</v>
      </c>
      <c r="H259" s="193">
        <v>1</v>
      </c>
      <c r="I259" s="194"/>
      <c r="J259" s="194"/>
      <c r="K259" s="195">
        <f>ROUND(P259*H259,2)</f>
        <v>0</v>
      </c>
      <c r="L259" s="191" t="s">
        <v>1</v>
      </c>
      <c r="M259" s="39"/>
      <c r="N259" s="196" t="s">
        <v>1</v>
      </c>
      <c r="O259" s="197" t="s">
        <v>38</v>
      </c>
      <c r="P259" s="198">
        <f>I259+J259</f>
        <v>0</v>
      </c>
      <c r="Q259" s="198">
        <f>ROUND(I259*H259,2)</f>
        <v>0</v>
      </c>
      <c r="R259" s="198">
        <f>ROUND(J259*H259,2)</f>
        <v>0</v>
      </c>
      <c r="S259" s="71"/>
      <c r="T259" s="199">
        <f>S259*H259</f>
        <v>0</v>
      </c>
      <c r="U259" s="199">
        <v>0</v>
      </c>
      <c r="V259" s="199">
        <f>U259*H259</f>
        <v>0</v>
      </c>
      <c r="W259" s="199">
        <v>0</v>
      </c>
      <c r="X259" s="200">
        <f>W259*H259</f>
        <v>0</v>
      </c>
      <c r="Y259" s="34"/>
      <c r="Z259" s="34"/>
      <c r="AA259" s="34"/>
      <c r="AB259" s="34"/>
      <c r="AC259" s="34"/>
      <c r="AD259" s="34"/>
      <c r="AE259" s="34"/>
      <c r="AR259" s="201" t="s">
        <v>248</v>
      </c>
      <c r="AT259" s="201" t="s">
        <v>159</v>
      </c>
      <c r="AU259" s="201" t="s">
        <v>165</v>
      </c>
      <c r="AY259" s="17" t="s">
        <v>156</v>
      </c>
      <c r="BE259" s="202">
        <f>IF(O259="základní",K259,0)</f>
        <v>0</v>
      </c>
      <c r="BF259" s="202">
        <f>IF(O259="snížená",K259,0)</f>
        <v>0</v>
      </c>
      <c r="BG259" s="202">
        <f>IF(O259="zákl. přenesená",K259,0)</f>
        <v>0</v>
      </c>
      <c r="BH259" s="202">
        <f>IF(O259="sníž. přenesená",K259,0)</f>
        <v>0</v>
      </c>
      <c r="BI259" s="202">
        <f>IF(O259="nulová",K259,0)</f>
        <v>0</v>
      </c>
      <c r="BJ259" s="17" t="s">
        <v>165</v>
      </c>
      <c r="BK259" s="202">
        <f>ROUND(P259*H259,2)</f>
        <v>0</v>
      </c>
      <c r="BL259" s="17" t="s">
        <v>248</v>
      </c>
      <c r="BM259" s="201" t="s">
        <v>1132</v>
      </c>
    </row>
    <row r="260" spans="1:65" s="12" customFormat="1" ht="22.9" customHeight="1">
      <c r="B260" s="172"/>
      <c r="C260" s="173"/>
      <c r="D260" s="174" t="s">
        <v>73</v>
      </c>
      <c r="E260" s="187" t="s">
        <v>423</v>
      </c>
      <c r="F260" s="187" t="s">
        <v>424</v>
      </c>
      <c r="G260" s="173"/>
      <c r="H260" s="173"/>
      <c r="I260" s="176"/>
      <c r="J260" s="176"/>
      <c r="K260" s="188">
        <f>BK260</f>
        <v>0</v>
      </c>
      <c r="L260" s="173"/>
      <c r="M260" s="178"/>
      <c r="N260" s="179"/>
      <c r="O260" s="180"/>
      <c r="P260" s="180"/>
      <c r="Q260" s="181">
        <f>SUM(Q261:Q272)</f>
        <v>0</v>
      </c>
      <c r="R260" s="181">
        <f>SUM(R261:R272)</f>
        <v>0</v>
      </c>
      <c r="S260" s="180"/>
      <c r="T260" s="182">
        <f>SUM(T261:T272)</f>
        <v>0</v>
      </c>
      <c r="U260" s="180"/>
      <c r="V260" s="182">
        <f>SUM(V261:V272)</f>
        <v>9.9499999999999988E-3</v>
      </c>
      <c r="W260" s="180"/>
      <c r="X260" s="183">
        <f>SUM(X261:X272)</f>
        <v>0</v>
      </c>
      <c r="AR260" s="184" t="s">
        <v>165</v>
      </c>
      <c r="AT260" s="185" t="s">
        <v>73</v>
      </c>
      <c r="AU260" s="185" t="s">
        <v>82</v>
      </c>
      <c r="AY260" s="184" t="s">
        <v>156</v>
      </c>
      <c r="BK260" s="186">
        <f>SUM(BK261:BK272)</f>
        <v>0</v>
      </c>
    </row>
    <row r="261" spans="1:65" s="2" customFormat="1" ht="37.9" customHeight="1">
      <c r="A261" s="34"/>
      <c r="B261" s="35"/>
      <c r="C261" s="189" t="s">
        <v>434</v>
      </c>
      <c r="D261" s="189" t="s">
        <v>159</v>
      </c>
      <c r="E261" s="190" t="s">
        <v>426</v>
      </c>
      <c r="F261" s="191" t="s">
        <v>427</v>
      </c>
      <c r="G261" s="192" t="s">
        <v>175</v>
      </c>
      <c r="H261" s="193">
        <v>1</v>
      </c>
      <c r="I261" s="194"/>
      <c r="J261" s="194"/>
      <c r="K261" s="195">
        <f>ROUND(P261*H261,2)</f>
        <v>0</v>
      </c>
      <c r="L261" s="191" t="s">
        <v>163</v>
      </c>
      <c r="M261" s="39"/>
      <c r="N261" s="196" t="s">
        <v>1</v>
      </c>
      <c r="O261" s="197" t="s">
        <v>38</v>
      </c>
      <c r="P261" s="198">
        <f>I261+J261</f>
        <v>0</v>
      </c>
      <c r="Q261" s="198">
        <f>ROUND(I261*H261,2)</f>
        <v>0</v>
      </c>
      <c r="R261" s="198">
        <f>ROUND(J261*H261,2)</f>
        <v>0</v>
      </c>
      <c r="S261" s="71"/>
      <c r="T261" s="199">
        <f>S261*H261</f>
        <v>0</v>
      </c>
      <c r="U261" s="199">
        <v>6.5700000000000003E-3</v>
      </c>
      <c r="V261" s="199">
        <f>U261*H261</f>
        <v>6.5700000000000003E-3</v>
      </c>
      <c r="W261" s="199">
        <v>0</v>
      </c>
      <c r="X261" s="200">
        <f>W261*H261</f>
        <v>0</v>
      </c>
      <c r="Y261" s="34"/>
      <c r="Z261" s="34"/>
      <c r="AA261" s="34"/>
      <c r="AB261" s="34"/>
      <c r="AC261" s="34"/>
      <c r="AD261" s="34"/>
      <c r="AE261" s="34"/>
      <c r="AR261" s="201" t="s">
        <v>248</v>
      </c>
      <c r="AT261" s="201" t="s">
        <v>159</v>
      </c>
      <c r="AU261" s="201" t="s">
        <v>165</v>
      </c>
      <c r="AY261" s="17" t="s">
        <v>156</v>
      </c>
      <c r="BE261" s="202">
        <f>IF(O261="základní",K261,0)</f>
        <v>0</v>
      </c>
      <c r="BF261" s="202">
        <f>IF(O261="snížená",K261,0)</f>
        <v>0</v>
      </c>
      <c r="BG261" s="202">
        <f>IF(O261="zákl. přenesená",K261,0)</f>
        <v>0</v>
      </c>
      <c r="BH261" s="202">
        <f>IF(O261="sníž. přenesená",K261,0)</f>
        <v>0</v>
      </c>
      <c r="BI261" s="202">
        <f>IF(O261="nulová",K261,0)</f>
        <v>0</v>
      </c>
      <c r="BJ261" s="17" t="s">
        <v>165</v>
      </c>
      <c r="BK261" s="202">
        <f>ROUND(P261*H261,2)</f>
        <v>0</v>
      </c>
      <c r="BL261" s="17" t="s">
        <v>248</v>
      </c>
      <c r="BM261" s="201" t="s">
        <v>1133</v>
      </c>
    </row>
    <row r="262" spans="1:65" s="2" customFormat="1" ht="11.25">
      <c r="A262" s="34"/>
      <c r="B262" s="35"/>
      <c r="C262" s="36"/>
      <c r="D262" s="203" t="s">
        <v>167</v>
      </c>
      <c r="E262" s="36"/>
      <c r="F262" s="204" t="s">
        <v>429</v>
      </c>
      <c r="G262" s="36"/>
      <c r="H262" s="36"/>
      <c r="I262" s="205"/>
      <c r="J262" s="205"/>
      <c r="K262" s="36"/>
      <c r="L262" s="36"/>
      <c r="M262" s="39"/>
      <c r="N262" s="206"/>
      <c r="O262" s="207"/>
      <c r="P262" s="71"/>
      <c r="Q262" s="71"/>
      <c r="R262" s="71"/>
      <c r="S262" s="71"/>
      <c r="T262" s="71"/>
      <c r="U262" s="71"/>
      <c r="V262" s="71"/>
      <c r="W262" s="71"/>
      <c r="X262" s="72"/>
      <c r="Y262" s="34"/>
      <c r="Z262" s="34"/>
      <c r="AA262" s="34"/>
      <c r="AB262" s="34"/>
      <c r="AC262" s="34"/>
      <c r="AD262" s="34"/>
      <c r="AE262" s="34"/>
      <c r="AT262" s="17" t="s">
        <v>167</v>
      </c>
      <c r="AU262" s="17" t="s">
        <v>165</v>
      </c>
    </row>
    <row r="263" spans="1:65" s="2" customFormat="1" ht="16.5" customHeight="1">
      <c r="A263" s="34"/>
      <c r="B263" s="35"/>
      <c r="C263" s="241" t="s">
        <v>439</v>
      </c>
      <c r="D263" s="241" t="s">
        <v>242</v>
      </c>
      <c r="E263" s="242" t="s">
        <v>431</v>
      </c>
      <c r="F263" s="243" t="s">
        <v>432</v>
      </c>
      <c r="G263" s="244" t="s">
        <v>162</v>
      </c>
      <c r="H263" s="245">
        <v>1</v>
      </c>
      <c r="I263" s="246"/>
      <c r="J263" s="247"/>
      <c r="K263" s="248">
        <f>ROUND(P263*H263,2)</f>
        <v>0</v>
      </c>
      <c r="L263" s="243" t="s">
        <v>1</v>
      </c>
      <c r="M263" s="249"/>
      <c r="N263" s="250" t="s">
        <v>1</v>
      </c>
      <c r="O263" s="197" t="s">
        <v>38</v>
      </c>
      <c r="P263" s="198">
        <f>I263+J263</f>
        <v>0</v>
      </c>
      <c r="Q263" s="198">
        <f>ROUND(I263*H263,2)</f>
        <v>0</v>
      </c>
      <c r="R263" s="198">
        <f>ROUND(J263*H263,2)</f>
        <v>0</v>
      </c>
      <c r="S263" s="71"/>
      <c r="T263" s="199">
        <f>S263*H263</f>
        <v>0</v>
      </c>
      <c r="U263" s="199">
        <v>5.0000000000000001E-4</v>
      </c>
      <c r="V263" s="199">
        <f>U263*H263</f>
        <v>5.0000000000000001E-4</v>
      </c>
      <c r="W263" s="199">
        <v>0</v>
      </c>
      <c r="X263" s="200">
        <f>W263*H263</f>
        <v>0</v>
      </c>
      <c r="Y263" s="34"/>
      <c r="Z263" s="34"/>
      <c r="AA263" s="34"/>
      <c r="AB263" s="34"/>
      <c r="AC263" s="34"/>
      <c r="AD263" s="34"/>
      <c r="AE263" s="34"/>
      <c r="AR263" s="201" t="s">
        <v>346</v>
      </c>
      <c r="AT263" s="201" t="s">
        <v>242</v>
      </c>
      <c r="AU263" s="201" t="s">
        <v>165</v>
      </c>
      <c r="AY263" s="17" t="s">
        <v>156</v>
      </c>
      <c r="BE263" s="202">
        <f>IF(O263="základní",K263,0)</f>
        <v>0</v>
      </c>
      <c r="BF263" s="202">
        <f>IF(O263="snížená",K263,0)</f>
        <v>0</v>
      </c>
      <c r="BG263" s="202">
        <f>IF(O263="zákl. přenesená",K263,0)</f>
        <v>0</v>
      </c>
      <c r="BH263" s="202">
        <f>IF(O263="sníž. přenesená",K263,0)</f>
        <v>0</v>
      </c>
      <c r="BI263" s="202">
        <f>IF(O263="nulová",K263,0)</f>
        <v>0</v>
      </c>
      <c r="BJ263" s="17" t="s">
        <v>165</v>
      </c>
      <c r="BK263" s="202">
        <f>ROUND(P263*H263,2)</f>
        <v>0</v>
      </c>
      <c r="BL263" s="17" t="s">
        <v>248</v>
      </c>
      <c r="BM263" s="201" t="s">
        <v>1134</v>
      </c>
    </row>
    <row r="264" spans="1:65" s="2" customFormat="1" ht="24.2" customHeight="1">
      <c r="A264" s="34"/>
      <c r="B264" s="35"/>
      <c r="C264" s="189" t="s">
        <v>444</v>
      </c>
      <c r="D264" s="189" t="s">
        <v>159</v>
      </c>
      <c r="E264" s="190" t="s">
        <v>435</v>
      </c>
      <c r="F264" s="191" t="s">
        <v>436</v>
      </c>
      <c r="G264" s="192" t="s">
        <v>175</v>
      </c>
      <c r="H264" s="193">
        <v>1</v>
      </c>
      <c r="I264" s="194"/>
      <c r="J264" s="194"/>
      <c r="K264" s="195">
        <f>ROUND(P264*H264,2)</f>
        <v>0</v>
      </c>
      <c r="L264" s="191" t="s">
        <v>163</v>
      </c>
      <c r="M264" s="39"/>
      <c r="N264" s="196" t="s">
        <v>1</v>
      </c>
      <c r="O264" s="197" t="s">
        <v>38</v>
      </c>
      <c r="P264" s="198">
        <f>I264+J264</f>
        <v>0</v>
      </c>
      <c r="Q264" s="198">
        <f>ROUND(I264*H264,2)</f>
        <v>0</v>
      </c>
      <c r="R264" s="198">
        <f>ROUND(J264*H264,2)</f>
        <v>0</v>
      </c>
      <c r="S264" s="71"/>
      <c r="T264" s="199">
        <f>S264*H264</f>
        <v>0</v>
      </c>
      <c r="U264" s="199">
        <v>6.4999999999999997E-4</v>
      </c>
      <c r="V264" s="199">
        <f>U264*H264</f>
        <v>6.4999999999999997E-4</v>
      </c>
      <c r="W264" s="199">
        <v>0</v>
      </c>
      <c r="X264" s="200">
        <f>W264*H264</f>
        <v>0</v>
      </c>
      <c r="Y264" s="34"/>
      <c r="Z264" s="34"/>
      <c r="AA264" s="34"/>
      <c r="AB264" s="34"/>
      <c r="AC264" s="34"/>
      <c r="AD264" s="34"/>
      <c r="AE264" s="34"/>
      <c r="AR264" s="201" t="s">
        <v>248</v>
      </c>
      <c r="AT264" s="201" t="s">
        <v>159</v>
      </c>
      <c r="AU264" s="201" t="s">
        <v>165</v>
      </c>
      <c r="AY264" s="17" t="s">
        <v>156</v>
      </c>
      <c r="BE264" s="202">
        <f>IF(O264="základní",K264,0)</f>
        <v>0</v>
      </c>
      <c r="BF264" s="202">
        <f>IF(O264="snížená",K264,0)</f>
        <v>0</v>
      </c>
      <c r="BG264" s="202">
        <f>IF(O264="zákl. přenesená",K264,0)</f>
        <v>0</v>
      </c>
      <c r="BH264" s="202">
        <f>IF(O264="sníž. přenesená",K264,0)</f>
        <v>0</v>
      </c>
      <c r="BI264" s="202">
        <f>IF(O264="nulová",K264,0)</f>
        <v>0</v>
      </c>
      <c r="BJ264" s="17" t="s">
        <v>165</v>
      </c>
      <c r="BK264" s="202">
        <f>ROUND(P264*H264,2)</f>
        <v>0</v>
      </c>
      <c r="BL264" s="17" t="s">
        <v>248</v>
      </c>
      <c r="BM264" s="201" t="s">
        <v>1135</v>
      </c>
    </row>
    <row r="265" spans="1:65" s="2" customFormat="1" ht="11.25">
      <c r="A265" s="34"/>
      <c r="B265" s="35"/>
      <c r="C265" s="36"/>
      <c r="D265" s="203" t="s">
        <v>167</v>
      </c>
      <c r="E265" s="36"/>
      <c r="F265" s="204" t="s">
        <v>438</v>
      </c>
      <c r="G265" s="36"/>
      <c r="H265" s="36"/>
      <c r="I265" s="205"/>
      <c r="J265" s="205"/>
      <c r="K265" s="36"/>
      <c r="L265" s="36"/>
      <c r="M265" s="39"/>
      <c r="N265" s="206"/>
      <c r="O265" s="207"/>
      <c r="P265" s="71"/>
      <c r="Q265" s="71"/>
      <c r="R265" s="71"/>
      <c r="S265" s="71"/>
      <c r="T265" s="71"/>
      <c r="U265" s="71"/>
      <c r="V265" s="71"/>
      <c r="W265" s="71"/>
      <c r="X265" s="72"/>
      <c r="Y265" s="34"/>
      <c r="Z265" s="34"/>
      <c r="AA265" s="34"/>
      <c r="AB265" s="34"/>
      <c r="AC265" s="34"/>
      <c r="AD265" s="34"/>
      <c r="AE265" s="34"/>
      <c r="AT265" s="17" t="s">
        <v>167</v>
      </c>
      <c r="AU265" s="17" t="s">
        <v>165</v>
      </c>
    </row>
    <row r="266" spans="1:65" s="2" customFormat="1" ht="24.2" customHeight="1">
      <c r="A266" s="34"/>
      <c r="B266" s="35"/>
      <c r="C266" s="189" t="s">
        <v>449</v>
      </c>
      <c r="D266" s="189" t="s">
        <v>159</v>
      </c>
      <c r="E266" s="190" t="s">
        <v>440</v>
      </c>
      <c r="F266" s="191" t="s">
        <v>441</v>
      </c>
      <c r="G266" s="192" t="s">
        <v>175</v>
      </c>
      <c r="H266" s="193">
        <v>1</v>
      </c>
      <c r="I266" s="194"/>
      <c r="J266" s="194"/>
      <c r="K266" s="195">
        <f>ROUND(P266*H266,2)</f>
        <v>0</v>
      </c>
      <c r="L266" s="191" t="s">
        <v>163</v>
      </c>
      <c r="M266" s="39"/>
      <c r="N266" s="196" t="s">
        <v>1</v>
      </c>
      <c r="O266" s="197" t="s">
        <v>38</v>
      </c>
      <c r="P266" s="198">
        <f>I266+J266</f>
        <v>0</v>
      </c>
      <c r="Q266" s="198">
        <f>ROUND(I266*H266,2)</f>
        <v>0</v>
      </c>
      <c r="R266" s="198">
        <f>ROUND(J266*H266,2)</f>
        <v>0</v>
      </c>
      <c r="S266" s="71"/>
      <c r="T266" s="199">
        <f>S266*H266</f>
        <v>0</v>
      </c>
      <c r="U266" s="199">
        <v>1.4499999999999999E-3</v>
      </c>
      <c r="V266" s="199">
        <f>U266*H266</f>
        <v>1.4499999999999999E-3</v>
      </c>
      <c r="W266" s="199">
        <v>0</v>
      </c>
      <c r="X266" s="200">
        <f>W266*H266</f>
        <v>0</v>
      </c>
      <c r="Y266" s="34"/>
      <c r="Z266" s="34"/>
      <c r="AA266" s="34"/>
      <c r="AB266" s="34"/>
      <c r="AC266" s="34"/>
      <c r="AD266" s="34"/>
      <c r="AE266" s="34"/>
      <c r="AR266" s="201" t="s">
        <v>248</v>
      </c>
      <c r="AT266" s="201" t="s">
        <v>159</v>
      </c>
      <c r="AU266" s="201" t="s">
        <v>165</v>
      </c>
      <c r="AY266" s="17" t="s">
        <v>156</v>
      </c>
      <c r="BE266" s="202">
        <f>IF(O266="základní",K266,0)</f>
        <v>0</v>
      </c>
      <c r="BF266" s="202">
        <f>IF(O266="snížená",K266,0)</f>
        <v>0</v>
      </c>
      <c r="BG266" s="202">
        <f>IF(O266="zákl. přenesená",K266,0)</f>
        <v>0</v>
      </c>
      <c r="BH266" s="202">
        <f>IF(O266="sníž. přenesená",K266,0)</f>
        <v>0</v>
      </c>
      <c r="BI266" s="202">
        <f>IF(O266="nulová",K266,0)</f>
        <v>0</v>
      </c>
      <c r="BJ266" s="17" t="s">
        <v>165</v>
      </c>
      <c r="BK266" s="202">
        <f>ROUND(P266*H266,2)</f>
        <v>0</v>
      </c>
      <c r="BL266" s="17" t="s">
        <v>248</v>
      </c>
      <c r="BM266" s="201" t="s">
        <v>1136</v>
      </c>
    </row>
    <row r="267" spans="1:65" s="2" customFormat="1" ht="11.25">
      <c r="A267" s="34"/>
      <c r="B267" s="35"/>
      <c r="C267" s="36"/>
      <c r="D267" s="203" t="s">
        <v>167</v>
      </c>
      <c r="E267" s="36"/>
      <c r="F267" s="204" t="s">
        <v>443</v>
      </c>
      <c r="G267" s="36"/>
      <c r="H267" s="36"/>
      <c r="I267" s="205"/>
      <c r="J267" s="205"/>
      <c r="K267" s="36"/>
      <c r="L267" s="36"/>
      <c r="M267" s="39"/>
      <c r="N267" s="206"/>
      <c r="O267" s="207"/>
      <c r="P267" s="71"/>
      <c r="Q267" s="71"/>
      <c r="R267" s="71"/>
      <c r="S267" s="71"/>
      <c r="T267" s="71"/>
      <c r="U267" s="71"/>
      <c r="V267" s="71"/>
      <c r="W267" s="71"/>
      <c r="X267" s="72"/>
      <c r="Y267" s="34"/>
      <c r="Z267" s="34"/>
      <c r="AA267" s="34"/>
      <c r="AB267" s="34"/>
      <c r="AC267" s="34"/>
      <c r="AD267" s="34"/>
      <c r="AE267" s="34"/>
      <c r="AT267" s="17" t="s">
        <v>167</v>
      </c>
      <c r="AU267" s="17" t="s">
        <v>165</v>
      </c>
    </row>
    <row r="268" spans="1:65" s="2" customFormat="1" ht="24.2" customHeight="1">
      <c r="A268" s="34"/>
      <c r="B268" s="35"/>
      <c r="C268" s="189" t="s">
        <v>453</v>
      </c>
      <c r="D268" s="189" t="s">
        <v>159</v>
      </c>
      <c r="E268" s="190" t="s">
        <v>445</v>
      </c>
      <c r="F268" s="191" t="s">
        <v>446</v>
      </c>
      <c r="G268" s="192" t="s">
        <v>162</v>
      </c>
      <c r="H268" s="193">
        <v>1</v>
      </c>
      <c r="I268" s="194"/>
      <c r="J268" s="194"/>
      <c r="K268" s="195">
        <f>ROUND(P268*H268,2)</f>
        <v>0</v>
      </c>
      <c r="L268" s="191" t="s">
        <v>163</v>
      </c>
      <c r="M268" s="39"/>
      <c r="N268" s="196" t="s">
        <v>1</v>
      </c>
      <c r="O268" s="197" t="s">
        <v>38</v>
      </c>
      <c r="P268" s="198">
        <f>I268+J268</f>
        <v>0</v>
      </c>
      <c r="Q268" s="198">
        <f>ROUND(I268*H268,2)</f>
        <v>0</v>
      </c>
      <c r="R268" s="198">
        <f>ROUND(J268*H268,2)</f>
        <v>0</v>
      </c>
      <c r="S268" s="71"/>
      <c r="T268" s="199">
        <f>S268*H268</f>
        <v>0</v>
      </c>
      <c r="U268" s="199">
        <v>6.8000000000000005E-4</v>
      </c>
      <c r="V268" s="199">
        <f>U268*H268</f>
        <v>6.8000000000000005E-4</v>
      </c>
      <c r="W268" s="199">
        <v>0</v>
      </c>
      <c r="X268" s="200">
        <f>W268*H268</f>
        <v>0</v>
      </c>
      <c r="Y268" s="34"/>
      <c r="Z268" s="34"/>
      <c r="AA268" s="34"/>
      <c r="AB268" s="34"/>
      <c r="AC268" s="34"/>
      <c r="AD268" s="34"/>
      <c r="AE268" s="34"/>
      <c r="AR268" s="201" t="s">
        <v>248</v>
      </c>
      <c r="AT268" s="201" t="s">
        <v>159</v>
      </c>
      <c r="AU268" s="201" t="s">
        <v>165</v>
      </c>
      <c r="AY268" s="17" t="s">
        <v>156</v>
      </c>
      <c r="BE268" s="202">
        <f>IF(O268="základní",K268,0)</f>
        <v>0</v>
      </c>
      <c r="BF268" s="202">
        <f>IF(O268="snížená",K268,0)</f>
        <v>0</v>
      </c>
      <c r="BG268" s="202">
        <f>IF(O268="zákl. přenesená",K268,0)</f>
        <v>0</v>
      </c>
      <c r="BH268" s="202">
        <f>IF(O268="sníž. přenesená",K268,0)</f>
        <v>0</v>
      </c>
      <c r="BI268" s="202">
        <f>IF(O268="nulová",K268,0)</f>
        <v>0</v>
      </c>
      <c r="BJ268" s="17" t="s">
        <v>165</v>
      </c>
      <c r="BK268" s="202">
        <f>ROUND(P268*H268,2)</f>
        <v>0</v>
      </c>
      <c r="BL268" s="17" t="s">
        <v>248</v>
      </c>
      <c r="BM268" s="201" t="s">
        <v>1137</v>
      </c>
    </row>
    <row r="269" spans="1:65" s="2" customFormat="1" ht="11.25">
      <c r="A269" s="34"/>
      <c r="B269" s="35"/>
      <c r="C269" s="36"/>
      <c r="D269" s="203" t="s">
        <v>167</v>
      </c>
      <c r="E269" s="36"/>
      <c r="F269" s="204" t="s">
        <v>448</v>
      </c>
      <c r="G269" s="36"/>
      <c r="H269" s="36"/>
      <c r="I269" s="205"/>
      <c r="J269" s="205"/>
      <c r="K269" s="36"/>
      <c r="L269" s="36"/>
      <c r="M269" s="39"/>
      <c r="N269" s="206"/>
      <c r="O269" s="207"/>
      <c r="P269" s="71"/>
      <c r="Q269" s="71"/>
      <c r="R269" s="71"/>
      <c r="S269" s="71"/>
      <c r="T269" s="71"/>
      <c r="U269" s="71"/>
      <c r="V269" s="71"/>
      <c r="W269" s="71"/>
      <c r="X269" s="72"/>
      <c r="Y269" s="34"/>
      <c r="Z269" s="34"/>
      <c r="AA269" s="34"/>
      <c r="AB269" s="34"/>
      <c r="AC269" s="34"/>
      <c r="AD269" s="34"/>
      <c r="AE269" s="34"/>
      <c r="AT269" s="17" t="s">
        <v>167</v>
      </c>
      <c r="AU269" s="17" t="s">
        <v>165</v>
      </c>
    </row>
    <row r="270" spans="1:65" s="2" customFormat="1" ht="24.2" customHeight="1">
      <c r="A270" s="34"/>
      <c r="B270" s="35"/>
      <c r="C270" s="241" t="s">
        <v>688</v>
      </c>
      <c r="D270" s="241" t="s">
        <v>242</v>
      </c>
      <c r="E270" s="242" t="s">
        <v>450</v>
      </c>
      <c r="F270" s="243" t="s">
        <v>451</v>
      </c>
      <c r="G270" s="244" t="s">
        <v>162</v>
      </c>
      <c r="H270" s="245">
        <v>1</v>
      </c>
      <c r="I270" s="246"/>
      <c r="J270" s="247"/>
      <c r="K270" s="248">
        <f>ROUND(P270*H270,2)</f>
        <v>0</v>
      </c>
      <c r="L270" s="243" t="s">
        <v>1</v>
      </c>
      <c r="M270" s="249"/>
      <c r="N270" s="250" t="s">
        <v>1</v>
      </c>
      <c r="O270" s="197" t="s">
        <v>38</v>
      </c>
      <c r="P270" s="198">
        <f>I270+J270</f>
        <v>0</v>
      </c>
      <c r="Q270" s="198">
        <f>ROUND(I270*H270,2)</f>
        <v>0</v>
      </c>
      <c r="R270" s="198">
        <f>ROUND(J270*H270,2)</f>
        <v>0</v>
      </c>
      <c r="S270" s="71"/>
      <c r="T270" s="199">
        <f>S270*H270</f>
        <v>0</v>
      </c>
      <c r="U270" s="199">
        <v>1E-4</v>
      </c>
      <c r="V270" s="199">
        <f>U270*H270</f>
        <v>1E-4</v>
      </c>
      <c r="W270" s="199">
        <v>0</v>
      </c>
      <c r="X270" s="200">
        <f>W270*H270</f>
        <v>0</v>
      </c>
      <c r="Y270" s="34"/>
      <c r="Z270" s="34"/>
      <c r="AA270" s="34"/>
      <c r="AB270" s="34"/>
      <c r="AC270" s="34"/>
      <c r="AD270" s="34"/>
      <c r="AE270" s="34"/>
      <c r="AR270" s="201" t="s">
        <v>346</v>
      </c>
      <c r="AT270" s="201" t="s">
        <v>242</v>
      </c>
      <c r="AU270" s="201" t="s">
        <v>165</v>
      </c>
      <c r="AY270" s="17" t="s">
        <v>156</v>
      </c>
      <c r="BE270" s="202">
        <f>IF(O270="základní",K270,0)</f>
        <v>0</v>
      </c>
      <c r="BF270" s="202">
        <f>IF(O270="snížená",K270,0)</f>
        <v>0</v>
      </c>
      <c r="BG270" s="202">
        <f>IF(O270="zákl. přenesená",K270,0)</f>
        <v>0</v>
      </c>
      <c r="BH270" s="202">
        <f>IF(O270="sníž. přenesená",K270,0)</f>
        <v>0</v>
      </c>
      <c r="BI270" s="202">
        <f>IF(O270="nulová",K270,0)</f>
        <v>0</v>
      </c>
      <c r="BJ270" s="17" t="s">
        <v>165</v>
      </c>
      <c r="BK270" s="202">
        <f>ROUND(P270*H270,2)</f>
        <v>0</v>
      </c>
      <c r="BL270" s="17" t="s">
        <v>248</v>
      </c>
      <c r="BM270" s="201" t="s">
        <v>1138</v>
      </c>
    </row>
    <row r="271" spans="1:65" s="2" customFormat="1" ht="24.2" customHeight="1">
      <c r="A271" s="34"/>
      <c r="B271" s="35"/>
      <c r="C271" s="189" t="s">
        <v>465</v>
      </c>
      <c r="D271" s="189" t="s">
        <v>159</v>
      </c>
      <c r="E271" s="190" t="s">
        <v>454</v>
      </c>
      <c r="F271" s="191" t="s">
        <v>455</v>
      </c>
      <c r="G271" s="192" t="s">
        <v>415</v>
      </c>
      <c r="H271" s="251"/>
      <c r="I271" s="194"/>
      <c r="J271" s="194"/>
      <c r="K271" s="195">
        <f>ROUND(P271*H271,2)</f>
        <v>0</v>
      </c>
      <c r="L271" s="191" t="s">
        <v>163</v>
      </c>
      <c r="M271" s="39"/>
      <c r="N271" s="196" t="s">
        <v>1</v>
      </c>
      <c r="O271" s="197" t="s">
        <v>38</v>
      </c>
      <c r="P271" s="198">
        <f>I271+J271</f>
        <v>0</v>
      </c>
      <c r="Q271" s="198">
        <f>ROUND(I271*H271,2)</f>
        <v>0</v>
      </c>
      <c r="R271" s="198">
        <f>ROUND(J271*H271,2)</f>
        <v>0</v>
      </c>
      <c r="S271" s="71"/>
      <c r="T271" s="199">
        <f>S271*H271</f>
        <v>0</v>
      </c>
      <c r="U271" s="199">
        <v>0</v>
      </c>
      <c r="V271" s="199">
        <f>U271*H271</f>
        <v>0</v>
      </c>
      <c r="W271" s="199">
        <v>0</v>
      </c>
      <c r="X271" s="200">
        <f>W271*H271</f>
        <v>0</v>
      </c>
      <c r="Y271" s="34"/>
      <c r="Z271" s="34"/>
      <c r="AA271" s="34"/>
      <c r="AB271" s="34"/>
      <c r="AC271" s="34"/>
      <c r="AD271" s="34"/>
      <c r="AE271" s="34"/>
      <c r="AR271" s="201" t="s">
        <v>248</v>
      </c>
      <c r="AT271" s="201" t="s">
        <v>159</v>
      </c>
      <c r="AU271" s="201" t="s">
        <v>165</v>
      </c>
      <c r="AY271" s="17" t="s">
        <v>156</v>
      </c>
      <c r="BE271" s="202">
        <f>IF(O271="základní",K271,0)</f>
        <v>0</v>
      </c>
      <c r="BF271" s="202">
        <f>IF(O271="snížená",K271,0)</f>
        <v>0</v>
      </c>
      <c r="BG271" s="202">
        <f>IF(O271="zákl. přenesená",K271,0)</f>
        <v>0</v>
      </c>
      <c r="BH271" s="202">
        <f>IF(O271="sníž. přenesená",K271,0)</f>
        <v>0</v>
      </c>
      <c r="BI271" s="202">
        <f>IF(O271="nulová",K271,0)</f>
        <v>0</v>
      </c>
      <c r="BJ271" s="17" t="s">
        <v>165</v>
      </c>
      <c r="BK271" s="202">
        <f>ROUND(P271*H271,2)</f>
        <v>0</v>
      </c>
      <c r="BL271" s="17" t="s">
        <v>248</v>
      </c>
      <c r="BM271" s="201" t="s">
        <v>1139</v>
      </c>
    </row>
    <row r="272" spans="1:65" s="2" customFormat="1" ht="11.25">
      <c r="A272" s="34"/>
      <c r="B272" s="35"/>
      <c r="C272" s="36"/>
      <c r="D272" s="203" t="s">
        <v>167</v>
      </c>
      <c r="E272" s="36"/>
      <c r="F272" s="204" t="s">
        <v>457</v>
      </c>
      <c r="G272" s="36"/>
      <c r="H272" s="36"/>
      <c r="I272" s="205"/>
      <c r="J272" s="205"/>
      <c r="K272" s="36"/>
      <c r="L272" s="36"/>
      <c r="M272" s="39"/>
      <c r="N272" s="206"/>
      <c r="O272" s="207"/>
      <c r="P272" s="71"/>
      <c r="Q272" s="71"/>
      <c r="R272" s="71"/>
      <c r="S272" s="71"/>
      <c r="T272" s="71"/>
      <c r="U272" s="71"/>
      <c r="V272" s="71"/>
      <c r="W272" s="71"/>
      <c r="X272" s="72"/>
      <c r="Y272" s="34"/>
      <c r="Z272" s="34"/>
      <c r="AA272" s="34"/>
      <c r="AB272" s="34"/>
      <c r="AC272" s="34"/>
      <c r="AD272" s="34"/>
      <c r="AE272" s="34"/>
      <c r="AT272" s="17" t="s">
        <v>167</v>
      </c>
      <c r="AU272" s="17" t="s">
        <v>165</v>
      </c>
    </row>
    <row r="273" spans="1:65" s="12" customFormat="1" ht="22.9" customHeight="1">
      <c r="B273" s="172"/>
      <c r="C273" s="173"/>
      <c r="D273" s="174" t="s">
        <v>73</v>
      </c>
      <c r="E273" s="187" t="s">
        <v>458</v>
      </c>
      <c r="F273" s="187" t="s">
        <v>459</v>
      </c>
      <c r="G273" s="173"/>
      <c r="H273" s="173"/>
      <c r="I273" s="176"/>
      <c r="J273" s="176"/>
      <c r="K273" s="188">
        <f>BK273</f>
        <v>0</v>
      </c>
      <c r="L273" s="173"/>
      <c r="M273" s="178"/>
      <c r="N273" s="179"/>
      <c r="O273" s="180"/>
      <c r="P273" s="180"/>
      <c r="Q273" s="181">
        <f>SUM(Q274:Q290)</f>
        <v>0</v>
      </c>
      <c r="R273" s="181">
        <f>SUM(R274:R290)</f>
        <v>0</v>
      </c>
      <c r="S273" s="180"/>
      <c r="T273" s="182">
        <f>SUM(T274:T290)</f>
        <v>0</v>
      </c>
      <c r="U273" s="180"/>
      <c r="V273" s="182">
        <f>SUM(V274:V290)</f>
        <v>3.7679999999999996E-3</v>
      </c>
      <c r="W273" s="180"/>
      <c r="X273" s="183">
        <f>SUM(X274:X290)</f>
        <v>4.3899000000000001E-2</v>
      </c>
      <c r="AR273" s="184" t="s">
        <v>165</v>
      </c>
      <c r="AT273" s="185" t="s">
        <v>73</v>
      </c>
      <c r="AU273" s="185" t="s">
        <v>82</v>
      </c>
      <c r="AY273" s="184" t="s">
        <v>156</v>
      </c>
      <c r="BK273" s="186">
        <f>SUM(BK274:BK290)</f>
        <v>0</v>
      </c>
    </row>
    <row r="274" spans="1:65" s="2" customFormat="1" ht="33" customHeight="1">
      <c r="A274" s="34"/>
      <c r="B274" s="35"/>
      <c r="C274" s="189" t="s">
        <v>499</v>
      </c>
      <c r="D274" s="189" t="s">
        <v>159</v>
      </c>
      <c r="E274" s="190" t="s">
        <v>485</v>
      </c>
      <c r="F274" s="191" t="s">
        <v>486</v>
      </c>
      <c r="G274" s="192" t="s">
        <v>162</v>
      </c>
      <c r="H274" s="193">
        <v>2</v>
      </c>
      <c r="I274" s="194"/>
      <c r="J274" s="194"/>
      <c r="K274" s="195">
        <f>ROUND(P274*H274,2)</f>
        <v>0</v>
      </c>
      <c r="L274" s="191" t="s">
        <v>163</v>
      </c>
      <c r="M274" s="39"/>
      <c r="N274" s="196" t="s">
        <v>1</v>
      </c>
      <c r="O274" s="197" t="s">
        <v>38</v>
      </c>
      <c r="P274" s="198">
        <f>I274+J274</f>
        <v>0</v>
      </c>
      <c r="Q274" s="198">
        <f>ROUND(I274*H274,2)</f>
        <v>0</v>
      </c>
      <c r="R274" s="198">
        <f>ROUND(J274*H274,2)</f>
        <v>0</v>
      </c>
      <c r="S274" s="71"/>
      <c r="T274" s="199">
        <f>S274*H274</f>
        <v>0</v>
      </c>
      <c r="U274" s="199">
        <v>0</v>
      </c>
      <c r="V274" s="199">
        <f>U274*H274</f>
        <v>0</v>
      </c>
      <c r="W274" s="199">
        <v>0</v>
      </c>
      <c r="X274" s="200">
        <f>W274*H274</f>
        <v>0</v>
      </c>
      <c r="Y274" s="34"/>
      <c r="Z274" s="34"/>
      <c r="AA274" s="34"/>
      <c r="AB274" s="34"/>
      <c r="AC274" s="34"/>
      <c r="AD274" s="34"/>
      <c r="AE274" s="34"/>
      <c r="AR274" s="201" t="s">
        <v>248</v>
      </c>
      <c r="AT274" s="201" t="s">
        <v>159</v>
      </c>
      <c r="AU274" s="201" t="s">
        <v>165</v>
      </c>
      <c r="AY274" s="17" t="s">
        <v>156</v>
      </c>
      <c r="BE274" s="202">
        <f>IF(O274="základní",K274,0)</f>
        <v>0</v>
      </c>
      <c r="BF274" s="202">
        <f>IF(O274="snížená",K274,0)</f>
        <v>0</v>
      </c>
      <c r="BG274" s="202">
        <f>IF(O274="zákl. přenesená",K274,0)</f>
        <v>0</v>
      </c>
      <c r="BH274" s="202">
        <f>IF(O274="sníž. přenesená",K274,0)</f>
        <v>0</v>
      </c>
      <c r="BI274" s="202">
        <f>IF(O274="nulová",K274,0)</f>
        <v>0</v>
      </c>
      <c r="BJ274" s="17" t="s">
        <v>165</v>
      </c>
      <c r="BK274" s="202">
        <f>ROUND(P274*H274,2)</f>
        <v>0</v>
      </c>
      <c r="BL274" s="17" t="s">
        <v>248</v>
      </c>
      <c r="BM274" s="201" t="s">
        <v>1140</v>
      </c>
    </row>
    <row r="275" spans="1:65" s="2" customFormat="1" ht="11.25">
      <c r="A275" s="34"/>
      <c r="B275" s="35"/>
      <c r="C275" s="36"/>
      <c r="D275" s="203" t="s">
        <v>167</v>
      </c>
      <c r="E275" s="36"/>
      <c r="F275" s="204" t="s">
        <v>488</v>
      </c>
      <c r="G275" s="36"/>
      <c r="H275" s="36"/>
      <c r="I275" s="205"/>
      <c r="J275" s="205"/>
      <c r="K275" s="36"/>
      <c r="L275" s="36"/>
      <c r="M275" s="39"/>
      <c r="N275" s="206"/>
      <c r="O275" s="207"/>
      <c r="P275" s="71"/>
      <c r="Q275" s="71"/>
      <c r="R275" s="71"/>
      <c r="S275" s="71"/>
      <c r="T275" s="71"/>
      <c r="U275" s="71"/>
      <c r="V275" s="71"/>
      <c r="W275" s="71"/>
      <c r="X275" s="72"/>
      <c r="Y275" s="34"/>
      <c r="Z275" s="34"/>
      <c r="AA275" s="34"/>
      <c r="AB275" s="34"/>
      <c r="AC275" s="34"/>
      <c r="AD275" s="34"/>
      <c r="AE275" s="34"/>
      <c r="AT275" s="17" t="s">
        <v>167</v>
      </c>
      <c r="AU275" s="17" t="s">
        <v>165</v>
      </c>
    </row>
    <row r="276" spans="1:65" s="2" customFormat="1" ht="24.2" customHeight="1">
      <c r="A276" s="34"/>
      <c r="B276" s="35"/>
      <c r="C276" s="189" t="s">
        <v>506</v>
      </c>
      <c r="D276" s="189" t="s">
        <v>159</v>
      </c>
      <c r="E276" s="190" t="s">
        <v>490</v>
      </c>
      <c r="F276" s="191" t="s">
        <v>491</v>
      </c>
      <c r="G276" s="192" t="s">
        <v>180</v>
      </c>
      <c r="H276" s="193">
        <v>1.8</v>
      </c>
      <c r="I276" s="194"/>
      <c r="J276" s="194"/>
      <c r="K276" s="195">
        <f>ROUND(P276*H276,2)</f>
        <v>0</v>
      </c>
      <c r="L276" s="191" t="s">
        <v>163</v>
      </c>
      <c r="M276" s="39"/>
      <c r="N276" s="196" t="s">
        <v>1</v>
      </c>
      <c r="O276" s="197" t="s">
        <v>38</v>
      </c>
      <c r="P276" s="198">
        <f>I276+J276</f>
        <v>0</v>
      </c>
      <c r="Q276" s="198">
        <f>ROUND(I276*H276,2)</f>
        <v>0</v>
      </c>
      <c r="R276" s="198">
        <f>ROUND(J276*H276,2)</f>
        <v>0</v>
      </c>
      <c r="S276" s="71"/>
      <c r="T276" s="199">
        <f>S276*H276</f>
        <v>0</v>
      </c>
      <c r="U276" s="199">
        <v>5.0000000000000002E-5</v>
      </c>
      <c r="V276" s="199">
        <f>U276*H276</f>
        <v>9.0000000000000006E-5</v>
      </c>
      <c r="W276" s="199">
        <v>4.7299999999999998E-3</v>
      </c>
      <c r="X276" s="200">
        <f>W276*H276</f>
        <v>8.5140000000000007E-3</v>
      </c>
      <c r="Y276" s="34"/>
      <c r="Z276" s="34"/>
      <c r="AA276" s="34"/>
      <c r="AB276" s="34"/>
      <c r="AC276" s="34"/>
      <c r="AD276" s="34"/>
      <c r="AE276" s="34"/>
      <c r="AR276" s="201" t="s">
        <v>248</v>
      </c>
      <c r="AT276" s="201" t="s">
        <v>159</v>
      </c>
      <c r="AU276" s="201" t="s">
        <v>165</v>
      </c>
      <c r="AY276" s="17" t="s">
        <v>156</v>
      </c>
      <c r="BE276" s="202">
        <f>IF(O276="základní",K276,0)</f>
        <v>0</v>
      </c>
      <c r="BF276" s="202">
        <f>IF(O276="snížená",K276,0)</f>
        <v>0</v>
      </c>
      <c r="BG276" s="202">
        <f>IF(O276="zákl. přenesená",K276,0)</f>
        <v>0</v>
      </c>
      <c r="BH276" s="202">
        <f>IF(O276="sníž. přenesená",K276,0)</f>
        <v>0</v>
      </c>
      <c r="BI276" s="202">
        <f>IF(O276="nulová",K276,0)</f>
        <v>0</v>
      </c>
      <c r="BJ276" s="17" t="s">
        <v>165</v>
      </c>
      <c r="BK276" s="202">
        <f>ROUND(P276*H276,2)</f>
        <v>0</v>
      </c>
      <c r="BL276" s="17" t="s">
        <v>248</v>
      </c>
      <c r="BM276" s="201" t="s">
        <v>1141</v>
      </c>
    </row>
    <row r="277" spans="1:65" s="2" customFormat="1" ht="11.25">
      <c r="A277" s="34"/>
      <c r="B277" s="35"/>
      <c r="C277" s="36"/>
      <c r="D277" s="203" t="s">
        <v>167</v>
      </c>
      <c r="E277" s="36"/>
      <c r="F277" s="204" t="s">
        <v>493</v>
      </c>
      <c r="G277" s="36"/>
      <c r="H277" s="36"/>
      <c r="I277" s="205"/>
      <c r="J277" s="205"/>
      <c r="K277" s="36"/>
      <c r="L277" s="36"/>
      <c r="M277" s="39"/>
      <c r="N277" s="206"/>
      <c r="O277" s="207"/>
      <c r="P277" s="71"/>
      <c r="Q277" s="71"/>
      <c r="R277" s="71"/>
      <c r="S277" s="71"/>
      <c r="T277" s="71"/>
      <c r="U277" s="71"/>
      <c r="V277" s="71"/>
      <c r="W277" s="71"/>
      <c r="X277" s="72"/>
      <c r="Y277" s="34"/>
      <c r="Z277" s="34"/>
      <c r="AA277" s="34"/>
      <c r="AB277" s="34"/>
      <c r="AC277" s="34"/>
      <c r="AD277" s="34"/>
      <c r="AE277" s="34"/>
      <c r="AT277" s="17" t="s">
        <v>167</v>
      </c>
      <c r="AU277" s="17" t="s">
        <v>165</v>
      </c>
    </row>
    <row r="278" spans="1:65" s="2" customFormat="1" ht="24.2" customHeight="1">
      <c r="A278" s="34"/>
      <c r="B278" s="35"/>
      <c r="C278" s="189" t="s">
        <v>871</v>
      </c>
      <c r="D278" s="189" t="s">
        <v>159</v>
      </c>
      <c r="E278" s="190" t="s">
        <v>461</v>
      </c>
      <c r="F278" s="191" t="s">
        <v>462</v>
      </c>
      <c r="G278" s="192" t="s">
        <v>180</v>
      </c>
      <c r="H278" s="193">
        <v>1.5</v>
      </c>
      <c r="I278" s="194"/>
      <c r="J278" s="194"/>
      <c r="K278" s="195">
        <f>ROUND(P278*H278,2)</f>
        <v>0</v>
      </c>
      <c r="L278" s="191" t="s">
        <v>163</v>
      </c>
      <c r="M278" s="39"/>
      <c r="N278" s="196" t="s">
        <v>1</v>
      </c>
      <c r="O278" s="197" t="s">
        <v>38</v>
      </c>
      <c r="P278" s="198">
        <f>I278+J278</f>
        <v>0</v>
      </c>
      <c r="Q278" s="198">
        <f>ROUND(I278*H278,2)</f>
        <v>0</v>
      </c>
      <c r="R278" s="198">
        <f>ROUND(J278*H278,2)</f>
        <v>0</v>
      </c>
      <c r="S278" s="71"/>
      <c r="T278" s="199">
        <f>S278*H278</f>
        <v>0</v>
      </c>
      <c r="U278" s="199">
        <v>1.2E-4</v>
      </c>
      <c r="V278" s="199">
        <f>U278*H278</f>
        <v>1.8000000000000001E-4</v>
      </c>
      <c r="W278" s="199">
        <v>2.359E-2</v>
      </c>
      <c r="X278" s="200">
        <f>W278*H278</f>
        <v>3.5385E-2</v>
      </c>
      <c r="Y278" s="34"/>
      <c r="Z278" s="34"/>
      <c r="AA278" s="34"/>
      <c r="AB278" s="34"/>
      <c r="AC278" s="34"/>
      <c r="AD278" s="34"/>
      <c r="AE278" s="34"/>
      <c r="AR278" s="201" t="s">
        <v>248</v>
      </c>
      <c r="AT278" s="201" t="s">
        <v>159</v>
      </c>
      <c r="AU278" s="201" t="s">
        <v>165</v>
      </c>
      <c r="AY278" s="17" t="s">
        <v>156</v>
      </c>
      <c r="BE278" s="202">
        <f>IF(O278="základní",K278,0)</f>
        <v>0</v>
      </c>
      <c r="BF278" s="202">
        <f>IF(O278="snížená",K278,0)</f>
        <v>0</v>
      </c>
      <c r="BG278" s="202">
        <f>IF(O278="zákl. přenesená",K278,0)</f>
        <v>0</v>
      </c>
      <c r="BH278" s="202">
        <f>IF(O278="sníž. přenesená",K278,0)</f>
        <v>0</v>
      </c>
      <c r="BI278" s="202">
        <f>IF(O278="nulová",K278,0)</f>
        <v>0</v>
      </c>
      <c r="BJ278" s="17" t="s">
        <v>165</v>
      </c>
      <c r="BK278" s="202">
        <f>ROUND(P278*H278,2)</f>
        <v>0</v>
      </c>
      <c r="BL278" s="17" t="s">
        <v>248</v>
      </c>
      <c r="BM278" s="201" t="s">
        <v>1142</v>
      </c>
    </row>
    <row r="279" spans="1:65" s="2" customFormat="1" ht="11.25">
      <c r="A279" s="34"/>
      <c r="B279" s="35"/>
      <c r="C279" s="36"/>
      <c r="D279" s="203" t="s">
        <v>167</v>
      </c>
      <c r="E279" s="36"/>
      <c r="F279" s="204" t="s">
        <v>464</v>
      </c>
      <c r="G279" s="36"/>
      <c r="H279" s="36"/>
      <c r="I279" s="205"/>
      <c r="J279" s="205"/>
      <c r="K279" s="36"/>
      <c r="L279" s="36"/>
      <c r="M279" s="39"/>
      <c r="N279" s="206"/>
      <c r="O279" s="207"/>
      <c r="P279" s="71"/>
      <c r="Q279" s="71"/>
      <c r="R279" s="71"/>
      <c r="S279" s="71"/>
      <c r="T279" s="71"/>
      <c r="U279" s="71"/>
      <c r="V279" s="71"/>
      <c r="W279" s="71"/>
      <c r="X279" s="72"/>
      <c r="Y279" s="34"/>
      <c r="Z279" s="34"/>
      <c r="AA279" s="34"/>
      <c r="AB279" s="34"/>
      <c r="AC279" s="34"/>
      <c r="AD279" s="34"/>
      <c r="AE279" s="34"/>
      <c r="AT279" s="17" t="s">
        <v>167</v>
      </c>
      <c r="AU279" s="17" t="s">
        <v>165</v>
      </c>
    </row>
    <row r="280" spans="1:65" s="2" customFormat="1" ht="24.2" customHeight="1">
      <c r="A280" s="34"/>
      <c r="B280" s="35"/>
      <c r="C280" s="189" t="s">
        <v>511</v>
      </c>
      <c r="D280" s="189" t="s">
        <v>159</v>
      </c>
      <c r="E280" s="190" t="s">
        <v>495</v>
      </c>
      <c r="F280" s="191" t="s">
        <v>496</v>
      </c>
      <c r="G280" s="192" t="s">
        <v>180</v>
      </c>
      <c r="H280" s="193">
        <v>1.8</v>
      </c>
      <c r="I280" s="194"/>
      <c r="J280" s="194"/>
      <c r="K280" s="195">
        <f>ROUND(P280*H280,2)</f>
        <v>0</v>
      </c>
      <c r="L280" s="191" t="s">
        <v>163</v>
      </c>
      <c r="M280" s="39"/>
      <c r="N280" s="196" t="s">
        <v>1</v>
      </c>
      <c r="O280" s="197" t="s">
        <v>38</v>
      </c>
      <c r="P280" s="198">
        <f>I280+J280</f>
        <v>0</v>
      </c>
      <c r="Q280" s="198">
        <f>ROUND(I280*H280,2)</f>
        <v>0</v>
      </c>
      <c r="R280" s="198">
        <f>ROUND(J280*H280,2)</f>
        <v>0</v>
      </c>
      <c r="S280" s="71"/>
      <c r="T280" s="199">
        <f>S280*H280</f>
        <v>0</v>
      </c>
      <c r="U280" s="199">
        <v>4.6000000000000001E-4</v>
      </c>
      <c r="V280" s="199">
        <f>U280*H280</f>
        <v>8.2800000000000007E-4</v>
      </c>
      <c r="W280" s="199">
        <v>0</v>
      </c>
      <c r="X280" s="200">
        <f>W280*H280</f>
        <v>0</v>
      </c>
      <c r="Y280" s="34"/>
      <c r="Z280" s="34"/>
      <c r="AA280" s="34"/>
      <c r="AB280" s="34"/>
      <c r="AC280" s="34"/>
      <c r="AD280" s="34"/>
      <c r="AE280" s="34"/>
      <c r="AR280" s="201" t="s">
        <v>248</v>
      </c>
      <c r="AT280" s="201" t="s">
        <v>159</v>
      </c>
      <c r="AU280" s="201" t="s">
        <v>165</v>
      </c>
      <c r="AY280" s="17" t="s">
        <v>156</v>
      </c>
      <c r="BE280" s="202">
        <f>IF(O280="základní",K280,0)</f>
        <v>0</v>
      </c>
      <c r="BF280" s="202">
        <f>IF(O280="snížená",K280,0)</f>
        <v>0</v>
      </c>
      <c r="BG280" s="202">
        <f>IF(O280="zákl. přenesená",K280,0)</f>
        <v>0</v>
      </c>
      <c r="BH280" s="202">
        <f>IF(O280="sníž. přenesená",K280,0)</f>
        <v>0</v>
      </c>
      <c r="BI280" s="202">
        <f>IF(O280="nulová",K280,0)</f>
        <v>0</v>
      </c>
      <c r="BJ280" s="17" t="s">
        <v>165</v>
      </c>
      <c r="BK280" s="202">
        <f>ROUND(P280*H280,2)</f>
        <v>0</v>
      </c>
      <c r="BL280" s="17" t="s">
        <v>248</v>
      </c>
      <c r="BM280" s="201" t="s">
        <v>1143</v>
      </c>
    </row>
    <row r="281" spans="1:65" s="2" customFormat="1" ht="11.25">
      <c r="A281" s="34"/>
      <c r="B281" s="35"/>
      <c r="C281" s="36"/>
      <c r="D281" s="203" t="s">
        <v>167</v>
      </c>
      <c r="E281" s="36"/>
      <c r="F281" s="204" t="s">
        <v>498</v>
      </c>
      <c r="G281" s="36"/>
      <c r="H281" s="36"/>
      <c r="I281" s="205"/>
      <c r="J281" s="205"/>
      <c r="K281" s="36"/>
      <c r="L281" s="36"/>
      <c r="M281" s="39"/>
      <c r="N281" s="206"/>
      <c r="O281" s="207"/>
      <c r="P281" s="71"/>
      <c r="Q281" s="71"/>
      <c r="R281" s="71"/>
      <c r="S281" s="71"/>
      <c r="T281" s="71"/>
      <c r="U281" s="71"/>
      <c r="V281" s="71"/>
      <c r="W281" s="71"/>
      <c r="X281" s="72"/>
      <c r="Y281" s="34"/>
      <c r="Z281" s="34"/>
      <c r="AA281" s="34"/>
      <c r="AB281" s="34"/>
      <c r="AC281" s="34"/>
      <c r="AD281" s="34"/>
      <c r="AE281" s="34"/>
      <c r="AT281" s="17" t="s">
        <v>167</v>
      </c>
      <c r="AU281" s="17" t="s">
        <v>165</v>
      </c>
    </row>
    <row r="282" spans="1:65" s="2" customFormat="1" ht="24">
      <c r="A282" s="34"/>
      <c r="B282" s="35"/>
      <c r="C282" s="189" t="s">
        <v>516</v>
      </c>
      <c r="D282" s="189" t="s">
        <v>159</v>
      </c>
      <c r="E282" s="190" t="s">
        <v>500</v>
      </c>
      <c r="F282" s="191" t="s">
        <v>501</v>
      </c>
      <c r="G282" s="192" t="s">
        <v>162</v>
      </c>
      <c r="H282" s="193">
        <v>1</v>
      </c>
      <c r="I282" s="194"/>
      <c r="J282" s="194"/>
      <c r="K282" s="195">
        <f>ROUND(P282*H282,2)</f>
        <v>0</v>
      </c>
      <c r="L282" s="191" t="s">
        <v>163</v>
      </c>
      <c r="M282" s="39"/>
      <c r="N282" s="196" t="s">
        <v>1</v>
      </c>
      <c r="O282" s="197" t="s">
        <v>38</v>
      </c>
      <c r="P282" s="198">
        <f>I282+J282</f>
        <v>0</v>
      </c>
      <c r="Q282" s="198">
        <f>ROUND(I282*H282,2)</f>
        <v>0</v>
      </c>
      <c r="R282" s="198">
        <f>ROUND(J282*H282,2)</f>
        <v>0</v>
      </c>
      <c r="S282" s="71"/>
      <c r="T282" s="199">
        <f>S282*H282</f>
        <v>0</v>
      </c>
      <c r="U282" s="199">
        <v>5.4000000000000001E-4</v>
      </c>
      <c r="V282" s="199">
        <f>U282*H282</f>
        <v>5.4000000000000001E-4</v>
      </c>
      <c r="W282" s="199">
        <v>0</v>
      </c>
      <c r="X282" s="200">
        <f>W282*H282</f>
        <v>0</v>
      </c>
      <c r="Y282" s="34"/>
      <c r="Z282" s="34"/>
      <c r="AA282" s="34"/>
      <c r="AB282" s="34"/>
      <c r="AC282" s="34"/>
      <c r="AD282" s="34"/>
      <c r="AE282" s="34"/>
      <c r="AR282" s="201" t="s">
        <v>248</v>
      </c>
      <c r="AT282" s="201" t="s">
        <v>159</v>
      </c>
      <c r="AU282" s="201" t="s">
        <v>165</v>
      </c>
      <c r="AY282" s="17" t="s">
        <v>156</v>
      </c>
      <c r="BE282" s="202">
        <f>IF(O282="základní",K282,0)</f>
        <v>0</v>
      </c>
      <c r="BF282" s="202">
        <f>IF(O282="snížená",K282,0)</f>
        <v>0</v>
      </c>
      <c r="BG282" s="202">
        <f>IF(O282="zákl. přenesená",K282,0)</f>
        <v>0</v>
      </c>
      <c r="BH282" s="202">
        <f>IF(O282="sníž. přenesená",K282,0)</f>
        <v>0</v>
      </c>
      <c r="BI282" s="202">
        <f>IF(O282="nulová",K282,0)</f>
        <v>0</v>
      </c>
      <c r="BJ282" s="17" t="s">
        <v>165</v>
      </c>
      <c r="BK282" s="202">
        <f>ROUND(P282*H282,2)</f>
        <v>0</v>
      </c>
      <c r="BL282" s="17" t="s">
        <v>248</v>
      </c>
      <c r="BM282" s="201" t="s">
        <v>1144</v>
      </c>
    </row>
    <row r="283" spans="1:65" s="2" customFormat="1" ht="11.25">
      <c r="A283" s="34"/>
      <c r="B283" s="35"/>
      <c r="C283" s="36"/>
      <c r="D283" s="203" t="s">
        <v>167</v>
      </c>
      <c r="E283" s="36"/>
      <c r="F283" s="204" t="s">
        <v>503</v>
      </c>
      <c r="G283" s="36"/>
      <c r="H283" s="36"/>
      <c r="I283" s="205"/>
      <c r="J283" s="205"/>
      <c r="K283" s="36"/>
      <c r="L283" s="36"/>
      <c r="M283" s="39"/>
      <c r="N283" s="206"/>
      <c r="O283" s="207"/>
      <c r="P283" s="71"/>
      <c r="Q283" s="71"/>
      <c r="R283" s="71"/>
      <c r="S283" s="71"/>
      <c r="T283" s="71"/>
      <c r="U283" s="71"/>
      <c r="V283" s="71"/>
      <c r="W283" s="71"/>
      <c r="X283" s="72"/>
      <c r="Y283" s="34"/>
      <c r="Z283" s="34"/>
      <c r="AA283" s="34"/>
      <c r="AB283" s="34"/>
      <c r="AC283" s="34"/>
      <c r="AD283" s="34"/>
      <c r="AE283" s="34"/>
      <c r="AT283" s="17" t="s">
        <v>167</v>
      </c>
      <c r="AU283" s="17" t="s">
        <v>165</v>
      </c>
    </row>
    <row r="284" spans="1:65" s="2" customFormat="1" ht="24.2" customHeight="1">
      <c r="A284" s="34"/>
      <c r="B284" s="35"/>
      <c r="C284" s="189" t="s">
        <v>470</v>
      </c>
      <c r="D284" s="189" t="s">
        <v>159</v>
      </c>
      <c r="E284" s="190" t="s">
        <v>466</v>
      </c>
      <c r="F284" s="191" t="s">
        <v>467</v>
      </c>
      <c r="G284" s="192" t="s">
        <v>180</v>
      </c>
      <c r="H284" s="193">
        <v>1.5</v>
      </c>
      <c r="I284" s="194"/>
      <c r="J284" s="194"/>
      <c r="K284" s="195">
        <f>ROUND(P284*H284,2)</f>
        <v>0</v>
      </c>
      <c r="L284" s="191" t="s">
        <v>163</v>
      </c>
      <c r="M284" s="39"/>
      <c r="N284" s="196" t="s">
        <v>1</v>
      </c>
      <c r="O284" s="197" t="s">
        <v>38</v>
      </c>
      <c r="P284" s="198">
        <f>I284+J284</f>
        <v>0</v>
      </c>
      <c r="Q284" s="198">
        <f>ROUND(I284*H284,2)</f>
        <v>0</v>
      </c>
      <c r="R284" s="198">
        <f>ROUND(J284*H284,2)</f>
        <v>0</v>
      </c>
      <c r="S284" s="71"/>
      <c r="T284" s="199">
        <f>S284*H284</f>
        <v>0</v>
      </c>
      <c r="U284" s="199">
        <v>7.2000000000000005E-4</v>
      </c>
      <c r="V284" s="199">
        <f>U284*H284</f>
        <v>1.08E-3</v>
      </c>
      <c r="W284" s="199">
        <v>0</v>
      </c>
      <c r="X284" s="200">
        <f>W284*H284</f>
        <v>0</v>
      </c>
      <c r="Y284" s="34"/>
      <c r="Z284" s="34"/>
      <c r="AA284" s="34"/>
      <c r="AB284" s="34"/>
      <c r="AC284" s="34"/>
      <c r="AD284" s="34"/>
      <c r="AE284" s="34"/>
      <c r="AR284" s="201" t="s">
        <v>248</v>
      </c>
      <c r="AT284" s="201" t="s">
        <v>159</v>
      </c>
      <c r="AU284" s="201" t="s">
        <v>165</v>
      </c>
      <c r="AY284" s="17" t="s">
        <v>156</v>
      </c>
      <c r="BE284" s="202">
        <f>IF(O284="základní",K284,0)</f>
        <v>0</v>
      </c>
      <c r="BF284" s="202">
        <f>IF(O284="snížená",K284,0)</f>
        <v>0</v>
      </c>
      <c r="BG284" s="202">
        <f>IF(O284="zákl. přenesená",K284,0)</f>
        <v>0</v>
      </c>
      <c r="BH284" s="202">
        <f>IF(O284="sníž. přenesená",K284,0)</f>
        <v>0</v>
      </c>
      <c r="BI284" s="202">
        <f>IF(O284="nulová",K284,0)</f>
        <v>0</v>
      </c>
      <c r="BJ284" s="17" t="s">
        <v>165</v>
      </c>
      <c r="BK284" s="202">
        <f>ROUND(P284*H284,2)</f>
        <v>0</v>
      </c>
      <c r="BL284" s="17" t="s">
        <v>248</v>
      </c>
      <c r="BM284" s="201" t="s">
        <v>1145</v>
      </c>
    </row>
    <row r="285" spans="1:65" s="2" customFormat="1" ht="11.25">
      <c r="A285" s="34"/>
      <c r="B285" s="35"/>
      <c r="C285" s="36"/>
      <c r="D285" s="203" t="s">
        <v>167</v>
      </c>
      <c r="E285" s="36"/>
      <c r="F285" s="204" t="s">
        <v>469</v>
      </c>
      <c r="G285" s="36"/>
      <c r="H285" s="36"/>
      <c r="I285" s="205"/>
      <c r="J285" s="205"/>
      <c r="K285" s="36"/>
      <c r="L285" s="36"/>
      <c r="M285" s="39"/>
      <c r="N285" s="206"/>
      <c r="O285" s="207"/>
      <c r="P285" s="71"/>
      <c r="Q285" s="71"/>
      <c r="R285" s="71"/>
      <c r="S285" s="71"/>
      <c r="T285" s="71"/>
      <c r="U285" s="71"/>
      <c r="V285" s="71"/>
      <c r="W285" s="71"/>
      <c r="X285" s="72"/>
      <c r="Y285" s="34"/>
      <c r="Z285" s="34"/>
      <c r="AA285" s="34"/>
      <c r="AB285" s="34"/>
      <c r="AC285" s="34"/>
      <c r="AD285" s="34"/>
      <c r="AE285" s="34"/>
      <c r="AT285" s="17" t="s">
        <v>167</v>
      </c>
      <c r="AU285" s="17" t="s">
        <v>165</v>
      </c>
    </row>
    <row r="286" spans="1:65" s="2" customFormat="1" ht="24.2" customHeight="1">
      <c r="A286" s="34"/>
      <c r="B286" s="35"/>
      <c r="C286" s="189" t="s">
        <v>475</v>
      </c>
      <c r="D286" s="189" t="s">
        <v>159</v>
      </c>
      <c r="E286" s="190" t="s">
        <v>471</v>
      </c>
      <c r="F286" s="191" t="s">
        <v>472</v>
      </c>
      <c r="G286" s="192" t="s">
        <v>180</v>
      </c>
      <c r="H286" s="193">
        <v>1.5</v>
      </c>
      <c r="I286" s="194"/>
      <c r="J286" s="194"/>
      <c r="K286" s="195">
        <f>ROUND(P286*H286,2)</f>
        <v>0</v>
      </c>
      <c r="L286" s="191" t="s">
        <v>163</v>
      </c>
      <c r="M286" s="39"/>
      <c r="N286" s="196" t="s">
        <v>1</v>
      </c>
      <c r="O286" s="197" t="s">
        <v>38</v>
      </c>
      <c r="P286" s="198">
        <f>I286+J286</f>
        <v>0</v>
      </c>
      <c r="Q286" s="198">
        <f>ROUND(I286*H286,2)</f>
        <v>0</v>
      </c>
      <c r="R286" s="198">
        <f>ROUND(J286*H286,2)</f>
        <v>0</v>
      </c>
      <c r="S286" s="71"/>
      <c r="T286" s="199">
        <f>S286*H286</f>
        <v>0</v>
      </c>
      <c r="U286" s="199">
        <v>0</v>
      </c>
      <c r="V286" s="199">
        <f>U286*H286</f>
        <v>0</v>
      </c>
      <c r="W286" s="199">
        <v>0</v>
      </c>
      <c r="X286" s="200">
        <f>W286*H286</f>
        <v>0</v>
      </c>
      <c r="Y286" s="34"/>
      <c r="Z286" s="34"/>
      <c r="AA286" s="34"/>
      <c r="AB286" s="34"/>
      <c r="AC286" s="34"/>
      <c r="AD286" s="34"/>
      <c r="AE286" s="34"/>
      <c r="AR286" s="201" t="s">
        <v>248</v>
      </c>
      <c r="AT286" s="201" t="s">
        <v>159</v>
      </c>
      <c r="AU286" s="201" t="s">
        <v>165</v>
      </c>
      <c r="AY286" s="17" t="s">
        <v>156</v>
      </c>
      <c r="BE286" s="202">
        <f>IF(O286="základní",K286,0)</f>
        <v>0</v>
      </c>
      <c r="BF286" s="202">
        <f>IF(O286="snížená",K286,0)</f>
        <v>0</v>
      </c>
      <c r="BG286" s="202">
        <f>IF(O286="zákl. přenesená",K286,0)</f>
        <v>0</v>
      </c>
      <c r="BH286" s="202">
        <f>IF(O286="sníž. přenesená",K286,0)</f>
        <v>0</v>
      </c>
      <c r="BI286" s="202">
        <f>IF(O286="nulová",K286,0)</f>
        <v>0</v>
      </c>
      <c r="BJ286" s="17" t="s">
        <v>165</v>
      </c>
      <c r="BK286" s="202">
        <f>ROUND(P286*H286,2)</f>
        <v>0</v>
      </c>
      <c r="BL286" s="17" t="s">
        <v>248</v>
      </c>
      <c r="BM286" s="201" t="s">
        <v>1146</v>
      </c>
    </row>
    <row r="287" spans="1:65" s="2" customFormat="1" ht="11.25">
      <c r="A287" s="34"/>
      <c r="B287" s="35"/>
      <c r="C287" s="36"/>
      <c r="D287" s="203" t="s">
        <v>167</v>
      </c>
      <c r="E287" s="36"/>
      <c r="F287" s="204" t="s">
        <v>474</v>
      </c>
      <c r="G287" s="36"/>
      <c r="H287" s="36"/>
      <c r="I287" s="205"/>
      <c r="J287" s="205"/>
      <c r="K287" s="36"/>
      <c r="L287" s="36"/>
      <c r="M287" s="39"/>
      <c r="N287" s="206"/>
      <c r="O287" s="207"/>
      <c r="P287" s="71"/>
      <c r="Q287" s="71"/>
      <c r="R287" s="71"/>
      <c r="S287" s="71"/>
      <c r="T287" s="71"/>
      <c r="U287" s="71"/>
      <c r="V287" s="71"/>
      <c r="W287" s="71"/>
      <c r="X287" s="72"/>
      <c r="Y287" s="34"/>
      <c r="Z287" s="34"/>
      <c r="AA287" s="34"/>
      <c r="AB287" s="34"/>
      <c r="AC287" s="34"/>
      <c r="AD287" s="34"/>
      <c r="AE287" s="34"/>
      <c r="AT287" s="17" t="s">
        <v>167</v>
      </c>
      <c r="AU287" s="17" t="s">
        <v>165</v>
      </c>
    </row>
    <row r="288" spans="1:65" s="2" customFormat="1" ht="24.2" customHeight="1">
      <c r="A288" s="34"/>
      <c r="B288" s="35"/>
      <c r="C288" s="189" t="s">
        <v>544</v>
      </c>
      <c r="D288" s="189" t="s">
        <v>159</v>
      </c>
      <c r="E288" s="190" t="s">
        <v>476</v>
      </c>
      <c r="F288" s="191" t="s">
        <v>477</v>
      </c>
      <c r="G288" s="192" t="s">
        <v>415</v>
      </c>
      <c r="H288" s="251"/>
      <c r="I288" s="194"/>
      <c r="J288" s="194"/>
      <c r="K288" s="195">
        <f>ROUND(P288*H288,2)</f>
        <v>0</v>
      </c>
      <c r="L288" s="191" t="s">
        <v>163</v>
      </c>
      <c r="M288" s="39"/>
      <c r="N288" s="196" t="s">
        <v>1</v>
      </c>
      <c r="O288" s="197" t="s">
        <v>38</v>
      </c>
      <c r="P288" s="198">
        <f>I288+J288</f>
        <v>0</v>
      </c>
      <c r="Q288" s="198">
        <f>ROUND(I288*H288,2)</f>
        <v>0</v>
      </c>
      <c r="R288" s="198">
        <f>ROUND(J288*H288,2)</f>
        <v>0</v>
      </c>
      <c r="S288" s="71"/>
      <c r="T288" s="199">
        <f>S288*H288</f>
        <v>0</v>
      </c>
      <c r="U288" s="199">
        <v>0</v>
      </c>
      <c r="V288" s="199">
        <f>U288*H288</f>
        <v>0</v>
      </c>
      <c r="W288" s="199">
        <v>0</v>
      </c>
      <c r="X288" s="200">
        <f>W288*H288</f>
        <v>0</v>
      </c>
      <c r="Y288" s="34"/>
      <c r="Z288" s="34"/>
      <c r="AA288" s="34"/>
      <c r="AB288" s="34"/>
      <c r="AC288" s="34"/>
      <c r="AD288" s="34"/>
      <c r="AE288" s="34"/>
      <c r="AR288" s="201" t="s">
        <v>248</v>
      </c>
      <c r="AT288" s="201" t="s">
        <v>159</v>
      </c>
      <c r="AU288" s="201" t="s">
        <v>165</v>
      </c>
      <c r="AY288" s="17" t="s">
        <v>156</v>
      </c>
      <c r="BE288" s="202">
        <f>IF(O288="základní",K288,0)</f>
        <v>0</v>
      </c>
      <c r="BF288" s="202">
        <f>IF(O288="snížená",K288,0)</f>
        <v>0</v>
      </c>
      <c r="BG288" s="202">
        <f>IF(O288="zákl. přenesená",K288,0)</f>
        <v>0</v>
      </c>
      <c r="BH288" s="202">
        <f>IF(O288="sníž. přenesená",K288,0)</f>
        <v>0</v>
      </c>
      <c r="BI288" s="202">
        <f>IF(O288="nulová",K288,0)</f>
        <v>0</v>
      </c>
      <c r="BJ288" s="17" t="s">
        <v>165</v>
      </c>
      <c r="BK288" s="202">
        <f>ROUND(P288*H288,2)</f>
        <v>0</v>
      </c>
      <c r="BL288" s="17" t="s">
        <v>248</v>
      </c>
      <c r="BM288" s="201" t="s">
        <v>1147</v>
      </c>
    </row>
    <row r="289" spans="1:65" s="2" customFormat="1" ht="11.25">
      <c r="A289" s="34"/>
      <c r="B289" s="35"/>
      <c r="C289" s="36"/>
      <c r="D289" s="203" t="s">
        <v>167</v>
      </c>
      <c r="E289" s="36"/>
      <c r="F289" s="204" t="s">
        <v>479</v>
      </c>
      <c r="G289" s="36"/>
      <c r="H289" s="36"/>
      <c r="I289" s="205"/>
      <c r="J289" s="205"/>
      <c r="K289" s="36"/>
      <c r="L289" s="36"/>
      <c r="M289" s="39"/>
      <c r="N289" s="206"/>
      <c r="O289" s="207"/>
      <c r="P289" s="71"/>
      <c r="Q289" s="71"/>
      <c r="R289" s="71"/>
      <c r="S289" s="71"/>
      <c r="T289" s="71"/>
      <c r="U289" s="71"/>
      <c r="V289" s="71"/>
      <c r="W289" s="71"/>
      <c r="X289" s="72"/>
      <c r="Y289" s="34"/>
      <c r="Z289" s="34"/>
      <c r="AA289" s="34"/>
      <c r="AB289" s="34"/>
      <c r="AC289" s="34"/>
      <c r="AD289" s="34"/>
      <c r="AE289" s="34"/>
      <c r="AT289" s="17" t="s">
        <v>167</v>
      </c>
      <c r="AU289" s="17" t="s">
        <v>165</v>
      </c>
    </row>
    <row r="290" spans="1:65" s="2" customFormat="1" ht="16.5" customHeight="1">
      <c r="A290" s="34"/>
      <c r="B290" s="35"/>
      <c r="C290" s="189" t="s">
        <v>549</v>
      </c>
      <c r="D290" s="189" t="s">
        <v>159</v>
      </c>
      <c r="E290" s="190" t="s">
        <v>481</v>
      </c>
      <c r="F290" s="191" t="s">
        <v>482</v>
      </c>
      <c r="G290" s="192" t="s">
        <v>175</v>
      </c>
      <c r="H290" s="193">
        <v>1</v>
      </c>
      <c r="I290" s="194"/>
      <c r="J290" s="194"/>
      <c r="K290" s="195">
        <f>ROUND(P290*H290,2)</f>
        <v>0</v>
      </c>
      <c r="L290" s="191" t="s">
        <v>1</v>
      </c>
      <c r="M290" s="39"/>
      <c r="N290" s="196" t="s">
        <v>1</v>
      </c>
      <c r="O290" s="197" t="s">
        <v>38</v>
      </c>
      <c r="P290" s="198">
        <f>I290+J290</f>
        <v>0</v>
      </c>
      <c r="Q290" s="198">
        <f>ROUND(I290*H290,2)</f>
        <v>0</v>
      </c>
      <c r="R290" s="198">
        <f>ROUND(J290*H290,2)</f>
        <v>0</v>
      </c>
      <c r="S290" s="71"/>
      <c r="T290" s="199">
        <f>S290*H290</f>
        <v>0</v>
      </c>
      <c r="U290" s="199">
        <v>1.0499999999999999E-3</v>
      </c>
      <c r="V290" s="199">
        <f>U290*H290</f>
        <v>1.0499999999999999E-3</v>
      </c>
      <c r="W290" s="199">
        <v>0</v>
      </c>
      <c r="X290" s="200">
        <f>W290*H290</f>
        <v>0</v>
      </c>
      <c r="Y290" s="34"/>
      <c r="Z290" s="34"/>
      <c r="AA290" s="34"/>
      <c r="AB290" s="34"/>
      <c r="AC290" s="34"/>
      <c r="AD290" s="34"/>
      <c r="AE290" s="34"/>
      <c r="AR290" s="201" t="s">
        <v>248</v>
      </c>
      <c r="AT290" s="201" t="s">
        <v>159</v>
      </c>
      <c r="AU290" s="201" t="s">
        <v>165</v>
      </c>
      <c r="AY290" s="17" t="s">
        <v>156</v>
      </c>
      <c r="BE290" s="202">
        <f>IF(O290="základní",K290,0)</f>
        <v>0</v>
      </c>
      <c r="BF290" s="202">
        <f>IF(O290="snížená",K290,0)</f>
        <v>0</v>
      </c>
      <c r="BG290" s="202">
        <f>IF(O290="zákl. přenesená",K290,0)</f>
        <v>0</v>
      </c>
      <c r="BH290" s="202">
        <f>IF(O290="sníž. přenesená",K290,0)</f>
        <v>0</v>
      </c>
      <c r="BI290" s="202">
        <f>IF(O290="nulová",K290,0)</f>
        <v>0</v>
      </c>
      <c r="BJ290" s="17" t="s">
        <v>165</v>
      </c>
      <c r="BK290" s="202">
        <f>ROUND(P290*H290,2)</f>
        <v>0</v>
      </c>
      <c r="BL290" s="17" t="s">
        <v>248</v>
      </c>
      <c r="BM290" s="201" t="s">
        <v>1148</v>
      </c>
    </row>
    <row r="291" spans="1:65" s="12" customFormat="1" ht="22.9" customHeight="1">
      <c r="B291" s="172"/>
      <c r="C291" s="173"/>
      <c r="D291" s="174" t="s">
        <v>73</v>
      </c>
      <c r="E291" s="187" t="s">
        <v>504</v>
      </c>
      <c r="F291" s="187" t="s">
        <v>505</v>
      </c>
      <c r="G291" s="173"/>
      <c r="H291" s="173"/>
      <c r="I291" s="176"/>
      <c r="J291" s="176"/>
      <c r="K291" s="188">
        <f>BK291</f>
        <v>0</v>
      </c>
      <c r="L291" s="173"/>
      <c r="M291" s="178"/>
      <c r="N291" s="179"/>
      <c r="O291" s="180"/>
      <c r="P291" s="180"/>
      <c r="Q291" s="181">
        <f>SUM(Q292:Q303)</f>
        <v>0</v>
      </c>
      <c r="R291" s="181">
        <f>SUM(R292:R303)</f>
        <v>0</v>
      </c>
      <c r="S291" s="180"/>
      <c r="T291" s="182">
        <f>SUM(T292:T303)</f>
        <v>0</v>
      </c>
      <c r="U291" s="180"/>
      <c r="V291" s="182">
        <f>SUM(V292:V303)</f>
        <v>2.5720000000000007E-2</v>
      </c>
      <c r="W291" s="180"/>
      <c r="X291" s="183">
        <f>SUM(X292:X303)</f>
        <v>0</v>
      </c>
      <c r="AR291" s="184" t="s">
        <v>165</v>
      </c>
      <c r="AT291" s="185" t="s">
        <v>73</v>
      </c>
      <c r="AU291" s="185" t="s">
        <v>82</v>
      </c>
      <c r="AY291" s="184" t="s">
        <v>156</v>
      </c>
      <c r="BK291" s="186">
        <f>SUM(BK292:BK303)</f>
        <v>0</v>
      </c>
    </row>
    <row r="292" spans="1:65" s="2" customFormat="1" ht="24.2" customHeight="1">
      <c r="A292" s="34"/>
      <c r="B292" s="35"/>
      <c r="C292" s="189" t="s">
        <v>521</v>
      </c>
      <c r="D292" s="189" t="s">
        <v>159</v>
      </c>
      <c r="E292" s="190" t="s">
        <v>507</v>
      </c>
      <c r="F292" s="191" t="s">
        <v>508</v>
      </c>
      <c r="G292" s="192" t="s">
        <v>175</v>
      </c>
      <c r="H292" s="193">
        <v>2</v>
      </c>
      <c r="I292" s="194"/>
      <c r="J292" s="194"/>
      <c r="K292" s="195">
        <f>ROUND(P292*H292,2)</f>
        <v>0</v>
      </c>
      <c r="L292" s="191" t="s">
        <v>163</v>
      </c>
      <c r="M292" s="39"/>
      <c r="N292" s="196" t="s">
        <v>1</v>
      </c>
      <c r="O292" s="197" t="s">
        <v>38</v>
      </c>
      <c r="P292" s="198">
        <f>I292+J292</f>
        <v>0</v>
      </c>
      <c r="Q292" s="198">
        <f>ROUND(I292*H292,2)</f>
        <v>0</v>
      </c>
      <c r="R292" s="198">
        <f>ROUND(J292*H292,2)</f>
        <v>0</v>
      </c>
      <c r="S292" s="71"/>
      <c r="T292" s="199">
        <f>S292*H292</f>
        <v>0</v>
      </c>
      <c r="U292" s="199">
        <v>4.4600000000000004E-3</v>
      </c>
      <c r="V292" s="199">
        <f>U292*H292</f>
        <v>8.9200000000000008E-3</v>
      </c>
      <c r="W292" s="199">
        <v>0</v>
      </c>
      <c r="X292" s="200">
        <f>W292*H292</f>
        <v>0</v>
      </c>
      <c r="Y292" s="34"/>
      <c r="Z292" s="34"/>
      <c r="AA292" s="34"/>
      <c r="AB292" s="34"/>
      <c r="AC292" s="34"/>
      <c r="AD292" s="34"/>
      <c r="AE292" s="34"/>
      <c r="AR292" s="201" t="s">
        <v>248</v>
      </c>
      <c r="AT292" s="201" t="s">
        <v>159</v>
      </c>
      <c r="AU292" s="201" t="s">
        <v>165</v>
      </c>
      <c r="AY292" s="17" t="s">
        <v>156</v>
      </c>
      <c r="BE292" s="202">
        <f>IF(O292="základní",K292,0)</f>
        <v>0</v>
      </c>
      <c r="BF292" s="202">
        <f>IF(O292="snížená",K292,0)</f>
        <v>0</v>
      </c>
      <c r="BG292" s="202">
        <f>IF(O292="zákl. přenesená",K292,0)</f>
        <v>0</v>
      </c>
      <c r="BH292" s="202">
        <f>IF(O292="sníž. přenesená",K292,0)</f>
        <v>0</v>
      </c>
      <c r="BI292" s="202">
        <f>IF(O292="nulová",K292,0)</f>
        <v>0</v>
      </c>
      <c r="BJ292" s="17" t="s">
        <v>165</v>
      </c>
      <c r="BK292" s="202">
        <f>ROUND(P292*H292,2)</f>
        <v>0</v>
      </c>
      <c r="BL292" s="17" t="s">
        <v>248</v>
      </c>
      <c r="BM292" s="201" t="s">
        <v>1149</v>
      </c>
    </row>
    <row r="293" spans="1:65" s="2" customFormat="1" ht="11.25">
      <c r="A293" s="34"/>
      <c r="B293" s="35"/>
      <c r="C293" s="36"/>
      <c r="D293" s="203" t="s">
        <v>167</v>
      </c>
      <c r="E293" s="36"/>
      <c r="F293" s="204" t="s">
        <v>510</v>
      </c>
      <c r="G293" s="36"/>
      <c r="H293" s="36"/>
      <c r="I293" s="205"/>
      <c r="J293" s="205"/>
      <c r="K293" s="36"/>
      <c r="L293" s="36"/>
      <c r="M293" s="39"/>
      <c r="N293" s="206"/>
      <c r="O293" s="207"/>
      <c r="P293" s="71"/>
      <c r="Q293" s="71"/>
      <c r="R293" s="71"/>
      <c r="S293" s="71"/>
      <c r="T293" s="71"/>
      <c r="U293" s="71"/>
      <c r="V293" s="71"/>
      <c r="W293" s="71"/>
      <c r="X293" s="72"/>
      <c r="Y293" s="34"/>
      <c r="Z293" s="34"/>
      <c r="AA293" s="34"/>
      <c r="AB293" s="34"/>
      <c r="AC293" s="34"/>
      <c r="AD293" s="34"/>
      <c r="AE293" s="34"/>
      <c r="AT293" s="17" t="s">
        <v>167</v>
      </c>
      <c r="AU293" s="17" t="s">
        <v>165</v>
      </c>
    </row>
    <row r="294" spans="1:65" s="2" customFormat="1" ht="24.2" customHeight="1">
      <c r="A294" s="34"/>
      <c r="B294" s="35"/>
      <c r="C294" s="189" t="s">
        <v>526</v>
      </c>
      <c r="D294" s="189" t="s">
        <v>159</v>
      </c>
      <c r="E294" s="190" t="s">
        <v>512</v>
      </c>
      <c r="F294" s="191" t="s">
        <v>513</v>
      </c>
      <c r="G294" s="192" t="s">
        <v>175</v>
      </c>
      <c r="H294" s="193">
        <v>2</v>
      </c>
      <c r="I294" s="194"/>
      <c r="J294" s="194"/>
      <c r="K294" s="195">
        <f>ROUND(P294*H294,2)</f>
        <v>0</v>
      </c>
      <c r="L294" s="191" t="s">
        <v>163</v>
      </c>
      <c r="M294" s="39"/>
      <c r="N294" s="196" t="s">
        <v>1</v>
      </c>
      <c r="O294" s="197" t="s">
        <v>38</v>
      </c>
      <c r="P294" s="198">
        <f>I294+J294</f>
        <v>0</v>
      </c>
      <c r="Q294" s="198">
        <f>ROUND(I294*H294,2)</f>
        <v>0</v>
      </c>
      <c r="R294" s="198">
        <f>ROUND(J294*H294,2)</f>
        <v>0</v>
      </c>
      <c r="S294" s="71"/>
      <c r="T294" s="199">
        <f>S294*H294</f>
        <v>0</v>
      </c>
      <c r="U294" s="199">
        <v>4.7200000000000002E-3</v>
      </c>
      <c r="V294" s="199">
        <f>U294*H294</f>
        <v>9.4400000000000005E-3</v>
      </c>
      <c r="W294" s="199">
        <v>0</v>
      </c>
      <c r="X294" s="200">
        <f>W294*H294</f>
        <v>0</v>
      </c>
      <c r="Y294" s="34"/>
      <c r="Z294" s="34"/>
      <c r="AA294" s="34"/>
      <c r="AB294" s="34"/>
      <c r="AC294" s="34"/>
      <c r="AD294" s="34"/>
      <c r="AE294" s="34"/>
      <c r="AR294" s="201" t="s">
        <v>248</v>
      </c>
      <c r="AT294" s="201" t="s">
        <v>159</v>
      </c>
      <c r="AU294" s="201" t="s">
        <v>165</v>
      </c>
      <c r="AY294" s="17" t="s">
        <v>156</v>
      </c>
      <c r="BE294" s="202">
        <f>IF(O294="základní",K294,0)</f>
        <v>0</v>
      </c>
      <c r="BF294" s="202">
        <f>IF(O294="snížená",K294,0)</f>
        <v>0</v>
      </c>
      <c r="BG294" s="202">
        <f>IF(O294="zákl. přenesená",K294,0)</f>
        <v>0</v>
      </c>
      <c r="BH294" s="202">
        <f>IF(O294="sníž. přenesená",K294,0)</f>
        <v>0</v>
      </c>
      <c r="BI294" s="202">
        <f>IF(O294="nulová",K294,0)</f>
        <v>0</v>
      </c>
      <c r="BJ294" s="17" t="s">
        <v>165</v>
      </c>
      <c r="BK294" s="202">
        <f>ROUND(P294*H294,2)</f>
        <v>0</v>
      </c>
      <c r="BL294" s="17" t="s">
        <v>248</v>
      </c>
      <c r="BM294" s="201" t="s">
        <v>1150</v>
      </c>
    </row>
    <row r="295" spans="1:65" s="2" customFormat="1" ht="11.25">
      <c r="A295" s="34"/>
      <c r="B295" s="35"/>
      <c r="C295" s="36"/>
      <c r="D295" s="203" t="s">
        <v>167</v>
      </c>
      <c r="E295" s="36"/>
      <c r="F295" s="204" t="s">
        <v>515</v>
      </c>
      <c r="G295" s="36"/>
      <c r="H295" s="36"/>
      <c r="I295" s="205"/>
      <c r="J295" s="205"/>
      <c r="K295" s="36"/>
      <c r="L295" s="36"/>
      <c r="M295" s="39"/>
      <c r="N295" s="206"/>
      <c r="O295" s="207"/>
      <c r="P295" s="71"/>
      <c r="Q295" s="71"/>
      <c r="R295" s="71"/>
      <c r="S295" s="71"/>
      <c r="T295" s="71"/>
      <c r="U295" s="71"/>
      <c r="V295" s="71"/>
      <c r="W295" s="71"/>
      <c r="X295" s="72"/>
      <c r="Y295" s="34"/>
      <c r="Z295" s="34"/>
      <c r="AA295" s="34"/>
      <c r="AB295" s="34"/>
      <c r="AC295" s="34"/>
      <c r="AD295" s="34"/>
      <c r="AE295" s="34"/>
      <c r="AT295" s="17" t="s">
        <v>167</v>
      </c>
      <c r="AU295" s="17" t="s">
        <v>165</v>
      </c>
    </row>
    <row r="296" spans="1:65" s="2" customFormat="1" ht="24.2" customHeight="1">
      <c r="A296" s="34"/>
      <c r="B296" s="35"/>
      <c r="C296" s="189" t="s">
        <v>530</v>
      </c>
      <c r="D296" s="189" t="s">
        <v>159</v>
      </c>
      <c r="E296" s="190" t="s">
        <v>517</v>
      </c>
      <c r="F296" s="191" t="s">
        <v>518</v>
      </c>
      <c r="G296" s="192" t="s">
        <v>162</v>
      </c>
      <c r="H296" s="193">
        <v>8</v>
      </c>
      <c r="I296" s="194"/>
      <c r="J296" s="194"/>
      <c r="K296" s="195">
        <f>ROUND(P296*H296,2)</f>
        <v>0</v>
      </c>
      <c r="L296" s="191" t="s">
        <v>163</v>
      </c>
      <c r="M296" s="39"/>
      <c r="N296" s="196" t="s">
        <v>1</v>
      </c>
      <c r="O296" s="197" t="s">
        <v>38</v>
      </c>
      <c r="P296" s="198">
        <f>I296+J296</f>
        <v>0</v>
      </c>
      <c r="Q296" s="198">
        <f>ROUND(I296*H296,2)</f>
        <v>0</v>
      </c>
      <c r="R296" s="198">
        <f>ROUND(J296*H296,2)</f>
        <v>0</v>
      </c>
      <c r="S296" s="71"/>
      <c r="T296" s="199">
        <f>S296*H296</f>
        <v>0</v>
      </c>
      <c r="U296" s="199">
        <v>8.0000000000000007E-5</v>
      </c>
      <c r="V296" s="199">
        <f>U296*H296</f>
        <v>6.4000000000000005E-4</v>
      </c>
      <c r="W296" s="199">
        <v>0</v>
      </c>
      <c r="X296" s="200">
        <f>W296*H296</f>
        <v>0</v>
      </c>
      <c r="Y296" s="34"/>
      <c r="Z296" s="34"/>
      <c r="AA296" s="34"/>
      <c r="AB296" s="34"/>
      <c r="AC296" s="34"/>
      <c r="AD296" s="34"/>
      <c r="AE296" s="34"/>
      <c r="AR296" s="201" t="s">
        <v>248</v>
      </c>
      <c r="AT296" s="201" t="s">
        <v>159</v>
      </c>
      <c r="AU296" s="201" t="s">
        <v>165</v>
      </c>
      <c r="AY296" s="17" t="s">
        <v>156</v>
      </c>
      <c r="BE296" s="202">
        <f>IF(O296="základní",K296,0)</f>
        <v>0</v>
      </c>
      <c r="BF296" s="202">
        <f>IF(O296="snížená",K296,0)</f>
        <v>0</v>
      </c>
      <c r="BG296" s="202">
        <f>IF(O296="zákl. přenesená",K296,0)</f>
        <v>0</v>
      </c>
      <c r="BH296" s="202">
        <f>IF(O296="sníž. přenesená",K296,0)</f>
        <v>0</v>
      </c>
      <c r="BI296" s="202">
        <f>IF(O296="nulová",K296,0)</f>
        <v>0</v>
      </c>
      <c r="BJ296" s="17" t="s">
        <v>165</v>
      </c>
      <c r="BK296" s="202">
        <f>ROUND(P296*H296,2)</f>
        <v>0</v>
      </c>
      <c r="BL296" s="17" t="s">
        <v>248</v>
      </c>
      <c r="BM296" s="201" t="s">
        <v>1151</v>
      </c>
    </row>
    <row r="297" spans="1:65" s="2" customFormat="1" ht="11.25">
      <c r="A297" s="34"/>
      <c r="B297" s="35"/>
      <c r="C297" s="36"/>
      <c r="D297" s="203" t="s">
        <v>167</v>
      </c>
      <c r="E297" s="36"/>
      <c r="F297" s="204" t="s">
        <v>520</v>
      </c>
      <c r="G297" s="36"/>
      <c r="H297" s="36"/>
      <c r="I297" s="205"/>
      <c r="J297" s="205"/>
      <c r="K297" s="36"/>
      <c r="L297" s="36"/>
      <c r="M297" s="39"/>
      <c r="N297" s="206"/>
      <c r="O297" s="207"/>
      <c r="P297" s="71"/>
      <c r="Q297" s="71"/>
      <c r="R297" s="71"/>
      <c r="S297" s="71"/>
      <c r="T297" s="71"/>
      <c r="U297" s="71"/>
      <c r="V297" s="71"/>
      <c r="W297" s="71"/>
      <c r="X297" s="72"/>
      <c r="Y297" s="34"/>
      <c r="Z297" s="34"/>
      <c r="AA297" s="34"/>
      <c r="AB297" s="34"/>
      <c r="AC297" s="34"/>
      <c r="AD297" s="34"/>
      <c r="AE297" s="34"/>
      <c r="AT297" s="17" t="s">
        <v>167</v>
      </c>
      <c r="AU297" s="17" t="s">
        <v>165</v>
      </c>
    </row>
    <row r="298" spans="1:65" s="2" customFormat="1" ht="24.2" customHeight="1">
      <c r="A298" s="34"/>
      <c r="B298" s="35"/>
      <c r="C298" s="189" t="s">
        <v>538</v>
      </c>
      <c r="D298" s="189" t="s">
        <v>159</v>
      </c>
      <c r="E298" s="190" t="s">
        <v>522</v>
      </c>
      <c r="F298" s="191" t="s">
        <v>523</v>
      </c>
      <c r="G298" s="192" t="s">
        <v>162</v>
      </c>
      <c r="H298" s="193">
        <v>8</v>
      </c>
      <c r="I298" s="194"/>
      <c r="J298" s="194"/>
      <c r="K298" s="195">
        <f>ROUND(P298*H298,2)</f>
        <v>0</v>
      </c>
      <c r="L298" s="191" t="s">
        <v>163</v>
      </c>
      <c r="M298" s="39"/>
      <c r="N298" s="196" t="s">
        <v>1</v>
      </c>
      <c r="O298" s="197" t="s">
        <v>38</v>
      </c>
      <c r="P298" s="198">
        <f>I298+J298</f>
        <v>0</v>
      </c>
      <c r="Q298" s="198">
        <f>ROUND(I298*H298,2)</f>
        <v>0</v>
      </c>
      <c r="R298" s="198">
        <f>ROUND(J298*H298,2)</f>
        <v>0</v>
      </c>
      <c r="S298" s="71"/>
      <c r="T298" s="199">
        <f>S298*H298</f>
        <v>0</v>
      </c>
      <c r="U298" s="199">
        <v>2.1000000000000001E-4</v>
      </c>
      <c r="V298" s="199">
        <f>U298*H298</f>
        <v>1.6800000000000001E-3</v>
      </c>
      <c r="W298" s="199">
        <v>0</v>
      </c>
      <c r="X298" s="200">
        <f>W298*H298</f>
        <v>0</v>
      </c>
      <c r="Y298" s="34"/>
      <c r="Z298" s="34"/>
      <c r="AA298" s="34"/>
      <c r="AB298" s="34"/>
      <c r="AC298" s="34"/>
      <c r="AD298" s="34"/>
      <c r="AE298" s="34"/>
      <c r="AR298" s="201" t="s">
        <v>248</v>
      </c>
      <c r="AT298" s="201" t="s">
        <v>159</v>
      </c>
      <c r="AU298" s="201" t="s">
        <v>165</v>
      </c>
      <c r="AY298" s="17" t="s">
        <v>156</v>
      </c>
      <c r="BE298" s="202">
        <f>IF(O298="základní",K298,0)</f>
        <v>0</v>
      </c>
      <c r="BF298" s="202">
        <f>IF(O298="snížená",K298,0)</f>
        <v>0</v>
      </c>
      <c r="BG298" s="202">
        <f>IF(O298="zákl. přenesená",K298,0)</f>
        <v>0</v>
      </c>
      <c r="BH298" s="202">
        <f>IF(O298="sníž. přenesená",K298,0)</f>
        <v>0</v>
      </c>
      <c r="BI298" s="202">
        <f>IF(O298="nulová",K298,0)</f>
        <v>0</v>
      </c>
      <c r="BJ298" s="17" t="s">
        <v>165</v>
      </c>
      <c r="BK298" s="202">
        <f>ROUND(P298*H298,2)</f>
        <v>0</v>
      </c>
      <c r="BL298" s="17" t="s">
        <v>248</v>
      </c>
      <c r="BM298" s="201" t="s">
        <v>1152</v>
      </c>
    </row>
    <row r="299" spans="1:65" s="2" customFormat="1" ht="11.25">
      <c r="A299" s="34"/>
      <c r="B299" s="35"/>
      <c r="C299" s="36"/>
      <c r="D299" s="203" t="s">
        <v>167</v>
      </c>
      <c r="E299" s="36"/>
      <c r="F299" s="204" t="s">
        <v>525</v>
      </c>
      <c r="G299" s="36"/>
      <c r="H299" s="36"/>
      <c r="I299" s="205"/>
      <c r="J299" s="205"/>
      <c r="K299" s="36"/>
      <c r="L299" s="36"/>
      <c r="M299" s="39"/>
      <c r="N299" s="206"/>
      <c r="O299" s="207"/>
      <c r="P299" s="71"/>
      <c r="Q299" s="71"/>
      <c r="R299" s="71"/>
      <c r="S299" s="71"/>
      <c r="T299" s="71"/>
      <c r="U299" s="71"/>
      <c r="V299" s="71"/>
      <c r="W299" s="71"/>
      <c r="X299" s="72"/>
      <c r="Y299" s="34"/>
      <c r="Z299" s="34"/>
      <c r="AA299" s="34"/>
      <c r="AB299" s="34"/>
      <c r="AC299" s="34"/>
      <c r="AD299" s="34"/>
      <c r="AE299" s="34"/>
      <c r="AT299" s="17" t="s">
        <v>167</v>
      </c>
      <c r="AU299" s="17" t="s">
        <v>165</v>
      </c>
    </row>
    <row r="300" spans="1:65" s="2" customFormat="1" ht="24">
      <c r="A300" s="34"/>
      <c r="B300" s="35"/>
      <c r="C300" s="241" t="s">
        <v>534</v>
      </c>
      <c r="D300" s="241" t="s">
        <v>242</v>
      </c>
      <c r="E300" s="242" t="s">
        <v>1153</v>
      </c>
      <c r="F300" s="243" t="s">
        <v>1154</v>
      </c>
      <c r="G300" s="244" t="s">
        <v>162</v>
      </c>
      <c r="H300" s="245">
        <v>2</v>
      </c>
      <c r="I300" s="246"/>
      <c r="J300" s="247"/>
      <c r="K300" s="248">
        <f>ROUND(P300*H300,2)</f>
        <v>0</v>
      </c>
      <c r="L300" s="243" t="s">
        <v>163</v>
      </c>
      <c r="M300" s="249"/>
      <c r="N300" s="250" t="s">
        <v>1</v>
      </c>
      <c r="O300" s="197" t="s">
        <v>38</v>
      </c>
      <c r="P300" s="198">
        <f>I300+J300</f>
        <v>0</v>
      </c>
      <c r="Q300" s="198">
        <f>ROUND(I300*H300,2)</f>
        <v>0</v>
      </c>
      <c r="R300" s="198">
        <f>ROUND(J300*H300,2)</f>
        <v>0</v>
      </c>
      <c r="S300" s="71"/>
      <c r="T300" s="199">
        <f>S300*H300</f>
        <v>0</v>
      </c>
      <c r="U300" s="199">
        <v>1.6900000000000001E-3</v>
      </c>
      <c r="V300" s="199">
        <f>U300*H300</f>
        <v>3.3800000000000002E-3</v>
      </c>
      <c r="W300" s="199">
        <v>0</v>
      </c>
      <c r="X300" s="200">
        <f>W300*H300</f>
        <v>0</v>
      </c>
      <c r="Y300" s="34"/>
      <c r="Z300" s="34"/>
      <c r="AA300" s="34"/>
      <c r="AB300" s="34"/>
      <c r="AC300" s="34"/>
      <c r="AD300" s="34"/>
      <c r="AE300" s="34"/>
      <c r="AR300" s="201" t="s">
        <v>346</v>
      </c>
      <c r="AT300" s="201" t="s">
        <v>242</v>
      </c>
      <c r="AU300" s="201" t="s">
        <v>165</v>
      </c>
      <c r="AY300" s="17" t="s">
        <v>156</v>
      </c>
      <c r="BE300" s="202">
        <f>IF(O300="základní",K300,0)</f>
        <v>0</v>
      </c>
      <c r="BF300" s="202">
        <f>IF(O300="snížená",K300,0)</f>
        <v>0</v>
      </c>
      <c r="BG300" s="202">
        <f>IF(O300="zákl. přenesená",K300,0)</f>
        <v>0</v>
      </c>
      <c r="BH300" s="202">
        <f>IF(O300="sníž. přenesená",K300,0)</f>
        <v>0</v>
      </c>
      <c r="BI300" s="202">
        <f>IF(O300="nulová",K300,0)</f>
        <v>0</v>
      </c>
      <c r="BJ300" s="17" t="s">
        <v>165</v>
      </c>
      <c r="BK300" s="202">
        <f>ROUND(P300*H300,2)</f>
        <v>0</v>
      </c>
      <c r="BL300" s="17" t="s">
        <v>248</v>
      </c>
      <c r="BM300" s="201" t="s">
        <v>1155</v>
      </c>
    </row>
    <row r="301" spans="1:65" s="2" customFormat="1" ht="24.2" customHeight="1">
      <c r="A301" s="34"/>
      <c r="B301" s="35"/>
      <c r="C301" s="241" t="s">
        <v>412</v>
      </c>
      <c r="D301" s="241" t="s">
        <v>242</v>
      </c>
      <c r="E301" s="242" t="s">
        <v>1156</v>
      </c>
      <c r="F301" s="243" t="s">
        <v>532</v>
      </c>
      <c r="G301" s="244" t="s">
        <v>162</v>
      </c>
      <c r="H301" s="245">
        <v>2</v>
      </c>
      <c r="I301" s="246"/>
      <c r="J301" s="247"/>
      <c r="K301" s="248">
        <f>ROUND(P301*H301,2)</f>
        <v>0</v>
      </c>
      <c r="L301" s="243" t="s">
        <v>1</v>
      </c>
      <c r="M301" s="249"/>
      <c r="N301" s="250" t="s">
        <v>1</v>
      </c>
      <c r="O301" s="197" t="s">
        <v>38</v>
      </c>
      <c r="P301" s="198">
        <f>I301+J301</f>
        <v>0</v>
      </c>
      <c r="Q301" s="198">
        <f>ROUND(I301*H301,2)</f>
        <v>0</v>
      </c>
      <c r="R301" s="198">
        <f>ROUND(J301*H301,2)</f>
        <v>0</v>
      </c>
      <c r="S301" s="71"/>
      <c r="T301" s="199">
        <f>S301*H301</f>
        <v>0</v>
      </c>
      <c r="U301" s="199">
        <v>3.2000000000000003E-4</v>
      </c>
      <c r="V301" s="199">
        <f>U301*H301</f>
        <v>6.4000000000000005E-4</v>
      </c>
      <c r="W301" s="199">
        <v>0</v>
      </c>
      <c r="X301" s="200">
        <f>W301*H301</f>
        <v>0</v>
      </c>
      <c r="Y301" s="34"/>
      <c r="Z301" s="34"/>
      <c r="AA301" s="34"/>
      <c r="AB301" s="34"/>
      <c r="AC301" s="34"/>
      <c r="AD301" s="34"/>
      <c r="AE301" s="34"/>
      <c r="AR301" s="201" t="s">
        <v>204</v>
      </c>
      <c r="AT301" s="201" t="s">
        <v>242</v>
      </c>
      <c r="AU301" s="201" t="s">
        <v>165</v>
      </c>
      <c r="AY301" s="17" t="s">
        <v>156</v>
      </c>
      <c r="BE301" s="202">
        <f>IF(O301="základní",K301,0)</f>
        <v>0</v>
      </c>
      <c r="BF301" s="202">
        <f>IF(O301="snížená",K301,0)</f>
        <v>0</v>
      </c>
      <c r="BG301" s="202">
        <f>IF(O301="zákl. přenesená",K301,0)</f>
        <v>0</v>
      </c>
      <c r="BH301" s="202">
        <f>IF(O301="sníž. přenesená",K301,0)</f>
        <v>0</v>
      </c>
      <c r="BI301" s="202">
        <f>IF(O301="nulová",K301,0)</f>
        <v>0</v>
      </c>
      <c r="BJ301" s="17" t="s">
        <v>165</v>
      </c>
      <c r="BK301" s="202">
        <f>ROUND(P301*H301,2)</f>
        <v>0</v>
      </c>
      <c r="BL301" s="17" t="s">
        <v>164</v>
      </c>
      <c r="BM301" s="201" t="s">
        <v>1157</v>
      </c>
    </row>
    <row r="302" spans="1:65" s="2" customFormat="1" ht="24.2" customHeight="1">
      <c r="A302" s="34"/>
      <c r="B302" s="35"/>
      <c r="C302" s="241" t="s">
        <v>418</v>
      </c>
      <c r="D302" s="241" t="s">
        <v>242</v>
      </c>
      <c r="E302" s="242" t="s">
        <v>1158</v>
      </c>
      <c r="F302" s="243" t="s">
        <v>540</v>
      </c>
      <c r="G302" s="244" t="s">
        <v>162</v>
      </c>
      <c r="H302" s="245">
        <v>2</v>
      </c>
      <c r="I302" s="246"/>
      <c r="J302" s="247"/>
      <c r="K302" s="248">
        <f>ROUND(P302*H302,2)</f>
        <v>0</v>
      </c>
      <c r="L302" s="243" t="s">
        <v>1</v>
      </c>
      <c r="M302" s="249"/>
      <c r="N302" s="250" t="s">
        <v>1</v>
      </c>
      <c r="O302" s="197" t="s">
        <v>38</v>
      </c>
      <c r="P302" s="198">
        <f>I302+J302</f>
        <v>0</v>
      </c>
      <c r="Q302" s="198">
        <f>ROUND(I302*H302,2)</f>
        <v>0</v>
      </c>
      <c r="R302" s="198">
        <f>ROUND(J302*H302,2)</f>
        <v>0</v>
      </c>
      <c r="S302" s="71"/>
      <c r="T302" s="199">
        <f>S302*H302</f>
        <v>0</v>
      </c>
      <c r="U302" s="199">
        <v>3.5E-4</v>
      </c>
      <c r="V302" s="199">
        <f>U302*H302</f>
        <v>6.9999999999999999E-4</v>
      </c>
      <c r="W302" s="199">
        <v>0</v>
      </c>
      <c r="X302" s="200">
        <f>W302*H302</f>
        <v>0</v>
      </c>
      <c r="Y302" s="34"/>
      <c r="Z302" s="34"/>
      <c r="AA302" s="34"/>
      <c r="AB302" s="34"/>
      <c r="AC302" s="34"/>
      <c r="AD302" s="34"/>
      <c r="AE302" s="34"/>
      <c r="AR302" s="201" t="s">
        <v>204</v>
      </c>
      <c r="AT302" s="201" t="s">
        <v>242</v>
      </c>
      <c r="AU302" s="201" t="s">
        <v>165</v>
      </c>
      <c r="AY302" s="17" t="s">
        <v>156</v>
      </c>
      <c r="BE302" s="202">
        <f>IF(O302="základní",K302,0)</f>
        <v>0</v>
      </c>
      <c r="BF302" s="202">
        <f>IF(O302="snížená",K302,0)</f>
        <v>0</v>
      </c>
      <c r="BG302" s="202">
        <f>IF(O302="zákl. přenesená",K302,0)</f>
        <v>0</v>
      </c>
      <c r="BH302" s="202">
        <f>IF(O302="sníž. přenesená",K302,0)</f>
        <v>0</v>
      </c>
      <c r="BI302" s="202">
        <f>IF(O302="nulová",K302,0)</f>
        <v>0</v>
      </c>
      <c r="BJ302" s="17" t="s">
        <v>165</v>
      </c>
      <c r="BK302" s="202">
        <f>ROUND(P302*H302,2)</f>
        <v>0</v>
      </c>
      <c r="BL302" s="17" t="s">
        <v>164</v>
      </c>
      <c r="BM302" s="201" t="s">
        <v>1159</v>
      </c>
    </row>
    <row r="303" spans="1:65" s="2" customFormat="1" ht="16.5" customHeight="1">
      <c r="A303" s="34"/>
      <c r="B303" s="35"/>
      <c r="C303" s="241" t="s">
        <v>480</v>
      </c>
      <c r="D303" s="241" t="s">
        <v>242</v>
      </c>
      <c r="E303" s="242" t="s">
        <v>1160</v>
      </c>
      <c r="F303" s="243" t="s">
        <v>536</v>
      </c>
      <c r="G303" s="244" t="s">
        <v>175</v>
      </c>
      <c r="H303" s="245">
        <v>1</v>
      </c>
      <c r="I303" s="246"/>
      <c r="J303" s="247"/>
      <c r="K303" s="248">
        <f>ROUND(P303*H303,2)</f>
        <v>0</v>
      </c>
      <c r="L303" s="243" t="s">
        <v>1</v>
      </c>
      <c r="M303" s="249"/>
      <c r="N303" s="250" t="s">
        <v>1</v>
      </c>
      <c r="O303" s="197" t="s">
        <v>38</v>
      </c>
      <c r="P303" s="198">
        <f>I303+J303</f>
        <v>0</v>
      </c>
      <c r="Q303" s="198">
        <f>ROUND(I303*H303,2)</f>
        <v>0</v>
      </c>
      <c r="R303" s="198">
        <f>ROUND(J303*H303,2)</f>
        <v>0</v>
      </c>
      <c r="S303" s="71"/>
      <c r="T303" s="199">
        <f>S303*H303</f>
        <v>0</v>
      </c>
      <c r="U303" s="199">
        <v>3.2000000000000003E-4</v>
      </c>
      <c r="V303" s="199">
        <f>U303*H303</f>
        <v>3.2000000000000003E-4</v>
      </c>
      <c r="W303" s="199">
        <v>0</v>
      </c>
      <c r="X303" s="200">
        <f>W303*H303</f>
        <v>0</v>
      </c>
      <c r="Y303" s="34"/>
      <c r="Z303" s="34"/>
      <c r="AA303" s="34"/>
      <c r="AB303" s="34"/>
      <c r="AC303" s="34"/>
      <c r="AD303" s="34"/>
      <c r="AE303" s="34"/>
      <c r="AR303" s="201" t="s">
        <v>204</v>
      </c>
      <c r="AT303" s="201" t="s">
        <v>242</v>
      </c>
      <c r="AU303" s="201" t="s">
        <v>165</v>
      </c>
      <c r="AY303" s="17" t="s">
        <v>156</v>
      </c>
      <c r="BE303" s="202">
        <f>IF(O303="základní",K303,0)</f>
        <v>0</v>
      </c>
      <c r="BF303" s="202">
        <f>IF(O303="snížená",K303,0)</f>
        <v>0</v>
      </c>
      <c r="BG303" s="202">
        <f>IF(O303="zákl. přenesená",K303,0)</f>
        <v>0</v>
      </c>
      <c r="BH303" s="202">
        <f>IF(O303="sníž. přenesená",K303,0)</f>
        <v>0</v>
      </c>
      <c r="BI303" s="202">
        <f>IF(O303="nulová",K303,0)</f>
        <v>0</v>
      </c>
      <c r="BJ303" s="17" t="s">
        <v>165</v>
      </c>
      <c r="BK303" s="202">
        <f>ROUND(P303*H303,2)</f>
        <v>0</v>
      </c>
      <c r="BL303" s="17" t="s">
        <v>164</v>
      </c>
      <c r="BM303" s="201" t="s">
        <v>1161</v>
      </c>
    </row>
    <row r="304" spans="1:65" s="12" customFormat="1" ht="22.9" customHeight="1">
      <c r="B304" s="172"/>
      <c r="C304" s="173"/>
      <c r="D304" s="174" t="s">
        <v>73</v>
      </c>
      <c r="E304" s="187" t="s">
        <v>542</v>
      </c>
      <c r="F304" s="187" t="s">
        <v>543</v>
      </c>
      <c r="G304" s="173"/>
      <c r="H304" s="173"/>
      <c r="I304" s="176"/>
      <c r="J304" s="176"/>
      <c r="K304" s="188">
        <f>BK304</f>
        <v>0</v>
      </c>
      <c r="L304" s="173"/>
      <c r="M304" s="178"/>
      <c r="N304" s="179"/>
      <c r="O304" s="180"/>
      <c r="P304" s="180"/>
      <c r="Q304" s="181">
        <f>SUM(Q305:Q316)</f>
        <v>0</v>
      </c>
      <c r="R304" s="181">
        <f>SUM(R305:R316)</f>
        <v>0</v>
      </c>
      <c r="S304" s="180"/>
      <c r="T304" s="182">
        <f>SUM(T305:T316)</f>
        <v>0</v>
      </c>
      <c r="U304" s="180"/>
      <c r="V304" s="182">
        <f>SUM(V305:V316)</f>
        <v>0.25033600000000006</v>
      </c>
      <c r="W304" s="180"/>
      <c r="X304" s="183">
        <f>SUM(X305:X316)</f>
        <v>0.225632</v>
      </c>
      <c r="AR304" s="184" t="s">
        <v>165</v>
      </c>
      <c r="AT304" s="185" t="s">
        <v>73</v>
      </c>
      <c r="AU304" s="185" t="s">
        <v>82</v>
      </c>
      <c r="AY304" s="184" t="s">
        <v>156</v>
      </c>
      <c r="BK304" s="186">
        <f>SUM(BK305:BK316)</f>
        <v>0</v>
      </c>
    </row>
    <row r="305" spans="1:65" s="2" customFormat="1" ht="24.2" customHeight="1">
      <c r="A305" s="34"/>
      <c r="B305" s="35"/>
      <c r="C305" s="189" t="s">
        <v>554</v>
      </c>
      <c r="D305" s="189" t="s">
        <v>159</v>
      </c>
      <c r="E305" s="190" t="s">
        <v>545</v>
      </c>
      <c r="F305" s="191" t="s">
        <v>546</v>
      </c>
      <c r="G305" s="192" t="s">
        <v>180</v>
      </c>
      <c r="H305" s="193">
        <v>9.8000000000000007</v>
      </c>
      <c r="I305" s="194"/>
      <c r="J305" s="194"/>
      <c r="K305" s="195">
        <f>ROUND(P305*H305,2)</f>
        <v>0</v>
      </c>
      <c r="L305" s="191" t="s">
        <v>163</v>
      </c>
      <c r="M305" s="39"/>
      <c r="N305" s="196" t="s">
        <v>1</v>
      </c>
      <c r="O305" s="197" t="s">
        <v>38</v>
      </c>
      <c r="P305" s="198">
        <f>I305+J305</f>
        <v>0</v>
      </c>
      <c r="Q305" s="198">
        <f>ROUND(I305*H305,2)</f>
        <v>0</v>
      </c>
      <c r="R305" s="198">
        <f>ROUND(J305*H305,2)</f>
        <v>0</v>
      </c>
      <c r="S305" s="71"/>
      <c r="T305" s="199">
        <f>S305*H305</f>
        <v>0</v>
      </c>
      <c r="U305" s="199">
        <v>0</v>
      </c>
      <c r="V305" s="199">
        <f>U305*H305</f>
        <v>0</v>
      </c>
      <c r="W305" s="199">
        <v>1.584E-2</v>
      </c>
      <c r="X305" s="200">
        <f>W305*H305</f>
        <v>0.15523200000000001</v>
      </c>
      <c r="Y305" s="34"/>
      <c r="Z305" s="34"/>
      <c r="AA305" s="34"/>
      <c r="AB305" s="34"/>
      <c r="AC305" s="34"/>
      <c r="AD305" s="34"/>
      <c r="AE305" s="34"/>
      <c r="AR305" s="201" t="s">
        <v>248</v>
      </c>
      <c r="AT305" s="201" t="s">
        <v>159</v>
      </c>
      <c r="AU305" s="201" t="s">
        <v>165</v>
      </c>
      <c r="AY305" s="17" t="s">
        <v>156</v>
      </c>
      <c r="BE305" s="202">
        <f>IF(O305="základní",K305,0)</f>
        <v>0</v>
      </c>
      <c r="BF305" s="202">
        <f>IF(O305="snížená",K305,0)</f>
        <v>0</v>
      </c>
      <c r="BG305" s="202">
        <f>IF(O305="zákl. přenesená",K305,0)</f>
        <v>0</v>
      </c>
      <c r="BH305" s="202">
        <f>IF(O305="sníž. přenesená",K305,0)</f>
        <v>0</v>
      </c>
      <c r="BI305" s="202">
        <f>IF(O305="nulová",K305,0)</f>
        <v>0</v>
      </c>
      <c r="BJ305" s="17" t="s">
        <v>165</v>
      </c>
      <c r="BK305" s="202">
        <f>ROUND(P305*H305,2)</f>
        <v>0</v>
      </c>
      <c r="BL305" s="17" t="s">
        <v>248</v>
      </c>
      <c r="BM305" s="201" t="s">
        <v>1162</v>
      </c>
    </row>
    <row r="306" spans="1:65" s="2" customFormat="1" ht="11.25">
      <c r="A306" s="34"/>
      <c r="B306" s="35"/>
      <c r="C306" s="36"/>
      <c r="D306" s="203" t="s">
        <v>167</v>
      </c>
      <c r="E306" s="36"/>
      <c r="F306" s="204" t="s">
        <v>548</v>
      </c>
      <c r="G306" s="36"/>
      <c r="H306" s="36"/>
      <c r="I306" s="205"/>
      <c r="J306" s="205"/>
      <c r="K306" s="36"/>
      <c r="L306" s="36"/>
      <c r="M306" s="39"/>
      <c r="N306" s="206"/>
      <c r="O306" s="207"/>
      <c r="P306" s="71"/>
      <c r="Q306" s="71"/>
      <c r="R306" s="71"/>
      <c r="S306" s="71"/>
      <c r="T306" s="71"/>
      <c r="U306" s="71"/>
      <c r="V306" s="71"/>
      <c r="W306" s="71"/>
      <c r="X306" s="72"/>
      <c r="Y306" s="34"/>
      <c r="Z306" s="34"/>
      <c r="AA306" s="34"/>
      <c r="AB306" s="34"/>
      <c r="AC306" s="34"/>
      <c r="AD306" s="34"/>
      <c r="AE306" s="34"/>
      <c r="AT306" s="17" t="s">
        <v>167</v>
      </c>
      <c r="AU306" s="17" t="s">
        <v>165</v>
      </c>
    </row>
    <row r="307" spans="1:65" s="2" customFormat="1" ht="24.2" customHeight="1">
      <c r="A307" s="34"/>
      <c r="B307" s="35"/>
      <c r="C307" s="189" t="s">
        <v>559</v>
      </c>
      <c r="D307" s="189" t="s">
        <v>159</v>
      </c>
      <c r="E307" s="190" t="s">
        <v>550</v>
      </c>
      <c r="F307" s="191" t="s">
        <v>551</v>
      </c>
      <c r="G307" s="192" t="s">
        <v>180</v>
      </c>
      <c r="H307" s="193">
        <v>9.8000000000000007</v>
      </c>
      <c r="I307" s="194"/>
      <c r="J307" s="194"/>
      <c r="K307" s="195">
        <f>ROUND(P307*H307,2)</f>
        <v>0</v>
      </c>
      <c r="L307" s="191" t="s">
        <v>163</v>
      </c>
      <c r="M307" s="39"/>
      <c r="N307" s="196" t="s">
        <v>1</v>
      </c>
      <c r="O307" s="197" t="s">
        <v>38</v>
      </c>
      <c r="P307" s="198">
        <f>I307+J307</f>
        <v>0</v>
      </c>
      <c r="Q307" s="198">
        <f>ROUND(I307*H307,2)</f>
        <v>0</v>
      </c>
      <c r="R307" s="198">
        <f>ROUND(J307*H307,2)</f>
        <v>0</v>
      </c>
      <c r="S307" s="71"/>
      <c r="T307" s="199">
        <f>S307*H307</f>
        <v>0</v>
      </c>
      <c r="U307" s="199">
        <v>1.7520000000000001E-2</v>
      </c>
      <c r="V307" s="199">
        <f>U307*H307</f>
        <v>0.17169600000000002</v>
      </c>
      <c r="W307" s="199">
        <v>0</v>
      </c>
      <c r="X307" s="200">
        <f>W307*H307</f>
        <v>0</v>
      </c>
      <c r="Y307" s="34"/>
      <c r="Z307" s="34"/>
      <c r="AA307" s="34"/>
      <c r="AB307" s="34"/>
      <c r="AC307" s="34"/>
      <c r="AD307" s="34"/>
      <c r="AE307" s="34"/>
      <c r="AR307" s="201" t="s">
        <v>248</v>
      </c>
      <c r="AT307" s="201" t="s">
        <v>159</v>
      </c>
      <c r="AU307" s="201" t="s">
        <v>165</v>
      </c>
      <c r="AY307" s="17" t="s">
        <v>156</v>
      </c>
      <c r="BE307" s="202">
        <f>IF(O307="základní",K307,0)</f>
        <v>0</v>
      </c>
      <c r="BF307" s="202">
        <f>IF(O307="snížená",K307,0)</f>
        <v>0</v>
      </c>
      <c r="BG307" s="202">
        <f>IF(O307="zákl. přenesená",K307,0)</f>
        <v>0</v>
      </c>
      <c r="BH307" s="202">
        <f>IF(O307="sníž. přenesená",K307,0)</f>
        <v>0</v>
      </c>
      <c r="BI307" s="202">
        <f>IF(O307="nulová",K307,0)</f>
        <v>0</v>
      </c>
      <c r="BJ307" s="17" t="s">
        <v>165</v>
      </c>
      <c r="BK307" s="202">
        <f>ROUND(P307*H307,2)</f>
        <v>0</v>
      </c>
      <c r="BL307" s="17" t="s">
        <v>248</v>
      </c>
      <c r="BM307" s="201" t="s">
        <v>1163</v>
      </c>
    </row>
    <row r="308" spans="1:65" s="2" customFormat="1" ht="11.25">
      <c r="A308" s="34"/>
      <c r="B308" s="35"/>
      <c r="C308" s="36"/>
      <c r="D308" s="203" t="s">
        <v>167</v>
      </c>
      <c r="E308" s="36"/>
      <c r="F308" s="204" t="s">
        <v>553</v>
      </c>
      <c r="G308" s="36"/>
      <c r="H308" s="36"/>
      <c r="I308" s="205"/>
      <c r="J308" s="205"/>
      <c r="K308" s="36"/>
      <c r="L308" s="36"/>
      <c r="M308" s="39"/>
      <c r="N308" s="206"/>
      <c r="O308" s="207"/>
      <c r="P308" s="71"/>
      <c r="Q308" s="71"/>
      <c r="R308" s="71"/>
      <c r="S308" s="71"/>
      <c r="T308" s="71"/>
      <c r="U308" s="71"/>
      <c r="V308" s="71"/>
      <c r="W308" s="71"/>
      <c r="X308" s="72"/>
      <c r="Y308" s="34"/>
      <c r="Z308" s="34"/>
      <c r="AA308" s="34"/>
      <c r="AB308" s="34"/>
      <c r="AC308" s="34"/>
      <c r="AD308" s="34"/>
      <c r="AE308" s="34"/>
      <c r="AT308" s="17" t="s">
        <v>167</v>
      </c>
      <c r="AU308" s="17" t="s">
        <v>165</v>
      </c>
    </row>
    <row r="309" spans="1:65" s="2" customFormat="1" ht="24.2" customHeight="1">
      <c r="A309" s="34"/>
      <c r="B309" s="35"/>
      <c r="C309" s="189" t="s">
        <v>564</v>
      </c>
      <c r="D309" s="189" t="s">
        <v>159</v>
      </c>
      <c r="E309" s="190" t="s">
        <v>555</v>
      </c>
      <c r="F309" s="191" t="s">
        <v>556</v>
      </c>
      <c r="G309" s="192" t="s">
        <v>180</v>
      </c>
      <c r="H309" s="193">
        <v>8</v>
      </c>
      <c r="I309" s="194"/>
      <c r="J309" s="194"/>
      <c r="K309" s="195">
        <f>ROUND(P309*H309,2)</f>
        <v>0</v>
      </c>
      <c r="L309" s="191" t="s">
        <v>163</v>
      </c>
      <c r="M309" s="39"/>
      <c r="N309" s="196" t="s">
        <v>1</v>
      </c>
      <c r="O309" s="197" t="s">
        <v>38</v>
      </c>
      <c r="P309" s="198">
        <f>I309+J309</f>
        <v>0</v>
      </c>
      <c r="Q309" s="198">
        <f>ROUND(I309*H309,2)</f>
        <v>0</v>
      </c>
      <c r="R309" s="198">
        <f>ROUND(J309*H309,2)</f>
        <v>0</v>
      </c>
      <c r="S309" s="71"/>
      <c r="T309" s="199">
        <f>S309*H309</f>
        <v>0</v>
      </c>
      <c r="U309" s="199">
        <v>0</v>
      </c>
      <c r="V309" s="199">
        <f>U309*H309</f>
        <v>0</v>
      </c>
      <c r="W309" s="199">
        <v>8.8000000000000005E-3</v>
      </c>
      <c r="X309" s="200">
        <f>W309*H309</f>
        <v>7.0400000000000004E-2</v>
      </c>
      <c r="Y309" s="34"/>
      <c r="Z309" s="34"/>
      <c r="AA309" s="34"/>
      <c r="AB309" s="34"/>
      <c r="AC309" s="34"/>
      <c r="AD309" s="34"/>
      <c r="AE309" s="34"/>
      <c r="AR309" s="201" t="s">
        <v>248</v>
      </c>
      <c r="AT309" s="201" t="s">
        <v>159</v>
      </c>
      <c r="AU309" s="201" t="s">
        <v>165</v>
      </c>
      <c r="AY309" s="17" t="s">
        <v>156</v>
      </c>
      <c r="BE309" s="202">
        <f>IF(O309="základní",K309,0)</f>
        <v>0</v>
      </c>
      <c r="BF309" s="202">
        <f>IF(O309="snížená",K309,0)</f>
        <v>0</v>
      </c>
      <c r="BG309" s="202">
        <f>IF(O309="zákl. přenesená",K309,0)</f>
        <v>0</v>
      </c>
      <c r="BH309" s="202">
        <f>IF(O309="sníž. přenesená",K309,0)</f>
        <v>0</v>
      </c>
      <c r="BI309" s="202">
        <f>IF(O309="nulová",K309,0)</f>
        <v>0</v>
      </c>
      <c r="BJ309" s="17" t="s">
        <v>165</v>
      </c>
      <c r="BK309" s="202">
        <f>ROUND(P309*H309,2)</f>
        <v>0</v>
      </c>
      <c r="BL309" s="17" t="s">
        <v>248</v>
      </c>
      <c r="BM309" s="201" t="s">
        <v>1164</v>
      </c>
    </row>
    <row r="310" spans="1:65" s="2" customFormat="1" ht="11.25">
      <c r="A310" s="34"/>
      <c r="B310" s="35"/>
      <c r="C310" s="36"/>
      <c r="D310" s="203" t="s">
        <v>167</v>
      </c>
      <c r="E310" s="36"/>
      <c r="F310" s="204" t="s">
        <v>558</v>
      </c>
      <c r="G310" s="36"/>
      <c r="H310" s="36"/>
      <c r="I310" s="205"/>
      <c r="J310" s="205"/>
      <c r="K310" s="36"/>
      <c r="L310" s="36"/>
      <c r="M310" s="39"/>
      <c r="N310" s="206"/>
      <c r="O310" s="207"/>
      <c r="P310" s="71"/>
      <c r="Q310" s="71"/>
      <c r="R310" s="71"/>
      <c r="S310" s="71"/>
      <c r="T310" s="71"/>
      <c r="U310" s="71"/>
      <c r="V310" s="71"/>
      <c r="W310" s="71"/>
      <c r="X310" s="72"/>
      <c r="Y310" s="34"/>
      <c r="Z310" s="34"/>
      <c r="AA310" s="34"/>
      <c r="AB310" s="34"/>
      <c r="AC310" s="34"/>
      <c r="AD310" s="34"/>
      <c r="AE310" s="34"/>
      <c r="AT310" s="17" t="s">
        <v>167</v>
      </c>
      <c r="AU310" s="17" t="s">
        <v>165</v>
      </c>
    </row>
    <row r="311" spans="1:65" s="2" customFormat="1" ht="24.2" customHeight="1">
      <c r="A311" s="34"/>
      <c r="B311" s="35"/>
      <c r="C311" s="189" t="s">
        <v>569</v>
      </c>
      <c r="D311" s="189" t="s">
        <v>159</v>
      </c>
      <c r="E311" s="190" t="s">
        <v>560</v>
      </c>
      <c r="F311" s="191" t="s">
        <v>561</v>
      </c>
      <c r="G311" s="192" t="s">
        <v>191</v>
      </c>
      <c r="H311" s="193">
        <v>4</v>
      </c>
      <c r="I311" s="194"/>
      <c r="J311" s="194"/>
      <c r="K311" s="195">
        <f>ROUND(P311*H311,2)</f>
        <v>0</v>
      </c>
      <c r="L311" s="191" t="s">
        <v>163</v>
      </c>
      <c r="M311" s="39"/>
      <c r="N311" s="196" t="s">
        <v>1</v>
      </c>
      <c r="O311" s="197" t="s">
        <v>38</v>
      </c>
      <c r="P311" s="198">
        <f>I311+J311</f>
        <v>0</v>
      </c>
      <c r="Q311" s="198">
        <f>ROUND(I311*H311,2)</f>
        <v>0</v>
      </c>
      <c r="R311" s="198">
        <f>ROUND(J311*H311,2)</f>
        <v>0</v>
      </c>
      <c r="S311" s="71"/>
      <c r="T311" s="199">
        <f>S311*H311</f>
        <v>0</v>
      </c>
      <c r="U311" s="199">
        <v>1.9460000000000002E-2</v>
      </c>
      <c r="V311" s="199">
        <f>U311*H311</f>
        <v>7.7840000000000006E-2</v>
      </c>
      <c r="W311" s="199">
        <v>0</v>
      </c>
      <c r="X311" s="200">
        <f>W311*H311</f>
        <v>0</v>
      </c>
      <c r="Y311" s="34"/>
      <c r="Z311" s="34"/>
      <c r="AA311" s="34"/>
      <c r="AB311" s="34"/>
      <c r="AC311" s="34"/>
      <c r="AD311" s="34"/>
      <c r="AE311" s="34"/>
      <c r="AR311" s="201" t="s">
        <v>248</v>
      </c>
      <c r="AT311" s="201" t="s">
        <v>159</v>
      </c>
      <c r="AU311" s="201" t="s">
        <v>165</v>
      </c>
      <c r="AY311" s="17" t="s">
        <v>156</v>
      </c>
      <c r="BE311" s="202">
        <f>IF(O311="základní",K311,0)</f>
        <v>0</v>
      </c>
      <c r="BF311" s="202">
        <f>IF(O311="snížená",K311,0)</f>
        <v>0</v>
      </c>
      <c r="BG311" s="202">
        <f>IF(O311="zákl. přenesená",K311,0)</f>
        <v>0</v>
      </c>
      <c r="BH311" s="202">
        <f>IF(O311="sníž. přenesená",K311,0)</f>
        <v>0</v>
      </c>
      <c r="BI311" s="202">
        <f>IF(O311="nulová",K311,0)</f>
        <v>0</v>
      </c>
      <c r="BJ311" s="17" t="s">
        <v>165</v>
      </c>
      <c r="BK311" s="202">
        <f>ROUND(P311*H311,2)</f>
        <v>0</v>
      </c>
      <c r="BL311" s="17" t="s">
        <v>248</v>
      </c>
      <c r="BM311" s="201" t="s">
        <v>1165</v>
      </c>
    </row>
    <row r="312" spans="1:65" s="2" customFormat="1" ht="11.25">
      <c r="A312" s="34"/>
      <c r="B312" s="35"/>
      <c r="C312" s="36"/>
      <c r="D312" s="203" t="s">
        <v>167</v>
      </c>
      <c r="E312" s="36"/>
      <c r="F312" s="204" t="s">
        <v>563</v>
      </c>
      <c r="G312" s="36"/>
      <c r="H312" s="36"/>
      <c r="I312" s="205"/>
      <c r="J312" s="205"/>
      <c r="K312" s="36"/>
      <c r="L312" s="36"/>
      <c r="M312" s="39"/>
      <c r="N312" s="206"/>
      <c r="O312" s="207"/>
      <c r="P312" s="71"/>
      <c r="Q312" s="71"/>
      <c r="R312" s="71"/>
      <c r="S312" s="71"/>
      <c r="T312" s="71"/>
      <c r="U312" s="71"/>
      <c r="V312" s="71"/>
      <c r="W312" s="71"/>
      <c r="X312" s="72"/>
      <c r="Y312" s="34"/>
      <c r="Z312" s="34"/>
      <c r="AA312" s="34"/>
      <c r="AB312" s="34"/>
      <c r="AC312" s="34"/>
      <c r="AD312" s="34"/>
      <c r="AE312" s="34"/>
      <c r="AT312" s="17" t="s">
        <v>167</v>
      </c>
      <c r="AU312" s="17" t="s">
        <v>165</v>
      </c>
    </row>
    <row r="313" spans="1:65" s="2" customFormat="1" ht="24.2" customHeight="1">
      <c r="A313" s="34"/>
      <c r="B313" s="35"/>
      <c r="C313" s="189" t="s">
        <v>576</v>
      </c>
      <c r="D313" s="189" t="s">
        <v>159</v>
      </c>
      <c r="E313" s="190" t="s">
        <v>565</v>
      </c>
      <c r="F313" s="191" t="s">
        <v>566</v>
      </c>
      <c r="G313" s="192" t="s">
        <v>191</v>
      </c>
      <c r="H313" s="193">
        <v>4</v>
      </c>
      <c r="I313" s="194"/>
      <c r="J313" s="194"/>
      <c r="K313" s="195">
        <f>ROUND(P313*H313,2)</f>
        <v>0</v>
      </c>
      <c r="L313" s="191" t="s">
        <v>163</v>
      </c>
      <c r="M313" s="39"/>
      <c r="N313" s="196" t="s">
        <v>1</v>
      </c>
      <c r="O313" s="197" t="s">
        <v>38</v>
      </c>
      <c r="P313" s="198">
        <f>I313+J313</f>
        <v>0</v>
      </c>
      <c r="Q313" s="198">
        <f>ROUND(I313*H313,2)</f>
        <v>0</v>
      </c>
      <c r="R313" s="198">
        <f>ROUND(J313*H313,2)</f>
        <v>0</v>
      </c>
      <c r="S313" s="71"/>
      <c r="T313" s="199">
        <f>S313*H313</f>
        <v>0</v>
      </c>
      <c r="U313" s="199">
        <v>2.0000000000000001E-4</v>
      </c>
      <c r="V313" s="199">
        <f>U313*H313</f>
        <v>8.0000000000000004E-4</v>
      </c>
      <c r="W313" s="199">
        <v>0</v>
      </c>
      <c r="X313" s="200">
        <f>W313*H313</f>
        <v>0</v>
      </c>
      <c r="Y313" s="34"/>
      <c r="Z313" s="34"/>
      <c r="AA313" s="34"/>
      <c r="AB313" s="34"/>
      <c r="AC313" s="34"/>
      <c r="AD313" s="34"/>
      <c r="AE313" s="34"/>
      <c r="AR313" s="201" t="s">
        <v>248</v>
      </c>
      <c r="AT313" s="201" t="s">
        <v>159</v>
      </c>
      <c r="AU313" s="201" t="s">
        <v>165</v>
      </c>
      <c r="AY313" s="17" t="s">
        <v>156</v>
      </c>
      <c r="BE313" s="202">
        <f>IF(O313="základní",K313,0)</f>
        <v>0</v>
      </c>
      <c r="BF313" s="202">
        <f>IF(O313="snížená",K313,0)</f>
        <v>0</v>
      </c>
      <c r="BG313" s="202">
        <f>IF(O313="zákl. přenesená",K313,0)</f>
        <v>0</v>
      </c>
      <c r="BH313" s="202">
        <f>IF(O313="sníž. přenesená",K313,0)</f>
        <v>0</v>
      </c>
      <c r="BI313" s="202">
        <f>IF(O313="nulová",K313,0)</f>
        <v>0</v>
      </c>
      <c r="BJ313" s="17" t="s">
        <v>165</v>
      </c>
      <c r="BK313" s="202">
        <f>ROUND(P313*H313,2)</f>
        <v>0</v>
      </c>
      <c r="BL313" s="17" t="s">
        <v>248</v>
      </c>
      <c r="BM313" s="201" t="s">
        <v>1166</v>
      </c>
    </row>
    <row r="314" spans="1:65" s="2" customFormat="1" ht="11.25">
      <c r="A314" s="34"/>
      <c r="B314" s="35"/>
      <c r="C314" s="36"/>
      <c r="D314" s="203" t="s">
        <v>167</v>
      </c>
      <c r="E314" s="36"/>
      <c r="F314" s="204" t="s">
        <v>568</v>
      </c>
      <c r="G314" s="36"/>
      <c r="H314" s="36"/>
      <c r="I314" s="205"/>
      <c r="J314" s="205"/>
      <c r="K314" s="36"/>
      <c r="L314" s="36"/>
      <c r="M314" s="39"/>
      <c r="N314" s="206"/>
      <c r="O314" s="207"/>
      <c r="P314" s="71"/>
      <c r="Q314" s="71"/>
      <c r="R314" s="71"/>
      <c r="S314" s="71"/>
      <c r="T314" s="71"/>
      <c r="U314" s="71"/>
      <c r="V314" s="71"/>
      <c r="W314" s="71"/>
      <c r="X314" s="72"/>
      <c r="Y314" s="34"/>
      <c r="Z314" s="34"/>
      <c r="AA314" s="34"/>
      <c r="AB314" s="34"/>
      <c r="AC314" s="34"/>
      <c r="AD314" s="34"/>
      <c r="AE314" s="34"/>
      <c r="AT314" s="17" t="s">
        <v>167</v>
      </c>
      <c r="AU314" s="17" t="s">
        <v>165</v>
      </c>
    </row>
    <row r="315" spans="1:65" s="2" customFormat="1" ht="24.2" customHeight="1">
      <c r="A315" s="34"/>
      <c r="B315" s="35"/>
      <c r="C315" s="189" t="s">
        <v>586</v>
      </c>
      <c r="D315" s="189" t="s">
        <v>159</v>
      </c>
      <c r="E315" s="190" t="s">
        <v>570</v>
      </c>
      <c r="F315" s="191" t="s">
        <v>571</v>
      </c>
      <c r="G315" s="192" t="s">
        <v>415</v>
      </c>
      <c r="H315" s="251"/>
      <c r="I315" s="194"/>
      <c r="J315" s="194"/>
      <c r="K315" s="195">
        <f>ROUND(P315*H315,2)</f>
        <v>0</v>
      </c>
      <c r="L315" s="191" t="s">
        <v>163</v>
      </c>
      <c r="M315" s="39"/>
      <c r="N315" s="196" t="s">
        <v>1</v>
      </c>
      <c r="O315" s="197" t="s">
        <v>38</v>
      </c>
      <c r="P315" s="198">
        <f>I315+J315</f>
        <v>0</v>
      </c>
      <c r="Q315" s="198">
        <f>ROUND(I315*H315,2)</f>
        <v>0</v>
      </c>
      <c r="R315" s="198">
        <f>ROUND(J315*H315,2)</f>
        <v>0</v>
      </c>
      <c r="S315" s="71"/>
      <c r="T315" s="199">
        <f>S315*H315</f>
        <v>0</v>
      </c>
      <c r="U315" s="199">
        <v>0</v>
      </c>
      <c r="V315" s="199">
        <f>U315*H315</f>
        <v>0</v>
      </c>
      <c r="W315" s="199">
        <v>0</v>
      </c>
      <c r="X315" s="200">
        <f>W315*H315</f>
        <v>0</v>
      </c>
      <c r="Y315" s="34"/>
      <c r="Z315" s="34"/>
      <c r="AA315" s="34"/>
      <c r="AB315" s="34"/>
      <c r="AC315" s="34"/>
      <c r="AD315" s="34"/>
      <c r="AE315" s="34"/>
      <c r="AR315" s="201" t="s">
        <v>248</v>
      </c>
      <c r="AT315" s="201" t="s">
        <v>159</v>
      </c>
      <c r="AU315" s="201" t="s">
        <v>165</v>
      </c>
      <c r="AY315" s="17" t="s">
        <v>156</v>
      </c>
      <c r="BE315" s="202">
        <f>IF(O315="základní",K315,0)</f>
        <v>0</v>
      </c>
      <c r="BF315" s="202">
        <f>IF(O315="snížená",K315,0)</f>
        <v>0</v>
      </c>
      <c r="BG315" s="202">
        <f>IF(O315="zákl. přenesená",K315,0)</f>
        <v>0</v>
      </c>
      <c r="BH315" s="202">
        <f>IF(O315="sníž. přenesená",K315,0)</f>
        <v>0</v>
      </c>
      <c r="BI315" s="202">
        <f>IF(O315="nulová",K315,0)</f>
        <v>0</v>
      </c>
      <c r="BJ315" s="17" t="s">
        <v>165</v>
      </c>
      <c r="BK315" s="202">
        <f>ROUND(P315*H315,2)</f>
        <v>0</v>
      </c>
      <c r="BL315" s="17" t="s">
        <v>248</v>
      </c>
      <c r="BM315" s="201" t="s">
        <v>1167</v>
      </c>
    </row>
    <row r="316" spans="1:65" s="2" customFormat="1" ht="11.25">
      <c r="A316" s="34"/>
      <c r="B316" s="35"/>
      <c r="C316" s="36"/>
      <c r="D316" s="203" t="s">
        <v>167</v>
      </c>
      <c r="E316" s="36"/>
      <c r="F316" s="204" t="s">
        <v>573</v>
      </c>
      <c r="G316" s="36"/>
      <c r="H316" s="36"/>
      <c r="I316" s="205"/>
      <c r="J316" s="205"/>
      <c r="K316" s="36"/>
      <c r="L316" s="36"/>
      <c r="M316" s="39"/>
      <c r="N316" s="206"/>
      <c r="O316" s="207"/>
      <c r="P316" s="71"/>
      <c r="Q316" s="71"/>
      <c r="R316" s="71"/>
      <c r="S316" s="71"/>
      <c r="T316" s="71"/>
      <c r="U316" s="71"/>
      <c r="V316" s="71"/>
      <c r="W316" s="71"/>
      <c r="X316" s="72"/>
      <c r="Y316" s="34"/>
      <c r="Z316" s="34"/>
      <c r="AA316" s="34"/>
      <c r="AB316" s="34"/>
      <c r="AC316" s="34"/>
      <c r="AD316" s="34"/>
      <c r="AE316" s="34"/>
      <c r="AT316" s="17" t="s">
        <v>167</v>
      </c>
      <c r="AU316" s="17" t="s">
        <v>165</v>
      </c>
    </row>
    <row r="317" spans="1:65" s="12" customFormat="1" ht="22.9" customHeight="1">
      <c r="B317" s="172"/>
      <c r="C317" s="173"/>
      <c r="D317" s="174" t="s">
        <v>73</v>
      </c>
      <c r="E317" s="187" t="s">
        <v>574</v>
      </c>
      <c r="F317" s="187" t="s">
        <v>575</v>
      </c>
      <c r="G317" s="173"/>
      <c r="H317" s="173"/>
      <c r="I317" s="176"/>
      <c r="J317" s="176"/>
      <c r="K317" s="188">
        <f>BK317</f>
        <v>0</v>
      </c>
      <c r="L317" s="173"/>
      <c r="M317" s="178"/>
      <c r="N317" s="179"/>
      <c r="O317" s="180"/>
      <c r="P317" s="180"/>
      <c r="Q317" s="181">
        <f>SUM(Q318:Q328)</f>
        <v>0</v>
      </c>
      <c r="R317" s="181">
        <f>SUM(R318:R328)</f>
        <v>0</v>
      </c>
      <c r="S317" s="180"/>
      <c r="T317" s="182">
        <f>SUM(T318:T328)</f>
        <v>0</v>
      </c>
      <c r="U317" s="180"/>
      <c r="V317" s="182">
        <f>SUM(V318:V328)</f>
        <v>1.1039999999999999E-2</v>
      </c>
      <c r="W317" s="180"/>
      <c r="X317" s="183">
        <f>SUM(X318:X328)</f>
        <v>2.0693E-2</v>
      </c>
      <c r="AR317" s="184" t="s">
        <v>165</v>
      </c>
      <c r="AT317" s="185" t="s">
        <v>73</v>
      </c>
      <c r="AU317" s="185" t="s">
        <v>82</v>
      </c>
      <c r="AY317" s="184" t="s">
        <v>156</v>
      </c>
      <c r="BK317" s="186">
        <f>SUM(BK318:BK328)</f>
        <v>0</v>
      </c>
    </row>
    <row r="318" spans="1:65" s="2" customFormat="1" ht="24.2" customHeight="1">
      <c r="A318" s="34"/>
      <c r="B318" s="35"/>
      <c r="C318" s="189" t="s">
        <v>668</v>
      </c>
      <c r="D318" s="189" t="s">
        <v>159</v>
      </c>
      <c r="E318" s="190" t="s">
        <v>942</v>
      </c>
      <c r="F318" s="191" t="s">
        <v>943</v>
      </c>
      <c r="G318" s="192" t="s">
        <v>191</v>
      </c>
      <c r="H318" s="193">
        <v>4</v>
      </c>
      <c r="I318" s="194"/>
      <c r="J318" s="194"/>
      <c r="K318" s="195">
        <f>ROUND(P318*H318,2)</f>
        <v>0</v>
      </c>
      <c r="L318" s="191" t="s">
        <v>163</v>
      </c>
      <c r="M318" s="39"/>
      <c r="N318" s="196" t="s">
        <v>1</v>
      </c>
      <c r="O318" s="197" t="s">
        <v>38</v>
      </c>
      <c r="P318" s="198">
        <f>I318+J318</f>
        <v>0</v>
      </c>
      <c r="Q318" s="198">
        <f>ROUND(I318*H318,2)</f>
        <v>0</v>
      </c>
      <c r="R318" s="198">
        <f>ROUND(J318*H318,2)</f>
        <v>0</v>
      </c>
      <c r="S318" s="71"/>
      <c r="T318" s="199">
        <f>S318*H318</f>
        <v>0</v>
      </c>
      <c r="U318" s="199">
        <v>0</v>
      </c>
      <c r="V318" s="199">
        <f>U318*H318</f>
        <v>0</v>
      </c>
      <c r="W318" s="199">
        <v>3.1199999999999999E-3</v>
      </c>
      <c r="X318" s="200">
        <f>W318*H318</f>
        <v>1.248E-2</v>
      </c>
      <c r="Y318" s="34"/>
      <c r="Z318" s="34"/>
      <c r="AA318" s="34"/>
      <c r="AB318" s="34"/>
      <c r="AC318" s="34"/>
      <c r="AD318" s="34"/>
      <c r="AE318" s="34"/>
      <c r="AR318" s="201" t="s">
        <v>248</v>
      </c>
      <c r="AT318" s="201" t="s">
        <v>159</v>
      </c>
      <c r="AU318" s="201" t="s">
        <v>165</v>
      </c>
      <c r="AY318" s="17" t="s">
        <v>156</v>
      </c>
      <c r="BE318" s="202">
        <f>IF(O318="základní",K318,0)</f>
        <v>0</v>
      </c>
      <c r="BF318" s="202">
        <f>IF(O318="snížená",K318,0)</f>
        <v>0</v>
      </c>
      <c r="BG318" s="202">
        <f>IF(O318="zákl. přenesená",K318,0)</f>
        <v>0</v>
      </c>
      <c r="BH318" s="202">
        <f>IF(O318="sníž. přenesená",K318,0)</f>
        <v>0</v>
      </c>
      <c r="BI318" s="202">
        <f>IF(O318="nulová",K318,0)</f>
        <v>0</v>
      </c>
      <c r="BJ318" s="17" t="s">
        <v>165</v>
      </c>
      <c r="BK318" s="202">
        <f>ROUND(P318*H318,2)</f>
        <v>0</v>
      </c>
      <c r="BL318" s="17" t="s">
        <v>248</v>
      </c>
      <c r="BM318" s="201" t="s">
        <v>1168</v>
      </c>
    </row>
    <row r="319" spans="1:65" s="2" customFormat="1" ht="11.25">
      <c r="A319" s="34"/>
      <c r="B319" s="35"/>
      <c r="C319" s="36"/>
      <c r="D319" s="203" t="s">
        <v>167</v>
      </c>
      <c r="E319" s="36"/>
      <c r="F319" s="204" t="s">
        <v>945</v>
      </c>
      <c r="G319" s="36"/>
      <c r="H319" s="36"/>
      <c r="I319" s="205"/>
      <c r="J319" s="205"/>
      <c r="K319" s="36"/>
      <c r="L319" s="36"/>
      <c r="M319" s="39"/>
      <c r="N319" s="206"/>
      <c r="O319" s="207"/>
      <c r="P319" s="71"/>
      <c r="Q319" s="71"/>
      <c r="R319" s="71"/>
      <c r="S319" s="71"/>
      <c r="T319" s="71"/>
      <c r="U319" s="71"/>
      <c r="V319" s="71"/>
      <c r="W319" s="71"/>
      <c r="X319" s="72"/>
      <c r="Y319" s="34"/>
      <c r="Z319" s="34"/>
      <c r="AA319" s="34"/>
      <c r="AB319" s="34"/>
      <c r="AC319" s="34"/>
      <c r="AD319" s="34"/>
      <c r="AE319" s="34"/>
      <c r="AT319" s="17" t="s">
        <v>167</v>
      </c>
      <c r="AU319" s="17" t="s">
        <v>165</v>
      </c>
    </row>
    <row r="320" spans="1:65" s="2" customFormat="1" ht="24.2" customHeight="1">
      <c r="A320" s="34"/>
      <c r="B320" s="35"/>
      <c r="C320" s="189" t="s">
        <v>672</v>
      </c>
      <c r="D320" s="189" t="s">
        <v>159</v>
      </c>
      <c r="E320" s="190" t="s">
        <v>577</v>
      </c>
      <c r="F320" s="191" t="s">
        <v>578</v>
      </c>
      <c r="G320" s="192" t="s">
        <v>180</v>
      </c>
      <c r="H320" s="193">
        <v>4.3</v>
      </c>
      <c r="I320" s="194"/>
      <c r="J320" s="194"/>
      <c r="K320" s="195">
        <f>ROUND(P320*H320,2)</f>
        <v>0</v>
      </c>
      <c r="L320" s="191" t="s">
        <v>163</v>
      </c>
      <c r="M320" s="39"/>
      <c r="N320" s="196" t="s">
        <v>1</v>
      </c>
      <c r="O320" s="197" t="s">
        <v>38</v>
      </c>
      <c r="P320" s="198">
        <f>I320+J320</f>
        <v>0</v>
      </c>
      <c r="Q320" s="198">
        <f>ROUND(I320*H320,2)</f>
        <v>0</v>
      </c>
      <c r="R320" s="198">
        <f>ROUND(J320*H320,2)</f>
        <v>0</v>
      </c>
      <c r="S320" s="71"/>
      <c r="T320" s="199">
        <f>S320*H320</f>
        <v>0</v>
      </c>
      <c r="U320" s="199">
        <v>0</v>
      </c>
      <c r="V320" s="199">
        <f>U320*H320</f>
        <v>0</v>
      </c>
      <c r="W320" s="199">
        <v>1.91E-3</v>
      </c>
      <c r="X320" s="200">
        <f>W320*H320</f>
        <v>8.2129999999999998E-3</v>
      </c>
      <c r="Y320" s="34"/>
      <c r="Z320" s="34"/>
      <c r="AA320" s="34"/>
      <c r="AB320" s="34"/>
      <c r="AC320" s="34"/>
      <c r="AD320" s="34"/>
      <c r="AE320" s="34"/>
      <c r="AR320" s="201" t="s">
        <v>248</v>
      </c>
      <c r="AT320" s="201" t="s">
        <v>159</v>
      </c>
      <c r="AU320" s="201" t="s">
        <v>165</v>
      </c>
      <c r="AY320" s="17" t="s">
        <v>156</v>
      </c>
      <c r="BE320" s="202">
        <f>IF(O320="základní",K320,0)</f>
        <v>0</v>
      </c>
      <c r="BF320" s="202">
        <f>IF(O320="snížená",K320,0)</f>
        <v>0</v>
      </c>
      <c r="BG320" s="202">
        <f>IF(O320="zákl. přenesená",K320,0)</f>
        <v>0</v>
      </c>
      <c r="BH320" s="202">
        <f>IF(O320="sníž. přenesená",K320,0)</f>
        <v>0</v>
      </c>
      <c r="BI320" s="202">
        <f>IF(O320="nulová",K320,0)</f>
        <v>0</v>
      </c>
      <c r="BJ320" s="17" t="s">
        <v>165</v>
      </c>
      <c r="BK320" s="202">
        <f>ROUND(P320*H320,2)</f>
        <v>0</v>
      </c>
      <c r="BL320" s="17" t="s">
        <v>248</v>
      </c>
      <c r="BM320" s="201" t="s">
        <v>1169</v>
      </c>
    </row>
    <row r="321" spans="1:65" s="2" customFormat="1" ht="11.25">
      <c r="A321" s="34"/>
      <c r="B321" s="35"/>
      <c r="C321" s="36"/>
      <c r="D321" s="203" t="s">
        <v>167</v>
      </c>
      <c r="E321" s="36"/>
      <c r="F321" s="204" t="s">
        <v>580</v>
      </c>
      <c r="G321" s="36"/>
      <c r="H321" s="36"/>
      <c r="I321" s="205"/>
      <c r="J321" s="205"/>
      <c r="K321" s="36"/>
      <c r="L321" s="36"/>
      <c r="M321" s="39"/>
      <c r="N321" s="206"/>
      <c r="O321" s="207"/>
      <c r="P321" s="71"/>
      <c r="Q321" s="71"/>
      <c r="R321" s="71"/>
      <c r="S321" s="71"/>
      <c r="T321" s="71"/>
      <c r="U321" s="71"/>
      <c r="V321" s="71"/>
      <c r="W321" s="71"/>
      <c r="X321" s="72"/>
      <c r="Y321" s="34"/>
      <c r="Z321" s="34"/>
      <c r="AA321" s="34"/>
      <c r="AB321" s="34"/>
      <c r="AC321" s="34"/>
      <c r="AD321" s="34"/>
      <c r="AE321" s="34"/>
      <c r="AT321" s="17" t="s">
        <v>167</v>
      </c>
      <c r="AU321" s="17" t="s">
        <v>165</v>
      </c>
    </row>
    <row r="322" spans="1:65" s="14" customFormat="1" ht="11.25">
      <c r="B322" s="219"/>
      <c r="C322" s="220"/>
      <c r="D322" s="210" t="s">
        <v>194</v>
      </c>
      <c r="E322" s="221" t="s">
        <v>1</v>
      </c>
      <c r="F322" s="222" t="s">
        <v>1170</v>
      </c>
      <c r="G322" s="220"/>
      <c r="H322" s="223">
        <v>4.3</v>
      </c>
      <c r="I322" s="224"/>
      <c r="J322" s="224"/>
      <c r="K322" s="220"/>
      <c r="L322" s="220"/>
      <c r="M322" s="225"/>
      <c r="N322" s="226"/>
      <c r="O322" s="227"/>
      <c r="P322" s="227"/>
      <c r="Q322" s="227"/>
      <c r="R322" s="227"/>
      <c r="S322" s="227"/>
      <c r="T322" s="227"/>
      <c r="U322" s="227"/>
      <c r="V322" s="227"/>
      <c r="W322" s="227"/>
      <c r="X322" s="228"/>
      <c r="AT322" s="229" t="s">
        <v>194</v>
      </c>
      <c r="AU322" s="229" t="s">
        <v>165</v>
      </c>
      <c r="AV322" s="14" t="s">
        <v>165</v>
      </c>
      <c r="AW322" s="14" t="s">
        <v>5</v>
      </c>
      <c r="AX322" s="14" t="s">
        <v>74</v>
      </c>
      <c r="AY322" s="229" t="s">
        <v>156</v>
      </c>
    </row>
    <row r="323" spans="1:65" s="15" customFormat="1" ht="11.25">
      <c r="B323" s="230"/>
      <c r="C323" s="231"/>
      <c r="D323" s="210" t="s">
        <v>194</v>
      </c>
      <c r="E323" s="232" t="s">
        <v>1</v>
      </c>
      <c r="F323" s="233" t="s">
        <v>197</v>
      </c>
      <c r="G323" s="231"/>
      <c r="H323" s="234">
        <v>4.3</v>
      </c>
      <c r="I323" s="235"/>
      <c r="J323" s="235"/>
      <c r="K323" s="231"/>
      <c r="L323" s="231"/>
      <c r="M323" s="236"/>
      <c r="N323" s="237"/>
      <c r="O323" s="238"/>
      <c r="P323" s="238"/>
      <c r="Q323" s="238"/>
      <c r="R323" s="238"/>
      <c r="S323" s="238"/>
      <c r="T323" s="238"/>
      <c r="U323" s="238"/>
      <c r="V323" s="238"/>
      <c r="W323" s="238"/>
      <c r="X323" s="239"/>
      <c r="AT323" s="240" t="s">
        <v>194</v>
      </c>
      <c r="AU323" s="240" t="s">
        <v>165</v>
      </c>
      <c r="AV323" s="15" t="s">
        <v>164</v>
      </c>
      <c r="AW323" s="15" t="s">
        <v>5</v>
      </c>
      <c r="AX323" s="15" t="s">
        <v>82</v>
      </c>
      <c r="AY323" s="240" t="s">
        <v>156</v>
      </c>
    </row>
    <row r="324" spans="1:65" s="2" customFormat="1" ht="24.2" customHeight="1">
      <c r="A324" s="34"/>
      <c r="B324" s="35"/>
      <c r="C324" s="189" t="s">
        <v>676</v>
      </c>
      <c r="D324" s="189" t="s">
        <v>159</v>
      </c>
      <c r="E324" s="190" t="s">
        <v>949</v>
      </c>
      <c r="F324" s="191" t="s">
        <v>950</v>
      </c>
      <c r="G324" s="192" t="s">
        <v>191</v>
      </c>
      <c r="H324" s="193">
        <v>4</v>
      </c>
      <c r="I324" s="194"/>
      <c r="J324" s="194"/>
      <c r="K324" s="195">
        <f>ROUND(P324*H324,2)</f>
        <v>0</v>
      </c>
      <c r="L324" s="191" t="s">
        <v>163</v>
      </c>
      <c r="M324" s="39"/>
      <c r="N324" s="196" t="s">
        <v>1</v>
      </c>
      <c r="O324" s="197" t="s">
        <v>38</v>
      </c>
      <c r="P324" s="198">
        <f>I324+J324</f>
        <v>0</v>
      </c>
      <c r="Q324" s="198">
        <f>ROUND(I324*H324,2)</f>
        <v>0</v>
      </c>
      <c r="R324" s="198">
        <f>ROUND(J324*H324,2)</f>
        <v>0</v>
      </c>
      <c r="S324" s="71"/>
      <c r="T324" s="199">
        <f>S324*H324</f>
        <v>0</v>
      </c>
      <c r="U324" s="199">
        <v>2.7599999999999999E-3</v>
      </c>
      <c r="V324" s="199">
        <f>U324*H324</f>
        <v>1.1039999999999999E-2</v>
      </c>
      <c r="W324" s="199">
        <v>0</v>
      </c>
      <c r="X324" s="200">
        <f>W324*H324</f>
        <v>0</v>
      </c>
      <c r="Y324" s="34"/>
      <c r="Z324" s="34"/>
      <c r="AA324" s="34"/>
      <c r="AB324" s="34"/>
      <c r="AC324" s="34"/>
      <c r="AD324" s="34"/>
      <c r="AE324" s="34"/>
      <c r="AR324" s="201" t="s">
        <v>248</v>
      </c>
      <c r="AT324" s="201" t="s">
        <v>159</v>
      </c>
      <c r="AU324" s="201" t="s">
        <v>165</v>
      </c>
      <c r="AY324" s="17" t="s">
        <v>156</v>
      </c>
      <c r="BE324" s="202">
        <f>IF(O324="základní",K324,0)</f>
        <v>0</v>
      </c>
      <c r="BF324" s="202">
        <f>IF(O324="snížená",K324,0)</f>
        <v>0</v>
      </c>
      <c r="BG324" s="202">
        <f>IF(O324="zákl. přenesená",K324,0)</f>
        <v>0</v>
      </c>
      <c r="BH324" s="202">
        <f>IF(O324="sníž. přenesená",K324,0)</f>
        <v>0</v>
      </c>
      <c r="BI324" s="202">
        <f>IF(O324="nulová",K324,0)</f>
        <v>0</v>
      </c>
      <c r="BJ324" s="17" t="s">
        <v>165</v>
      </c>
      <c r="BK324" s="202">
        <f>ROUND(P324*H324,2)</f>
        <v>0</v>
      </c>
      <c r="BL324" s="17" t="s">
        <v>248</v>
      </c>
      <c r="BM324" s="201" t="s">
        <v>1171</v>
      </c>
    </row>
    <row r="325" spans="1:65" s="2" customFormat="1" ht="11.25">
      <c r="A325" s="34"/>
      <c r="B325" s="35"/>
      <c r="C325" s="36"/>
      <c r="D325" s="203" t="s">
        <v>167</v>
      </c>
      <c r="E325" s="36"/>
      <c r="F325" s="204" t="s">
        <v>952</v>
      </c>
      <c r="G325" s="36"/>
      <c r="H325" s="36"/>
      <c r="I325" s="205"/>
      <c r="J325" s="205"/>
      <c r="K325" s="36"/>
      <c r="L325" s="36"/>
      <c r="M325" s="39"/>
      <c r="N325" s="206"/>
      <c r="O325" s="207"/>
      <c r="P325" s="71"/>
      <c r="Q325" s="71"/>
      <c r="R325" s="71"/>
      <c r="S325" s="71"/>
      <c r="T325" s="71"/>
      <c r="U325" s="71"/>
      <c r="V325" s="71"/>
      <c r="W325" s="71"/>
      <c r="X325" s="72"/>
      <c r="Y325" s="34"/>
      <c r="Z325" s="34"/>
      <c r="AA325" s="34"/>
      <c r="AB325" s="34"/>
      <c r="AC325" s="34"/>
      <c r="AD325" s="34"/>
      <c r="AE325" s="34"/>
      <c r="AT325" s="17" t="s">
        <v>167</v>
      </c>
      <c r="AU325" s="17" t="s">
        <v>165</v>
      </c>
    </row>
    <row r="326" spans="1:65" s="2" customFormat="1" ht="24.2" customHeight="1">
      <c r="A326" s="34"/>
      <c r="B326" s="35"/>
      <c r="C326" s="189" t="s">
        <v>377</v>
      </c>
      <c r="D326" s="189" t="s">
        <v>159</v>
      </c>
      <c r="E326" s="190" t="s">
        <v>1172</v>
      </c>
      <c r="F326" s="191" t="s">
        <v>1173</v>
      </c>
      <c r="G326" s="192" t="s">
        <v>415</v>
      </c>
      <c r="H326" s="251"/>
      <c r="I326" s="194"/>
      <c r="J326" s="194"/>
      <c r="K326" s="195">
        <f>ROUND(P326*H326,2)</f>
        <v>0</v>
      </c>
      <c r="L326" s="191" t="s">
        <v>163</v>
      </c>
      <c r="M326" s="39"/>
      <c r="N326" s="196" t="s">
        <v>1</v>
      </c>
      <c r="O326" s="197" t="s">
        <v>38</v>
      </c>
      <c r="P326" s="198">
        <f>I326+J326</f>
        <v>0</v>
      </c>
      <c r="Q326" s="198">
        <f>ROUND(I326*H326,2)</f>
        <v>0</v>
      </c>
      <c r="R326" s="198">
        <f>ROUND(J326*H326,2)</f>
        <v>0</v>
      </c>
      <c r="S326" s="71"/>
      <c r="T326" s="199">
        <f>S326*H326</f>
        <v>0</v>
      </c>
      <c r="U326" s="199">
        <v>0</v>
      </c>
      <c r="V326" s="199">
        <f>U326*H326</f>
        <v>0</v>
      </c>
      <c r="W326" s="199">
        <v>0</v>
      </c>
      <c r="X326" s="200">
        <f>W326*H326</f>
        <v>0</v>
      </c>
      <c r="Y326" s="34"/>
      <c r="Z326" s="34"/>
      <c r="AA326" s="34"/>
      <c r="AB326" s="34"/>
      <c r="AC326" s="34"/>
      <c r="AD326" s="34"/>
      <c r="AE326" s="34"/>
      <c r="AR326" s="201" t="s">
        <v>248</v>
      </c>
      <c r="AT326" s="201" t="s">
        <v>159</v>
      </c>
      <c r="AU326" s="201" t="s">
        <v>165</v>
      </c>
      <c r="AY326" s="17" t="s">
        <v>156</v>
      </c>
      <c r="BE326" s="202">
        <f>IF(O326="základní",K326,0)</f>
        <v>0</v>
      </c>
      <c r="BF326" s="202">
        <f>IF(O326="snížená",K326,0)</f>
        <v>0</v>
      </c>
      <c r="BG326" s="202">
        <f>IF(O326="zákl. přenesená",K326,0)</f>
        <v>0</v>
      </c>
      <c r="BH326" s="202">
        <f>IF(O326="sníž. přenesená",K326,0)</f>
        <v>0</v>
      </c>
      <c r="BI326" s="202">
        <f>IF(O326="nulová",K326,0)</f>
        <v>0</v>
      </c>
      <c r="BJ326" s="17" t="s">
        <v>165</v>
      </c>
      <c r="BK326" s="202">
        <f>ROUND(P326*H326,2)</f>
        <v>0</v>
      </c>
      <c r="BL326" s="17" t="s">
        <v>248</v>
      </c>
      <c r="BM326" s="201" t="s">
        <v>1174</v>
      </c>
    </row>
    <row r="327" spans="1:65" s="2" customFormat="1" ht="11.25">
      <c r="A327" s="34"/>
      <c r="B327" s="35"/>
      <c r="C327" s="36"/>
      <c r="D327" s="203" t="s">
        <v>167</v>
      </c>
      <c r="E327" s="36"/>
      <c r="F327" s="204" t="s">
        <v>1175</v>
      </c>
      <c r="G327" s="36"/>
      <c r="H327" s="36"/>
      <c r="I327" s="205"/>
      <c r="J327" s="205"/>
      <c r="K327" s="36"/>
      <c r="L327" s="36"/>
      <c r="M327" s="39"/>
      <c r="N327" s="206"/>
      <c r="O327" s="207"/>
      <c r="P327" s="71"/>
      <c r="Q327" s="71"/>
      <c r="R327" s="71"/>
      <c r="S327" s="71"/>
      <c r="T327" s="71"/>
      <c r="U327" s="71"/>
      <c r="V327" s="71"/>
      <c r="W327" s="71"/>
      <c r="X327" s="72"/>
      <c r="Y327" s="34"/>
      <c r="Z327" s="34"/>
      <c r="AA327" s="34"/>
      <c r="AB327" s="34"/>
      <c r="AC327" s="34"/>
      <c r="AD327" s="34"/>
      <c r="AE327" s="34"/>
      <c r="AT327" s="17" t="s">
        <v>167</v>
      </c>
      <c r="AU327" s="17" t="s">
        <v>165</v>
      </c>
    </row>
    <row r="328" spans="1:65" s="2" customFormat="1" ht="24.2" customHeight="1">
      <c r="A328" s="34"/>
      <c r="B328" s="35"/>
      <c r="C328" s="189" t="s">
        <v>372</v>
      </c>
      <c r="D328" s="189" t="s">
        <v>159</v>
      </c>
      <c r="E328" s="190" t="s">
        <v>587</v>
      </c>
      <c r="F328" s="191" t="s">
        <v>588</v>
      </c>
      <c r="G328" s="192" t="s">
        <v>175</v>
      </c>
      <c r="H328" s="193">
        <v>1</v>
      </c>
      <c r="I328" s="194"/>
      <c r="J328" s="194"/>
      <c r="K328" s="195">
        <f>ROUND(P328*H328,2)</f>
        <v>0</v>
      </c>
      <c r="L328" s="191" t="s">
        <v>1</v>
      </c>
      <c r="M328" s="39"/>
      <c r="N328" s="196" t="s">
        <v>1</v>
      </c>
      <c r="O328" s="197" t="s">
        <v>38</v>
      </c>
      <c r="P328" s="198">
        <f>I328+J328</f>
        <v>0</v>
      </c>
      <c r="Q328" s="198">
        <f>ROUND(I328*H328,2)</f>
        <v>0</v>
      </c>
      <c r="R328" s="198">
        <f>ROUND(J328*H328,2)</f>
        <v>0</v>
      </c>
      <c r="S328" s="71"/>
      <c r="T328" s="199">
        <f>S328*H328</f>
        <v>0</v>
      </c>
      <c r="U328" s="199">
        <v>0</v>
      </c>
      <c r="V328" s="199">
        <f>U328*H328</f>
        <v>0</v>
      </c>
      <c r="W328" s="199">
        <v>0</v>
      </c>
      <c r="X328" s="200">
        <f>W328*H328</f>
        <v>0</v>
      </c>
      <c r="Y328" s="34"/>
      <c r="Z328" s="34"/>
      <c r="AA328" s="34"/>
      <c r="AB328" s="34"/>
      <c r="AC328" s="34"/>
      <c r="AD328" s="34"/>
      <c r="AE328" s="34"/>
      <c r="AR328" s="201" t="s">
        <v>248</v>
      </c>
      <c r="AT328" s="201" t="s">
        <v>159</v>
      </c>
      <c r="AU328" s="201" t="s">
        <v>165</v>
      </c>
      <c r="AY328" s="17" t="s">
        <v>156</v>
      </c>
      <c r="BE328" s="202">
        <f>IF(O328="základní",K328,0)</f>
        <v>0</v>
      </c>
      <c r="BF328" s="202">
        <f>IF(O328="snížená",K328,0)</f>
        <v>0</v>
      </c>
      <c r="BG328" s="202">
        <f>IF(O328="zákl. přenesená",K328,0)</f>
        <v>0</v>
      </c>
      <c r="BH328" s="202">
        <f>IF(O328="sníž. přenesená",K328,0)</f>
        <v>0</v>
      </c>
      <c r="BI328" s="202">
        <f>IF(O328="nulová",K328,0)</f>
        <v>0</v>
      </c>
      <c r="BJ328" s="17" t="s">
        <v>165</v>
      </c>
      <c r="BK328" s="202">
        <f>ROUND(P328*H328,2)</f>
        <v>0</v>
      </c>
      <c r="BL328" s="17" t="s">
        <v>248</v>
      </c>
      <c r="BM328" s="201" t="s">
        <v>1176</v>
      </c>
    </row>
    <row r="329" spans="1:65" s="12" customFormat="1" ht="22.9" customHeight="1">
      <c r="B329" s="172"/>
      <c r="C329" s="173"/>
      <c r="D329" s="174" t="s">
        <v>73</v>
      </c>
      <c r="E329" s="187" t="s">
        <v>590</v>
      </c>
      <c r="F329" s="187" t="s">
        <v>591</v>
      </c>
      <c r="G329" s="173"/>
      <c r="H329" s="173"/>
      <c r="I329" s="176"/>
      <c r="J329" s="176"/>
      <c r="K329" s="188">
        <f>BK329</f>
        <v>0</v>
      </c>
      <c r="L329" s="173"/>
      <c r="M329" s="178"/>
      <c r="N329" s="179"/>
      <c r="O329" s="180"/>
      <c r="P329" s="180"/>
      <c r="Q329" s="181">
        <f>SUM(Q330:Q333)</f>
        <v>0</v>
      </c>
      <c r="R329" s="181">
        <f>SUM(R330:R333)</f>
        <v>0</v>
      </c>
      <c r="S329" s="180"/>
      <c r="T329" s="182">
        <f>SUM(T330:T333)</f>
        <v>0</v>
      </c>
      <c r="U329" s="180"/>
      <c r="V329" s="182">
        <f>SUM(V330:V333)</f>
        <v>5.5999999999999995E-4</v>
      </c>
      <c r="W329" s="180"/>
      <c r="X329" s="183">
        <f>SUM(X330:X333)</f>
        <v>0</v>
      </c>
      <c r="AR329" s="184" t="s">
        <v>165</v>
      </c>
      <c r="AT329" s="185" t="s">
        <v>73</v>
      </c>
      <c r="AU329" s="185" t="s">
        <v>82</v>
      </c>
      <c r="AY329" s="184" t="s">
        <v>156</v>
      </c>
      <c r="BK329" s="186">
        <f>SUM(BK330:BK333)</f>
        <v>0</v>
      </c>
    </row>
    <row r="330" spans="1:65" s="2" customFormat="1" ht="24.2" customHeight="1">
      <c r="A330" s="34"/>
      <c r="B330" s="35"/>
      <c r="C330" s="189" t="s">
        <v>581</v>
      </c>
      <c r="D330" s="189" t="s">
        <v>159</v>
      </c>
      <c r="E330" s="190" t="s">
        <v>607</v>
      </c>
      <c r="F330" s="191" t="s">
        <v>608</v>
      </c>
      <c r="G330" s="192" t="s">
        <v>191</v>
      </c>
      <c r="H330" s="193">
        <v>4</v>
      </c>
      <c r="I330" s="194"/>
      <c r="J330" s="194"/>
      <c r="K330" s="195">
        <f>ROUND(P330*H330,2)</f>
        <v>0</v>
      </c>
      <c r="L330" s="191" t="s">
        <v>163</v>
      </c>
      <c r="M330" s="39"/>
      <c r="N330" s="196" t="s">
        <v>1</v>
      </c>
      <c r="O330" s="197" t="s">
        <v>38</v>
      </c>
      <c r="P330" s="198">
        <f>I330+J330</f>
        <v>0</v>
      </c>
      <c r="Q330" s="198">
        <f>ROUND(I330*H330,2)</f>
        <v>0</v>
      </c>
      <c r="R330" s="198">
        <f>ROUND(J330*H330,2)</f>
        <v>0</v>
      </c>
      <c r="S330" s="71"/>
      <c r="T330" s="199">
        <f>S330*H330</f>
        <v>0</v>
      </c>
      <c r="U330" s="199">
        <v>1.3999999999999999E-4</v>
      </c>
      <c r="V330" s="199">
        <f>U330*H330</f>
        <v>5.5999999999999995E-4</v>
      </c>
      <c r="W330" s="199">
        <v>0</v>
      </c>
      <c r="X330" s="200">
        <f>W330*H330</f>
        <v>0</v>
      </c>
      <c r="Y330" s="34"/>
      <c r="Z330" s="34"/>
      <c r="AA330" s="34"/>
      <c r="AB330" s="34"/>
      <c r="AC330" s="34"/>
      <c r="AD330" s="34"/>
      <c r="AE330" s="34"/>
      <c r="AR330" s="201" t="s">
        <v>248</v>
      </c>
      <c r="AT330" s="201" t="s">
        <v>159</v>
      </c>
      <c r="AU330" s="201" t="s">
        <v>165</v>
      </c>
      <c r="AY330" s="17" t="s">
        <v>156</v>
      </c>
      <c r="BE330" s="202">
        <f>IF(O330="základní",K330,0)</f>
        <v>0</v>
      </c>
      <c r="BF330" s="202">
        <f>IF(O330="snížená",K330,0)</f>
        <v>0</v>
      </c>
      <c r="BG330" s="202">
        <f>IF(O330="zákl. přenesená",K330,0)</f>
        <v>0</v>
      </c>
      <c r="BH330" s="202">
        <f>IF(O330="sníž. přenesená",K330,0)</f>
        <v>0</v>
      </c>
      <c r="BI330" s="202">
        <f>IF(O330="nulová",K330,0)</f>
        <v>0</v>
      </c>
      <c r="BJ330" s="17" t="s">
        <v>165</v>
      </c>
      <c r="BK330" s="202">
        <f>ROUND(P330*H330,2)</f>
        <v>0</v>
      </c>
      <c r="BL330" s="17" t="s">
        <v>248</v>
      </c>
      <c r="BM330" s="201" t="s">
        <v>1177</v>
      </c>
    </row>
    <row r="331" spans="1:65" s="2" customFormat="1" ht="11.25">
      <c r="A331" s="34"/>
      <c r="B331" s="35"/>
      <c r="C331" s="36"/>
      <c r="D331" s="203" t="s">
        <v>167</v>
      </c>
      <c r="E331" s="36"/>
      <c r="F331" s="204" t="s">
        <v>610</v>
      </c>
      <c r="G331" s="36"/>
      <c r="H331" s="36"/>
      <c r="I331" s="205"/>
      <c r="J331" s="205"/>
      <c r="K331" s="36"/>
      <c r="L331" s="36"/>
      <c r="M331" s="39"/>
      <c r="N331" s="206"/>
      <c r="O331" s="207"/>
      <c r="P331" s="71"/>
      <c r="Q331" s="71"/>
      <c r="R331" s="71"/>
      <c r="S331" s="71"/>
      <c r="T331" s="71"/>
      <c r="U331" s="71"/>
      <c r="V331" s="71"/>
      <c r="W331" s="71"/>
      <c r="X331" s="72"/>
      <c r="Y331" s="34"/>
      <c r="Z331" s="34"/>
      <c r="AA331" s="34"/>
      <c r="AB331" s="34"/>
      <c r="AC331" s="34"/>
      <c r="AD331" s="34"/>
      <c r="AE331" s="34"/>
      <c r="AT331" s="17" t="s">
        <v>167</v>
      </c>
      <c r="AU331" s="17" t="s">
        <v>165</v>
      </c>
    </row>
    <row r="332" spans="1:65" s="2" customFormat="1" ht="24.2" customHeight="1">
      <c r="A332" s="34"/>
      <c r="B332" s="35"/>
      <c r="C332" s="189" t="s">
        <v>592</v>
      </c>
      <c r="D332" s="189" t="s">
        <v>159</v>
      </c>
      <c r="E332" s="190" t="s">
        <v>1178</v>
      </c>
      <c r="F332" s="191" t="s">
        <v>1179</v>
      </c>
      <c r="G332" s="192" t="s">
        <v>415</v>
      </c>
      <c r="H332" s="251"/>
      <c r="I332" s="194"/>
      <c r="J332" s="194"/>
      <c r="K332" s="195">
        <f>ROUND(P332*H332,2)</f>
        <v>0</v>
      </c>
      <c r="L332" s="191" t="s">
        <v>163</v>
      </c>
      <c r="M332" s="39"/>
      <c r="N332" s="196" t="s">
        <v>1</v>
      </c>
      <c r="O332" s="197" t="s">
        <v>38</v>
      </c>
      <c r="P332" s="198">
        <f>I332+J332</f>
        <v>0</v>
      </c>
      <c r="Q332" s="198">
        <f>ROUND(I332*H332,2)</f>
        <v>0</v>
      </c>
      <c r="R332" s="198">
        <f>ROUND(J332*H332,2)</f>
        <v>0</v>
      </c>
      <c r="S332" s="71"/>
      <c r="T332" s="199">
        <f>S332*H332</f>
        <v>0</v>
      </c>
      <c r="U332" s="199">
        <v>0</v>
      </c>
      <c r="V332" s="199">
        <f>U332*H332</f>
        <v>0</v>
      </c>
      <c r="W332" s="199">
        <v>0</v>
      </c>
      <c r="X332" s="200">
        <f>W332*H332</f>
        <v>0</v>
      </c>
      <c r="Y332" s="34"/>
      <c r="Z332" s="34"/>
      <c r="AA332" s="34"/>
      <c r="AB332" s="34"/>
      <c r="AC332" s="34"/>
      <c r="AD332" s="34"/>
      <c r="AE332" s="34"/>
      <c r="AR332" s="201" t="s">
        <v>248</v>
      </c>
      <c r="AT332" s="201" t="s">
        <v>159</v>
      </c>
      <c r="AU332" s="201" t="s">
        <v>165</v>
      </c>
      <c r="AY332" s="17" t="s">
        <v>156</v>
      </c>
      <c r="BE332" s="202">
        <f>IF(O332="základní",K332,0)</f>
        <v>0</v>
      </c>
      <c r="BF332" s="202">
        <f>IF(O332="snížená",K332,0)</f>
        <v>0</v>
      </c>
      <c r="BG332" s="202">
        <f>IF(O332="zákl. přenesená",K332,0)</f>
        <v>0</v>
      </c>
      <c r="BH332" s="202">
        <f>IF(O332="sníž. přenesená",K332,0)</f>
        <v>0</v>
      </c>
      <c r="BI332" s="202">
        <f>IF(O332="nulová",K332,0)</f>
        <v>0</v>
      </c>
      <c r="BJ332" s="17" t="s">
        <v>165</v>
      </c>
      <c r="BK332" s="202">
        <f>ROUND(P332*H332,2)</f>
        <v>0</v>
      </c>
      <c r="BL332" s="17" t="s">
        <v>248</v>
      </c>
      <c r="BM332" s="201" t="s">
        <v>1180</v>
      </c>
    </row>
    <row r="333" spans="1:65" s="2" customFormat="1" ht="11.25">
      <c r="A333" s="34"/>
      <c r="B333" s="35"/>
      <c r="C333" s="36"/>
      <c r="D333" s="203" t="s">
        <v>167</v>
      </c>
      <c r="E333" s="36"/>
      <c r="F333" s="204" t="s">
        <v>1181</v>
      </c>
      <c r="G333" s="36"/>
      <c r="H333" s="36"/>
      <c r="I333" s="205"/>
      <c r="J333" s="205"/>
      <c r="K333" s="36"/>
      <c r="L333" s="36"/>
      <c r="M333" s="39"/>
      <c r="N333" s="206"/>
      <c r="O333" s="207"/>
      <c r="P333" s="71"/>
      <c r="Q333" s="71"/>
      <c r="R333" s="71"/>
      <c r="S333" s="71"/>
      <c r="T333" s="71"/>
      <c r="U333" s="71"/>
      <c r="V333" s="71"/>
      <c r="W333" s="71"/>
      <c r="X333" s="72"/>
      <c r="Y333" s="34"/>
      <c r="Z333" s="34"/>
      <c r="AA333" s="34"/>
      <c r="AB333" s="34"/>
      <c r="AC333" s="34"/>
      <c r="AD333" s="34"/>
      <c r="AE333" s="34"/>
      <c r="AT333" s="17" t="s">
        <v>167</v>
      </c>
      <c r="AU333" s="17" t="s">
        <v>165</v>
      </c>
    </row>
    <row r="334" spans="1:65" s="12" customFormat="1" ht="22.9" customHeight="1">
      <c r="B334" s="172"/>
      <c r="C334" s="173"/>
      <c r="D334" s="174" t="s">
        <v>73</v>
      </c>
      <c r="E334" s="187" t="s">
        <v>616</v>
      </c>
      <c r="F334" s="187" t="s">
        <v>617</v>
      </c>
      <c r="G334" s="173"/>
      <c r="H334" s="173"/>
      <c r="I334" s="176"/>
      <c r="J334" s="176"/>
      <c r="K334" s="188">
        <f>BK334</f>
        <v>0</v>
      </c>
      <c r="L334" s="173"/>
      <c r="M334" s="178"/>
      <c r="N334" s="179"/>
      <c r="O334" s="180"/>
      <c r="P334" s="180"/>
      <c r="Q334" s="181">
        <f>SUM(Q335:Q348)</f>
        <v>0</v>
      </c>
      <c r="R334" s="181">
        <f>SUM(R335:R348)</f>
        <v>0</v>
      </c>
      <c r="S334" s="180"/>
      <c r="T334" s="182">
        <f>SUM(T335:T348)</f>
        <v>0</v>
      </c>
      <c r="U334" s="180"/>
      <c r="V334" s="182">
        <f>SUM(V335:V348)</f>
        <v>9.2840000000000006E-3</v>
      </c>
      <c r="W334" s="180"/>
      <c r="X334" s="183">
        <f>SUM(X335:X348)</f>
        <v>0</v>
      </c>
      <c r="AR334" s="184" t="s">
        <v>165</v>
      </c>
      <c r="AT334" s="185" t="s">
        <v>73</v>
      </c>
      <c r="AU334" s="185" t="s">
        <v>82</v>
      </c>
      <c r="AY334" s="184" t="s">
        <v>156</v>
      </c>
      <c r="BK334" s="186">
        <f>SUM(BK335:BK348)</f>
        <v>0</v>
      </c>
    </row>
    <row r="335" spans="1:65" s="2" customFormat="1" ht="24.2" customHeight="1">
      <c r="A335" s="34"/>
      <c r="B335" s="35"/>
      <c r="C335" s="189" t="s">
        <v>597</v>
      </c>
      <c r="D335" s="189" t="s">
        <v>159</v>
      </c>
      <c r="E335" s="190" t="s">
        <v>619</v>
      </c>
      <c r="F335" s="191" t="s">
        <v>620</v>
      </c>
      <c r="G335" s="192" t="s">
        <v>191</v>
      </c>
      <c r="H335" s="193">
        <v>20</v>
      </c>
      <c r="I335" s="194"/>
      <c r="J335" s="194"/>
      <c r="K335" s="195">
        <f>ROUND(P335*H335,2)</f>
        <v>0</v>
      </c>
      <c r="L335" s="191" t="s">
        <v>163</v>
      </c>
      <c r="M335" s="39"/>
      <c r="N335" s="196" t="s">
        <v>1</v>
      </c>
      <c r="O335" s="197" t="s">
        <v>38</v>
      </c>
      <c r="P335" s="198">
        <f>I335+J335</f>
        <v>0</v>
      </c>
      <c r="Q335" s="198">
        <f>ROUND(I335*H335,2)</f>
        <v>0</v>
      </c>
      <c r="R335" s="198">
        <f>ROUND(J335*H335,2)</f>
        <v>0</v>
      </c>
      <c r="S335" s="71"/>
      <c r="T335" s="199">
        <f>S335*H335</f>
        <v>0</v>
      </c>
      <c r="U335" s="199">
        <v>0</v>
      </c>
      <c r="V335" s="199">
        <f>U335*H335</f>
        <v>0</v>
      </c>
      <c r="W335" s="199">
        <v>0</v>
      </c>
      <c r="X335" s="200">
        <f>W335*H335</f>
        <v>0</v>
      </c>
      <c r="Y335" s="34"/>
      <c r="Z335" s="34"/>
      <c r="AA335" s="34"/>
      <c r="AB335" s="34"/>
      <c r="AC335" s="34"/>
      <c r="AD335" s="34"/>
      <c r="AE335" s="34"/>
      <c r="AR335" s="201" t="s">
        <v>248</v>
      </c>
      <c r="AT335" s="201" t="s">
        <v>159</v>
      </c>
      <c r="AU335" s="201" t="s">
        <v>165</v>
      </c>
      <c r="AY335" s="17" t="s">
        <v>156</v>
      </c>
      <c r="BE335" s="202">
        <f>IF(O335="základní",K335,0)</f>
        <v>0</v>
      </c>
      <c r="BF335" s="202">
        <f>IF(O335="snížená",K335,0)</f>
        <v>0</v>
      </c>
      <c r="BG335" s="202">
        <f>IF(O335="zákl. přenesená",K335,0)</f>
        <v>0</v>
      </c>
      <c r="BH335" s="202">
        <f>IF(O335="sníž. přenesená",K335,0)</f>
        <v>0</v>
      </c>
      <c r="BI335" s="202">
        <f>IF(O335="nulová",K335,0)</f>
        <v>0</v>
      </c>
      <c r="BJ335" s="17" t="s">
        <v>165</v>
      </c>
      <c r="BK335" s="202">
        <f>ROUND(P335*H335,2)</f>
        <v>0</v>
      </c>
      <c r="BL335" s="17" t="s">
        <v>248</v>
      </c>
      <c r="BM335" s="201" t="s">
        <v>1182</v>
      </c>
    </row>
    <row r="336" spans="1:65" s="2" customFormat="1" ht="11.25">
      <c r="A336" s="34"/>
      <c r="B336" s="35"/>
      <c r="C336" s="36"/>
      <c r="D336" s="203" t="s">
        <v>167</v>
      </c>
      <c r="E336" s="36"/>
      <c r="F336" s="204" t="s">
        <v>622</v>
      </c>
      <c r="G336" s="36"/>
      <c r="H336" s="36"/>
      <c r="I336" s="205"/>
      <c r="J336" s="205"/>
      <c r="K336" s="36"/>
      <c r="L336" s="36"/>
      <c r="M336" s="39"/>
      <c r="N336" s="206"/>
      <c r="O336" s="207"/>
      <c r="P336" s="71"/>
      <c r="Q336" s="71"/>
      <c r="R336" s="71"/>
      <c r="S336" s="71"/>
      <c r="T336" s="71"/>
      <c r="U336" s="71"/>
      <c r="V336" s="71"/>
      <c r="W336" s="71"/>
      <c r="X336" s="72"/>
      <c r="Y336" s="34"/>
      <c r="Z336" s="34"/>
      <c r="AA336" s="34"/>
      <c r="AB336" s="34"/>
      <c r="AC336" s="34"/>
      <c r="AD336" s="34"/>
      <c r="AE336" s="34"/>
      <c r="AT336" s="17" t="s">
        <v>167</v>
      </c>
      <c r="AU336" s="17" t="s">
        <v>165</v>
      </c>
    </row>
    <row r="337" spans="1:65" s="2" customFormat="1" ht="24.2" customHeight="1">
      <c r="A337" s="34"/>
      <c r="B337" s="35"/>
      <c r="C337" s="189" t="s">
        <v>601</v>
      </c>
      <c r="D337" s="189" t="s">
        <v>159</v>
      </c>
      <c r="E337" s="190" t="s">
        <v>624</v>
      </c>
      <c r="F337" s="191" t="s">
        <v>625</v>
      </c>
      <c r="G337" s="192" t="s">
        <v>191</v>
      </c>
      <c r="H337" s="193">
        <v>14</v>
      </c>
      <c r="I337" s="194"/>
      <c r="J337" s="194"/>
      <c r="K337" s="195">
        <f>ROUND(P337*H337,2)</f>
        <v>0</v>
      </c>
      <c r="L337" s="191" t="s">
        <v>163</v>
      </c>
      <c r="M337" s="39"/>
      <c r="N337" s="196" t="s">
        <v>1</v>
      </c>
      <c r="O337" s="197" t="s">
        <v>38</v>
      </c>
      <c r="P337" s="198">
        <f>I337+J337</f>
        <v>0</v>
      </c>
      <c r="Q337" s="198">
        <f>ROUND(I337*H337,2)</f>
        <v>0</v>
      </c>
      <c r="R337" s="198">
        <f>ROUND(J337*H337,2)</f>
        <v>0</v>
      </c>
      <c r="S337" s="71"/>
      <c r="T337" s="199">
        <f>S337*H337</f>
        <v>0</v>
      </c>
      <c r="U337" s="199">
        <v>0</v>
      </c>
      <c r="V337" s="199">
        <f>U337*H337</f>
        <v>0</v>
      </c>
      <c r="W337" s="199">
        <v>0</v>
      </c>
      <c r="X337" s="200">
        <f>W337*H337</f>
        <v>0</v>
      </c>
      <c r="Y337" s="34"/>
      <c r="Z337" s="34"/>
      <c r="AA337" s="34"/>
      <c r="AB337" s="34"/>
      <c r="AC337" s="34"/>
      <c r="AD337" s="34"/>
      <c r="AE337" s="34"/>
      <c r="AR337" s="201" t="s">
        <v>248</v>
      </c>
      <c r="AT337" s="201" t="s">
        <v>159</v>
      </c>
      <c r="AU337" s="201" t="s">
        <v>165</v>
      </c>
      <c r="AY337" s="17" t="s">
        <v>156</v>
      </c>
      <c r="BE337" s="202">
        <f>IF(O337="základní",K337,0)</f>
        <v>0</v>
      </c>
      <c r="BF337" s="202">
        <f>IF(O337="snížená",K337,0)</f>
        <v>0</v>
      </c>
      <c r="BG337" s="202">
        <f>IF(O337="zákl. přenesená",K337,0)</f>
        <v>0</v>
      </c>
      <c r="BH337" s="202">
        <f>IF(O337="sníž. přenesená",K337,0)</f>
        <v>0</v>
      </c>
      <c r="BI337" s="202">
        <f>IF(O337="nulová",K337,0)</f>
        <v>0</v>
      </c>
      <c r="BJ337" s="17" t="s">
        <v>165</v>
      </c>
      <c r="BK337" s="202">
        <f>ROUND(P337*H337,2)</f>
        <v>0</v>
      </c>
      <c r="BL337" s="17" t="s">
        <v>248</v>
      </c>
      <c r="BM337" s="201" t="s">
        <v>1183</v>
      </c>
    </row>
    <row r="338" spans="1:65" s="2" customFormat="1" ht="11.25">
      <c r="A338" s="34"/>
      <c r="B338" s="35"/>
      <c r="C338" s="36"/>
      <c r="D338" s="203" t="s">
        <v>167</v>
      </c>
      <c r="E338" s="36"/>
      <c r="F338" s="204" t="s">
        <v>627</v>
      </c>
      <c r="G338" s="36"/>
      <c r="H338" s="36"/>
      <c r="I338" s="205"/>
      <c r="J338" s="205"/>
      <c r="K338" s="36"/>
      <c r="L338" s="36"/>
      <c r="M338" s="39"/>
      <c r="N338" s="206"/>
      <c r="O338" s="207"/>
      <c r="P338" s="71"/>
      <c r="Q338" s="71"/>
      <c r="R338" s="71"/>
      <c r="S338" s="71"/>
      <c r="T338" s="71"/>
      <c r="U338" s="71"/>
      <c r="V338" s="71"/>
      <c r="W338" s="71"/>
      <c r="X338" s="72"/>
      <c r="Y338" s="34"/>
      <c r="Z338" s="34"/>
      <c r="AA338" s="34"/>
      <c r="AB338" s="34"/>
      <c r="AC338" s="34"/>
      <c r="AD338" s="34"/>
      <c r="AE338" s="34"/>
      <c r="AT338" s="17" t="s">
        <v>167</v>
      </c>
      <c r="AU338" s="17" t="s">
        <v>165</v>
      </c>
    </row>
    <row r="339" spans="1:65" s="2" customFormat="1" ht="24.2" customHeight="1">
      <c r="A339" s="34"/>
      <c r="B339" s="35"/>
      <c r="C339" s="241" t="s">
        <v>606</v>
      </c>
      <c r="D339" s="241" t="s">
        <v>242</v>
      </c>
      <c r="E339" s="242" t="s">
        <v>629</v>
      </c>
      <c r="F339" s="243" t="s">
        <v>630</v>
      </c>
      <c r="G339" s="244" t="s">
        <v>191</v>
      </c>
      <c r="H339" s="245">
        <v>14.7</v>
      </c>
      <c r="I339" s="246"/>
      <c r="J339" s="247"/>
      <c r="K339" s="248">
        <f>ROUND(P339*H339,2)</f>
        <v>0</v>
      </c>
      <c r="L339" s="243" t="s">
        <v>163</v>
      </c>
      <c r="M339" s="249"/>
      <c r="N339" s="250" t="s">
        <v>1</v>
      </c>
      <c r="O339" s="197" t="s">
        <v>38</v>
      </c>
      <c r="P339" s="198">
        <f>I339+J339</f>
        <v>0</v>
      </c>
      <c r="Q339" s="198">
        <f>ROUND(I339*H339,2)</f>
        <v>0</v>
      </c>
      <c r="R339" s="198">
        <f>ROUND(J339*H339,2)</f>
        <v>0</v>
      </c>
      <c r="S339" s="71"/>
      <c r="T339" s="199">
        <f>S339*H339</f>
        <v>0</v>
      </c>
      <c r="U339" s="199">
        <v>0</v>
      </c>
      <c r="V339" s="199">
        <f>U339*H339</f>
        <v>0</v>
      </c>
      <c r="W339" s="199">
        <v>0</v>
      </c>
      <c r="X339" s="200">
        <f>W339*H339</f>
        <v>0</v>
      </c>
      <c r="Y339" s="34"/>
      <c r="Z339" s="34"/>
      <c r="AA339" s="34"/>
      <c r="AB339" s="34"/>
      <c r="AC339" s="34"/>
      <c r="AD339" s="34"/>
      <c r="AE339" s="34"/>
      <c r="AR339" s="201" t="s">
        <v>346</v>
      </c>
      <c r="AT339" s="201" t="s">
        <v>242</v>
      </c>
      <c r="AU339" s="201" t="s">
        <v>165</v>
      </c>
      <c r="AY339" s="17" t="s">
        <v>156</v>
      </c>
      <c r="BE339" s="202">
        <f>IF(O339="základní",K339,0)</f>
        <v>0</v>
      </c>
      <c r="BF339" s="202">
        <f>IF(O339="snížená",K339,0)</f>
        <v>0</v>
      </c>
      <c r="BG339" s="202">
        <f>IF(O339="zákl. přenesená",K339,0)</f>
        <v>0</v>
      </c>
      <c r="BH339" s="202">
        <f>IF(O339="sníž. přenesená",K339,0)</f>
        <v>0</v>
      </c>
      <c r="BI339" s="202">
        <f>IF(O339="nulová",K339,0)</f>
        <v>0</v>
      </c>
      <c r="BJ339" s="17" t="s">
        <v>165</v>
      </c>
      <c r="BK339" s="202">
        <f>ROUND(P339*H339,2)</f>
        <v>0</v>
      </c>
      <c r="BL339" s="17" t="s">
        <v>248</v>
      </c>
      <c r="BM339" s="201" t="s">
        <v>1184</v>
      </c>
    </row>
    <row r="340" spans="1:65" s="14" customFormat="1" ht="11.25">
      <c r="B340" s="219"/>
      <c r="C340" s="220"/>
      <c r="D340" s="210" t="s">
        <v>194</v>
      </c>
      <c r="E340" s="220"/>
      <c r="F340" s="222" t="s">
        <v>1185</v>
      </c>
      <c r="G340" s="220"/>
      <c r="H340" s="223">
        <v>14.7</v>
      </c>
      <c r="I340" s="224"/>
      <c r="J340" s="224"/>
      <c r="K340" s="220"/>
      <c r="L340" s="220"/>
      <c r="M340" s="225"/>
      <c r="N340" s="226"/>
      <c r="O340" s="227"/>
      <c r="P340" s="227"/>
      <c r="Q340" s="227"/>
      <c r="R340" s="227"/>
      <c r="S340" s="227"/>
      <c r="T340" s="227"/>
      <c r="U340" s="227"/>
      <c r="V340" s="227"/>
      <c r="W340" s="227"/>
      <c r="X340" s="228"/>
      <c r="AT340" s="229" t="s">
        <v>194</v>
      </c>
      <c r="AU340" s="229" t="s">
        <v>165</v>
      </c>
      <c r="AV340" s="14" t="s">
        <v>165</v>
      </c>
      <c r="AW340" s="14" t="s">
        <v>4</v>
      </c>
      <c r="AX340" s="14" t="s">
        <v>82</v>
      </c>
      <c r="AY340" s="229" t="s">
        <v>156</v>
      </c>
    </row>
    <row r="341" spans="1:65" s="2" customFormat="1" ht="24">
      <c r="A341" s="34"/>
      <c r="B341" s="35"/>
      <c r="C341" s="189" t="s">
        <v>611</v>
      </c>
      <c r="D341" s="189" t="s">
        <v>159</v>
      </c>
      <c r="E341" s="190" t="s">
        <v>634</v>
      </c>
      <c r="F341" s="191" t="s">
        <v>635</v>
      </c>
      <c r="G341" s="192" t="s">
        <v>191</v>
      </c>
      <c r="H341" s="193">
        <v>8</v>
      </c>
      <c r="I341" s="194"/>
      <c r="J341" s="194"/>
      <c r="K341" s="195">
        <f>ROUND(P341*H341,2)</f>
        <v>0</v>
      </c>
      <c r="L341" s="191" t="s">
        <v>163</v>
      </c>
      <c r="M341" s="39"/>
      <c r="N341" s="196" t="s">
        <v>1</v>
      </c>
      <c r="O341" s="197" t="s">
        <v>38</v>
      </c>
      <c r="P341" s="198">
        <f>I341+J341</f>
        <v>0</v>
      </c>
      <c r="Q341" s="198">
        <f>ROUND(I341*H341,2)</f>
        <v>0</v>
      </c>
      <c r="R341" s="198">
        <f>ROUND(J341*H341,2)</f>
        <v>0</v>
      </c>
      <c r="S341" s="71"/>
      <c r="T341" s="199">
        <f>S341*H341</f>
        <v>0</v>
      </c>
      <c r="U341" s="199">
        <v>0</v>
      </c>
      <c r="V341" s="199">
        <f>U341*H341</f>
        <v>0</v>
      </c>
      <c r="W341" s="199">
        <v>0</v>
      </c>
      <c r="X341" s="200">
        <f>W341*H341</f>
        <v>0</v>
      </c>
      <c r="Y341" s="34"/>
      <c r="Z341" s="34"/>
      <c r="AA341" s="34"/>
      <c r="AB341" s="34"/>
      <c r="AC341" s="34"/>
      <c r="AD341" s="34"/>
      <c r="AE341" s="34"/>
      <c r="AR341" s="201" t="s">
        <v>248</v>
      </c>
      <c r="AT341" s="201" t="s">
        <v>159</v>
      </c>
      <c r="AU341" s="201" t="s">
        <v>165</v>
      </c>
      <c r="AY341" s="17" t="s">
        <v>156</v>
      </c>
      <c r="BE341" s="202">
        <f>IF(O341="základní",K341,0)</f>
        <v>0</v>
      </c>
      <c r="BF341" s="202">
        <f>IF(O341="snížená",K341,0)</f>
        <v>0</v>
      </c>
      <c r="BG341" s="202">
        <f>IF(O341="zákl. přenesená",K341,0)</f>
        <v>0</v>
      </c>
      <c r="BH341" s="202">
        <f>IF(O341="sníž. přenesená",K341,0)</f>
        <v>0</v>
      </c>
      <c r="BI341" s="202">
        <f>IF(O341="nulová",K341,0)</f>
        <v>0</v>
      </c>
      <c r="BJ341" s="17" t="s">
        <v>165</v>
      </c>
      <c r="BK341" s="202">
        <f>ROUND(P341*H341,2)</f>
        <v>0</v>
      </c>
      <c r="BL341" s="17" t="s">
        <v>248</v>
      </c>
      <c r="BM341" s="201" t="s">
        <v>1186</v>
      </c>
    </row>
    <row r="342" spans="1:65" s="2" customFormat="1" ht="11.25">
      <c r="A342" s="34"/>
      <c r="B342" s="35"/>
      <c r="C342" s="36"/>
      <c r="D342" s="203" t="s">
        <v>167</v>
      </c>
      <c r="E342" s="36"/>
      <c r="F342" s="204" t="s">
        <v>637</v>
      </c>
      <c r="G342" s="36"/>
      <c r="H342" s="36"/>
      <c r="I342" s="205"/>
      <c r="J342" s="205"/>
      <c r="K342" s="36"/>
      <c r="L342" s="36"/>
      <c r="M342" s="39"/>
      <c r="N342" s="206"/>
      <c r="O342" s="207"/>
      <c r="P342" s="71"/>
      <c r="Q342" s="71"/>
      <c r="R342" s="71"/>
      <c r="S342" s="71"/>
      <c r="T342" s="71"/>
      <c r="U342" s="71"/>
      <c r="V342" s="71"/>
      <c r="W342" s="71"/>
      <c r="X342" s="72"/>
      <c r="Y342" s="34"/>
      <c r="Z342" s="34"/>
      <c r="AA342" s="34"/>
      <c r="AB342" s="34"/>
      <c r="AC342" s="34"/>
      <c r="AD342" s="34"/>
      <c r="AE342" s="34"/>
      <c r="AT342" s="17" t="s">
        <v>167</v>
      </c>
      <c r="AU342" s="17" t="s">
        <v>165</v>
      </c>
    </row>
    <row r="343" spans="1:65" s="2" customFormat="1" ht="24.2" customHeight="1">
      <c r="A343" s="34"/>
      <c r="B343" s="35"/>
      <c r="C343" s="241" t="s">
        <v>618</v>
      </c>
      <c r="D343" s="241" t="s">
        <v>242</v>
      </c>
      <c r="E343" s="242" t="s">
        <v>639</v>
      </c>
      <c r="F343" s="243" t="s">
        <v>640</v>
      </c>
      <c r="G343" s="244" t="s">
        <v>180</v>
      </c>
      <c r="H343" s="245">
        <v>8.4</v>
      </c>
      <c r="I343" s="246"/>
      <c r="J343" s="247"/>
      <c r="K343" s="248">
        <f>ROUND(P343*H343,2)</f>
        <v>0</v>
      </c>
      <c r="L343" s="243" t="s">
        <v>163</v>
      </c>
      <c r="M343" s="249"/>
      <c r="N343" s="250" t="s">
        <v>1</v>
      </c>
      <c r="O343" s="197" t="s">
        <v>38</v>
      </c>
      <c r="P343" s="198">
        <f>I343+J343</f>
        <v>0</v>
      </c>
      <c r="Q343" s="198">
        <f>ROUND(I343*H343,2)</f>
        <v>0</v>
      </c>
      <c r="R343" s="198">
        <f>ROUND(J343*H343,2)</f>
        <v>0</v>
      </c>
      <c r="S343" s="71"/>
      <c r="T343" s="199">
        <f>S343*H343</f>
        <v>0</v>
      </c>
      <c r="U343" s="199">
        <v>1.0000000000000001E-5</v>
      </c>
      <c r="V343" s="199">
        <f>U343*H343</f>
        <v>8.4000000000000009E-5</v>
      </c>
      <c r="W343" s="199">
        <v>0</v>
      </c>
      <c r="X343" s="200">
        <f>W343*H343</f>
        <v>0</v>
      </c>
      <c r="Y343" s="34"/>
      <c r="Z343" s="34"/>
      <c r="AA343" s="34"/>
      <c r="AB343" s="34"/>
      <c r="AC343" s="34"/>
      <c r="AD343" s="34"/>
      <c r="AE343" s="34"/>
      <c r="AR343" s="201" t="s">
        <v>346</v>
      </c>
      <c r="AT343" s="201" t="s">
        <v>242</v>
      </c>
      <c r="AU343" s="201" t="s">
        <v>165</v>
      </c>
      <c r="AY343" s="17" t="s">
        <v>156</v>
      </c>
      <c r="BE343" s="202">
        <f>IF(O343="základní",K343,0)</f>
        <v>0</v>
      </c>
      <c r="BF343" s="202">
        <f>IF(O343="snížená",K343,0)</f>
        <v>0</v>
      </c>
      <c r="BG343" s="202">
        <f>IF(O343="zákl. přenesená",K343,0)</f>
        <v>0</v>
      </c>
      <c r="BH343" s="202">
        <f>IF(O343="sníž. přenesená",K343,0)</f>
        <v>0</v>
      </c>
      <c r="BI343" s="202">
        <f>IF(O343="nulová",K343,0)</f>
        <v>0</v>
      </c>
      <c r="BJ343" s="17" t="s">
        <v>165</v>
      </c>
      <c r="BK343" s="202">
        <f>ROUND(P343*H343,2)</f>
        <v>0</v>
      </c>
      <c r="BL343" s="17" t="s">
        <v>248</v>
      </c>
      <c r="BM343" s="201" t="s">
        <v>1187</v>
      </c>
    </row>
    <row r="344" spans="1:65" s="14" customFormat="1" ht="11.25">
      <c r="B344" s="219"/>
      <c r="C344" s="220"/>
      <c r="D344" s="210" t="s">
        <v>194</v>
      </c>
      <c r="E344" s="220"/>
      <c r="F344" s="222" t="s">
        <v>963</v>
      </c>
      <c r="G344" s="220"/>
      <c r="H344" s="223">
        <v>8.4</v>
      </c>
      <c r="I344" s="224"/>
      <c r="J344" s="224"/>
      <c r="K344" s="220"/>
      <c r="L344" s="220"/>
      <c r="M344" s="225"/>
      <c r="N344" s="226"/>
      <c r="O344" s="227"/>
      <c r="P344" s="227"/>
      <c r="Q344" s="227"/>
      <c r="R344" s="227"/>
      <c r="S344" s="227"/>
      <c r="T344" s="227"/>
      <c r="U344" s="227"/>
      <c r="V344" s="227"/>
      <c r="W344" s="227"/>
      <c r="X344" s="228"/>
      <c r="AT344" s="229" t="s">
        <v>194</v>
      </c>
      <c r="AU344" s="229" t="s">
        <v>165</v>
      </c>
      <c r="AV344" s="14" t="s">
        <v>165</v>
      </c>
      <c r="AW344" s="14" t="s">
        <v>4</v>
      </c>
      <c r="AX344" s="14" t="s">
        <v>82</v>
      </c>
      <c r="AY344" s="229" t="s">
        <v>156</v>
      </c>
    </row>
    <row r="345" spans="1:65" s="2" customFormat="1" ht="24.2" customHeight="1">
      <c r="A345" s="34"/>
      <c r="B345" s="35"/>
      <c r="C345" s="189" t="s">
        <v>623</v>
      </c>
      <c r="D345" s="189" t="s">
        <v>159</v>
      </c>
      <c r="E345" s="190" t="s">
        <v>644</v>
      </c>
      <c r="F345" s="191" t="s">
        <v>645</v>
      </c>
      <c r="G345" s="192" t="s">
        <v>191</v>
      </c>
      <c r="H345" s="193">
        <v>20</v>
      </c>
      <c r="I345" s="194"/>
      <c r="J345" s="194"/>
      <c r="K345" s="195">
        <f>ROUND(P345*H345,2)</f>
        <v>0</v>
      </c>
      <c r="L345" s="191" t="s">
        <v>163</v>
      </c>
      <c r="M345" s="39"/>
      <c r="N345" s="196" t="s">
        <v>1</v>
      </c>
      <c r="O345" s="197" t="s">
        <v>38</v>
      </c>
      <c r="P345" s="198">
        <f>I345+J345</f>
        <v>0</v>
      </c>
      <c r="Q345" s="198">
        <f>ROUND(I345*H345,2)</f>
        <v>0</v>
      </c>
      <c r="R345" s="198">
        <f>ROUND(J345*H345,2)</f>
        <v>0</v>
      </c>
      <c r="S345" s="71"/>
      <c r="T345" s="199">
        <f>S345*H345</f>
        <v>0</v>
      </c>
      <c r="U345" s="199">
        <v>2.0000000000000001E-4</v>
      </c>
      <c r="V345" s="199">
        <f>U345*H345</f>
        <v>4.0000000000000001E-3</v>
      </c>
      <c r="W345" s="199">
        <v>0</v>
      </c>
      <c r="X345" s="200">
        <f>W345*H345</f>
        <v>0</v>
      </c>
      <c r="Y345" s="34"/>
      <c r="Z345" s="34"/>
      <c r="AA345" s="34"/>
      <c r="AB345" s="34"/>
      <c r="AC345" s="34"/>
      <c r="AD345" s="34"/>
      <c r="AE345" s="34"/>
      <c r="AR345" s="201" t="s">
        <v>248</v>
      </c>
      <c r="AT345" s="201" t="s">
        <v>159</v>
      </c>
      <c r="AU345" s="201" t="s">
        <v>165</v>
      </c>
      <c r="AY345" s="17" t="s">
        <v>156</v>
      </c>
      <c r="BE345" s="202">
        <f>IF(O345="základní",K345,0)</f>
        <v>0</v>
      </c>
      <c r="BF345" s="202">
        <f>IF(O345="snížená",K345,0)</f>
        <v>0</v>
      </c>
      <c r="BG345" s="202">
        <f>IF(O345="zákl. přenesená",K345,0)</f>
        <v>0</v>
      </c>
      <c r="BH345" s="202">
        <f>IF(O345="sníž. přenesená",K345,0)</f>
        <v>0</v>
      </c>
      <c r="BI345" s="202">
        <f>IF(O345="nulová",K345,0)</f>
        <v>0</v>
      </c>
      <c r="BJ345" s="17" t="s">
        <v>165</v>
      </c>
      <c r="BK345" s="202">
        <f>ROUND(P345*H345,2)</f>
        <v>0</v>
      </c>
      <c r="BL345" s="17" t="s">
        <v>248</v>
      </c>
      <c r="BM345" s="201" t="s">
        <v>1188</v>
      </c>
    </row>
    <row r="346" spans="1:65" s="2" customFormat="1" ht="11.25">
      <c r="A346" s="34"/>
      <c r="B346" s="35"/>
      <c r="C346" s="36"/>
      <c r="D346" s="203" t="s">
        <v>167</v>
      </c>
      <c r="E346" s="36"/>
      <c r="F346" s="204" t="s">
        <v>647</v>
      </c>
      <c r="G346" s="36"/>
      <c r="H346" s="36"/>
      <c r="I346" s="205"/>
      <c r="J346" s="205"/>
      <c r="K346" s="36"/>
      <c r="L346" s="36"/>
      <c r="M346" s="39"/>
      <c r="N346" s="206"/>
      <c r="O346" s="207"/>
      <c r="P346" s="71"/>
      <c r="Q346" s="71"/>
      <c r="R346" s="71"/>
      <c r="S346" s="71"/>
      <c r="T346" s="71"/>
      <c r="U346" s="71"/>
      <c r="V346" s="71"/>
      <c r="W346" s="71"/>
      <c r="X346" s="72"/>
      <c r="Y346" s="34"/>
      <c r="Z346" s="34"/>
      <c r="AA346" s="34"/>
      <c r="AB346" s="34"/>
      <c r="AC346" s="34"/>
      <c r="AD346" s="34"/>
      <c r="AE346" s="34"/>
      <c r="AT346" s="17" t="s">
        <v>167</v>
      </c>
      <c r="AU346" s="17" t="s">
        <v>165</v>
      </c>
    </row>
    <row r="347" spans="1:65" s="2" customFormat="1" ht="33" customHeight="1">
      <c r="A347" s="34"/>
      <c r="B347" s="35"/>
      <c r="C347" s="189" t="s">
        <v>628</v>
      </c>
      <c r="D347" s="189" t="s">
        <v>159</v>
      </c>
      <c r="E347" s="190" t="s">
        <v>649</v>
      </c>
      <c r="F347" s="191" t="s">
        <v>650</v>
      </c>
      <c r="G347" s="192" t="s">
        <v>191</v>
      </c>
      <c r="H347" s="193">
        <v>20</v>
      </c>
      <c r="I347" s="194"/>
      <c r="J347" s="194"/>
      <c r="K347" s="195">
        <f>ROUND(P347*H347,2)</f>
        <v>0</v>
      </c>
      <c r="L347" s="191" t="s">
        <v>163</v>
      </c>
      <c r="M347" s="39"/>
      <c r="N347" s="196" t="s">
        <v>1</v>
      </c>
      <c r="O347" s="197" t="s">
        <v>38</v>
      </c>
      <c r="P347" s="198">
        <f>I347+J347</f>
        <v>0</v>
      </c>
      <c r="Q347" s="198">
        <f>ROUND(I347*H347,2)</f>
        <v>0</v>
      </c>
      <c r="R347" s="198">
        <f>ROUND(J347*H347,2)</f>
        <v>0</v>
      </c>
      <c r="S347" s="71"/>
      <c r="T347" s="199">
        <f>S347*H347</f>
        <v>0</v>
      </c>
      <c r="U347" s="199">
        <v>2.5999999999999998E-4</v>
      </c>
      <c r="V347" s="199">
        <f>U347*H347</f>
        <v>5.1999999999999998E-3</v>
      </c>
      <c r="W347" s="199">
        <v>0</v>
      </c>
      <c r="X347" s="200">
        <f>W347*H347</f>
        <v>0</v>
      </c>
      <c r="Y347" s="34"/>
      <c r="Z347" s="34"/>
      <c r="AA347" s="34"/>
      <c r="AB347" s="34"/>
      <c r="AC347" s="34"/>
      <c r="AD347" s="34"/>
      <c r="AE347" s="34"/>
      <c r="AR347" s="201" t="s">
        <v>248</v>
      </c>
      <c r="AT347" s="201" t="s">
        <v>159</v>
      </c>
      <c r="AU347" s="201" t="s">
        <v>165</v>
      </c>
      <c r="AY347" s="17" t="s">
        <v>156</v>
      </c>
      <c r="BE347" s="202">
        <f>IF(O347="základní",K347,0)</f>
        <v>0</v>
      </c>
      <c r="BF347" s="202">
        <f>IF(O347="snížená",K347,0)</f>
        <v>0</v>
      </c>
      <c r="BG347" s="202">
        <f>IF(O347="zákl. přenesená",K347,0)</f>
        <v>0</v>
      </c>
      <c r="BH347" s="202">
        <f>IF(O347="sníž. přenesená",K347,0)</f>
        <v>0</v>
      </c>
      <c r="BI347" s="202">
        <f>IF(O347="nulová",K347,0)</f>
        <v>0</v>
      </c>
      <c r="BJ347" s="17" t="s">
        <v>165</v>
      </c>
      <c r="BK347" s="202">
        <f>ROUND(P347*H347,2)</f>
        <v>0</v>
      </c>
      <c r="BL347" s="17" t="s">
        <v>248</v>
      </c>
      <c r="BM347" s="201" t="s">
        <v>1189</v>
      </c>
    </row>
    <row r="348" spans="1:65" s="2" customFormat="1" ht="11.25">
      <c r="A348" s="34"/>
      <c r="B348" s="35"/>
      <c r="C348" s="36"/>
      <c r="D348" s="203" t="s">
        <v>167</v>
      </c>
      <c r="E348" s="36"/>
      <c r="F348" s="204" t="s">
        <v>652</v>
      </c>
      <c r="G348" s="36"/>
      <c r="H348" s="36"/>
      <c r="I348" s="205"/>
      <c r="J348" s="205"/>
      <c r="K348" s="36"/>
      <c r="L348" s="36"/>
      <c r="M348" s="39"/>
      <c r="N348" s="206"/>
      <c r="O348" s="207"/>
      <c r="P348" s="71"/>
      <c r="Q348" s="71"/>
      <c r="R348" s="71"/>
      <c r="S348" s="71"/>
      <c r="T348" s="71"/>
      <c r="U348" s="71"/>
      <c r="V348" s="71"/>
      <c r="W348" s="71"/>
      <c r="X348" s="72"/>
      <c r="Y348" s="34"/>
      <c r="Z348" s="34"/>
      <c r="AA348" s="34"/>
      <c r="AB348" s="34"/>
      <c r="AC348" s="34"/>
      <c r="AD348" s="34"/>
      <c r="AE348" s="34"/>
      <c r="AT348" s="17" t="s">
        <v>167</v>
      </c>
      <c r="AU348" s="17" t="s">
        <v>165</v>
      </c>
    </row>
    <row r="349" spans="1:65" s="12" customFormat="1" ht="22.9" customHeight="1">
      <c r="B349" s="172"/>
      <c r="C349" s="173"/>
      <c r="D349" s="174" t="s">
        <v>73</v>
      </c>
      <c r="E349" s="187" t="s">
        <v>653</v>
      </c>
      <c r="F349" s="187" t="s">
        <v>654</v>
      </c>
      <c r="G349" s="173"/>
      <c r="H349" s="173"/>
      <c r="I349" s="176"/>
      <c r="J349" s="176"/>
      <c r="K349" s="188">
        <f>BK349</f>
        <v>0</v>
      </c>
      <c r="L349" s="173"/>
      <c r="M349" s="178"/>
      <c r="N349" s="179"/>
      <c r="O349" s="180"/>
      <c r="P349" s="180"/>
      <c r="Q349" s="181">
        <f>SUM(Q350:Q361)</f>
        <v>0</v>
      </c>
      <c r="R349" s="181">
        <f>SUM(R350:R361)</f>
        <v>0</v>
      </c>
      <c r="S349" s="180"/>
      <c r="T349" s="182">
        <f>SUM(T350:T361)</f>
        <v>0</v>
      </c>
      <c r="U349" s="180"/>
      <c r="V349" s="182">
        <f>SUM(V350:V361)</f>
        <v>3.3410000000000002E-2</v>
      </c>
      <c r="W349" s="180"/>
      <c r="X349" s="183">
        <f>SUM(X350:X361)</f>
        <v>0</v>
      </c>
      <c r="AR349" s="184" t="s">
        <v>165</v>
      </c>
      <c r="AT349" s="185" t="s">
        <v>73</v>
      </c>
      <c r="AU349" s="185" t="s">
        <v>82</v>
      </c>
      <c r="AY349" s="184" t="s">
        <v>156</v>
      </c>
      <c r="BK349" s="186">
        <f>SUM(BK350:BK361)</f>
        <v>0</v>
      </c>
    </row>
    <row r="350" spans="1:65" s="2" customFormat="1" ht="24.2" customHeight="1">
      <c r="A350" s="34"/>
      <c r="B350" s="35"/>
      <c r="C350" s="189" t="s">
        <v>876</v>
      </c>
      <c r="D350" s="189" t="s">
        <v>159</v>
      </c>
      <c r="E350" s="190" t="s">
        <v>1068</v>
      </c>
      <c r="F350" s="191" t="s">
        <v>1069</v>
      </c>
      <c r="G350" s="192" t="s">
        <v>162</v>
      </c>
      <c r="H350" s="193">
        <v>1</v>
      </c>
      <c r="I350" s="194"/>
      <c r="J350" s="194"/>
      <c r="K350" s="195">
        <f>ROUND(P350*H350,2)</f>
        <v>0</v>
      </c>
      <c r="L350" s="191" t="s">
        <v>163</v>
      </c>
      <c r="M350" s="39"/>
      <c r="N350" s="196" t="s">
        <v>1</v>
      </c>
      <c r="O350" s="197" t="s">
        <v>38</v>
      </c>
      <c r="P350" s="198">
        <f>I350+J350</f>
        <v>0</v>
      </c>
      <c r="Q350" s="198">
        <f>ROUND(I350*H350,2)</f>
        <v>0</v>
      </c>
      <c r="R350" s="198">
        <f>ROUND(J350*H350,2)</f>
        <v>0</v>
      </c>
      <c r="S350" s="71"/>
      <c r="T350" s="199">
        <f>S350*H350</f>
        <v>0</v>
      </c>
      <c r="U350" s="199">
        <v>0</v>
      </c>
      <c r="V350" s="199">
        <f>U350*H350</f>
        <v>0</v>
      </c>
      <c r="W350" s="199">
        <v>0</v>
      </c>
      <c r="X350" s="200">
        <f>W350*H350</f>
        <v>0</v>
      </c>
      <c r="Y350" s="34"/>
      <c r="Z350" s="34"/>
      <c r="AA350" s="34"/>
      <c r="AB350" s="34"/>
      <c r="AC350" s="34"/>
      <c r="AD350" s="34"/>
      <c r="AE350" s="34"/>
      <c r="AR350" s="201" t="s">
        <v>248</v>
      </c>
      <c r="AT350" s="201" t="s">
        <v>159</v>
      </c>
      <c r="AU350" s="201" t="s">
        <v>165</v>
      </c>
      <c r="AY350" s="17" t="s">
        <v>156</v>
      </c>
      <c r="BE350" s="202">
        <f>IF(O350="základní",K350,0)</f>
        <v>0</v>
      </c>
      <c r="BF350" s="202">
        <f>IF(O350="snížená",K350,0)</f>
        <v>0</v>
      </c>
      <c r="BG350" s="202">
        <f>IF(O350="zákl. přenesená",K350,0)</f>
        <v>0</v>
      </c>
      <c r="BH350" s="202">
        <f>IF(O350="sníž. přenesená",K350,0)</f>
        <v>0</v>
      </c>
      <c r="BI350" s="202">
        <f>IF(O350="nulová",K350,0)</f>
        <v>0</v>
      </c>
      <c r="BJ350" s="17" t="s">
        <v>165</v>
      </c>
      <c r="BK350" s="202">
        <f>ROUND(P350*H350,2)</f>
        <v>0</v>
      </c>
      <c r="BL350" s="17" t="s">
        <v>248</v>
      </c>
      <c r="BM350" s="201" t="s">
        <v>1190</v>
      </c>
    </row>
    <row r="351" spans="1:65" s="2" customFormat="1" ht="11.25">
      <c r="A351" s="34"/>
      <c r="B351" s="35"/>
      <c r="C351" s="36"/>
      <c r="D351" s="203" t="s">
        <v>167</v>
      </c>
      <c r="E351" s="36"/>
      <c r="F351" s="204" t="s">
        <v>1071</v>
      </c>
      <c r="G351" s="36"/>
      <c r="H351" s="36"/>
      <c r="I351" s="205"/>
      <c r="J351" s="205"/>
      <c r="K351" s="36"/>
      <c r="L351" s="36"/>
      <c r="M351" s="39"/>
      <c r="N351" s="206"/>
      <c r="O351" s="207"/>
      <c r="P351" s="71"/>
      <c r="Q351" s="71"/>
      <c r="R351" s="71"/>
      <c r="S351" s="71"/>
      <c r="T351" s="71"/>
      <c r="U351" s="71"/>
      <c r="V351" s="71"/>
      <c r="W351" s="71"/>
      <c r="X351" s="72"/>
      <c r="Y351" s="34"/>
      <c r="Z351" s="34"/>
      <c r="AA351" s="34"/>
      <c r="AB351" s="34"/>
      <c r="AC351" s="34"/>
      <c r="AD351" s="34"/>
      <c r="AE351" s="34"/>
      <c r="AT351" s="17" t="s">
        <v>167</v>
      </c>
      <c r="AU351" s="17" t="s">
        <v>165</v>
      </c>
    </row>
    <row r="352" spans="1:65" s="2" customFormat="1" ht="24.2" customHeight="1">
      <c r="A352" s="34"/>
      <c r="B352" s="35"/>
      <c r="C352" s="241" t="s">
        <v>941</v>
      </c>
      <c r="D352" s="241" t="s">
        <v>242</v>
      </c>
      <c r="E352" s="242" t="s">
        <v>1075</v>
      </c>
      <c r="F352" s="243" t="s">
        <v>1076</v>
      </c>
      <c r="G352" s="244" t="s">
        <v>162</v>
      </c>
      <c r="H352" s="245">
        <v>1</v>
      </c>
      <c r="I352" s="246"/>
      <c r="J352" s="247"/>
      <c r="K352" s="248">
        <f>ROUND(P352*H352,2)</f>
        <v>0</v>
      </c>
      <c r="L352" s="243" t="s">
        <v>163</v>
      </c>
      <c r="M352" s="249"/>
      <c r="N352" s="250" t="s">
        <v>1</v>
      </c>
      <c r="O352" s="197" t="s">
        <v>38</v>
      </c>
      <c r="P352" s="198">
        <f>I352+J352</f>
        <v>0</v>
      </c>
      <c r="Q352" s="198">
        <f>ROUND(I352*H352,2)</f>
        <v>0</v>
      </c>
      <c r="R352" s="198">
        <f>ROUND(J352*H352,2)</f>
        <v>0</v>
      </c>
      <c r="S352" s="71"/>
      <c r="T352" s="199">
        <f>S352*H352</f>
        <v>0</v>
      </c>
      <c r="U352" s="199">
        <v>1E-3</v>
      </c>
      <c r="V352" s="199">
        <f>U352*H352</f>
        <v>1E-3</v>
      </c>
      <c r="W352" s="199">
        <v>0</v>
      </c>
      <c r="X352" s="200">
        <f>W352*H352</f>
        <v>0</v>
      </c>
      <c r="Y352" s="34"/>
      <c r="Z352" s="34"/>
      <c r="AA352" s="34"/>
      <c r="AB352" s="34"/>
      <c r="AC352" s="34"/>
      <c r="AD352" s="34"/>
      <c r="AE352" s="34"/>
      <c r="AR352" s="201" t="s">
        <v>346</v>
      </c>
      <c r="AT352" s="201" t="s">
        <v>242</v>
      </c>
      <c r="AU352" s="201" t="s">
        <v>165</v>
      </c>
      <c r="AY352" s="17" t="s">
        <v>156</v>
      </c>
      <c r="BE352" s="202">
        <f>IF(O352="základní",K352,0)</f>
        <v>0</v>
      </c>
      <c r="BF352" s="202">
        <f>IF(O352="snížená",K352,0)</f>
        <v>0</v>
      </c>
      <c r="BG352" s="202">
        <f>IF(O352="zákl. přenesená",K352,0)</f>
        <v>0</v>
      </c>
      <c r="BH352" s="202">
        <f>IF(O352="sníž. přenesená",K352,0)</f>
        <v>0</v>
      </c>
      <c r="BI352" s="202">
        <f>IF(O352="nulová",K352,0)</f>
        <v>0</v>
      </c>
      <c r="BJ352" s="17" t="s">
        <v>165</v>
      </c>
      <c r="BK352" s="202">
        <f>ROUND(P352*H352,2)</f>
        <v>0</v>
      </c>
      <c r="BL352" s="17" t="s">
        <v>248</v>
      </c>
      <c r="BM352" s="201" t="s">
        <v>1191</v>
      </c>
    </row>
    <row r="353" spans="1:65" s="2" customFormat="1" ht="33" customHeight="1">
      <c r="A353" s="34"/>
      <c r="B353" s="35"/>
      <c r="C353" s="189" t="s">
        <v>633</v>
      </c>
      <c r="D353" s="189" t="s">
        <v>159</v>
      </c>
      <c r="E353" s="190" t="s">
        <v>656</v>
      </c>
      <c r="F353" s="191" t="s">
        <v>657</v>
      </c>
      <c r="G353" s="192" t="s">
        <v>180</v>
      </c>
      <c r="H353" s="193">
        <v>1.5</v>
      </c>
      <c r="I353" s="194"/>
      <c r="J353" s="194"/>
      <c r="K353" s="195">
        <f>ROUND(P353*H353,2)</f>
        <v>0</v>
      </c>
      <c r="L353" s="191" t="s">
        <v>163</v>
      </c>
      <c r="M353" s="39"/>
      <c r="N353" s="196" t="s">
        <v>1</v>
      </c>
      <c r="O353" s="197" t="s">
        <v>38</v>
      </c>
      <c r="P353" s="198">
        <f>I353+J353</f>
        <v>0</v>
      </c>
      <c r="Q353" s="198">
        <f>ROUND(I353*H353,2)</f>
        <v>0</v>
      </c>
      <c r="R353" s="198">
        <f>ROUND(J353*H353,2)</f>
        <v>0</v>
      </c>
      <c r="S353" s="71"/>
      <c r="T353" s="199">
        <f>S353*H353</f>
        <v>0</v>
      </c>
      <c r="U353" s="199">
        <v>0</v>
      </c>
      <c r="V353" s="199">
        <f>U353*H353</f>
        <v>0</v>
      </c>
      <c r="W353" s="199">
        <v>0</v>
      </c>
      <c r="X353" s="200">
        <f>W353*H353</f>
        <v>0</v>
      </c>
      <c r="Y353" s="34"/>
      <c r="Z353" s="34"/>
      <c r="AA353" s="34"/>
      <c r="AB353" s="34"/>
      <c r="AC353" s="34"/>
      <c r="AD353" s="34"/>
      <c r="AE353" s="34"/>
      <c r="AR353" s="201" t="s">
        <v>248</v>
      </c>
      <c r="AT353" s="201" t="s">
        <v>159</v>
      </c>
      <c r="AU353" s="201" t="s">
        <v>165</v>
      </c>
      <c r="AY353" s="17" t="s">
        <v>156</v>
      </c>
      <c r="BE353" s="202">
        <f>IF(O353="základní",K353,0)</f>
        <v>0</v>
      </c>
      <c r="BF353" s="202">
        <f>IF(O353="snížená",K353,0)</f>
        <v>0</v>
      </c>
      <c r="BG353" s="202">
        <f>IF(O353="zákl. přenesená",K353,0)</f>
        <v>0</v>
      </c>
      <c r="BH353" s="202">
        <f>IF(O353="sníž. přenesená",K353,0)</f>
        <v>0</v>
      </c>
      <c r="BI353" s="202">
        <f>IF(O353="nulová",K353,0)</f>
        <v>0</v>
      </c>
      <c r="BJ353" s="17" t="s">
        <v>165</v>
      </c>
      <c r="BK353" s="202">
        <f>ROUND(P353*H353,2)</f>
        <v>0</v>
      </c>
      <c r="BL353" s="17" t="s">
        <v>248</v>
      </c>
      <c r="BM353" s="201" t="s">
        <v>1192</v>
      </c>
    </row>
    <row r="354" spans="1:65" s="2" customFormat="1" ht="11.25">
      <c r="A354" s="34"/>
      <c r="B354" s="35"/>
      <c r="C354" s="36"/>
      <c r="D354" s="203" t="s">
        <v>167</v>
      </c>
      <c r="E354" s="36"/>
      <c r="F354" s="204" t="s">
        <v>659</v>
      </c>
      <c r="G354" s="36"/>
      <c r="H354" s="36"/>
      <c r="I354" s="205"/>
      <c r="J354" s="205"/>
      <c r="K354" s="36"/>
      <c r="L354" s="36"/>
      <c r="M354" s="39"/>
      <c r="N354" s="206"/>
      <c r="O354" s="207"/>
      <c r="P354" s="71"/>
      <c r="Q354" s="71"/>
      <c r="R354" s="71"/>
      <c r="S354" s="71"/>
      <c r="T354" s="71"/>
      <c r="U354" s="71"/>
      <c r="V354" s="71"/>
      <c r="W354" s="71"/>
      <c r="X354" s="72"/>
      <c r="Y354" s="34"/>
      <c r="Z354" s="34"/>
      <c r="AA354" s="34"/>
      <c r="AB354" s="34"/>
      <c r="AC354" s="34"/>
      <c r="AD354" s="34"/>
      <c r="AE354" s="34"/>
      <c r="AT354" s="17" t="s">
        <v>167</v>
      </c>
      <c r="AU354" s="17" t="s">
        <v>165</v>
      </c>
    </row>
    <row r="355" spans="1:65" s="2" customFormat="1" ht="24.2" customHeight="1">
      <c r="A355" s="34"/>
      <c r="B355" s="35"/>
      <c r="C355" s="241" t="s">
        <v>638</v>
      </c>
      <c r="D355" s="241" t="s">
        <v>242</v>
      </c>
      <c r="E355" s="242" t="s">
        <v>661</v>
      </c>
      <c r="F355" s="243" t="s">
        <v>662</v>
      </c>
      <c r="G355" s="244" t="s">
        <v>162</v>
      </c>
      <c r="H355" s="245">
        <v>1</v>
      </c>
      <c r="I355" s="246"/>
      <c r="J355" s="247"/>
      <c r="K355" s="248">
        <f t="shared" ref="K355:K360" si="1">ROUND(P355*H355,2)</f>
        <v>0</v>
      </c>
      <c r="L355" s="243" t="s">
        <v>163</v>
      </c>
      <c r="M355" s="249"/>
      <c r="N355" s="250" t="s">
        <v>1</v>
      </c>
      <c r="O355" s="197" t="s">
        <v>38</v>
      </c>
      <c r="P355" s="198">
        <f t="shared" ref="P355:P360" si="2">I355+J355</f>
        <v>0</v>
      </c>
      <c r="Q355" s="198">
        <f t="shared" ref="Q355:Q360" si="3">ROUND(I355*H355,2)</f>
        <v>0</v>
      </c>
      <c r="R355" s="198">
        <f t="shared" ref="R355:R360" si="4">ROUND(J355*H355,2)</f>
        <v>0</v>
      </c>
      <c r="S355" s="71"/>
      <c r="T355" s="199">
        <f t="shared" ref="T355:T360" si="5">S355*H355</f>
        <v>0</v>
      </c>
      <c r="U355" s="199">
        <v>4.4000000000000003E-3</v>
      </c>
      <c r="V355" s="199">
        <f t="shared" ref="V355:V360" si="6">U355*H355</f>
        <v>4.4000000000000003E-3</v>
      </c>
      <c r="W355" s="199">
        <v>0</v>
      </c>
      <c r="X355" s="200">
        <f t="shared" ref="X355:X360" si="7">W355*H355</f>
        <v>0</v>
      </c>
      <c r="Y355" s="34"/>
      <c r="Z355" s="34"/>
      <c r="AA355" s="34"/>
      <c r="AB355" s="34"/>
      <c r="AC355" s="34"/>
      <c r="AD355" s="34"/>
      <c r="AE355" s="34"/>
      <c r="AR355" s="201" t="s">
        <v>346</v>
      </c>
      <c r="AT355" s="201" t="s">
        <v>242</v>
      </c>
      <c r="AU355" s="201" t="s">
        <v>165</v>
      </c>
      <c r="AY355" s="17" t="s">
        <v>156</v>
      </c>
      <c r="BE355" s="202">
        <f t="shared" ref="BE355:BE360" si="8">IF(O355="základní",K355,0)</f>
        <v>0</v>
      </c>
      <c r="BF355" s="202">
        <f t="shared" ref="BF355:BF360" si="9">IF(O355="snížená",K355,0)</f>
        <v>0</v>
      </c>
      <c r="BG355" s="202">
        <f t="shared" ref="BG355:BG360" si="10">IF(O355="zákl. přenesená",K355,0)</f>
        <v>0</v>
      </c>
      <c r="BH355" s="202">
        <f t="shared" ref="BH355:BH360" si="11">IF(O355="sníž. přenesená",K355,0)</f>
        <v>0</v>
      </c>
      <c r="BI355" s="202">
        <f t="shared" ref="BI355:BI360" si="12">IF(O355="nulová",K355,0)</f>
        <v>0</v>
      </c>
      <c r="BJ355" s="17" t="s">
        <v>165</v>
      </c>
      <c r="BK355" s="202">
        <f t="shared" ref="BK355:BK360" si="13">ROUND(P355*H355,2)</f>
        <v>0</v>
      </c>
      <c r="BL355" s="17" t="s">
        <v>248</v>
      </c>
      <c r="BM355" s="201" t="s">
        <v>1193</v>
      </c>
    </row>
    <row r="356" spans="1:65" s="2" customFormat="1" ht="24.2" customHeight="1">
      <c r="A356" s="34"/>
      <c r="B356" s="35"/>
      <c r="C356" s="241" t="s">
        <v>643</v>
      </c>
      <c r="D356" s="241" t="s">
        <v>242</v>
      </c>
      <c r="E356" s="242" t="s">
        <v>665</v>
      </c>
      <c r="F356" s="243" t="s">
        <v>666</v>
      </c>
      <c r="G356" s="244" t="s">
        <v>180</v>
      </c>
      <c r="H356" s="245">
        <v>1.5</v>
      </c>
      <c r="I356" s="246"/>
      <c r="J356" s="247"/>
      <c r="K356" s="248">
        <f t="shared" si="1"/>
        <v>0</v>
      </c>
      <c r="L356" s="243" t="s">
        <v>163</v>
      </c>
      <c r="M356" s="249"/>
      <c r="N356" s="250" t="s">
        <v>1</v>
      </c>
      <c r="O356" s="197" t="s">
        <v>38</v>
      </c>
      <c r="P356" s="198">
        <f t="shared" si="2"/>
        <v>0</v>
      </c>
      <c r="Q356" s="198">
        <f t="shared" si="3"/>
        <v>0</v>
      </c>
      <c r="R356" s="198">
        <f t="shared" si="4"/>
        <v>0</v>
      </c>
      <c r="S356" s="71"/>
      <c r="T356" s="199">
        <f t="shared" si="5"/>
        <v>0</v>
      </c>
      <c r="U356" s="199">
        <v>1.77E-2</v>
      </c>
      <c r="V356" s="199">
        <f t="shared" si="6"/>
        <v>2.6550000000000001E-2</v>
      </c>
      <c r="W356" s="199">
        <v>0</v>
      </c>
      <c r="X356" s="200">
        <f t="shared" si="7"/>
        <v>0</v>
      </c>
      <c r="Y356" s="34"/>
      <c r="Z356" s="34"/>
      <c r="AA356" s="34"/>
      <c r="AB356" s="34"/>
      <c r="AC356" s="34"/>
      <c r="AD356" s="34"/>
      <c r="AE356" s="34"/>
      <c r="AR356" s="201" t="s">
        <v>346</v>
      </c>
      <c r="AT356" s="201" t="s">
        <v>242</v>
      </c>
      <c r="AU356" s="201" t="s">
        <v>165</v>
      </c>
      <c r="AY356" s="17" t="s">
        <v>156</v>
      </c>
      <c r="BE356" s="202">
        <f t="shared" si="8"/>
        <v>0</v>
      </c>
      <c r="BF356" s="202">
        <f t="shared" si="9"/>
        <v>0</v>
      </c>
      <c r="BG356" s="202">
        <f t="shared" si="10"/>
        <v>0</v>
      </c>
      <c r="BH356" s="202">
        <f t="shared" si="11"/>
        <v>0</v>
      </c>
      <c r="BI356" s="202">
        <f t="shared" si="12"/>
        <v>0</v>
      </c>
      <c r="BJ356" s="17" t="s">
        <v>165</v>
      </c>
      <c r="BK356" s="202">
        <f t="shared" si="13"/>
        <v>0</v>
      </c>
      <c r="BL356" s="17" t="s">
        <v>248</v>
      </c>
      <c r="BM356" s="201" t="s">
        <v>1194</v>
      </c>
    </row>
    <row r="357" spans="1:65" s="2" customFormat="1" ht="24.2" customHeight="1">
      <c r="A357" s="34"/>
      <c r="B357" s="35"/>
      <c r="C357" s="241" t="s">
        <v>648</v>
      </c>
      <c r="D357" s="241" t="s">
        <v>242</v>
      </c>
      <c r="E357" s="242" t="s">
        <v>669</v>
      </c>
      <c r="F357" s="243" t="s">
        <v>670</v>
      </c>
      <c r="G357" s="244" t="s">
        <v>162</v>
      </c>
      <c r="H357" s="245">
        <v>1</v>
      </c>
      <c r="I357" s="246"/>
      <c r="J357" s="247"/>
      <c r="K357" s="248">
        <f t="shared" si="1"/>
        <v>0</v>
      </c>
      <c r="L357" s="243" t="s">
        <v>163</v>
      </c>
      <c r="M357" s="249"/>
      <c r="N357" s="250" t="s">
        <v>1</v>
      </c>
      <c r="O357" s="197" t="s">
        <v>38</v>
      </c>
      <c r="P357" s="198">
        <f t="shared" si="2"/>
        <v>0</v>
      </c>
      <c r="Q357" s="198">
        <f t="shared" si="3"/>
        <v>0</v>
      </c>
      <c r="R357" s="198">
        <f t="shared" si="4"/>
        <v>0</v>
      </c>
      <c r="S357" s="71"/>
      <c r="T357" s="199">
        <f t="shared" si="5"/>
        <v>0</v>
      </c>
      <c r="U357" s="199">
        <v>1.1999999999999999E-3</v>
      </c>
      <c r="V357" s="199">
        <f t="shared" si="6"/>
        <v>1.1999999999999999E-3</v>
      </c>
      <c r="W357" s="199">
        <v>0</v>
      </c>
      <c r="X357" s="200">
        <f t="shared" si="7"/>
        <v>0</v>
      </c>
      <c r="Y357" s="34"/>
      <c r="Z357" s="34"/>
      <c r="AA357" s="34"/>
      <c r="AB357" s="34"/>
      <c r="AC357" s="34"/>
      <c r="AD357" s="34"/>
      <c r="AE357" s="34"/>
      <c r="AR357" s="201" t="s">
        <v>346</v>
      </c>
      <c r="AT357" s="201" t="s">
        <v>242</v>
      </c>
      <c r="AU357" s="201" t="s">
        <v>165</v>
      </c>
      <c r="AY357" s="17" t="s">
        <v>156</v>
      </c>
      <c r="BE357" s="202">
        <f t="shared" si="8"/>
        <v>0</v>
      </c>
      <c r="BF357" s="202">
        <f t="shared" si="9"/>
        <v>0</v>
      </c>
      <c r="BG357" s="202">
        <f t="shared" si="10"/>
        <v>0</v>
      </c>
      <c r="BH357" s="202">
        <f t="shared" si="11"/>
        <v>0</v>
      </c>
      <c r="BI357" s="202">
        <f t="shared" si="12"/>
        <v>0</v>
      </c>
      <c r="BJ357" s="17" t="s">
        <v>165</v>
      </c>
      <c r="BK357" s="202">
        <f t="shared" si="13"/>
        <v>0</v>
      </c>
      <c r="BL357" s="17" t="s">
        <v>248</v>
      </c>
      <c r="BM357" s="201" t="s">
        <v>1195</v>
      </c>
    </row>
    <row r="358" spans="1:65" s="2" customFormat="1" ht="24.2" customHeight="1">
      <c r="A358" s="34"/>
      <c r="B358" s="35"/>
      <c r="C358" s="241" t="s">
        <v>460</v>
      </c>
      <c r="D358" s="241" t="s">
        <v>242</v>
      </c>
      <c r="E358" s="242" t="s">
        <v>673</v>
      </c>
      <c r="F358" s="243" t="s">
        <v>674</v>
      </c>
      <c r="G358" s="244" t="s">
        <v>162</v>
      </c>
      <c r="H358" s="245">
        <v>1</v>
      </c>
      <c r="I358" s="246"/>
      <c r="J358" s="247"/>
      <c r="K358" s="248">
        <f t="shared" si="1"/>
        <v>0</v>
      </c>
      <c r="L358" s="243" t="s">
        <v>163</v>
      </c>
      <c r="M358" s="249"/>
      <c r="N358" s="250" t="s">
        <v>1</v>
      </c>
      <c r="O358" s="197" t="s">
        <v>38</v>
      </c>
      <c r="P358" s="198">
        <f t="shared" si="2"/>
        <v>0</v>
      </c>
      <c r="Q358" s="198">
        <f t="shared" si="3"/>
        <v>0</v>
      </c>
      <c r="R358" s="198">
        <f t="shared" si="4"/>
        <v>0</v>
      </c>
      <c r="S358" s="71"/>
      <c r="T358" s="199">
        <f t="shared" si="5"/>
        <v>0</v>
      </c>
      <c r="U358" s="199">
        <v>5.0000000000000002E-5</v>
      </c>
      <c r="V358" s="199">
        <f t="shared" si="6"/>
        <v>5.0000000000000002E-5</v>
      </c>
      <c r="W358" s="199">
        <v>0</v>
      </c>
      <c r="X358" s="200">
        <f t="shared" si="7"/>
        <v>0</v>
      </c>
      <c r="Y358" s="34"/>
      <c r="Z358" s="34"/>
      <c r="AA358" s="34"/>
      <c r="AB358" s="34"/>
      <c r="AC358" s="34"/>
      <c r="AD358" s="34"/>
      <c r="AE358" s="34"/>
      <c r="AR358" s="201" t="s">
        <v>346</v>
      </c>
      <c r="AT358" s="201" t="s">
        <v>242</v>
      </c>
      <c r="AU358" s="201" t="s">
        <v>165</v>
      </c>
      <c r="AY358" s="17" t="s">
        <v>156</v>
      </c>
      <c r="BE358" s="202">
        <f t="shared" si="8"/>
        <v>0</v>
      </c>
      <c r="BF358" s="202">
        <f t="shared" si="9"/>
        <v>0</v>
      </c>
      <c r="BG358" s="202">
        <f t="shared" si="10"/>
        <v>0</v>
      </c>
      <c r="BH358" s="202">
        <f t="shared" si="11"/>
        <v>0</v>
      </c>
      <c r="BI358" s="202">
        <f t="shared" si="12"/>
        <v>0</v>
      </c>
      <c r="BJ358" s="17" t="s">
        <v>165</v>
      </c>
      <c r="BK358" s="202">
        <f t="shared" si="13"/>
        <v>0</v>
      </c>
      <c r="BL358" s="17" t="s">
        <v>248</v>
      </c>
      <c r="BM358" s="201" t="s">
        <v>1196</v>
      </c>
    </row>
    <row r="359" spans="1:65" s="2" customFormat="1" ht="24.2" customHeight="1">
      <c r="A359" s="34"/>
      <c r="B359" s="35"/>
      <c r="C359" s="241" t="s">
        <v>655</v>
      </c>
      <c r="D359" s="241" t="s">
        <v>242</v>
      </c>
      <c r="E359" s="242" t="s">
        <v>677</v>
      </c>
      <c r="F359" s="243" t="s">
        <v>678</v>
      </c>
      <c r="G359" s="244" t="s">
        <v>162</v>
      </c>
      <c r="H359" s="245">
        <v>1</v>
      </c>
      <c r="I359" s="246"/>
      <c r="J359" s="247"/>
      <c r="K359" s="248">
        <f t="shared" si="1"/>
        <v>0</v>
      </c>
      <c r="L359" s="243" t="s">
        <v>163</v>
      </c>
      <c r="M359" s="249"/>
      <c r="N359" s="250" t="s">
        <v>1</v>
      </c>
      <c r="O359" s="197" t="s">
        <v>38</v>
      </c>
      <c r="P359" s="198">
        <f t="shared" si="2"/>
        <v>0</v>
      </c>
      <c r="Q359" s="198">
        <f t="shared" si="3"/>
        <v>0</v>
      </c>
      <c r="R359" s="198">
        <f t="shared" si="4"/>
        <v>0</v>
      </c>
      <c r="S359" s="71"/>
      <c r="T359" s="199">
        <f t="shared" si="5"/>
        <v>0</v>
      </c>
      <c r="U359" s="199">
        <v>2.1000000000000001E-4</v>
      </c>
      <c r="V359" s="199">
        <f t="shared" si="6"/>
        <v>2.1000000000000001E-4</v>
      </c>
      <c r="W359" s="199">
        <v>0</v>
      </c>
      <c r="X359" s="200">
        <f t="shared" si="7"/>
        <v>0</v>
      </c>
      <c r="Y359" s="34"/>
      <c r="Z359" s="34"/>
      <c r="AA359" s="34"/>
      <c r="AB359" s="34"/>
      <c r="AC359" s="34"/>
      <c r="AD359" s="34"/>
      <c r="AE359" s="34"/>
      <c r="AR359" s="201" t="s">
        <v>346</v>
      </c>
      <c r="AT359" s="201" t="s">
        <v>242</v>
      </c>
      <c r="AU359" s="201" t="s">
        <v>165</v>
      </c>
      <c r="AY359" s="17" t="s">
        <v>156</v>
      </c>
      <c r="BE359" s="202">
        <f t="shared" si="8"/>
        <v>0</v>
      </c>
      <c r="BF359" s="202">
        <f t="shared" si="9"/>
        <v>0</v>
      </c>
      <c r="BG359" s="202">
        <f t="shared" si="10"/>
        <v>0</v>
      </c>
      <c r="BH359" s="202">
        <f t="shared" si="11"/>
        <v>0</v>
      </c>
      <c r="BI359" s="202">
        <f t="shared" si="12"/>
        <v>0</v>
      </c>
      <c r="BJ359" s="17" t="s">
        <v>165</v>
      </c>
      <c r="BK359" s="202">
        <f t="shared" si="13"/>
        <v>0</v>
      </c>
      <c r="BL359" s="17" t="s">
        <v>248</v>
      </c>
      <c r="BM359" s="201" t="s">
        <v>1197</v>
      </c>
    </row>
    <row r="360" spans="1:65" s="2" customFormat="1" ht="24.2" customHeight="1">
      <c r="A360" s="34"/>
      <c r="B360" s="35"/>
      <c r="C360" s="189" t="s">
        <v>660</v>
      </c>
      <c r="D360" s="189" t="s">
        <v>159</v>
      </c>
      <c r="E360" s="190" t="s">
        <v>681</v>
      </c>
      <c r="F360" s="191" t="s">
        <v>682</v>
      </c>
      <c r="G360" s="192" t="s">
        <v>415</v>
      </c>
      <c r="H360" s="251"/>
      <c r="I360" s="194"/>
      <c r="J360" s="194"/>
      <c r="K360" s="195">
        <f t="shared" si="1"/>
        <v>0</v>
      </c>
      <c r="L360" s="191" t="s">
        <v>163</v>
      </c>
      <c r="M360" s="39"/>
      <c r="N360" s="196" t="s">
        <v>1</v>
      </c>
      <c r="O360" s="197" t="s">
        <v>38</v>
      </c>
      <c r="P360" s="198">
        <f t="shared" si="2"/>
        <v>0</v>
      </c>
      <c r="Q360" s="198">
        <f t="shared" si="3"/>
        <v>0</v>
      </c>
      <c r="R360" s="198">
        <f t="shared" si="4"/>
        <v>0</v>
      </c>
      <c r="S360" s="71"/>
      <c r="T360" s="199">
        <f t="shared" si="5"/>
        <v>0</v>
      </c>
      <c r="U360" s="199">
        <v>0</v>
      </c>
      <c r="V360" s="199">
        <f t="shared" si="6"/>
        <v>0</v>
      </c>
      <c r="W360" s="199">
        <v>0</v>
      </c>
      <c r="X360" s="200">
        <f t="shared" si="7"/>
        <v>0</v>
      </c>
      <c r="Y360" s="34"/>
      <c r="Z360" s="34"/>
      <c r="AA360" s="34"/>
      <c r="AB360" s="34"/>
      <c r="AC360" s="34"/>
      <c r="AD360" s="34"/>
      <c r="AE360" s="34"/>
      <c r="AR360" s="201" t="s">
        <v>248</v>
      </c>
      <c r="AT360" s="201" t="s">
        <v>159</v>
      </c>
      <c r="AU360" s="201" t="s">
        <v>165</v>
      </c>
      <c r="AY360" s="17" t="s">
        <v>156</v>
      </c>
      <c r="BE360" s="202">
        <f t="shared" si="8"/>
        <v>0</v>
      </c>
      <c r="BF360" s="202">
        <f t="shared" si="9"/>
        <v>0</v>
      </c>
      <c r="BG360" s="202">
        <f t="shared" si="10"/>
        <v>0</v>
      </c>
      <c r="BH360" s="202">
        <f t="shared" si="11"/>
        <v>0</v>
      </c>
      <c r="BI360" s="202">
        <f t="shared" si="12"/>
        <v>0</v>
      </c>
      <c r="BJ360" s="17" t="s">
        <v>165</v>
      </c>
      <c r="BK360" s="202">
        <f t="shared" si="13"/>
        <v>0</v>
      </c>
      <c r="BL360" s="17" t="s">
        <v>248</v>
      </c>
      <c r="BM360" s="201" t="s">
        <v>1198</v>
      </c>
    </row>
    <row r="361" spans="1:65" s="2" customFormat="1" ht="11.25">
      <c r="A361" s="34"/>
      <c r="B361" s="35"/>
      <c r="C361" s="36"/>
      <c r="D361" s="203" t="s">
        <v>167</v>
      </c>
      <c r="E361" s="36"/>
      <c r="F361" s="204" t="s">
        <v>684</v>
      </c>
      <c r="G361" s="36"/>
      <c r="H361" s="36"/>
      <c r="I361" s="205"/>
      <c r="J361" s="205"/>
      <c r="K361" s="36"/>
      <c r="L361" s="36"/>
      <c r="M361" s="39"/>
      <c r="N361" s="206"/>
      <c r="O361" s="207"/>
      <c r="P361" s="71"/>
      <c r="Q361" s="71"/>
      <c r="R361" s="71"/>
      <c r="S361" s="71"/>
      <c r="T361" s="71"/>
      <c r="U361" s="71"/>
      <c r="V361" s="71"/>
      <c r="W361" s="71"/>
      <c r="X361" s="72"/>
      <c r="Y361" s="34"/>
      <c r="Z361" s="34"/>
      <c r="AA361" s="34"/>
      <c r="AB361" s="34"/>
      <c r="AC361" s="34"/>
      <c r="AD361" s="34"/>
      <c r="AE361" s="34"/>
      <c r="AT361" s="17" t="s">
        <v>167</v>
      </c>
      <c r="AU361" s="17" t="s">
        <v>165</v>
      </c>
    </row>
    <row r="362" spans="1:65" s="12" customFormat="1" ht="25.9" customHeight="1">
      <c r="B362" s="172"/>
      <c r="C362" s="173"/>
      <c r="D362" s="174" t="s">
        <v>73</v>
      </c>
      <c r="E362" s="175" t="s">
        <v>242</v>
      </c>
      <c r="F362" s="175" t="s">
        <v>685</v>
      </c>
      <c r="G362" s="173"/>
      <c r="H362" s="173"/>
      <c r="I362" s="176"/>
      <c r="J362" s="176"/>
      <c r="K362" s="177">
        <f>BK362</f>
        <v>0</v>
      </c>
      <c r="L362" s="173"/>
      <c r="M362" s="178"/>
      <c r="N362" s="179"/>
      <c r="O362" s="180"/>
      <c r="P362" s="180"/>
      <c r="Q362" s="181">
        <f>Q363</f>
        <v>0</v>
      </c>
      <c r="R362" s="181">
        <f>R363</f>
        <v>0</v>
      </c>
      <c r="S362" s="180"/>
      <c r="T362" s="182">
        <f>T363</f>
        <v>0</v>
      </c>
      <c r="U362" s="180"/>
      <c r="V362" s="182">
        <f>V363</f>
        <v>0</v>
      </c>
      <c r="W362" s="180"/>
      <c r="X362" s="183">
        <f>X363</f>
        <v>0</v>
      </c>
      <c r="AR362" s="184" t="s">
        <v>157</v>
      </c>
      <c r="AT362" s="185" t="s">
        <v>73</v>
      </c>
      <c r="AU362" s="185" t="s">
        <v>74</v>
      </c>
      <c r="AY362" s="184" t="s">
        <v>156</v>
      </c>
      <c r="BK362" s="186">
        <f>BK363</f>
        <v>0</v>
      </c>
    </row>
    <row r="363" spans="1:65" s="12" customFormat="1" ht="22.9" customHeight="1">
      <c r="B363" s="172"/>
      <c r="C363" s="173"/>
      <c r="D363" s="174" t="s">
        <v>73</v>
      </c>
      <c r="E363" s="187" t="s">
        <v>686</v>
      </c>
      <c r="F363" s="187" t="s">
        <v>687</v>
      </c>
      <c r="G363" s="173"/>
      <c r="H363" s="173"/>
      <c r="I363" s="176"/>
      <c r="J363" s="176"/>
      <c r="K363" s="188">
        <f>BK363</f>
        <v>0</v>
      </c>
      <c r="L363" s="173"/>
      <c r="M363" s="178"/>
      <c r="N363" s="179"/>
      <c r="O363" s="180"/>
      <c r="P363" s="180"/>
      <c r="Q363" s="181">
        <f>SUM(Q364:Q365)</f>
        <v>0</v>
      </c>
      <c r="R363" s="181">
        <f>SUM(R364:R365)</f>
        <v>0</v>
      </c>
      <c r="S363" s="180"/>
      <c r="T363" s="182">
        <f>SUM(T364:T365)</f>
        <v>0</v>
      </c>
      <c r="U363" s="180"/>
      <c r="V363" s="182">
        <f>SUM(V364:V365)</f>
        <v>0</v>
      </c>
      <c r="W363" s="180"/>
      <c r="X363" s="183">
        <f>SUM(X364:X365)</f>
        <v>0</v>
      </c>
      <c r="AR363" s="184" t="s">
        <v>157</v>
      </c>
      <c r="AT363" s="185" t="s">
        <v>73</v>
      </c>
      <c r="AU363" s="185" t="s">
        <v>82</v>
      </c>
      <c r="AY363" s="184" t="s">
        <v>156</v>
      </c>
      <c r="BK363" s="186">
        <f>SUM(BK364:BK365)</f>
        <v>0</v>
      </c>
    </row>
    <row r="364" spans="1:65" s="2" customFormat="1" ht="24">
      <c r="A364" s="34"/>
      <c r="B364" s="35"/>
      <c r="C364" s="189" t="s">
        <v>664</v>
      </c>
      <c r="D364" s="189" t="s">
        <v>159</v>
      </c>
      <c r="E364" s="190" t="s">
        <v>689</v>
      </c>
      <c r="F364" s="191" t="s">
        <v>690</v>
      </c>
      <c r="G364" s="192" t="s">
        <v>162</v>
      </c>
      <c r="H364" s="193">
        <v>1</v>
      </c>
      <c r="I364" s="194"/>
      <c r="J364" s="194"/>
      <c r="K364" s="195">
        <f>ROUND(P364*H364,2)</f>
        <v>0</v>
      </c>
      <c r="L364" s="191" t="s">
        <v>163</v>
      </c>
      <c r="M364" s="39"/>
      <c r="N364" s="196" t="s">
        <v>1</v>
      </c>
      <c r="O364" s="197" t="s">
        <v>38</v>
      </c>
      <c r="P364" s="198">
        <f>I364+J364</f>
        <v>0</v>
      </c>
      <c r="Q364" s="198">
        <f>ROUND(I364*H364,2)</f>
        <v>0</v>
      </c>
      <c r="R364" s="198">
        <f>ROUND(J364*H364,2)</f>
        <v>0</v>
      </c>
      <c r="S364" s="71"/>
      <c r="T364" s="199">
        <f>S364*H364</f>
        <v>0</v>
      </c>
      <c r="U364" s="199">
        <v>0</v>
      </c>
      <c r="V364" s="199">
        <f>U364*H364</f>
        <v>0</v>
      </c>
      <c r="W364" s="199">
        <v>0</v>
      </c>
      <c r="X364" s="200">
        <f>W364*H364</f>
        <v>0</v>
      </c>
      <c r="Y364" s="34"/>
      <c r="Z364" s="34"/>
      <c r="AA364" s="34"/>
      <c r="AB364" s="34"/>
      <c r="AC364" s="34"/>
      <c r="AD364" s="34"/>
      <c r="AE364" s="34"/>
      <c r="AR364" s="201" t="s">
        <v>688</v>
      </c>
      <c r="AT364" s="201" t="s">
        <v>159</v>
      </c>
      <c r="AU364" s="201" t="s">
        <v>165</v>
      </c>
      <c r="AY364" s="17" t="s">
        <v>156</v>
      </c>
      <c r="BE364" s="202">
        <f>IF(O364="základní",K364,0)</f>
        <v>0</v>
      </c>
      <c r="BF364" s="202">
        <f>IF(O364="snížená",K364,0)</f>
        <v>0</v>
      </c>
      <c r="BG364" s="202">
        <f>IF(O364="zákl. přenesená",K364,0)</f>
        <v>0</v>
      </c>
      <c r="BH364" s="202">
        <f>IF(O364="sníž. přenesená",K364,0)</f>
        <v>0</v>
      </c>
      <c r="BI364" s="202">
        <f>IF(O364="nulová",K364,0)</f>
        <v>0</v>
      </c>
      <c r="BJ364" s="17" t="s">
        <v>165</v>
      </c>
      <c r="BK364" s="202">
        <f>ROUND(P364*H364,2)</f>
        <v>0</v>
      </c>
      <c r="BL364" s="17" t="s">
        <v>688</v>
      </c>
      <c r="BM364" s="201" t="s">
        <v>1199</v>
      </c>
    </row>
    <row r="365" spans="1:65" s="2" customFormat="1" ht="11.25">
      <c r="A365" s="34"/>
      <c r="B365" s="35"/>
      <c r="C365" s="36"/>
      <c r="D365" s="203" t="s">
        <v>167</v>
      </c>
      <c r="E365" s="36"/>
      <c r="F365" s="204" t="s">
        <v>692</v>
      </c>
      <c r="G365" s="36"/>
      <c r="H365" s="36"/>
      <c r="I365" s="205"/>
      <c r="J365" s="205"/>
      <c r="K365" s="36"/>
      <c r="L365" s="36"/>
      <c r="M365" s="39"/>
      <c r="N365" s="252"/>
      <c r="O365" s="253"/>
      <c r="P365" s="254"/>
      <c r="Q365" s="254"/>
      <c r="R365" s="254"/>
      <c r="S365" s="254"/>
      <c r="T365" s="254"/>
      <c r="U365" s="254"/>
      <c r="V365" s="254"/>
      <c r="W365" s="254"/>
      <c r="X365" s="255"/>
      <c r="Y365" s="34"/>
      <c r="Z365" s="34"/>
      <c r="AA365" s="34"/>
      <c r="AB365" s="34"/>
      <c r="AC365" s="34"/>
      <c r="AD365" s="34"/>
      <c r="AE365" s="34"/>
      <c r="AT365" s="17" t="s">
        <v>167</v>
      </c>
      <c r="AU365" s="17" t="s">
        <v>165</v>
      </c>
    </row>
    <row r="366" spans="1:65" s="2" customFormat="1" ht="6.95" customHeight="1">
      <c r="A366" s="34"/>
      <c r="B366" s="54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39"/>
      <c r="N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</row>
  </sheetData>
  <sheetProtection algorithmName="SHA-512" hashValue="8+7Zr8vwAm5D/PgtvAEBnG7ewd75BEuwPLt6y5XYMj49+JvHC0ye/yjRhFM1Y28Hr7ycHXPk/SLzyzoDGx/faA==" saltValue="Cbfn/n2vBFRtoD0WIBmpejPwmBbXvcP5JQVDwVw5R4+5/QOPPhXAUXMKGBfBRTX9RMZKHxfZp7LA/1c8xWlooA==" spinCount="100000" sheet="1" objects="1" scenarios="1" formatColumns="0" formatRows="0" autoFilter="0"/>
  <autoFilter ref="C135:L365"/>
  <mergeCells count="9">
    <mergeCell ref="E87:H87"/>
    <mergeCell ref="E126:H126"/>
    <mergeCell ref="E128:H128"/>
    <mergeCell ref="M2:Z2"/>
    <mergeCell ref="E7:H7"/>
    <mergeCell ref="E9:H9"/>
    <mergeCell ref="E18:H18"/>
    <mergeCell ref="E27:H27"/>
    <mergeCell ref="E85:H85"/>
  </mergeCells>
  <hyperlinks>
    <hyperlink ref="F140" r:id="rId1"/>
    <hyperlink ref="F142" r:id="rId2"/>
    <hyperlink ref="F144" r:id="rId3"/>
    <hyperlink ref="F146" r:id="rId4"/>
    <hyperlink ref="F148" r:id="rId5"/>
    <hyperlink ref="F150" r:id="rId6"/>
    <hyperlink ref="F153" r:id="rId7"/>
    <hyperlink ref="F155" r:id="rId8"/>
    <hyperlink ref="F161" r:id="rId9"/>
    <hyperlink ref="F166" r:id="rId10"/>
    <hyperlink ref="F168" r:id="rId11"/>
    <hyperlink ref="F170" r:id="rId12"/>
    <hyperlink ref="F172" r:id="rId13"/>
    <hyperlink ref="F174" r:id="rId14"/>
    <hyperlink ref="F179" r:id="rId15"/>
    <hyperlink ref="F181" r:id="rId16"/>
    <hyperlink ref="F186" r:id="rId17"/>
    <hyperlink ref="F189" r:id="rId18"/>
    <hyperlink ref="F191" r:id="rId19"/>
    <hyperlink ref="F193" r:id="rId20"/>
    <hyperlink ref="F195" r:id="rId21"/>
    <hyperlink ref="F197" r:id="rId22"/>
    <hyperlink ref="F199" r:id="rId23"/>
    <hyperlink ref="F204" r:id="rId24"/>
    <hyperlink ref="F209" r:id="rId25"/>
    <hyperlink ref="F211" r:id="rId26"/>
    <hyperlink ref="F215" r:id="rId27"/>
    <hyperlink ref="F218" r:id="rId28"/>
    <hyperlink ref="F220" r:id="rId29"/>
    <hyperlink ref="F222" r:id="rId30"/>
    <hyperlink ref="F224" r:id="rId31"/>
    <hyperlink ref="F226" r:id="rId32"/>
    <hyperlink ref="F228" r:id="rId33"/>
    <hyperlink ref="F231" r:id="rId34"/>
    <hyperlink ref="F233" r:id="rId35"/>
    <hyperlink ref="F237" r:id="rId36"/>
    <hyperlink ref="F239" r:id="rId37"/>
    <hyperlink ref="F242" r:id="rId38"/>
    <hyperlink ref="F247" r:id="rId39"/>
    <hyperlink ref="F249" r:id="rId40"/>
    <hyperlink ref="F252" r:id="rId41"/>
    <hyperlink ref="F254" r:id="rId42"/>
    <hyperlink ref="F256" r:id="rId43"/>
    <hyperlink ref="F258" r:id="rId44"/>
    <hyperlink ref="F262" r:id="rId45"/>
    <hyperlink ref="F265" r:id="rId46"/>
    <hyperlink ref="F267" r:id="rId47"/>
    <hyperlink ref="F269" r:id="rId48"/>
    <hyperlink ref="F272" r:id="rId49"/>
    <hyperlink ref="F275" r:id="rId50"/>
    <hyperlink ref="F277" r:id="rId51"/>
    <hyperlink ref="F279" r:id="rId52"/>
    <hyperlink ref="F281" r:id="rId53"/>
    <hyperlink ref="F283" r:id="rId54"/>
    <hyperlink ref="F285" r:id="rId55"/>
    <hyperlink ref="F287" r:id="rId56"/>
    <hyperlink ref="F289" r:id="rId57"/>
    <hyperlink ref="F293" r:id="rId58"/>
    <hyperlink ref="F295" r:id="rId59"/>
    <hyperlink ref="F297" r:id="rId60"/>
    <hyperlink ref="F299" r:id="rId61"/>
    <hyperlink ref="F306" r:id="rId62"/>
    <hyperlink ref="F308" r:id="rId63"/>
    <hyperlink ref="F310" r:id="rId64"/>
    <hyperlink ref="F312" r:id="rId65"/>
    <hyperlink ref="F314" r:id="rId66"/>
    <hyperlink ref="F316" r:id="rId67"/>
    <hyperlink ref="F319" r:id="rId68"/>
    <hyperlink ref="F321" r:id="rId69"/>
    <hyperlink ref="F325" r:id="rId70"/>
    <hyperlink ref="F327" r:id="rId71"/>
    <hyperlink ref="F331" r:id="rId72"/>
    <hyperlink ref="F333" r:id="rId73"/>
    <hyperlink ref="F336" r:id="rId74"/>
    <hyperlink ref="F338" r:id="rId75"/>
    <hyperlink ref="F342" r:id="rId76"/>
    <hyperlink ref="F346" r:id="rId77"/>
    <hyperlink ref="F348" r:id="rId78"/>
    <hyperlink ref="F351" r:id="rId79"/>
    <hyperlink ref="F354" r:id="rId80"/>
    <hyperlink ref="F361" r:id="rId81"/>
    <hyperlink ref="F365" r:id="rId8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T2" s="17" t="s">
        <v>98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82</v>
      </c>
    </row>
    <row r="4" spans="1:46" s="1" customFormat="1" ht="24.95" customHeight="1">
      <c r="B4" s="20"/>
      <c r="D4" s="111" t="s">
        <v>105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97" t="str">
        <f>'Rekapitulace stavby'!K6</f>
        <v>Výměna topných zdrojů b.j. v obvodu OŘ Olomouc</v>
      </c>
      <c r="F7" s="298"/>
      <c r="G7" s="298"/>
      <c r="H7" s="298"/>
      <c r="M7" s="20"/>
    </row>
    <row r="8" spans="1:4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1200</v>
      </c>
      <c r="F9" s="300"/>
      <c r="G9" s="300"/>
      <c r="H9" s="300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03" t="s">
        <v>1</v>
      </c>
      <c r="F27" s="303"/>
      <c r="G27" s="303"/>
      <c r="H27" s="303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108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109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ROUND(K131,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ROUND((SUM(BE131:BE293)),  2)</f>
        <v>0</v>
      </c>
      <c r="G35" s="34"/>
      <c r="H35" s="34"/>
      <c r="I35" s="125">
        <v>0.21</v>
      </c>
      <c r="J35" s="34"/>
      <c r="K35" s="120">
        <f>ROUND(((SUM(BE131:BE293))*I35),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ROUND((SUM(BF131:BF293)),  2)</f>
        <v>0</v>
      </c>
      <c r="G36" s="34"/>
      <c r="H36" s="34"/>
      <c r="I36" s="125">
        <v>0.15</v>
      </c>
      <c r="J36" s="34"/>
      <c r="K36" s="120">
        <f>ROUND(((SUM(BF131:BF293))*I36),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ROUND((SUM(BG131:BG293)),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ROUND((SUM(BH131:BH293)),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ROUND((SUM(BI131:BI293)),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110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Výměna topných zdrojů b.j. v obvodu OŘ Olomouc</v>
      </c>
      <c r="F85" s="305"/>
      <c r="G85" s="305"/>
      <c r="H85" s="305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SO 06 - Vápenná VB, byt Galek</v>
      </c>
      <c r="F87" s="306"/>
      <c r="G87" s="306"/>
      <c r="H87" s="306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111</v>
      </c>
      <c r="D94" s="145"/>
      <c r="E94" s="145"/>
      <c r="F94" s="145"/>
      <c r="G94" s="145"/>
      <c r="H94" s="145"/>
      <c r="I94" s="146" t="s">
        <v>112</v>
      </c>
      <c r="J94" s="146" t="s">
        <v>113</v>
      </c>
      <c r="K94" s="146" t="s">
        <v>114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115</v>
      </c>
      <c r="D96" s="36"/>
      <c r="E96" s="36"/>
      <c r="F96" s="36"/>
      <c r="G96" s="36"/>
      <c r="H96" s="36"/>
      <c r="I96" s="84">
        <f t="shared" ref="I96:J98" si="0">Q131</f>
        <v>0</v>
      </c>
      <c r="J96" s="84">
        <f t="shared" si="0"/>
        <v>0</v>
      </c>
      <c r="K96" s="84">
        <f>K131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116</v>
      </c>
    </row>
    <row r="97" spans="1:31" s="9" customFormat="1" ht="24.95" customHeight="1">
      <c r="B97" s="148"/>
      <c r="C97" s="149"/>
      <c r="D97" s="150" t="s">
        <v>117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K132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118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K133</f>
        <v>0</v>
      </c>
      <c r="L98" s="155"/>
      <c r="M98" s="159"/>
    </row>
    <row r="99" spans="1:31" s="10" customFormat="1" ht="19.899999999999999" customHeight="1">
      <c r="B99" s="154"/>
      <c r="C99" s="155"/>
      <c r="D99" s="156" t="s">
        <v>119</v>
      </c>
      <c r="E99" s="157"/>
      <c r="F99" s="157"/>
      <c r="G99" s="157"/>
      <c r="H99" s="157"/>
      <c r="I99" s="158">
        <f>Q143</f>
        <v>0</v>
      </c>
      <c r="J99" s="158">
        <f>R143</f>
        <v>0</v>
      </c>
      <c r="K99" s="158">
        <f>K143</f>
        <v>0</v>
      </c>
      <c r="L99" s="155"/>
      <c r="M99" s="159"/>
    </row>
    <row r="100" spans="1:31" s="10" customFormat="1" ht="19.899999999999999" customHeight="1">
      <c r="B100" s="154"/>
      <c r="C100" s="155"/>
      <c r="D100" s="156" t="s">
        <v>120</v>
      </c>
      <c r="E100" s="157"/>
      <c r="F100" s="157"/>
      <c r="G100" s="157"/>
      <c r="H100" s="157"/>
      <c r="I100" s="158">
        <f>Q161</f>
        <v>0</v>
      </c>
      <c r="J100" s="158">
        <f>R161</f>
        <v>0</v>
      </c>
      <c r="K100" s="158">
        <f>K161</f>
        <v>0</v>
      </c>
      <c r="L100" s="155"/>
      <c r="M100" s="159"/>
    </row>
    <row r="101" spans="1:31" s="10" customFormat="1" ht="19.899999999999999" customHeight="1">
      <c r="B101" s="154"/>
      <c r="C101" s="155"/>
      <c r="D101" s="156" t="s">
        <v>121</v>
      </c>
      <c r="E101" s="157"/>
      <c r="F101" s="157"/>
      <c r="G101" s="157"/>
      <c r="H101" s="157"/>
      <c r="I101" s="158">
        <f>Q202</f>
        <v>0</v>
      </c>
      <c r="J101" s="158">
        <f>R202</f>
        <v>0</v>
      </c>
      <c r="K101" s="158">
        <f>K202</f>
        <v>0</v>
      </c>
      <c r="L101" s="155"/>
      <c r="M101" s="159"/>
    </row>
    <row r="102" spans="1:31" s="10" customFormat="1" ht="19.899999999999999" customHeight="1">
      <c r="B102" s="154"/>
      <c r="C102" s="155"/>
      <c r="D102" s="156" t="s">
        <v>122</v>
      </c>
      <c r="E102" s="157"/>
      <c r="F102" s="157"/>
      <c r="G102" s="157"/>
      <c r="H102" s="157"/>
      <c r="I102" s="158">
        <f>Q217</f>
        <v>0</v>
      </c>
      <c r="J102" s="158">
        <f>R217</f>
        <v>0</v>
      </c>
      <c r="K102" s="158">
        <f>K217</f>
        <v>0</v>
      </c>
      <c r="L102" s="155"/>
      <c r="M102" s="159"/>
    </row>
    <row r="103" spans="1:31" s="9" customFormat="1" ht="24.95" customHeight="1">
      <c r="B103" s="148"/>
      <c r="C103" s="149"/>
      <c r="D103" s="150" t="s">
        <v>123</v>
      </c>
      <c r="E103" s="151"/>
      <c r="F103" s="151"/>
      <c r="G103" s="151"/>
      <c r="H103" s="151"/>
      <c r="I103" s="152">
        <f>Q222</f>
        <v>0</v>
      </c>
      <c r="J103" s="152">
        <f>R222</f>
        <v>0</v>
      </c>
      <c r="K103" s="152">
        <f>K222</f>
        <v>0</v>
      </c>
      <c r="L103" s="149"/>
      <c r="M103" s="153"/>
    </row>
    <row r="104" spans="1:31" s="10" customFormat="1" ht="19.899999999999999" customHeight="1">
      <c r="B104" s="154"/>
      <c r="C104" s="155"/>
      <c r="D104" s="156" t="s">
        <v>124</v>
      </c>
      <c r="E104" s="157"/>
      <c r="F104" s="157"/>
      <c r="G104" s="157"/>
      <c r="H104" s="157"/>
      <c r="I104" s="158">
        <f>Q223</f>
        <v>0</v>
      </c>
      <c r="J104" s="158">
        <f>R223</f>
        <v>0</v>
      </c>
      <c r="K104" s="158">
        <f>K223</f>
        <v>0</v>
      </c>
      <c r="L104" s="155"/>
      <c r="M104" s="159"/>
    </row>
    <row r="105" spans="1:31" s="10" customFormat="1" ht="19.899999999999999" customHeight="1">
      <c r="B105" s="154"/>
      <c r="C105" s="155"/>
      <c r="D105" s="156" t="s">
        <v>125</v>
      </c>
      <c r="E105" s="157"/>
      <c r="F105" s="157"/>
      <c r="G105" s="157"/>
      <c r="H105" s="157"/>
      <c r="I105" s="158">
        <f>Q228</f>
        <v>0</v>
      </c>
      <c r="J105" s="158">
        <f>R228</f>
        <v>0</v>
      </c>
      <c r="K105" s="158">
        <f>K228</f>
        <v>0</v>
      </c>
      <c r="L105" s="155"/>
      <c r="M105" s="159"/>
    </row>
    <row r="106" spans="1:31" s="10" customFormat="1" ht="19.899999999999999" customHeight="1">
      <c r="B106" s="154"/>
      <c r="C106" s="155"/>
      <c r="D106" s="156" t="s">
        <v>128</v>
      </c>
      <c r="E106" s="157"/>
      <c r="F106" s="157"/>
      <c r="G106" s="157"/>
      <c r="H106" s="157"/>
      <c r="I106" s="158">
        <f>Q235</f>
        <v>0</v>
      </c>
      <c r="J106" s="158">
        <f>R235</f>
        <v>0</v>
      </c>
      <c r="K106" s="158">
        <f>K235</f>
        <v>0</v>
      </c>
      <c r="L106" s="155"/>
      <c r="M106" s="159"/>
    </row>
    <row r="107" spans="1:31" s="10" customFormat="1" ht="19.899999999999999" customHeight="1">
      <c r="B107" s="154"/>
      <c r="C107" s="155"/>
      <c r="D107" s="156" t="s">
        <v>130</v>
      </c>
      <c r="E107" s="157"/>
      <c r="F107" s="157"/>
      <c r="G107" s="157"/>
      <c r="H107" s="157"/>
      <c r="I107" s="158">
        <f>Q238</f>
        <v>0</v>
      </c>
      <c r="J107" s="158">
        <f>R238</f>
        <v>0</v>
      </c>
      <c r="K107" s="158">
        <f>K238</f>
        <v>0</v>
      </c>
      <c r="L107" s="155"/>
      <c r="M107" s="159"/>
    </row>
    <row r="108" spans="1:31" s="10" customFormat="1" ht="19.899999999999999" customHeight="1">
      <c r="B108" s="154"/>
      <c r="C108" s="155"/>
      <c r="D108" s="156" t="s">
        <v>131</v>
      </c>
      <c r="E108" s="157"/>
      <c r="F108" s="157"/>
      <c r="G108" s="157"/>
      <c r="H108" s="157"/>
      <c r="I108" s="158">
        <f>Q251</f>
        <v>0</v>
      </c>
      <c r="J108" s="158">
        <f>R251</f>
        <v>0</v>
      </c>
      <c r="K108" s="158">
        <f>K251</f>
        <v>0</v>
      </c>
      <c r="L108" s="155"/>
      <c r="M108" s="159"/>
    </row>
    <row r="109" spans="1:31" s="10" customFormat="1" ht="19.899999999999999" customHeight="1">
      <c r="B109" s="154"/>
      <c r="C109" s="155"/>
      <c r="D109" s="156" t="s">
        <v>132</v>
      </c>
      <c r="E109" s="157"/>
      <c r="F109" s="157"/>
      <c r="G109" s="157"/>
      <c r="H109" s="157"/>
      <c r="I109" s="158">
        <f>Q261</f>
        <v>0</v>
      </c>
      <c r="J109" s="158">
        <f>R261</f>
        <v>0</v>
      </c>
      <c r="K109" s="158">
        <f>K261</f>
        <v>0</v>
      </c>
      <c r="L109" s="155"/>
      <c r="M109" s="159"/>
    </row>
    <row r="110" spans="1:31" s="10" customFormat="1" ht="19.899999999999999" customHeight="1">
      <c r="B110" s="154"/>
      <c r="C110" s="155"/>
      <c r="D110" s="156" t="s">
        <v>133</v>
      </c>
      <c r="E110" s="157"/>
      <c r="F110" s="157"/>
      <c r="G110" s="157"/>
      <c r="H110" s="157"/>
      <c r="I110" s="158">
        <f>Q266</f>
        <v>0</v>
      </c>
      <c r="J110" s="158">
        <f>R266</f>
        <v>0</v>
      </c>
      <c r="K110" s="158">
        <f>K266</f>
        <v>0</v>
      </c>
      <c r="L110" s="155"/>
      <c r="M110" s="159"/>
    </row>
    <row r="111" spans="1:31" s="10" customFormat="1" ht="19.899999999999999" customHeight="1">
      <c r="B111" s="154"/>
      <c r="C111" s="155"/>
      <c r="D111" s="156" t="s">
        <v>134</v>
      </c>
      <c r="E111" s="157"/>
      <c r="F111" s="157"/>
      <c r="G111" s="157"/>
      <c r="H111" s="157"/>
      <c r="I111" s="158">
        <f>Q281</f>
        <v>0</v>
      </c>
      <c r="J111" s="158">
        <f>R281</f>
        <v>0</v>
      </c>
      <c r="K111" s="158">
        <f>K281</f>
        <v>0</v>
      </c>
      <c r="L111" s="155"/>
      <c r="M111" s="159"/>
    </row>
    <row r="112" spans="1:31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137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17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304" t="str">
        <f>E7</f>
        <v>Výměna topných zdrojů b.j. v obvodu OŘ Olomouc</v>
      </c>
      <c r="F121" s="305"/>
      <c r="G121" s="305"/>
      <c r="H121" s="305"/>
      <c r="I121" s="36"/>
      <c r="J121" s="36"/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106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56" t="str">
        <f>E9</f>
        <v>SO 06 - Vápenná VB, byt Galek</v>
      </c>
      <c r="F123" s="306"/>
      <c r="G123" s="306"/>
      <c r="H123" s="306"/>
      <c r="I123" s="36"/>
      <c r="J123" s="36"/>
      <c r="K123" s="36"/>
      <c r="L123" s="36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21</v>
      </c>
      <c r="D125" s="36"/>
      <c r="E125" s="36"/>
      <c r="F125" s="27" t="str">
        <f>F12</f>
        <v xml:space="preserve"> </v>
      </c>
      <c r="G125" s="36"/>
      <c r="H125" s="36"/>
      <c r="I125" s="29" t="s">
        <v>23</v>
      </c>
      <c r="J125" s="66">
        <f>IF(J12="","",J12)</f>
        <v>0</v>
      </c>
      <c r="K125" s="36"/>
      <c r="L125" s="36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E15</f>
        <v xml:space="preserve"> </v>
      </c>
      <c r="G127" s="36"/>
      <c r="H127" s="36"/>
      <c r="I127" s="29" t="s">
        <v>29</v>
      </c>
      <c r="J127" s="32" t="str">
        <f>E21</f>
        <v xml:space="preserve"> </v>
      </c>
      <c r="K127" s="36"/>
      <c r="L127" s="36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27</v>
      </c>
      <c r="D128" s="36"/>
      <c r="E128" s="36"/>
      <c r="F128" s="27" t="str">
        <f>IF(E18="","",E18)</f>
        <v>Vyplň údaj</v>
      </c>
      <c r="G128" s="36"/>
      <c r="H128" s="36"/>
      <c r="I128" s="29" t="s">
        <v>30</v>
      </c>
      <c r="J128" s="32" t="str">
        <f>E24</f>
        <v xml:space="preserve"> </v>
      </c>
      <c r="K128" s="36"/>
      <c r="L128" s="36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60"/>
      <c r="B130" s="161"/>
      <c r="C130" s="162" t="s">
        <v>138</v>
      </c>
      <c r="D130" s="163" t="s">
        <v>57</v>
      </c>
      <c r="E130" s="163" t="s">
        <v>53</v>
      </c>
      <c r="F130" s="163" t="s">
        <v>54</v>
      </c>
      <c r="G130" s="163" t="s">
        <v>139</v>
      </c>
      <c r="H130" s="163" t="s">
        <v>140</v>
      </c>
      <c r="I130" s="163" t="s">
        <v>141</v>
      </c>
      <c r="J130" s="163" t="s">
        <v>142</v>
      </c>
      <c r="K130" s="163" t="s">
        <v>114</v>
      </c>
      <c r="L130" s="164" t="s">
        <v>143</v>
      </c>
      <c r="M130" s="165"/>
      <c r="N130" s="75" t="s">
        <v>1</v>
      </c>
      <c r="O130" s="76" t="s">
        <v>36</v>
      </c>
      <c r="P130" s="76" t="s">
        <v>144</v>
      </c>
      <c r="Q130" s="76" t="s">
        <v>145</v>
      </c>
      <c r="R130" s="76" t="s">
        <v>146</v>
      </c>
      <c r="S130" s="76" t="s">
        <v>147</v>
      </c>
      <c r="T130" s="76" t="s">
        <v>148</v>
      </c>
      <c r="U130" s="76" t="s">
        <v>149</v>
      </c>
      <c r="V130" s="76" t="s">
        <v>150</v>
      </c>
      <c r="W130" s="76" t="s">
        <v>151</v>
      </c>
      <c r="X130" s="77" t="s">
        <v>152</v>
      </c>
      <c r="Y130" s="160"/>
      <c r="Z130" s="160"/>
      <c r="AA130" s="160"/>
      <c r="AB130" s="160"/>
      <c r="AC130" s="160"/>
      <c r="AD130" s="160"/>
      <c r="AE130" s="160"/>
    </row>
    <row r="131" spans="1:65" s="2" customFormat="1" ht="22.9" customHeight="1">
      <c r="A131" s="34"/>
      <c r="B131" s="35"/>
      <c r="C131" s="82" t="s">
        <v>153</v>
      </c>
      <c r="D131" s="36"/>
      <c r="E131" s="36"/>
      <c r="F131" s="36"/>
      <c r="G131" s="36"/>
      <c r="H131" s="36"/>
      <c r="I131" s="36"/>
      <c r="J131" s="36"/>
      <c r="K131" s="166">
        <f>BK131</f>
        <v>0</v>
      </c>
      <c r="L131" s="36"/>
      <c r="M131" s="39"/>
      <c r="N131" s="78"/>
      <c r="O131" s="167"/>
      <c r="P131" s="79"/>
      <c r="Q131" s="168">
        <f>Q132+Q222</f>
        <v>0</v>
      </c>
      <c r="R131" s="168">
        <f>R132+R222</f>
        <v>0</v>
      </c>
      <c r="S131" s="79"/>
      <c r="T131" s="169">
        <f>T132+T222</f>
        <v>0</v>
      </c>
      <c r="U131" s="79"/>
      <c r="V131" s="169">
        <f>V132+V222</f>
        <v>3.3646090000000002</v>
      </c>
      <c r="W131" s="79"/>
      <c r="X131" s="170">
        <f>X132+X222</f>
        <v>5.6316120000000005</v>
      </c>
      <c r="Y131" s="34"/>
      <c r="Z131" s="34"/>
      <c r="AA131" s="34"/>
      <c r="AB131" s="34"/>
      <c r="AC131" s="34"/>
      <c r="AD131" s="34"/>
      <c r="AE131" s="34"/>
      <c r="AT131" s="17" t="s">
        <v>73</v>
      </c>
      <c r="AU131" s="17" t="s">
        <v>116</v>
      </c>
      <c r="BK131" s="171">
        <f>BK132+BK222</f>
        <v>0</v>
      </c>
    </row>
    <row r="132" spans="1:65" s="12" customFormat="1" ht="25.9" customHeight="1">
      <c r="B132" s="172"/>
      <c r="C132" s="173"/>
      <c r="D132" s="174" t="s">
        <v>73</v>
      </c>
      <c r="E132" s="175" t="s">
        <v>154</v>
      </c>
      <c r="F132" s="175" t="s">
        <v>155</v>
      </c>
      <c r="G132" s="173"/>
      <c r="H132" s="173"/>
      <c r="I132" s="176"/>
      <c r="J132" s="176"/>
      <c r="K132" s="177">
        <f>BK132</f>
        <v>0</v>
      </c>
      <c r="L132" s="173"/>
      <c r="M132" s="178"/>
      <c r="N132" s="179"/>
      <c r="O132" s="180"/>
      <c r="P132" s="180"/>
      <c r="Q132" s="181">
        <f>Q133+Q143+Q161+Q202+Q217</f>
        <v>0</v>
      </c>
      <c r="R132" s="181">
        <f>R133+R143+R161+R202+R217</f>
        <v>0</v>
      </c>
      <c r="S132" s="180"/>
      <c r="T132" s="182">
        <f>T133+T143+T161+T202+T217</f>
        <v>0</v>
      </c>
      <c r="U132" s="180"/>
      <c r="V132" s="182">
        <f>V133+V143+V161+V202+V217</f>
        <v>3.0449070000000003</v>
      </c>
      <c r="W132" s="180"/>
      <c r="X132" s="183">
        <f>X133+X143+X161+X202+X217</f>
        <v>5.3365000000000009</v>
      </c>
      <c r="AR132" s="184" t="s">
        <v>82</v>
      </c>
      <c r="AT132" s="185" t="s">
        <v>73</v>
      </c>
      <c r="AU132" s="185" t="s">
        <v>74</v>
      </c>
      <c r="AY132" s="184" t="s">
        <v>156</v>
      </c>
      <c r="BK132" s="186">
        <f>BK133+BK143+BK161+BK202+BK217</f>
        <v>0</v>
      </c>
    </row>
    <row r="133" spans="1:65" s="12" customFormat="1" ht="22.9" customHeight="1">
      <c r="B133" s="172"/>
      <c r="C133" s="173"/>
      <c r="D133" s="174" t="s">
        <v>73</v>
      </c>
      <c r="E133" s="187" t="s">
        <v>157</v>
      </c>
      <c r="F133" s="187" t="s">
        <v>158</v>
      </c>
      <c r="G133" s="173"/>
      <c r="H133" s="173"/>
      <c r="I133" s="176"/>
      <c r="J133" s="176"/>
      <c r="K133" s="188">
        <f>BK133</f>
        <v>0</v>
      </c>
      <c r="L133" s="173"/>
      <c r="M133" s="178"/>
      <c r="N133" s="179"/>
      <c r="O133" s="180"/>
      <c r="P133" s="180"/>
      <c r="Q133" s="181">
        <f>SUM(Q134:Q142)</f>
        <v>0</v>
      </c>
      <c r="R133" s="181">
        <f>SUM(R134:R142)</f>
        <v>0</v>
      </c>
      <c r="S133" s="180"/>
      <c r="T133" s="182">
        <f>SUM(T134:T142)</f>
        <v>0</v>
      </c>
      <c r="U133" s="180"/>
      <c r="V133" s="182">
        <f>SUM(V134:V142)</f>
        <v>1.032375</v>
      </c>
      <c r="W133" s="180"/>
      <c r="X133" s="183">
        <f>SUM(X134:X142)</f>
        <v>0</v>
      </c>
      <c r="AR133" s="184" t="s">
        <v>82</v>
      </c>
      <c r="AT133" s="185" t="s">
        <v>73</v>
      </c>
      <c r="AU133" s="185" t="s">
        <v>82</v>
      </c>
      <c r="AY133" s="184" t="s">
        <v>156</v>
      </c>
      <c r="BK133" s="186">
        <f>SUM(BK134:BK142)</f>
        <v>0</v>
      </c>
    </row>
    <row r="134" spans="1:65" s="2" customFormat="1" ht="24.2" customHeight="1">
      <c r="A134" s="34"/>
      <c r="B134" s="35"/>
      <c r="C134" s="189" t="s">
        <v>82</v>
      </c>
      <c r="D134" s="189" t="s">
        <v>159</v>
      </c>
      <c r="E134" s="190" t="s">
        <v>976</v>
      </c>
      <c r="F134" s="191" t="s">
        <v>977</v>
      </c>
      <c r="G134" s="192" t="s">
        <v>162</v>
      </c>
      <c r="H134" s="193">
        <v>1</v>
      </c>
      <c r="I134" s="194"/>
      <c r="J134" s="194"/>
      <c r="K134" s="195">
        <f>ROUND(P134*H134,2)</f>
        <v>0</v>
      </c>
      <c r="L134" s="191" t="s">
        <v>163</v>
      </c>
      <c r="M134" s="39"/>
      <c r="N134" s="196" t="s">
        <v>1</v>
      </c>
      <c r="O134" s="197" t="s">
        <v>38</v>
      </c>
      <c r="P134" s="198">
        <f>I134+J134</f>
        <v>0</v>
      </c>
      <c r="Q134" s="198">
        <f>ROUND(I134*H134,2)</f>
        <v>0</v>
      </c>
      <c r="R134" s="198">
        <f>ROUND(J134*H134,2)</f>
        <v>0</v>
      </c>
      <c r="S134" s="71"/>
      <c r="T134" s="199">
        <f>S134*H134</f>
        <v>0</v>
      </c>
      <c r="U134" s="199">
        <v>2.3E-2</v>
      </c>
      <c r="V134" s="199">
        <f>U134*H134</f>
        <v>2.3E-2</v>
      </c>
      <c r="W134" s="199">
        <v>0</v>
      </c>
      <c r="X134" s="200">
        <f>W134*H134</f>
        <v>0</v>
      </c>
      <c r="Y134" s="34"/>
      <c r="Z134" s="34"/>
      <c r="AA134" s="34"/>
      <c r="AB134" s="34"/>
      <c r="AC134" s="34"/>
      <c r="AD134" s="34"/>
      <c r="AE134" s="34"/>
      <c r="AR134" s="201" t="s">
        <v>164</v>
      </c>
      <c r="AT134" s="201" t="s">
        <v>159</v>
      </c>
      <c r="AU134" s="201" t="s">
        <v>165</v>
      </c>
      <c r="AY134" s="17" t="s">
        <v>156</v>
      </c>
      <c r="BE134" s="202">
        <f>IF(O134="základní",K134,0)</f>
        <v>0</v>
      </c>
      <c r="BF134" s="202">
        <f>IF(O134="snížená",K134,0)</f>
        <v>0</v>
      </c>
      <c r="BG134" s="202">
        <f>IF(O134="zákl. přenesená",K134,0)</f>
        <v>0</v>
      </c>
      <c r="BH134" s="202">
        <f>IF(O134="sníž. přenesená",K134,0)</f>
        <v>0</v>
      </c>
      <c r="BI134" s="202">
        <f>IF(O134="nulová",K134,0)</f>
        <v>0</v>
      </c>
      <c r="BJ134" s="17" t="s">
        <v>165</v>
      </c>
      <c r="BK134" s="202">
        <f>ROUND(P134*H134,2)</f>
        <v>0</v>
      </c>
      <c r="BL134" s="17" t="s">
        <v>164</v>
      </c>
      <c r="BM134" s="201" t="s">
        <v>1201</v>
      </c>
    </row>
    <row r="135" spans="1:65" s="2" customFormat="1" ht="11.25">
      <c r="A135" s="34"/>
      <c r="B135" s="35"/>
      <c r="C135" s="36"/>
      <c r="D135" s="203" t="s">
        <v>167</v>
      </c>
      <c r="E135" s="36"/>
      <c r="F135" s="204" t="s">
        <v>979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167</v>
      </c>
      <c r="AU135" s="17" t="s">
        <v>165</v>
      </c>
    </row>
    <row r="136" spans="1:65" s="2" customFormat="1" ht="33" customHeight="1">
      <c r="A136" s="34"/>
      <c r="B136" s="35"/>
      <c r="C136" s="189" t="s">
        <v>165</v>
      </c>
      <c r="D136" s="189" t="s">
        <v>159</v>
      </c>
      <c r="E136" s="190" t="s">
        <v>820</v>
      </c>
      <c r="F136" s="191" t="s">
        <v>821</v>
      </c>
      <c r="G136" s="192" t="s">
        <v>162</v>
      </c>
      <c r="H136" s="193">
        <v>1</v>
      </c>
      <c r="I136" s="194"/>
      <c r="J136" s="194"/>
      <c r="K136" s="195">
        <f>ROUND(P136*H136,2)</f>
        <v>0</v>
      </c>
      <c r="L136" s="191" t="s">
        <v>163</v>
      </c>
      <c r="M136" s="39"/>
      <c r="N136" s="196" t="s">
        <v>1</v>
      </c>
      <c r="O136" s="197" t="s">
        <v>38</v>
      </c>
      <c r="P136" s="198">
        <f>I136+J136</f>
        <v>0</v>
      </c>
      <c r="Q136" s="198">
        <f>ROUND(I136*H136,2)</f>
        <v>0</v>
      </c>
      <c r="R136" s="198">
        <f>ROUND(J136*H136,2)</f>
        <v>0</v>
      </c>
      <c r="S136" s="71"/>
      <c r="T136" s="199">
        <f>S136*H136</f>
        <v>0</v>
      </c>
      <c r="U136" s="199">
        <v>0.115</v>
      </c>
      <c r="V136" s="199">
        <f>U136*H136</f>
        <v>0.115</v>
      </c>
      <c r="W136" s="199">
        <v>0</v>
      </c>
      <c r="X136" s="200">
        <f>W136*H136</f>
        <v>0</v>
      </c>
      <c r="Y136" s="34"/>
      <c r="Z136" s="34"/>
      <c r="AA136" s="34"/>
      <c r="AB136" s="34"/>
      <c r="AC136" s="34"/>
      <c r="AD136" s="34"/>
      <c r="AE136" s="34"/>
      <c r="AR136" s="201" t="s">
        <v>164</v>
      </c>
      <c r="AT136" s="201" t="s">
        <v>159</v>
      </c>
      <c r="AU136" s="201" t="s">
        <v>165</v>
      </c>
      <c r="AY136" s="17" t="s">
        <v>156</v>
      </c>
      <c r="BE136" s="202">
        <f>IF(O136="základní",K136,0)</f>
        <v>0</v>
      </c>
      <c r="BF136" s="202">
        <f>IF(O136="snížená",K136,0)</f>
        <v>0</v>
      </c>
      <c r="BG136" s="202">
        <f>IF(O136="zákl. přenesená",K136,0)</f>
        <v>0</v>
      </c>
      <c r="BH136" s="202">
        <f>IF(O136="sníž. přenesená",K136,0)</f>
        <v>0</v>
      </c>
      <c r="BI136" s="202">
        <f>IF(O136="nulová",K136,0)</f>
        <v>0</v>
      </c>
      <c r="BJ136" s="17" t="s">
        <v>165</v>
      </c>
      <c r="BK136" s="202">
        <f>ROUND(P136*H136,2)</f>
        <v>0</v>
      </c>
      <c r="BL136" s="17" t="s">
        <v>164</v>
      </c>
      <c r="BM136" s="201" t="s">
        <v>1202</v>
      </c>
    </row>
    <row r="137" spans="1:65" s="2" customFormat="1" ht="11.25">
      <c r="A137" s="34"/>
      <c r="B137" s="35"/>
      <c r="C137" s="36"/>
      <c r="D137" s="203" t="s">
        <v>167</v>
      </c>
      <c r="E137" s="36"/>
      <c r="F137" s="204" t="s">
        <v>823</v>
      </c>
      <c r="G137" s="36"/>
      <c r="H137" s="36"/>
      <c r="I137" s="205"/>
      <c r="J137" s="205"/>
      <c r="K137" s="36"/>
      <c r="L137" s="36"/>
      <c r="M137" s="39"/>
      <c r="N137" s="206"/>
      <c r="O137" s="207"/>
      <c r="P137" s="71"/>
      <c r="Q137" s="71"/>
      <c r="R137" s="71"/>
      <c r="S137" s="71"/>
      <c r="T137" s="71"/>
      <c r="U137" s="71"/>
      <c r="V137" s="71"/>
      <c r="W137" s="71"/>
      <c r="X137" s="72"/>
      <c r="Y137" s="34"/>
      <c r="Z137" s="34"/>
      <c r="AA137" s="34"/>
      <c r="AB137" s="34"/>
      <c r="AC137" s="34"/>
      <c r="AD137" s="34"/>
      <c r="AE137" s="34"/>
      <c r="AT137" s="17" t="s">
        <v>167</v>
      </c>
      <c r="AU137" s="17" t="s">
        <v>165</v>
      </c>
    </row>
    <row r="138" spans="1:65" s="2" customFormat="1" ht="37.9" customHeight="1">
      <c r="A138" s="34"/>
      <c r="B138" s="35"/>
      <c r="C138" s="189" t="s">
        <v>157</v>
      </c>
      <c r="D138" s="189" t="s">
        <v>159</v>
      </c>
      <c r="E138" s="190" t="s">
        <v>836</v>
      </c>
      <c r="F138" s="191" t="s">
        <v>837</v>
      </c>
      <c r="G138" s="192" t="s">
        <v>180</v>
      </c>
      <c r="H138" s="193">
        <v>2.5</v>
      </c>
      <c r="I138" s="194"/>
      <c r="J138" s="194"/>
      <c r="K138" s="195">
        <f>ROUND(P138*H138,2)</f>
        <v>0</v>
      </c>
      <c r="L138" s="191" t="s">
        <v>163</v>
      </c>
      <c r="M138" s="39"/>
      <c r="N138" s="196" t="s">
        <v>1</v>
      </c>
      <c r="O138" s="197" t="s">
        <v>38</v>
      </c>
      <c r="P138" s="198">
        <f>I138+J138</f>
        <v>0</v>
      </c>
      <c r="Q138" s="198">
        <f>ROUND(I138*H138,2)</f>
        <v>0</v>
      </c>
      <c r="R138" s="198">
        <f>ROUND(J138*H138,2)</f>
        <v>0</v>
      </c>
      <c r="S138" s="71"/>
      <c r="T138" s="199">
        <f>S138*H138</f>
        <v>0</v>
      </c>
      <c r="U138" s="199">
        <v>0.35775000000000001</v>
      </c>
      <c r="V138" s="199">
        <f>U138*H138</f>
        <v>0.89437500000000003</v>
      </c>
      <c r="W138" s="199">
        <v>0</v>
      </c>
      <c r="X138" s="200">
        <f>W138*H138</f>
        <v>0</v>
      </c>
      <c r="Y138" s="34"/>
      <c r="Z138" s="34"/>
      <c r="AA138" s="34"/>
      <c r="AB138" s="34"/>
      <c r="AC138" s="34"/>
      <c r="AD138" s="34"/>
      <c r="AE138" s="34"/>
      <c r="AR138" s="201" t="s">
        <v>164</v>
      </c>
      <c r="AT138" s="201" t="s">
        <v>159</v>
      </c>
      <c r="AU138" s="201" t="s">
        <v>165</v>
      </c>
      <c r="AY138" s="17" t="s">
        <v>156</v>
      </c>
      <c r="BE138" s="202">
        <f>IF(O138="základní",K138,0)</f>
        <v>0</v>
      </c>
      <c r="BF138" s="202">
        <f>IF(O138="snížená",K138,0)</f>
        <v>0</v>
      </c>
      <c r="BG138" s="202">
        <f>IF(O138="zákl. přenesená",K138,0)</f>
        <v>0</v>
      </c>
      <c r="BH138" s="202">
        <f>IF(O138="sníž. přenesená",K138,0)</f>
        <v>0</v>
      </c>
      <c r="BI138" s="202">
        <f>IF(O138="nulová",K138,0)</f>
        <v>0</v>
      </c>
      <c r="BJ138" s="17" t="s">
        <v>165</v>
      </c>
      <c r="BK138" s="202">
        <f>ROUND(P138*H138,2)</f>
        <v>0</v>
      </c>
      <c r="BL138" s="17" t="s">
        <v>164</v>
      </c>
      <c r="BM138" s="201" t="s">
        <v>1203</v>
      </c>
    </row>
    <row r="139" spans="1:65" s="2" customFormat="1" ht="11.25">
      <c r="A139" s="34"/>
      <c r="B139" s="35"/>
      <c r="C139" s="36"/>
      <c r="D139" s="203" t="s">
        <v>167</v>
      </c>
      <c r="E139" s="36"/>
      <c r="F139" s="204" t="s">
        <v>839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167</v>
      </c>
      <c r="AU139" s="17" t="s">
        <v>165</v>
      </c>
    </row>
    <row r="140" spans="1:65" s="13" customFormat="1" ht="11.25">
      <c r="B140" s="208"/>
      <c r="C140" s="209"/>
      <c r="D140" s="210" t="s">
        <v>194</v>
      </c>
      <c r="E140" s="211" t="s">
        <v>1</v>
      </c>
      <c r="F140" s="212" t="s">
        <v>1204</v>
      </c>
      <c r="G140" s="209"/>
      <c r="H140" s="211" t="s">
        <v>1</v>
      </c>
      <c r="I140" s="213"/>
      <c r="J140" s="213"/>
      <c r="K140" s="209"/>
      <c r="L140" s="209"/>
      <c r="M140" s="214"/>
      <c r="N140" s="215"/>
      <c r="O140" s="216"/>
      <c r="P140" s="216"/>
      <c r="Q140" s="216"/>
      <c r="R140" s="216"/>
      <c r="S140" s="216"/>
      <c r="T140" s="216"/>
      <c r="U140" s="216"/>
      <c r="V140" s="216"/>
      <c r="W140" s="216"/>
      <c r="X140" s="217"/>
      <c r="AT140" s="218" t="s">
        <v>194</v>
      </c>
      <c r="AU140" s="218" t="s">
        <v>165</v>
      </c>
      <c r="AV140" s="13" t="s">
        <v>82</v>
      </c>
      <c r="AW140" s="13" t="s">
        <v>5</v>
      </c>
      <c r="AX140" s="13" t="s">
        <v>74</v>
      </c>
      <c r="AY140" s="218" t="s">
        <v>156</v>
      </c>
    </row>
    <row r="141" spans="1:65" s="14" customFormat="1" ht="11.25">
      <c r="B141" s="219"/>
      <c r="C141" s="220"/>
      <c r="D141" s="210" t="s">
        <v>194</v>
      </c>
      <c r="E141" s="221" t="s">
        <v>1</v>
      </c>
      <c r="F141" s="222" t="s">
        <v>1205</v>
      </c>
      <c r="G141" s="220"/>
      <c r="H141" s="223">
        <v>2.5</v>
      </c>
      <c r="I141" s="224"/>
      <c r="J141" s="224"/>
      <c r="K141" s="220"/>
      <c r="L141" s="220"/>
      <c r="M141" s="225"/>
      <c r="N141" s="226"/>
      <c r="O141" s="227"/>
      <c r="P141" s="227"/>
      <c r="Q141" s="227"/>
      <c r="R141" s="227"/>
      <c r="S141" s="227"/>
      <c r="T141" s="227"/>
      <c r="U141" s="227"/>
      <c r="V141" s="227"/>
      <c r="W141" s="227"/>
      <c r="X141" s="228"/>
      <c r="AT141" s="229" t="s">
        <v>194</v>
      </c>
      <c r="AU141" s="229" t="s">
        <v>165</v>
      </c>
      <c r="AV141" s="14" t="s">
        <v>165</v>
      </c>
      <c r="AW141" s="14" t="s">
        <v>5</v>
      </c>
      <c r="AX141" s="14" t="s">
        <v>74</v>
      </c>
      <c r="AY141" s="229" t="s">
        <v>156</v>
      </c>
    </row>
    <row r="142" spans="1:65" s="15" customFormat="1" ht="11.25">
      <c r="B142" s="230"/>
      <c r="C142" s="231"/>
      <c r="D142" s="210" t="s">
        <v>194</v>
      </c>
      <c r="E142" s="232" t="s">
        <v>1</v>
      </c>
      <c r="F142" s="233" t="s">
        <v>197</v>
      </c>
      <c r="G142" s="231"/>
      <c r="H142" s="234">
        <v>2.5</v>
      </c>
      <c r="I142" s="235"/>
      <c r="J142" s="235"/>
      <c r="K142" s="231"/>
      <c r="L142" s="231"/>
      <c r="M142" s="236"/>
      <c r="N142" s="237"/>
      <c r="O142" s="238"/>
      <c r="P142" s="238"/>
      <c r="Q142" s="238"/>
      <c r="R142" s="238"/>
      <c r="S142" s="238"/>
      <c r="T142" s="238"/>
      <c r="U142" s="238"/>
      <c r="V142" s="238"/>
      <c r="W142" s="238"/>
      <c r="X142" s="239"/>
      <c r="AT142" s="240" t="s">
        <v>194</v>
      </c>
      <c r="AU142" s="240" t="s">
        <v>165</v>
      </c>
      <c r="AV142" s="15" t="s">
        <v>164</v>
      </c>
      <c r="AW142" s="15" t="s">
        <v>5</v>
      </c>
      <c r="AX142" s="15" t="s">
        <v>82</v>
      </c>
      <c r="AY142" s="240" t="s">
        <v>156</v>
      </c>
    </row>
    <row r="143" spans="1:65" s="12" customFormat="1" ht="22.9" customHeight="1">
      <c r="B143" s="172"/>
      <c r="C143" s="173"/>
      <c r="D143" s="174" t="s">
        <v>73</v>
      </c>
      <c r="E143" s="187" t="s">
        <v>188</v>
      </c>
      <c r="F143" s="187" t="s">
        <v>198</v>
      </c>
      <c r="G143" s="173"/>
      <c r="H143" s="173"/>
      <c r="I143" s="176"/>
      <c r="J143" s="176"/>
      <c r="K143" s="188">
        <f>BK143</f>
        <v>0</v>
      </c>
      <c r="L143" s="173"/>
      <c r="M143" s="178"/>
      <c r="N143" s="179"/>
      <c r="O143" s="180"/>
      <c r="P143" s="180"/>
      <c r="Q143" s="181">
        <f>SUM(Q144:Q160)</f>
        <v>0</v>
      </c>
      <c r="R143" s="181">
        <f>SUM(R144:R160)</f>
        <v>0</v>
      </c>
      <c r="S143" s="180"/>
      <c r="T143" s="182">
        <f>SUM(T144:T160)</f>
        <v>0</v>
      </c>
      <c r="U143" s="180"/>
      <c r="V143" s="182">
        <f>SUM(V144:V160)</f>
        <v>1.745992</v>
      </c>
      <c r="W143" s="180"/>
      <c r="X143" s="183">
        <f>SUM(X144:X160)</f>
        <v>0</v>
      </c>
      <c r="AR143" s="184" t="s">
        <v>82</v>
      </c>
      <c r="AT143" s="185" t="s">
        <v>73</v>
      </c>
      <c r="AU143" s="185" t="s">
        <v>82</v>
      </c>
      <c r="AY143" s="184" t="s">
        <v>156</v>
      </c>
      <c r="BK143" s="186">
        <f>SUM(BK144:BK160)</f>
        <v>0</v>
      </c>
    </row>
    <row r="144" spans="1:65" s="2" customFormat="1" ht="24.2" customHeight="1">
      <c r="A144" s="34"/>
      <c r="B144" s="35"/>
      <c r="C144" s="189" t="s">
        <v>199</v>
      </c>
      <c r="D144" s="189" t="s">
        <v>159</v>
      </c>
      <c r="E144" s="190" t="s">
        <v>200</v>
      </c>
      <c r="F144" s="191" t="s">
        <v>201</v>
      </c>
      <c r="G144" s="192" t="s">
        <v>191</v>
      </c>
      <c r="H144" s="193">
        <v>58</v>
      </c>
      <c r="I144" s="194"/>
      <c r="J144" s="194"/>
      <c r="K144" s="195">
        <f>ROUND(P144*H144,2)</f>
        <v>0</v>
      </c>
      <c r="L144" s="191" t="s">
        <v>163</v>
      </c>
      <c r="M144" s="39"/>
      <c r="N144" s="196" t="s">
        <v>1</v>
      </c>
      <c r="O144" s="197" t="s">
        <v>38</v>
      </c>
      <c r="P144" s="198">
        <f>I144+J144</f>
        <v>0</v>
      </c>
      <c r="Q144" s="198">
        <f>ROUND(I144*H144,2)</f>
        <v>0</v>
      </c>
      <c r="R144" s="198">
        <f>ROUND(J144*H144,2)</f>
        <v>0</v>
      </c>
      <c r="S144" s="71"/>
      <c r="T144" s="199">
        <f>S144*H144</f>
        <v>0</v>
      </c>
      <c r="U144" s="199">
        <v>2.9100000000000001E-2</v>
      </c>
      <c r="V144" s="199">
        <f>U144*H144</f>
        <v>1.6878</v>
      </c>
      <c r="W144" s="199">
        <v>0</v>
      </c>
      <c r="X144" s="200">
        <f>W144*H144</f>
        <v>0</v>
      </c>
      <c r="Y144" s="34"/>
      <c r="Z144" s="34"/>
      <c r="AA144" s="34"/>
      <c r="AB144" s="34"/>
      <c r="AC144" s="34"/>
      <c r="AD144" s="34"/>
      <c r="AE144" s="34"/>
      <c r="AR144" s="201" t="s">
        <v>164</v>
      </c>
      <c r="AT144" s="201" t="s">
        <v>159</v>
      </c>
      <c r="AU144" s="201" t="s">
        <v>165</v>
      </c>
      <c r="AY144" s="17" t="s">
        <v>156</v>
      </c>
      <c r="BE144" s="202">
        <f>IF(O144="základní",K144,0)</f>
        <v>0</v>
      </c>
      <c r="BF144" s="202">
        <f>IF(O144="snížená",K144,0)</f>
        <v>0</v>
      </c>
      <c r="BG144" s="202">
        <f>IF(O144="zákl. přenesená",K144,0)</f>
        <v>0</v>
      </c>
      <c r="BH144" s="202">
        <f>IF(O144="sníž. přenesená",K144,0)</f>
        <v>0</v>
      </c>
      <c r="BI144" s="202">
        <f>IF(O144="nulová",K144,0)</f>
        <v>0</v>
      </c>
      <c r="BJ144" s="17" t="s">
        <v>165</v>
      </c>
      <c r="BK144" s="202">
        <f>ROUND(P144*H144,2)</f>
        <v>0</v>
      </c>
      <c r="BL144" s="17" t="s">
        <v>164</v>
      </c>
      <c r="BM144" s="201" t="s">
        <v>1206</v>
      </c>
    </row>
    <row r="145" spans="1:65" s="2" customFormat="1" ht="11.25">
      <c r="A145" s="34"/>
      <c r="B145" s="35"/>
      <c r="C145" s="36"/>
      <c r="D145" s="203" t="s">
        <v>167</v>
      </c>
      <c r="E145" s="36"/>
      <c r="F145" s="204" t="s">
        <v>203</v>
      </c>
      <c r="G145" s="36"/>
      <c r="H145" s="36"/>
      <c r="I145" s="205"/>
      <c r="J145" s="205"/>
      <c r="K145" s="36"/>
      <c r="L145" s="36"/>
      <c r="M145" s="39"/>
      <c r="N145" s="206"/>
      <c r="O145" s="207"/>
      <c r="P145" s="71"/>
      <c r="Q145" s="71"/>
      <c r="R145" s="71"/>
      <c r="S145" s="71"/>
      <c r="T145" s="71"/>
      <c r="U145" s="71"/>
      <c r="V145" s="71"/>
      <c r="W145" s="71"/>
      <c r="X145" s="72"/>
      <c r="Y145" s="34"/>
      <c r="Z145" s="34"/>
      <c r="AA145" s="34"/>
      <c r="AB145" s="34"/>
      <c r="AC145" s="34"/>
      <c r="AD145" s="34"/>
      <c r="AE145" s="34"/>
      <c r="AT145" s="17" t="s">
        <v>167</v>
      </c>
      <c r="AU145" s="17" t="s">
        <v>165</v>
      </c>
    </row>
    <row r="146" spans="1:65" s="2" customFormat="1" ht="24.2" customHeight="1">
      <c r="A146" s="34"/>
      <c r="B146" s="35"/>
      <c r="C146" s="189" t="s">
        <v>204</v>
      </c>
      <c r="D146" s="189" t="s">
        <v>159</v>
      </c>
      <c r="E146" s="190" t="s">
        <v>205</v>
      </c>
      <c r="F146" s="191" t="s">
        <v>206</v>
      </c>
      <c r="G146" s="192" t="s">
        <v>191</v>
      </c>
      <c r="H146" s="193">
        <v>2.8</v>
      </c>
      <c r="I146" s="194"/>
      <c r="J146" s="194"/>
      <c r="K146" s="195">
        <f>ROUND(P146*H146,2)</f>
        <v>0</v>
      </c>
      <c r="L146" s="191" t="s">
        <v>163</v>
      </c>
      <c r="M146" s="39"/>
      <c r="N146" s="196" t="s">
        <v>1</v>
      </c>
      <c r="O146" s="197" t="s">
        <v>38</v>
      </c>
      <c r="P146" s="198">
        <f>I146+J146</f>
        <v>0</v>
      </c>
      <c r="Q146" s="198">
        <f>ROUND(I146*H146,2)</f>
        <v>0</v>
      </c>
      <c r="R146" s="198">
        <f>ROUND(J146*H146,2)</f>
        <v>0</v>
      </c>
      <c r="S146" s="71"/>
      <c r="T146" s="199">
        <f>S146*H146</f>
        <v>0</v>
      </c>
      <c r="U146" s="199">
        <v>2.5999999999999998E-4</v>
      </c>
      <c r="V146" s="199">
        <f>U146*H146</f>
        <v>7.2799999999999991E-4</v>
      </c>
      <c r="W146" s="199">
        <v>0</v>
      </c>
      <c r="X146" s="200">
        <f>W146*H146</f>
        <v>0</v>
      </c>
      <c r="Y146" s="34"/>
      <c r="Z146" s="34"/>
      <c r="AA146" s="34"/>
      <c r="AB146" s="34"/>
      <c r="AC146" s="34"/>
      <c r="AD146" s="34"/>
      <c r="AE146" s="34"/>
      <c r="AR146" s="201" t="s">
        <v>164</v>
      </c>
      <c r="AT146" s="201" t="s">
        <v>159</v>
      </c>
      <c r="AU146" s="201" t="s">
        <v>165</v>
      </c>
      <c r="AY146" s="17" t="s">
        <v>156</v>
      </c>
      <c r="BE146" s="202">
        <f>IF(O146="základní",K146,0)</f>
        <v>0</v>
      </c>
      <c r="BF146" s="202">
        <f>IF(O146="snížená",K146,0)</f>
        <v>0</v>
      </c>
      <c r="BG146" s="202">
        <f>IF(O146="zákl. přenesená",K146,0)</f>
        <v>0</v>
      </c>
      <c r="BH146" s="202">
        <f>IF(O146="sníž. přenesená",K146,0)</f>
        <v>0</v>
      </c>
      <c r="BI146" s="202">
        <f>IF(O146="nulová",K146,0)</f>
        <v>0</v>
      </c>
      <c r="BJ146" s="17" t="s">
        <v>165</v>
      </c>
      <c r="BK146" s="202">
        <f>ROUND(P146*H146,2)</f>
        <v>0</v>
      </c>
      <c r="BL146" s="17" t="s">
        <v>164</v>
      </c>
      <c r="BM146" s="201" t="s">
        <v>1207</v>
      </c>
    </row>
    <row r="147" spans="1:65" s="2" customFormat="1" ht="11.25">
      <c r="A147" s="34"/>
      <c r="B147" s="35"/>
      <c r="C147" s="36"/>
      <c r="D147" s="203" t="s">
        <v>167</v>
      </c>
      <c r="E147" s="36"/>
      <c r="F147" s="204" t="s">
        <v>208</v>
      </c>
      <c r="G147" s="36"/>
      <c r="H147" s="36"/>
      <c r="I147" s="205"/>
      <c r="J147" s="205"/>
      <c r="K147" s="36"/>
      <c r="L147" s="36"/>
      <c r="M147" s="39"/>
      <c r="N147" s="206"/>
      <c r="O147" s="207"/>
      <c r="P147" s="71"/>
      <c r="Q147" s="71"/>
      <c r="R147" s="71"/>
      <c r="S147" s="71"/>
      <c r="T147" s="71"/>
      <c r="U147" s="71"/>
      <c r="V147" s="71"/>
      <c r="W147" s="71"/>
      <c r="X147" s="72"/>
      <c r="Y147" s="34"/>
      <c r="Z147" s="34"/>
      <c r="AA147" s="34"/>
      <c r="AB147" s="34"/>
      <c r="AC147" s="34"/>
      <c r="AD147" s="34"/>
      <c r="AE147" s="34"/>
      <c r="AT147" s="17" t="s">
        <v>167</v>
      </c>
      <c r="AU147" s="17" t="s">
        <v>165</v>
      </c>
    </row>
    <row r="148" spans="1:65" s="13" customFormat="1" ht="11.25">
      <c r="B148" s="208"/>
      <c r="C148" s="209"/>
      <c r="D148" s="210" t="s">
        <v>194</v>
      </c>
      <c r="E148" s="211" t="s">
        <v>1</v>
      </c>
      <c r="F148" s="212" t="s">
        <v>845</v>
      </c>
      <c r="G148" s="209"/>
      <c r="H148" s="211" t="s">
        <v>1</v>
      </c>
      <c r="I148" s="213"/>
      <c r="J148" s="213"/>
      <c r="K148" s="209"/>
      <c r="L148" s="209"/>
      <c r="M148" s="214"/>
      <c r="N148" s="215"/>
      <c r="O148" s="216"/>
      <c r="P148" s="216"/>
      <c r="Q148" s="216"/>
      <c r="R148" s="216"/>
      <c r="S148" s="216"/>
      <c r="T148" s="216"/>
      <c r="U148" s="216"/>
      <c r="V148" s="216"/>
      <c r="W148" s="216"/>
      <c r="X148" s="217"/>
      <c r="AT148" s="218" t="s">
        <v>194</v>
      </c>
      <c r="AU148" s="218" t="s">
        <v>165</v>
      </c>
      <c r="AV148" s="13" t="s">
        <v>82</v>
      </c>
      <c r="AW148" s="13" t="s">
        <v>5</v>
      </c>
      <c r="AX148" s="13" t="s">
        <v>74</v>
      </c>
      <c r="AY148" s="218" t="s">
        <v>156</v>
      </c>
    </row>
    <row r="149" spans="1:65" s="14" customFormat="1" ht="11.25">
      <c r="B149" s="219"/>
      <c r="C149" s="220"/>
      <c r="D149" s="210" t="s">
        <v>194</v>
      </c>
      <c r="E149" s="221" t="s">
        <v>1</v>
      </c>
      <c r="F149" s="222" t="s">
        <v>1208</v>
      </c>
      <c r="G149" s="220"/>
      <c r="H149" s="223">
        <v>2.8</v>
      </c>
      <c r="I149" s="224"/>
      <c r="J149" s="224"/>
      <c r="K149" s="220"/>
      <c r="L149" s="220"/>
      <c r="M149" s="225"/>
      <c r="N149" s="226"/>
      <c r="O149" s="227"/>
      <c r="P149" s="227"/>
      <c r="Q149" s="227"/>
      <c r="R149" s="227"/>
      <c r="S149" s="227"/>
      <c r="T149" s="227"/>
      <c r="U149" s="227"/>
      <c r="V149" s="227"/>
      <c r="W149" s="227"/>
      <c r="X149" s="228"/>
      <c r="AT149" s="229" t="s">
        <v>194</v>
      </c>
      <c r="AU149" s="229" t="s">
        <v>165</v>
      </c>
      <c r="AV149" s="14" t="s">
        <v>165</v>
      </c>
      <c r="AW149" s="14" t="s">
        <v>5</v>
      </c>
      <c r="AX149" s="14" t="s">
        <v>74</v>
      </c>
      <c r="AY149" s="229" t="s">
        <v>156</v>
      </c>
    </row>
    <row r="150" spans="1:65" s="15" customFormat="1" ht="11.25">
      <c r="B150" s="230"/>
      <c r="C150" s="231"/>
      <c r="D150" s="210" t="s">
        <v>194</v>
      </c>
      <c r="E150" s="232" t="s">
        <v>1</v>
      </c>
      <c r="F150" s="233" t="s">
        <v>197</v>
      </c>
      <c r="G150" s="231"/>
      <c r="H150" s="234">
        <v>2.8</v>
      </c>
      <c r="I150" s="235"/>
      <c r="J150" s="235"/>
      <c r="K150" s="231"/>
      <c r="L150" s="231"/>
      <c r="M150" s="236"/>
      <c r="N150" s="237"/>
      <c r="O150" s="238"/>
      <c r="P150" s="238"/>
      <c r="Q150" s="238"/>
      <c r="R150" s="238"/>
      <c r="S150" s="238"/>
      <c r="T150" s="238"/>
      <c r="U150" s="238"/>
      <c r="V150" s="238"/>
      <c r="W150" s="238"/>
      <c r="X150" s="239"/>
      <c r="AT150" s="240" t="s">
        <v>194</v>
      </c>
      <c r="AU150" s="240" t="s">
        <v>165</v>
      </c>
      <c r="AV150" s="15" t="s">
        <v>164</v>
      </c>
      <c r="AW150" s="15" t="s">
        <v>5</v>
      </c>
      <c r="AX150" s="15" t="s">
        <v>82</v>
      </c>
      <c r="AY150" s="240" t="s">
        <v>156</v>
      </c>
    </row>
    <row r="151" spans="1:65" s="2" customFormat="1" ht="24.2" customHeight="1">
      <c r="A151" s="34"/>
      <c r="B151" s="35"/>
      <c r="C151" s="189" t="s">
        <v>211</v>
      </c>
      <c r="D151" s="189" t="s">
        <v>159</v>
      </c>
      <c r="E151" s="190" t="s">
        <v>212</v>
      </c>
      <c r="F151" s="191" t="s">
        <v>213</v>
      </c>
      <c r="G151" s="192" t="s">
        <v>191</v>
      </c>
      <c r="H151" s="193">
        <v>2.8</v>
      </c>
      <c r="I151" s="194"/>
      <c r="J151" s="194"/>
      <c r="K151" s="195">
        <f>ROUND(P151*H151,2)</f>
        <v>0</v>
      </c>
      <c r="L151" s="191" t="s">
        <v>163</v>
      </c>
      <c r="M151" s="39"/>
      <c r="N151" s="196" t="s">
        <v>1</v>
      </c>
      <c r="O151" s="197" t="s">
        <v>38</v>
      </c>
      <c r="P151" s="198">
        <f>I151+J151</f>
        <v>0</v>
      </c>
      <c r="Q151" s="198">
        <f>ROUND(I151*H151,2)</f>
        <v>0</v>
      </c>
      <c r="R151" s="198">
        <f>ROUND(J151*H151,2)</f>
        <v>0</v>
      </c>
      <c r="S151" s="71"/>
      <c r="T151" s="199">
        <f>S151*H151</f>
        <v>0</v>
      </c>
      <c r="U151" s="199">
        <v>1.8380000000000001E-2</v>
      </c>
      <c r="V151" s="199">
        <f>U151*H151</f>
        <v>5.1463999999999996E-2</v>
      </c>
      <c r="W151" s="199">
        <v>0</v>
      </c>
      <c r="X151" s="200">
        <f>W151*H151</f>
        <v>0</v>
      </c>
      <c r="Y151" s="34"/>
      <c r="Z151" s="34"/>
      <c r="AA151" s="34"/>
      <c r="AB151" s="34"/>
      <c r="AC151" s="34"/>
      <c r="AD151" s="34"/>
      <c r="AE151" s="34"/>
      <c r="AR151" s="201" t="s">
        <v>164</v>
      </c>
      <c r="AT151" s="201" t="s">
        <v>159</v>
      </c>
      <c r="AU151" s="201" t="s">
        <v>165</v>
      </c>
      <c r="AY151" s="17" t="s">
        <v>156</v>
      </c>
      <c r="BE151" s="202">
        <f>IF(O151="základní",K151,0)</f>
        <v>0</v>
      </c>
      <c r="BF151" s="202">
        <f>IF(O151="snížená",K151,0)</f>
        <v>0</v>
      </c>
      <c r="BG151" s="202">
        <f>IF(O151="zákl. přenesená",K151,0)</f>
        <v>0</v>
      </c>
      <c r="BH151" s="202">
        <f>IF(O151="sníž. přenesená",K151,0)</f>
        <v>0</v>
      </c>
      <c r="BI151" s="202">
        <f>IF(O151="nulová",K151,0)</f>
        <v>0</v>
      </c>
      <c r="BJ151" s="17" t="s">
        <v>165</v>
      </c>
      <c r="BK151" s="202">
        <f>ROUND(P151*H151,2)</f>
        <v>0</v>
      </c>
      <c r="BL151" s="17" t="s">
        <v>164</v>
      </c>
      <c r="BM151" s="201" t="s">
        <v>1209</v>
      </c>
    </row>
    <row r="152" spans="1:65" s="2" customFormat="1" ht="11.25">
      <c r="A152" s="34"/>
      <c r="B152" s="35"/>
      <c r="C152" s="36"/>
      <c r="D152" s="203" t="s">
        <v>167</v>
      </c>
      <c r="E152" s="36"/>
      <c r="F152" s="204" t="s">
        <v>215</v>
      </c>
      <c r="G152" s="36"/>
      <c r="H152" s="36"/>
      <c r="I152" s="205"/>
      <c r="J152" s="205"/>
      <c r="K152" s="36"/>
      <c r="L152" s="36"/>
      <c r="M152" s="39"/>
      <c r="N152" s="206"/>
      <c r="O152" s="207"/>
      <c r="P152" s="71"/>
      <c r="Q152" s="71"/>
      <c r="R152" s="71"/>
      <c r="S152" s="71"/>
      <c r="T152" s="71"/>
      <c r="U152" s="71"/>
      <c r="V152" s="71"/>
      <c r="W152" s="71"/>
      <c r="X152" s="72"/>
      <c r="Y152" s="34"/>
      <c r="Z152" s="34"/>
      <c r="AA152" s="34"/>
      <c r="AB152" s="34"/>
      <c r="AC152" s="34"/>
      <c r="AD152" s="34"/>
      <c r="AE152" s="34"/>
      <c r="AT152" s="17" t="s">
        <v>167</v>
      </c>
      <c r="AU152" s="17" t="s">
        <v>165</v>
      </c>
    </row>
    <row r="153" spans="1:65" s="2" customFormat="1" ht="24.2" customHeight="1">
      <c r="A153" s="34"/>
      <c r="B153" s="35"/>
      <c r="C153" s="189" t="s">
        <v>216</v>
      </c>
      <c r="D153" s="189" t="s">
        <v>159</v>
      </c>
      <c r="E153" s="190" t="s">
        <v>217</v>
      </c>
      <c r="F153" s="191" t="s">
        <v>218</v>
      </c>
      <c r="G153" s="192" t="s">
        <v>191</v>
      </c>
      <c r="H153" s="193">
        <v>10</v>
      </c>
      <c r="I153" s="194"/>
      <c r="J153" s="194"/>
      <c r="K153" s="195">
        <f>ROUND(P153*H153,2)</f>
        <v>0</v>
      </c>
      <c r="L153" s="191" t="s">
        <v>163</v>
      </c>
      <c r="M153" s="39"/>
      <c r="N153" s="196" t="s">
        <v>1</v>
      </c>
      <c r="O153" s="197" t="s">
        <v>38</v>
      </c>
      <c r="P153" s="198">
        <f>I153+J153</f>
        <v>0</v>
      </c>
      <c r="Q153" s="198">
        <f>ROUND(I153*H153,2)</f>
        <v>0</v>
      </c>
      <c r="R153" s="198">
        <f>ROUND(J153*H153,2)</f>
        <v>0</v>
      </c>
      <c r="S153" s="71"/>
      <c r="T153" s="199">
        <f>S153*H153</f>
        <v>0</v>
      </c>
      <c r="U153" s="199">
        <v>0</v>
      </c>
      <c r="V153" s="199">
        <f>U153*H153</f>
        <v>0</v>
      </c>
      <c r="W153" s="199">
        <v>0</v>
      </c>
      <c r="X153" s="200">
        <f>W153*H153</f>
        <v>0</v>
      </c>
      <c r="Y153" s="34"/>
      <c r="Z153" s="34"/>
      <c r="AA153" s="34"/>
      <c r="AB153" s="34"/>
      <c r="AC153" s="34"/>
      <c r="AD153" s="34"/>
      <c r="AE153" s="34"/>
      <c r="AR153" s="201" t="s">
        <v>164</v>
      </c>
      <c r="AT153" s="201" t="s">
        <v>159</v>
      </c>
      <c r="AU153" s="201" t="s">
        <v>165</v>
      </c>
      <c r="AY153" s="17" t="s">
        <v>156</v>
      </c>
      <c r="BE153" s="202">
        <f>IF(O153="základní",K153,0)</f>
        <v>0</v>
      </c>
      <c r="BF153" s="202">
        <f>IF(O153="snížená",K153,0)</f>
        <v>0</v>
      </c>
      <c r="BG153" s="202">
        <f>IF(O153="zákl. přenesená",K153,0)</f>
        <v>0</v>
      </c>
      <c r="BH153" s="202">
        <f>IF(O153="sníž. přenesená",K153,0)</f>
        <v>0</v>
      </c>
      <c r="BI153" s="202">
        <f>IF(O153="nulová",K153,0)</f>
        <v>0</v>
      </c>
      <c r="BJ153" s="17" t="s">
        <v>165</v>
      </c>
      <c r="BK153" s="202">
        <f>ROUND(P153*H153,2)</f>
        <v>0</v>
      </c>
      <c r="BL153" s="17" t="s">
        <v>164</v>
      </c>
      <c r="BM153" s="201" t="s">
        <v>1210</v>
      </c>
    </row>
    <row r="154" spans="1:65" s="2" customFormat="1" ht="11.25">
      <c r="A154" s="34"/>
      <c r="B154" s="35"/>
      <c r="C154" s="36"/>
      <c r="D154" s="203" t="s">
        <v>167</v>
      </c>
      <c r="E154" s="36"/>
      <c r="F154" s="204" t="s">
        <v>220</v>
      </c>
      <c r="G154" s="36"/>
      <c r="H154" s="36"/>
      <c r="I154" s="205"/>
      <c r="J154" s="205"/>
      <c r="K154" s="36"/>
      <c r="L154" s="36"/>
      <c r="M154" s="39"/>
      <c r="N154" s="206"/>
      <c r="O154" s="207"/>
      <c r="P154" s="71"/>
      <c r="Q154" s="71"/>
      <c r="R154" s="71"/>
      <c r="S154" s="71"/>
      <c r="T154" s="71"/>
      <c r="U154" s="71"/>
      <c r="V154" s="71"/>
      <c r="W154" s="71"/>
      <c r="X154" s="72"/>
      <c r="Y154" s="34"/>
      <c r="Z154" s="34"/>
      <c r="AA154" s="34"/>
      <c r="AB154" s="34"/>
      <c r="AC154" s="34"/>
      <c r="AD154" s="34"/>
      <c r="AE154" s="34"/>
      <c r="AT154" s="17" t="s">
        <v>167</v>
      </c>
      <c r="AU154" s="17" t="s">
        <v>165</v>
      </c>
    </row>
    <row r="155" spans="1:65" s="2" customFormat="1" ht="24.2" customHeight="1">
      <c r="A155" s="34"/>
      <c r="B155" s="35"/>
      <c r="C155" s="189" t="s">
        <v>221</v>
      </c>
      <c r="D155" s="189" t="s">
        <v>159</v>
      </c>
      <c r="E155" s="190" t="s">
        <v>222</v>
      </c>
      <c r="F155" s="191" t="s">
        <v>223</v>
      </c>
      <c r="G155" s="192" t="s">
        <v>191</v>
      </c>
      <c r="H155" s="193">
        <v>8</v>
      </c>
      <c r="I155" s="194"/>
      <c r="J155" s="194"/>
      <c r="K155" s="195">
        <f>ROUND(P155*H155,2)</f>
        <v>0</v>
      </c>
      <c r="L155" s="191" t="s">
        <v>163</v>
      </c>
      <c r="M155" s="39"/>
      <c r="N155" s="196" t="s">
        <v>1</v>
      </c>
      <c r="O155" s="197" t="s">
        <v>38</v>
      </c>
      <c r="P155" s="198">
        <f>I155+J155</f>
        <v>0</v>
      </c>
      <c r="Q155" s="198">
        <f>ROUND(I155*H155,2)</f>
        <v>0</v>
      </c>
      <c r="R155" s="198">
        <f>ROUND(J155*H155,2)</f>
        <v>0</v>
      </c>
      <c r="S155" s="71"/>
      <c r="T155" s="199">
        <f>S155*H155</f>
        <v>0</v>
      </c>
      <c r="U155" s="199">
        <v>0</v>
      </c>
      <c r="V155" s="199">
        <f>U155*H155</f>
        <v>0</v>
      </c>
      <c r="W155" s="199">
        <v>0</v>
      </c>
      <c r="X155" s="200">
        <f>W155*H155</f>
        <v>0</v>
      </c>
      <c r="Y155" s="34"/>
      <c r="Z155" s="34"/>
      <c r="AA155" s="34"/>
      <c r="AB155" s="34"/>
      <c r="AC155" s="34"/>
      <c r="AD155" s="34"/>
      <c r="AE155" s="34"/>
      <c r="AR155" s="201" t="s">
        <v>164</v>
      </c>
      <c r="AT155" s="201" t="s">
        <v>159</v>
      </c>
      <c r="AU155" s="201" t="s">
        <v>165</v>
      </c>
      <c r="AY155" s="17" t="s">
        <v>156</v>
      </c>
      <c r="BE155" s="202">
        <f>IF(O155="základní",K155,0)</f>
        <v>0</v>
      </c>
      <c r="BF155" s="202">
        <f>IF(O155="snížená",K155,0)</f>
        <v>0</v>
      </c>
      <c r="BG155" s="202">
        <f>IF(O155="zákl. přenesená",K155,0)</f>
        <v>0</v>
      </c>
      <c r="BH155" s="202">
        <f>IF(O155="sníž. přenesená",K155,0)</f>
        <v>0</v>
      </c>
      <c r="BI155" s="202">
        <f>IF(O155="nulová",K155,0)</f>
        <v>0</v>
      </c>
      <c r="BJ155" s="17" t="s">
        <v>165</v>
      </c>
      <c r="BK155" s="202">
        <f>ROUND(P155*H155,2)</f>
        <v>0</v>
      </c>
      <c r="BL155" s="17" t="s">
        <v>164</v>
      </c>
      <c r="BM155" s="201" t="s">
        <v>1211</v>
      </c>
    </row>
    <row r="156" spans="1:65" s="2" customFormat="1" ht="11.25">
      <c r="A156" s="34"/>
      <c r="B156" s="35"/>
      <c r="C156" s="36"/>
      <c r="D156" s="203" t="s">
        <v>167</v>
      </c>
      <c r="E156" s="36"/>
      <c r="F156" s="204" t="s">
        <v>225</v>
      </c>
      <c r="G156" s="36"/>
      <c r="H156" s="36"/>
      <c r="I156" s="205"/>
      <c r="J156" s="205"/>
      <c r="K156" s="36"/>
      <c r="L156" s="36"/>
      <c r="M156" s="39"/>
      <c r="N156" s="206"/>
      <c r="O156" s="207"/>
      <c r="P156" s="71"/>
      <c r="Q156" s="71"/>
      <c r="R156" s="71"/>
      <c r="S156" s="71"/>
      <c r="T156" s="71"/>
      <c r="U156" s="71"/>
      <c r="V156" s="71"/>
      <c r="W156" s="71"/>
      <c r="X156" s="72"/>
      <c r="Y156" s="34"/>
      <c r="Z156" s="34"/>
      <c r="AA156" s="34"/>
      <c r="AB156" s="34"/>
      <c r="AC156" s="34"/>
      <c r="AD156" s="34"/>
      <c r="AE156" s="34"/>
      <c r="AT156" s="17" t="s">
        <v>167</v>
      </c>
      <c r="AU156" s="17" t="s">
        <v>165</v>
      </c>
    </row>
    <row r="157" spans="1:65" s="2" customFormat="1" ht="24.2" customHeight="1">
      <c r="A157" s="34"/>
      <c r="B157" s="35"/>
      <c r="C157" s="189" t="s">
        <v>226</v>
      </c>
      <c r="D157" s="189" t="s">
        <v>159</v>
      </c>
      <c r="E157" s="190" t="s">
        <v>227</v>
      </c>
      <c r="F157" s="191" t="s">
        <v>228</v>
      </c>
      <c r="G157" s="192" t="s">
        <v>180</v>
      </c>
      <c r="H157" s="193">
        <v>4</v>
      </c>
      <c r="I157" s="194"/>
      <c r="J157" s="194"/>
      <c r="K157" s="195">
        <f>ROUND(P157*H157,2)</f>
        <v>0</v>
      </c>
      <c r="L157" s="191" t="s">
        <v>163</v>
      </c>
      <c r="M157" s="39"/>
      <c r="N157" s="196" t="s">
        <v>1</v>
      </c>
      <c r="O157" s="197" t="s">
        <v>38</v>
      </c>
      <c r="P157" s="198">
        <f>I157+J157</f>
        <v>0</v>
      </c>
      <c r="Q157" s="198">
        <f>ROUND(I157*H157,2)</f>
        <v>0</v>
      </c>
      <c r="R157" s="198">
        <f>ROUND(J157*H157,2)</f>
        <v>0</v>
      </c>
      <c r="S157" s="71"/>
      <c r="T157" s="199">
        <f>S157*H157</f>
        <v>0</v>
      </c>
      <c r="U157" s="199">
        <v>1.5E-3</v>
      </c>
      <c r="V157" s="199">
        <f>U157*H157</f>
        <v>6.0000000000000001E-3</v>
      </c>
      <c r="W157" s="199">
        <v>0</v>
      </c>
      <c r="X157" s="200">
        <f>W157*H157</f>
        <v>0</v>
      </c>
      <c r="Y157" s="34"/>
      <c r="Z157" s="34"/>
      <c r="AA157" s="34"/>
      <c r="AB157" s="34"/>
      <c r="AC157" s="34"/>
      <c r="AD157" s="34"/>
      <c r="AE157" s="34"/>
      <c r="AR157" s="201" t="s">
        <v>164</v>
      </c>
      <c r="AT157" s="201" t="s">
        <v>159</v>
      </c>
      <c r="AU157" s="201" t="s">
        <v>165</v>
      </c>
      <c r="AY157" s="17" t="s">
        <v>156</v>
      </c>
      <c r="BE157" s="202">
        <f>IF(O157="základní",K157,0)</f>
        <v>0</v>
      </c>
      <c r="BF157" s="202">
        <f>IF(O157="snížená",K157,0)</f>
        <v>0</v>
      </c>
      <c r="BG157" s="202">
        <f>IF(O157="zákl. přenesená",K157,0)</f>
        <v>0</v>
      </c>
      <c r="BH157" s="202">
        <f>IF(O157="sníž. přenesená",K157,0)</f>
        <v>0</v>
      </c>
      <c r="BI157" s="202">
        <f>IF(O157="nulová",K157,0)</f>
        <v>0</v>
      </c>
      <c r="BJ157" s="17" t="s">
        <v>165</v>
      </c>
      <c r="BK157" s="202">
        <f>ROUND(P157*H157,2)</f>
        <v>0</v>
      </c>
      <c r="BL157" s="17" t="s">
        <v>164</v>
      </c>
      <c r="BM157" s="201" t="s">
        <v>1212</v>
      </c>
    </row>
    <row r="158" spans="1:65" s="2" customFormat="1" ht="11.25">
      <c r="A158" s="34"/>
      <c r="B158" s="35"/>
      <c r="C158" s="36"/>
      <c r="D158" s="203" t="s">
        <v>167</v>
      </c>
      <c r="E158" s="36"/>
      <c r="F158" s="204" t="s">
        <v>230</v>
      </c>
      <c r="G158" s="36"/>
      <c r="H158" s="36"/>
      <c r="I158" s="205"/>
      <c r="J158" s="205"/>
      <c r="K158" s="36"/>
      <c r="L158" s="36"/>
      <c r="M158" s="39"/>
      <c r="N158" s="206"/>
      <c r="O158" s="207"/>
      <c r="P158" s="71"/>
      <c r="Q158" s="71"/>
      <c r="R158" s="71"/>
      <c r="S158" s="71"/>
      <c r="T158" s="71"/>
      <c r="U158" s="71"/>
      <c r="V158" s="71"/>
      <c r="W158" s="71"/>
      <c r="X158" s="72"/>
      <c r="Y158" s="34"/>
      <c r="Z158" s="34"/>
      <c r="AA158" s="34"/>
      <c r="AB158" s="34"/>
      <c r="AC158" s="34"/>
      <c r="AD158" s="34"/>
      <c r="AE158" s="34"/>
      <c r="AT158" s="17" t="s">
        <v>167</v>
      </c>
      <c r="AU158" s="17" t="s">
        <v>165</v>
      </c>
    </row>
    <row r="159" spans="1:65" s="2" customFormat="1" ht="24.2" customHeight="1">
      <c r="A159" s="34"/>
      <c r="B159" s="35"/>
      <c r="C159" s="189" t="s">
        <v>231</v>
      </c>
      <c r="D159" s="189" t="s">
        <v>159</v>
      </c>
      <c r="E159" s="190" t="s">
        <v>232</v>
      </c>
      <c r="F159" s="191" t="s">
        <v>233</v>
      </c>
      <c r="G159" s="192" t="s">
        <v>191</v>
      </c>
      <c r="H159" s="193">
        <v>2.8</v>
      </c>
      <c r="I159" s="194"/>
      <c r="J159" s="194"/>
      <c r="K159" s="195">
        <f>ROUND(P159*H159,2)</f>
        <v>0</v>
      </c>
      <c r="L159" s="191" t="s">
        <v>163</v>
      </c>
      <c r="M159" s="39"/>
      <c r="N159" s="196" t="s">
        <v>1</v>
      </c>
      <c r="O159" s="197" t="s">
        <v>38</v>
      </c>
      <c r="P159" s="198">
        <f>I159+J159</f>
        <v>0</v>
      </c>
      <c r="Q159" s="198">
        <f>ROUND(I159*H159,2)</f>
        <v>0</v>
      </c>
      <c r="R159" s="198">
        <f>ROUND(J159*H159,2)</f>
        <v>0</v>
      </c>
      <c r="S159" s="71"/>
      <c r="T159" s="199">
        <f>S159*H159</f>
        <v>0</v>
      </c>
      <c r="U159" s="199">
        <v>0</v>
      </c>
      <c r="V159" s="199">
        <f>U159*H159</f>
        <v>0</v>
      </c>
      <c r="W159" s="199">
        <v>0</v>
      </c>
      <c r="X159" s="200">
        <f>W159*H159</f>
        <v>0</v>
      </c>
      <c r="Y159" s="34"/>
      <c r="Z159" s="34"/>
      <c r="AA159" s="34"/>
      <c r="AB159" s="34"/>
      <c r="AC159" s="34"/>
      <c r="AD159" s="34"/>
      <c r="AE159" s="34"/>
      <c r="AR159" s="201" t="s">
        <v>164</v>
      </c>
      <c r="AT159" s="201" t="s">
        <v>159</v>
      </c>
      <c r="AU159" s="201" t="s">
        <v>165</v>
      </c>
      <c r="AY159" s="17" t="s">
        <v>156</v>
      </c>
      <c r="BE159" s="202">
        <f>IF(O159="základní",K159,0)</f>
        <v>0</v>
      </c>
      <c r="BF159" s="202">
        <f>IF(O159="snížená",K159,0)</f>
        <v>0</v>
      </c>
      <c r="BG159" s="202">
        <f>IF(O159="zákl. přenesená",K159,0)</f>
        <v>0</v>
      </c>
      <c r="BH159" s="202">
        <f>IF(O159="sníž. přenesená",K159,0)</f>
        <v>0</v>
      </c>
      <c r="BI159" s="202">
        <f>IF(O159="nulová",K159,0)</f>
        <v>0</v>
      </c>
      <c r="BJ159" s="17" t="s">
        <v>165</v>
      </c>
      <c r="BK159" s="202">
        <f>ROUND(P159*H159,2)</f>
        <v>0</v>
      </c>
      <c r="BL159" s="17" t="s">
        <v>164</v>
      </c>
      <c r="BM159" s="201" t="s">
        <v>1213</v>
      </c>
    </row>
    <row r="160" spans="1:65" s="2" customFormat="1" ht="11.25">
      <c r="A160" s="34"/>
      <c r="B160" s="35"/>
      <c r="C160" s="36"/>
      <c r="D160" s="203" t="s">
        <v>167</v>
      </c>
      <c r="E160" s="36"/>
      <c r="F160" s="204" t="s">
        <v>235</v>
      </c>
      <c r="G160" s="36"/>
      <c r="H160" s="36"/>
      <c r="I160" s="205"/>
      <c r="J160" s="205"/>
      <c r="K160" s="36"/>
      <c r="L160" s="36"/>
      <c r="M160" s="39"/>
      <c r="N160" s="206"/>
      <c r="O160" s="207"/>
      <c r="P160" s="71"/>
      <c r="Q160" s="71"/>
      <c r="R160" s="71"/>
      <c r="S160" s="71"/>
      <c r="T160" s="71"/>
      <c r="U160" s="71"/>
      <c r="V160" s="71"/>
      <c r="W160" s="71"/>
      <c r="X160" s="72"/>
      <c r="Y160" s="34"/>
      <c r="Z160" s="34"/>
      <c r="AA160" s="34"/>
      <c r="AB160" s="34"/>
      <c r="AC160" s="34"/>
      <c r="AD160" s="34"/>
      <c r="AE160" s="34"/>
      <c r="AT160" s="17" t="s">
        <v>167</v>
      </c>
      <c r="AU160" s="17" t="s">
        <v>165</v>
      </c>
    </row>
    <row r="161" spans="1:65" s="12" customFormat="1" ht="22.9" customHeight="1">
      <c r="B161" s="172"/>
      <c r="C161" s="173"/>
      <c r="D161" s="174" t="s">
        <v>73</v>
      </c>
      <c r="E161" s="187" t="s">
        <v>211</v>
      </c>
      <c r="F161" s="187" t="s">
        <v>247</v>
      </c>
      <c r="G161" s="173"/>
      <c r="H161" s="173"/>
      <c r="I161" s="176"/>
      <c r="J161" s="176"/>
      <c r="K161" s="188">
        <f>BK161</f>
        <v>0</v>
      </c>
      <c r="L161" s="173"/>
      <c r="M161" s="178"/>
      <c r="N161" s="179"/>
      <c r="O161" s="180"/>
      <c r="P161" s="180"/>
      <c r="Q161" s="181">
        <f>SUM(Q162:Q201)</f>
        <v>0</v>
      </c>
      <c r="R161" s="181">
        <f>SUM(R162:R201)</f>
        <v>0</v>
      </c>
      <c r="S161" s="180"/>
      <c r="T161" s="182">
        <f>SUM(T162:T201)</f>
        <v>0</v>
      </c>
      <c r="U161" s="180"/>
      <c r="V161" s="182">
        <f>SUM(V162:V201)</f>
        <v>0.26654</v>
      </c>
      <c r="W161" s="180"/>
      <c r="X161" s="183">
        <f>SUM(X162:X201)</f>
        <v>5.3365000000000009</v>
      </c>
      <c r="AR161" s="184" t="s">
        <v>82</v>
      </c>
      <c r="AT161" s="185" t="s">
        <v>73</v>
      </c>
      <c r="AU161" s="185" t="s">
        <v>82</v>
      </c>
      <c r="AY161" s="184" t="s">
        <v>156</v>
      </c>
      <c r="BK161" s="186">
        <f>SUM(BK162:BK201)</f>
        <v>0</v>
      </c>
    </row>
    <row r="162" spans="1:65" s="2" customFormat="1" ht="24.2" customHeight="1">
      <c r="A162" s="34"/>
      <c r="B162" s="35"/>
      <c r="C162" s="189" t="s">
        <v>248</v>
      </c>
      <c r="D162" s="189" t="s">
        <v>159</v>
      </c>
      <c r="E162" s="190" t="s">
        <v>249</v>
      </c>
      <c r="F162" s="191" t="s">
        <v>250</v>
      </c>
      <c r="G162" s="192" t="s">
        <v>251</v>
      </c>
      <c r="H162" s="193">
        <v>20</v>
      </c>
      <c r="I162" s="194"/>
      <c r="J162" s="194"/>
      <c r="K162" s="195">
        <f>ROUND(P162*H162,2)</f>
        <v>0</v>
      </c>
      <c r="L162" s="191" t="s">
        <v>163</v>
      </c>
      <c r="M162" s="39"/>
      <c r="N162" s="196" t="s">
        <v>1</v>
      </c>
      <c r="O162" s="197" t="s">
        <v>38</v>
      </c>
      <c r="P162" s="198">
        <f>I162+J162</f>
        <v>0</v>
      </c>
      <c r="Q162" s="198">
        <f>ROUND(I162*H162,2)</f>
        <v>0</v>
      </c>
      <c r="R162" s="198">
        <f>ROUND(J162*H162,2)</f>
        <v>0</v>
      </c>
      <c r="S162" s="71"/>
      <c r="T162" s="199">
        <f>S162*H162</f>
        <v>0</v>
      </c>
      <c r="U162" s="199">
        <v>0</v>
      </c>
      <c r="V162" s="199">
        <f>U162*H162</f>
        <v>0</v>
      </c>
      <c r="W162" s="199">
        <v>0</v>
      </c>
      <c r="X162" s="200">
        <f>W162*H162</f>
        <v>0</v>
      </c>
      <c r="Y162" s="34"/>
      <c r="Z162" s="34"/>
      <c r="AA162" s="34"/>
      <c r="AB162" s="34"/>
      <c r="AC162" s="34"/>
      <c r="AD162" s="34"/>
      <c r="AE162" s="34"/>
      <c r="AR162" s="201" t="s">
        <v>164</v>
      </c>
      <c r="AT162" s="201" t="s">
        <v>159</v>
      </c>
      <c r="AU162" s="201" t="s">
        <v>165</v>
      </c>
      <c r="AY162" s="17" t="s">
        <v>156</v>
      </c>
      <c r="BE162" s="202">
        <f>IF(O162="základní",K162,0)</f>
        <v>0</v>
      </c>
      <c r="BF162" s="202">
        <f>IF(O162="snížená",K162,0)</f>
        <v>0</v>
      </c>
      <c r="BG162" s="202">
        <f>IF(O162="zákl. přenesená",K162,0)</f>
        <v>0</v>
      </c>
      <c r="BH162" s="202">
        <f>IF(O162="sníž. přenesená",K162,0)</f>
        <v>0</v>
      </c>
      <c r="BI162" s="202">
        <f>IF(O162="nulová",K162,0)</f>
        <v>0</v>
      </c>
      <c r="BJ162" s="17" t="s">
        <v>165</v>
      </c>
      <c r="BK162" s="202">
        <f>ROUND(P162*H162,2)</f>
        <v>0</v>
      </c>
      <c r="BL162" s="17" t="s">
        <v>164</v>
      </c>
      <c r="BM162" s="201" t="s">
        <v>1214</v>
      </c>
    </row>
    <row r="163" spans="1:65" s="2" customFormat="1" ht="11.25">
      <c r="A163" s="34"/>
      <c r="B163" s="35"/>
      <c r="C163" s="36"/>
      <c r="D163" s="203" t="s">
        <v>167</v>
      </c>
      <c r="E163" s="36"/>
      <c r="F163" s="204" t="s">
        <v>253</v>
      </c>
      <c r="G163" s="36"/>
      <c r="H163" s="36"/>
      <c r="I163" s="205"/>
      <c r="J163" s="205"/>
      <c r="K163" s="36"/>
      <c r="L163" s="36"/>
      <c r="M163" s="39"/>
      <c r="N163" s="206"/>
      <c r="O163" s="207"/>
      <c r="P163" s="71"/>
      <c r="Q163" s="71"/>
      <c r="R163" s="71"/>
      <c r="S163" s="71"/>
      <c r="T163" s="71"/>
      <c r="U163" s="71"/>
      <c r="V163" s="71"/>
      <c r="W163" s="71"/>
      <c r="X163" s="72"/>
      <c r="Y163" s="34"/>
      <c r="Z163" s="34"/>
      <c r="AA163" s="34"/>
      <c r="AB163" s="34"/>
      <c r="AC163" s="34"/>
      <c r="AD163" s="34"/>
      <c r="AE163" s="34"/>
      <c r="AT163" s="17" t="s">
        <v>167</v>
      </c>
      <c r="AU163" s="17" t="s">
        <v>165</v>
      </c>
    </row>
    <row r="164" spans="1:65" s="2" customFormat="1" ht="24.2" customHeight="1">
      <c r="A164" s="34"/>
      <c r="B164" s="35"/>
      <c r="C164" s="189" t="s">
        <v>254</v>
      </c>
      <c r="D164" s="189" t="s">
        <v>159</v>
      </c>
      <c r="E164" s="190" t="s">
        <v>255</v>
      </c>
      <c r="F164" s="191" t="s">
        <v>256</v>
      </c>
      <c r="G164" s="192" t="s">
        <v>257</v>
      </c>
      <c r="H164" s="193">
        <v>6</v>
      </c>
      <c r="I164" s="194"/>
      <c r="J164" s="194"/>
      <c r="K164" s="195">
        <f>ROUND(P164*H164,2)</f>
        <v>0</v>
      </c>
      <c r="L164" s="191" t="s">
        <v>163</v>
      </c>
      <c r="M164" s="39"/>
      <c r="N164" s="196" t="s">
        <v>1</v>
      </c>
      <c r="O164" s="197" t="s">
        <v>38</v>
      </c>
      <c r="P164" s="198">
        <f>I164+J164</f>
        <v>0</v>
      </c>
      <c r="Q164" s="198">
        <f>ROUND(I164*H164,2)</f>
        <v>0</v>
      </c>
      <c r="R164" s="198">
        <f>ROUND(J164*H164,2)</f>
        <v>0</v>
      </c>
      <c r="S164" s="71"/>
      <c r="T164" s="199">
        <f>S164*H164</f>
        <v>0</v>
      </c>
      <c r="U164" s="199">
        <v>0</v>
      </c>
      <c r="V164" s="199">
        <f>U164*H164</f>
        <v>0</v>
      </c>
      <c r="W164" s="199">
        <v>0</v>
      </c>
      <c r="X164" s="200">
        <f>W164*H164</f>
        <v>0</v>
      </c>
      <c r="Y164" s="34"/>
      <c r="Z164" s="34"/>
      <c r="AA164" s="34"/>
      <c r="AB164" s="34"/>
      <c r="AC164" s="34"/>
      <c r="AD164" s="34"/>
      <c r="AE164" s="34"/>
      <c r="AR164" s="201" t="s">
        <v>164</v>
      </c>
      <c r="AT164" s="201" t="s">
        <v>159</v>
      </c>
      <c r="AU164" s="201" t="s">
        <v>165</v>
      </c>
      <c r="AY164" s="17" t="s">
        <v>156</v>
      </c>
      <c r="BE164" s="202">
        <f>IF(O164="základní",K164,0)</f>
        <v>0</v>
      </c>
      <c r="BF164" s="202">
        <f>IF(O164="snížená",K164,0)</f>
        <v>0</v>
      </c>
      <c r="BG164" s="202">
        <f>IF(O164="zákl. přenesená",K164,0)</f>
        <v>0</v>
      </c>
      <c r="BH164" s="202">
        <f>IF(O164="sníž. přenesená",K164,0)</f>
        <v>0</v>
      </c>
      <c r="BI164" s="202">
        <f>IF(O164="nulová",K164,0)</f>
        <v>0</v>
      </c>
      <c r="BJ164" s="17" t="s">
        <v>165</v>
      </c>
      <c r="BK164" s="202">
        <f>ROUND(P164*H164,2)</f>
        <v>0</v>
      </c>
      <c r="BL164" s="17" t="s">
        <v>164</v>
      </c>
      <c r="BM164" s="201" t="s">
        <v>1215</v>
      </c>
    </row>
    <row r="165" spans="1:65" s="2" customFormat="1" ht="11.25">
      <c r="A165" s="34"/>
      <c r="B165" s="35"/>
      <c r="C165" s="36"/>
      <c r="D165" s="203" t="s">
        <v>167</v>
      </c>
      <c r="E165" s="36"/>
      <c r="F165" s="204" t="s">
        <v>259</v>
      </c>
      <c r="G165" s="36"/>
      <c r="H165" s="36"/>
      <c r="I165" s="205"/>
      <c r="J165" s="205"/>
      <c r="K165" s="36"/>
      <c r="L165" s="36"/>
      <c r="M165" s="39"/>
      <c r="N165" s="206"/>
      <c r="O165" s="207"/>
      <c r="P165" s="71"/>
      <c r="Q165" s="71"/>
      <c r="R165" s="71"/>
      <c r="S165" s="71"/>
      <c r="T165" s="71"/>
      <c r="U165" s="71"/>
      <c r="V165" s="71"/>
      <c r="W165" s="71"/>
      <c r="X165" s="72"/>
      <c r="Y165" s="34"/>
      <c r="Z165" s="34"/>
      <c r="AA165" s="34"/>
      <c r="AB165" s="34"/>
      <c r="AC165" s="34"/>
      <c r="AD165" s="34"/>
      <c r="AE165" s="34"/>
      <c r="AT165" s="17" t="s">
        <v>167</v>
      </c>
      <c r="AU165" s="17" t="s">
        <v>165</v>
      </c>
    </row>
    <row r="166" spans="1:65" s="13" customFormat="1" ht="11.25">
      <c r="B166" s="208"/>
      <c r="C166" s="209"/>
      <c r="D166" s="210" t="s">
        <v>194</v>
      </c>
      <c r="E166" s="211" t="s">
        <v>1</v>
      </c>
      <c r="F166" s="212" t="s">
        <v>858</v>
      </c>
      <c r="G166" s="209"/>
      <c r="H166" s="211" t="s">
        <v>1</v>
      </c>
      <c r="I166" s="213"/>
      <c r="J166" s="213"/>
      <c r="K166" s="209"/>
      <c r="L166" s="209"/>
      <c r="M166" s="214"/>
      <c r="N166" s="215"/>
      <c r="O166" s="216"/>
      <c r="P166" s="216"/>
      <c r="Q166" s="216"/>
      <c r="R166" s="216"/>
      <c r="S166" s="216"/>
      <c r="T166" s="216"/>
      <c r="U166" s="216"/>
      <c r="V166" s="216"/>
      <c r="W166" s="216"/>
      <c r="X166" s="217"/>
      <c r="AT166" s="218" t="s">
        <v>194</v>
      </c>
      <c r="AU166" s="218" t="s">
        <v>165</v>
      </c>
      <c r="AV166" s="13" t="s">
        <v>82</v>
      </c>
      <c r="AW166" s="13" t="s">
        <v>5</v>
      </c>
      <c r="AX166" s="13" t="s">
        <v>74</v>
      </c>
      <c r="AY166" s="218" t="s">
        <v>156</v>
      </c>
    </row>
    <row r="167" spans="1:65" s="14" customFormat="1" ht="11.25">
      <c r="B167" s="219"/>
      <c r="C167" s="220"/>
      <c r="D167" s="210" t="s">
        <v>194</v>
      </c>
      <c r="E167" s="221" t="s">
        <v>1</v>
      </c>
      <c r="F167" s="222" t="s">
        <v>859</v>
      </c>
      <c r="G167" s="220"/>
      <c r="H167" s="223">
        <v>6</v>
      </c>
      <c r="I167" s="224"/>
      <c r="J167" s="224"/>
      <c r="K167" s="220"/>
      <c r="L167" s="220"/>
      <c r="M167" s="225"/>
      <c r="N167" s="226"/>
      <c r="O167" s="227"/>
      <c r="P167" s="227"/>
      <c r="Q167" s="227"/>
      <c r="R167" s="227"/>
      <c r="S167" s="227"/>
      <c r="T167" s="227"/>
      <c r="U167" s="227"/>
      <c r="V167" s="227"/>
      <c r="W167" s="227"/>
      <c r="X167" s="228"/>
      <c r="AT167" s="229" t="s">
        <v>194</v>
      </c>
      <c r="AU167" s="229" t="s">
        <v>165</v>
      </c>
      <c r="AV167" s="14" t="s">
        <v>165</v>
      </c>
      <c r="AW167" s="14" t="s">
        <v>5</v>
      </c>
      <c r="AX167" s="14" t="s">
        <v>74</v>
      </c>
      <c r="AY167" s="229" t="s">
        <v>156</v>
      </c>
    </row>
    <row r="168" spans="1:65" s="15" customFormat="1" ht="11.25">
      <c r="B168" s="230"/>
      <c r="C168" s="231"/>
      <c r="D168" s="210" t="s">
        <v>194</v>
      </c>
      <c r="E168" s="232" t="s">
        <v>1</v>
      </c>
      <c r="F168" s="233" t="s">
        <v>197</v>
      </c>
      <c r="G168" s="231"/>
      <c r="H168" s="234">
        <v>6</v>
      </c>
      <c r="I168" s="235"/>
      <c r="J168" s="235"/>
      <c r="K168" s="231"/>
      <c r="L168" s="231"/>
      <c r="M168" s="236"/>
      <c r="N168" s="237"/>
      <c r="O168" s="238"/>
      <c r="P168" s="238"/>
      <c r="Q168" s="238"/>
      <c r="R168" s="238"/>
      <c r="S168" s="238"/>
      <c r="T168" s="238"/>
      <c r="U168" s="238"/>
      <c r="V168" s="238"/>
      <c r="W168" s="238"/>
      <c r="X168" s="239"/>
      <c r="AT168" s="240" t="s">
        <v>194</v>
      </c>
      <c r="AU168" s="240" t="s">
        <v>165</v>
      </c>
      <c r="AV168" s="15" t="s">
        <v>164</v>
      </c>
      <c r="AW168" s="15" t="s">
        <v>5</v>
      </c>
      <c r="AX168" s="15" t="s">
        <v>82</v>
      </c>
      <c r="AY168" s="240" t="s">
        <v>156</v>
      </c>
    </row>
    <row r="169" spans="1:65" s="2" customFormat="1" ht="24.2" customHeight="1">
      <c r="A169" s="34"/>
      <c r="B169" s="35"/>
      <c r="C169" s="189" t="s">
        <v>262</v>
      </c>
      <c r="D169" s="189" t="s">
        <v>159</v>
      </c>
      <c r="E169" s="190" t="s">
        <v>263</v>
      </c>
      <c r="F169" s="191" t="s">
        <v>264</v>
      </c>
      <c r="G169" s="192" t="s">
        <v>257</v>
      </c>
      <c r="H169" s="193">
        <v>21</v>
      </c>
      <c r="I169" s="194"/>
      <c r="J169" s="194"/>
      <c r="K169" s="195">
        <f>ROUND(P169*H169,2)</f>
        <v>0</v>
      </c>
      <c r="L169" s="191" t="s">
        <v>163</v>
      </c>
      <c r="M169" s="39"/>
      <c r="N169" s="196" t="s">
        <v>1</v>
      </c>
      <c r="O169" s="197" t="s">
        <v>38</v>
      </c>
      <c r="P169" s="198">
        <f>I169+J169</f>
        <v>0</v>
      </c>
      <c r="Q169" s="198">
        <f>ROUND(I169*H169,2)</f>
        <v>0</v>
      </c>
      <c r="R169" s="198">
        <f>ROUND(J169*H169,2)</f>
        <v>0</v>
      </c>
      <c r="S169" s="71"/>
      <c r="T169" s="199">
        <f>S169*H169</f>
        <v>0</v>
      </c>
      <c r="U169" s="199">
        <v>0</v>
      </c>
      <c r="V169" s="199">
        <f>U169*H169</f>
        <v>0</v>
      </c>
      <c r="W169" s="199">
        <v>0</v>
      </c>
      <c r="X169" s="200">
        <f>W169*H169</f>
        <v>0</v>
      </c>
      <c r="Y169" s="34"/>
      <c r="Z169" s="34"/>
      <c r="AA169" s="34"/>
      <c r="AB169" s="34"/>
      <c r="AC169" s="34"/>
      <c r="AD169" s="34"/>
      <c r="AE169" s="34"/>
      <c r="AR169" s="201" t="s">
        <v>164</v>
      </c>
      <c r="AT169" s="201" t="s">
        <v>159</v>
      </c>
      <c r="AU169" s="201" t="s">
        <v>165</v>
      </c>
      <c r="AY169" s="17" t="s">
        <v>156</v>
      </c>
      <c r="BE169" s="202">
        <f>IF(O169="základní",K169,0)</f>
        <v>0</v>
      </c>
      <c r="BF169" s="202">
        <f>IF(O169="snížená",K169,0)</f>
        <v>0</v>
      </c>
      <c r="BG169" s="202">
        <f>IF(O169="zákl. přenesená",K169,0)</f>
        <v>0</v>
      </c>
      <c r="BH169" s="202">
        <f>IF(O169="sníž. přenesená",K169,0)</f>
        <v>0</v>
      </c>
      <c r="BI169" s="202">
        <f>IF(O169="nulová",K169,0)</f>
        <v>0</v>
      </c>
      <c r="BJ169" s="17" t="s">
        <v>165</v>
      </c>
      <c r="BK169" s="202">
        <f>ROUND(P169*H169,2)</f>
        <v>0</v>
      </c>
      <c r="BL169" s="17" t="s">
        <v>164</v>
      </c>
      <c r="BM169" s="201" t="s">
        <v>1216</v>
      </c>
    </row>
    <row r="170" spans="1:65" s="2" customFormat="1" ht="11.25">
      <c r="A170" s="34"/>
      <c r="B170" s="35"/>
      <c r="C170" s="36"/>
      <c r="D170" s="203" t="s">
        <v>167</v>
      </c>
      <c r="E170" s="36"/>
      <c r="F170" s="204" t="s">
        <v>266</v>
      </c>
      <c r="G170" s="36"/>
      <c r="H170" s="36"/>
      <c r="I170" s="205"/>
      <c r="J170" s="205"/>
      <c r="K170" s="36"/>
      <c r="L170" s="36"/>
      <c r="M170" s="39"/>
      <c r="N170" s="206"/>
      <c r="O170" s="207"/>
      <c r="P170" s="71"/>
      <c r="Q170" s="71"/>
      <c r="R170" s="71"/>
      <c r="S170" s="71"/>
      <c r="T170" s="71"/>
      <c r="U170" s="71"/>
      <c r="V170" s="71"/>
      <c r="W170" s="71"/>
      <c r="X170" s="72"/>
      <c r="Y170" s="34"/>
      <c r="Z170" s="34"/>
      <c r="AA170" s="34"/>
      <c r="AB170" s="34"/>
      <c r="AC170" s="34"/>
      <c r="AD170" s="34"/>
      <c r="AE170" s="34"/>
      <c r="AT170" s="17" t="s">
        <v>167</v>
      </c>
      <c r="AU170" s="17" t="s">
        <v>165</v>
      </c>
    </row>
    <row r="171" spans="1:65" s="14" customFormat="1" ht="11.25">
      <c r="B171" s="219"/>
      <c r="C171" s="220"/>
      <c r="D171" s="210" t="s">
        <v>194</v>
      </c>
      <c r="E171" s="221" t="s">
        <v>1</v>
      </c>
      <c r="F171" s="222" t="s">
        <v>157</v>
      </c>
      <c r="G171" s="220"/>
      <c r="H171" s="223">
        <v>3</v>
      </c>
      <c r="I171" s="224"/>
      <c r="J171" s="224"/>
      <c r="K171" s="220"/>
      <c r="L171" s="220"/>
      <c r="M171" s="225"/>
      <c r="N171" s="226"/>
      <c r="O171" s="227"/>
      <c r="P171" s="227"/>
      <c r="Q171" s="227"/>
      <c r="R171" s="227"/>
      <c r="S171" s="227"/>
      <c r="T171" s="227"/>
      <c r="U171" s="227"/>
      <c r="V171" s="227"/>
      <c r="W171" s="227"/>
      <c r="X171" s="228"/>
      <c r="AT171" s="229" t="s">
        <v>194</v>
      </c>
      <c r="AU171" s="229" t="s">
        <v>165</v>
      </c>
      <c r="AV171" s="14" t="s">
        <v>165</v>
      </c>
      <c r="AW171" s="14" t="s">
        <v>5</v>
      </c>
      <c r="AX171" s="14" t="s">
        <v>82</v>
      </c>
      <c r="AY171" s="229" t="s">
        <v>156</v>
      </c>
    </row>
    <row r="172" spans="1:65" s="14" customFormat="1" ht="11.25">
      <c r="B172" s="219"/>
      <c r="C172" s="220"/>
      <c r="D172" s="210" t="s">
        <v>194</v>
      </c>
      <c r="E172" s="220"/>
      <c r="F172" s="222" t="s">
        <v>861</v>
      </c>
      <c r="G172" s="220"/>
      <c r="H172" s="223">
        <v>21</v>
      </c>
      <c r="I172" s="224"/>
      <c r="J172" s="224"/>
      <c r="K172" s="220"/>
      <c r="L172" s="220"/>
      <c r="M172" s="225"/>
      <c r="N172" s="226"/>
      <c r="O172" s="227"/>
      <c r="P172" s="227"/>
      <c r="Q172" s="227"/>
      <c r="R172" s="227"/>
      <c r="S172" s="227"/>
      <c r="T172" s="227"/>
      <c r="U172" s="227"/>
      <c r="V172" s="227"/>
      <c r="W172" s="227"/>
      <c r="X172" s="228"/>
      <c r="AT172" s="229" t="s">
        <v>194</v>
      </c>
      <c r="AU172" s="229" t="s">
        <v>165</v>
      </c>
      <c r="AV172" s="14" t="s">
        <v>165</v>
      </c>
      <c r="AW172" s="14" t="s">
        <v>4</v>
      </c>
      <c r="AX172" s="14" t="s">
        <v>82</v>
      </c>
      <c r="AY172" s="229" t="s">
        <v>156</v>
      </c>
    </row>
    <row r="173" spans="1:65" s="2" customFormat="1" ht="24.2" customHeight="1">
      <c r="A173" s="34"/>
      <c r="B173" s="35"/>
      <c r="C173" s="189" t="s">
        <v>268</v>
      </c>
      <c r="D173" s="189" t="s">
        <v>159</v>
      </c>
      <c r="E173" s="190" t="s">
        <v>269</v>
      </c>
      <c r="F173" s="191" t="s">
        <v>270</v>
      </c>
      <c r="G173" s="192" t="s">
        <v>257</v>
      </c>
      <c r="H173" s="193">
        <v>6</v>
      </c>
      <c r="I173" s="194"/>
      <c r="J173" s="194"/>
      <c r="K173" s="195">
        <f>ROUND(P173*H173,2)</f>
        <v>0</v>
      </c>
      <c r="L173" s="191" t="s">
        <v>163</v>
      </c>
      <c r="M173" s="39"/>
      <c r="N173" s="196" t="s">
        <v>1</v>
      </c>
      <c r="O173" s="197" t="s">
        <v>38</v>
      </c>
      <c r="P173" s="198">
        <f>I173+J173</f>
        <v>0</v>
      </c>
      <c r="Q173" s="198">
        <f>ROUND(I173*H173,2)</f>
        <v>0</v>
      </c>
      <c r="R173" s="198">
        <f>ROUND(J173*H173,2)</f>
        <v>0</v>
      </c>
      <c r="S173" s="71"/>
      <c r="T173" s="199">
        <f>S173*H173</f>
        <v>0</v>
      </c>
      <c r="U173" s="199">
        <v>0</v>
      </c>
      <c r="V173" s="199">
        <f>U173*H173</f>
        <v>0</v>
      </c>
      <c r="W173" s="199">
        <v>0</v>
      </c>
      <c r="X173" s="200">
        <f>W173*H173</f>
        <v>0</v>
      </c>
      <c r="Y173" s="34"/>
      <c r="Z173" s="34"/>
      <c r="AA173" s="34"/>
      <c r="AB173" s="34"/>
      <c r="AC173" s="34"/>
      <c r="AD173" s="34"/>
      <c r="AE173" s="34"/>
      <c r="AR173" s="201" t="s">
        <v>164</v>
      </c>
      <c r="AT173" s="201" t="s">
        <v>159</v>
      </c>
      <c r="AU173" s="201" t="s">
        <v>165</v>
      </c>
      <c r="AY173" s="17" t="s">
        <v>156</v>
      </c>
      <c r="BE173" s="202">
        <f>IF(O173="základní",K173,0)</f>
        <v>0</v>
      </c>
      <c r="BF173" s="202">
        <f>IF(O173="snížená",K173,0)</f>
        <v>0</v>
      </c>
      <c r="BG173" s="202">
        <f>IF(O173="zákl. přenesená",K173,0)</f>
        <v>0</v>
      </c>
      <c r="BH173" s="202">
        <f>IF(O173="sníž. přenesená",K173,0)</f>
        <v>0</v>
      </c>
      <c r="BI173" s="202">
        <f>IF(O173="nulová",K173,0)</f>
        <v>0</v>
      </c>
      <c r="BJ173" s="17" t="s">
        <v>165</v>
      </c>
      <c r="BK173" s="202">
        <f>ROUND(P173*H173,2)</f>
        <v>0</v>
      </c>
      <c r="BL173" s="17" t="s">
        <v>164</v>
      </c>
      <c r="BM173" s="201" t="s">
        <v>1217</v>
      </c>
    </row>
    <row r="174" spans="1:65" s="2" customFormat="1" ht="11.25">
      <c r="A174" s="34"/>
      <c r="B174" s="35"/>
      <c r="C174" s="36"/>
      <c r="D174" s="203" t="s">
        <v>167</v>
      </c>
      <c r="E174" s="36"/>
      <c r="F174" s="204" t="s">
        <v>272</v>
      </c>
      <c r="G174" s="36"/>
      <c r="H174" s="36"/>
      <c r="I174" s="205"/>
      <c r="J174" s="205"/>
      <c r="K174" s="36"/>
      <c r="L174" s="36"/>
      <c r="M174" s="39"/>
      <c r="N174" s="206"/>
      <c r="O174" s="207"/>
      <c r="P174" s="71"/>
      <c r="Q174" s="71"/>
      <c r="R174" s="71"/>
      <c r="S174" s="71"/>
      <c r="T174" s="71"/>
      <c r="U174" s="71"/>
      <c r="V174" s="71"/>
      <c r="W174" s="71"/>
      <c r="X174" s="72"/>
      <c r="Y174" s="34"/>
      <c r="Z174" s="34"/>
      <c r="AA174" s="34"/>
      <c r="AB174" s="34"/>
      <c r="AC174" s="34"/>
      <c r="AD174" s="34"/>
      <c r="AE174" s="34"/>
      <c r="AT174" s="17" t="s">
        <v>167</v>
      </c>
      <c r="AU174" s="17" t="s">
        <v>165</v>
      </c>
    </row>
    <row r="175" spans="1:65" s="2" customFormat="1" ht="24.2" customHeight="1">
      <c r="A175" s="34"/>
      <c r="B175" s="35"/>
      <c r="C175" s="189" t="s">
        <v>273</v>
      </c>
      <c r="D175" s="189" t="s">
        <v>159</v>
      </c>
      <c r="E175" s="190" t="s">
        <v>274</v>
      </c>
      <c r="F175" s="191" t="s">
        <v>275</v>
      </c>
      <c r="G175" s="192" t="s">
        <v>191</v>
      </c>
      <c r="H175" s="193">
        <v>16</v>
      </c>
      <c r="I175" s="194"/>
      <c r="J175" s="194"/>
      <c r="K175" s="195">
        <f>ROUND(P175*H175,2)</f>
        <v>0</v>
      </c>
      <c r="L175" s="191" t="s">
        <v>163</v>
      </c>
      <c r="M175" s="39"/>
      <c r="N175" s="196" t="s">
        <v>1</v>
      </c>
      <c r="O175" s="197" t="s">
        <v>38</v>
      </c>
      <c r="P175" s="198">
        <f>I175+J175</f>
        <v>0</v>
      </c>
      <c r="Q175" s="198">
        <f>ROUND(I175*H175,2)</f>
        <v>0</v>
      </c>
      <c r="R175" s="198">
        <f>ROUND(J175*H175,2)</f>
        <v>0</v>
      </c>
      <c r="S175" s="71"/>
      <c r="T175" s="199">
        <f>S175*H175</f>
        <v>0</v>
      </c>
      <c r="U175" s="199">
        <v>4.0000000000000003E-5</v>
      </c>
      <c r="V175" s="199">
        <f>U175*H175</f>
        <v>6.4000000000000005E-4</v>
      </c>
      <c r="W175" s="199">
        <v>0</v>
      </c>
      <c r="X175" s="200">
        <f>W175*H175</f>
        <v>0</v>
      </c>
      <c r="Y175" s="34"/>
      <c r="Z175" s="34"/>
      <c r="AA175" s="34"/>
      <c r="AB175" s="34"/>
      <c r="AC175" s="34"/>
      <c r="AD175" s="34"/>
      <c r="AE175" s="34"/>
      <c r="AR175" s="201" t="s">
        <v>164</v>
      </c>
      <c r="AT175" s="201" t="s">
        <v>159</v>
      </c>
      <c r="AU175" s="201" t="s">
        <v>165</v>
      </c>
      <c r="AY175" s="17" t="s">
        <v>156</v>
      </c>
      <c r="BE175" s="202">
        <f>IF(O175="základní",K175,0)</f>
        <v>0</v>
      </c>
      <c r="BF175" s="202">
        <f>IF(O175="snížená",K175,0)</f>
        <v>0</v>
      </c>
      <c r="BG175" s="202">
        <f>IF(O175="zákl. přenesená",K175,0)</f>
        <v>0</v>
      </c>
      <c r="BH175" s="202">
        <f>IF(O175="sníž. přenesená",K175,0)</f>
        <v>0</v>
      </c>
      <c r="BI175" s="202">
        <f>IF(O175="nulová",K175,0)</f>
        <v>0</v>
      </c>
      <c r="BJ175" s="17" t="s">
        <v>165</v>
      </c>
      <c r="BK175" s="202">
        <f>ROUND(P175*H175,2)</f>
        <v>0</v>
      </c>
      <c r="BL175" s="17" t="s">
        <v>164</v>
      </c>
      <c r="BM175" s="201" t="s">
        <v>1218</v>
      </c>
    </row>
    <row r="176" spans="1:65" s="2" customFormat="1" ht="11.25">
      <c r="A176" s="34"/>
      <c r="B176" s="35"/>
      <c r="C176" s="36"/>
      <c r="D176" s="203" t="s">
        <v>167</v>
      </c>
      <c r="E176" s="36"/>
      <c r="F176" s="204" t="s">
        <v>277</v>
      </c>
      <c r="G176" s="36"/>
      <c r="H176" s="36"/>
      <c r="I176" s="205"/>
      <c r="J176" s="205"/>
      <c r="K176" s="36"/>
      <c r="L176" s="36"/>
      <c r="M176" s="39"/>
      <c r="N176" s="206"/>
      <c r="O176" s="207"/>
      <c r="P176" s="71"/>
      <c r="Q176" s="71"/>
      <c r="R176" s="71"/>
      <c r="S176" s="71"/>
      <c r="T176" s="71"/>
      <c r="U176" s="71"/>
      <c r="V176" s="71"/>
      <c r="W176" s="71"/>
      <c r="X176" s="72"/>
      <c r="Y176" s="34"/>
      <c r="Z176" s="34"/>
      <c r="AA176" s="34"/>
      <c r="AB176" s="34"/>
      <c r="AC176" s="34"/>
      <c r="AD176" s="34"/>
      <c r="AE176" s="34"/>
      <c r="AT176" s="17" t="s">
        <v>167</v>
      </c>
      <c r="AU176" s="17" t="s">
        <v>165</v>
      </c>
    </row>
    <row r="177" spans="1:65" s="14" customFormat="1" ht="11.25">
      <c r="B177" s="219"/>
      <c r="C177" s="220"/>
      <c r="D177" s="210" t="s">
        <v>194</v>
      </c>
      <c r="E177" s="221" t="s">
        <v>1</v>
      </c>
      <c r="F177" s="222" t="s">
        <v>204</v>
      </c>
      <c r="G177" s="220"/>
      <c r="H177" s="223">
        <v>8</v>
      </c>
      <c r="I177" s="224"/>
      <c r="J177" s="224"/>
      <c r="K177" s="220"/>
      <c r="L177" s="220"/>
      <c r="M177" s="225"/>
      <c r="N177" s="226"/>
      <c r="O177" s="227"/>
      <c r="P177" s="227"/>
      <c r="Q177" s="227"/>
      <c r="R177" s="227"/>
      <c r="S177" s="227"/>
      <c r="T177" s="227"/>
      <c r="U177" s="227"/>
      <c r="V177" s="227"/>
      <c r="W177" s="227"/>
      <c r="X177" s="228"/>
      <c r="AT177" s="229" t="s">
        <v>194</v>
      </c>
      <c r="AU177" s="229" t="s">
        <v>165</v>
      </c>
      <c r="AV177" s="14" t="s">
        <v>165</v>
      </c>
      <c r="AW177" s="14" t="s">
        <v>5</v>
      </c>
      <c r="AX177" s="14" t="s">
        <v>82</v>
      </c>
      <c r="AY177" s="229" t="s">
        <v>156</v>
      </c>
    </row>
    <row r="178" spans="1:65" s="14" customFormat="1" ht="11.25">
      <c r="B178" s="219"/>
      <c r="C178" s="220"/>
      <c r="D178" s="210" t="s">
        <v>194</v>
      </c>
      <c r="E178" s="220"/>
      <c r="F178" s="222" t="s">
        <v>1219</v>
      </c>
      <c r="G178" s="220"/>
      <c r="H178" s="223">
        <v>16</v>
      </c>
      <c r="I178" s="224"/>
      <c r="J178" s="224"/>
      <c r="K178" s="220"/>
      <c r="L178" s="220"/>
      <c r="M178" s="225"/>
      <c r="N178" s="226"/>
      <c r="O178" s="227"/>
      <c r="P178" s="227"/>
      <c r="Q178" s="227"/>
      <c r="R178" s="227"/>
      <c r="S178" s="227"/>
      <c r="T178" s="227"/>
      <c r="U178" s="227"/>
      <c r="V178" s="227"/>
      <c r="W178" s="227"/>
      <c r="X178" s="228"/>
      <c r="AT178" s="229" t="s">
        <v>194</v>
      </c>
      <c r="AU178" s="229" t="s">
        <v>165</v>
      </c>
      <c r="AV178" s="14" t="s">
        <v>165</v>
      </c>
      <c r="AW178" s="14" t="s">
        <v>4</v>
      </c>
      <c r="AX178" s="14" t="s">
        <v>82</v>
      </c>
      <c r="AY178" s="229" t="s">
        <v>156</v>
      </c>
    </row>
    <row r="179" spans="1:65" s="2" customFormat="1" ht="24.2" customHeight="1">
      <c r="A179" s="34"/>
      <c r="B179" s="35"/>
      <c r="C179" s="189" t="s">
        <v>8</v>
      </c>
      <c r="D179" s="189" t="s">
        <v>159</v>
      </c>
      <c r="E179" s="190" t="s">
        <v>280</v>
      </c>
      <c r="F179" s="191" t="s">
        <v>281</v>
      </c>
      <c r="G179" s="192" t="s">
        <v>191</v>
      </c>
      <c r="H179" s="193">
        <v>13</v>
      </c>
      <c r="I179" s="194"/>
      <c r="J179" s="194"/>
      <c r="K179" s="195">
        <f>ROUND(P179*H179,2)</f>
        <v>0</v>
      </c>
      <c r="L179" s="191" t="s">
        <v>163</v>
      </c>
      <c r="M179" s="39"/>
      <c r="N179" s="196" t="s">
        <v>1</v>
      </c>
      <c r="O179" s="197" t="s">
        <v>38</v>
      </c>
      <c r="P179" s="198">
        <f>I179+J179</f>
        <v>0</v>
      </c>
      <c r="Q179" s="198">
        <f>ROUND(I179*H179,2)</f>
        <v>0</v>
      </c>
      <c r="R179" s="198">
        <f>ROUND(J179*H179,2)</f>
        <v>0</v>
      </c>
      <c r="S179" s="71"/>
      <c r="T179" s="199">
        <f>S179*H179</f>
        <v>0</v>
      </c>
      <c r="U179" s="199">
        <v>4.0000000000000003E-5</v>
      </c>
      <c r="V179" s="199">
        <f>U179*H179</f>
        <v>5.2000000000000006E-4</v>
      </c>
      <c r="W179" s="199">
        <v>0</v>
      </c>
      <c r="X179" s="200">
        <f>W179*H179</f>
        <v>0</v>
      </c>
      <c r="Y179" s="34"/>
      <c r="Z179" s="34"/>
      <c r="AA179" s="34"/>
      <c r="AB179" s="34"/>
      <c r="AC179" s="34"/>
      <c r="AD179" s="34"/>
      <c r="AE179" s="34"/>
      <c r="AR179" s="201" t="s">
        <v>164</v>
      </c>
      <c r="AT179" s="201" t="s">
        <v>159</v>
      </c>
      <c r="AU179" s="201" t="s">
        <v>165</v>
      </c>
      <c r="AY179" s="17" t="s">
        <v>156</v>
      </c>
      <c r="BE179" s="202">
        <f>IF(O179="základní",K179,0)</f>
        <v>0</v>
      </c>
      <c r="BF179" s="202">
        <f>IF(O179="snížená",K179,0)</f>
        <v>0</v>
      </c>
      <c r="BG179" s="202">
        <f>IF(O179="zákl. přenesená",K179,0)</f>
        <v>0</v>
      </c>
      <c r="BH179" s="202">
        <f>IF(O179="sníž. přenesená",K179,0)</f>
        <v>0</v>
      </c>
      <c r="BI179" s="202">
        <f>IF(O179="nulová",K179,0)</f>
        <v>0</v>
      </c>
      <c r="BJ179" s="17" t="s">
        <v>165</v>
      </c>
      <c r="BK179" s="202">
        <f>ROUND(P179*H179,2)</f>
        <v>0</v>
      </c>
      <c r="BL179" s="17" t="s">
        <v>164</v>
      </c>
      <c r="BM179" s="201" t="s">
        <v>1220</v>
      </c>
    </row>
    <row r="180" spans="1:65" s="2" customFormat="1" ht="11.25">
      <c r="A180" s="34"/>
      <c r="B180" s="35"/>
      <c r="C180" s="36"/>
      <c r="D180" s="203" t="s">
        <v>167</v>
      </c>
      <c r="E180" s="36"/>
      <c r="F180" s="204" t="s">
        <v>283</v>
      </c>
      <c r="G180" s="36"/>
      <c r="H180" s="36"/>
      <c r="I180" s="205"/>
      <c r="J180" s="205"/>
      <c r="K180" s="36"/>
      <c r="L180" s="36"/>
      <c r="M180" s="39"/>
      <c r="N180" s="206"/>
      <c r="O180" s="207"/>
      <c r="P180" s="71"/>
      <c r="Q180" s="71"/>
      <c r="R180" s="71"/>
      <c r="S180" s="71"/>
      <c r="T180" s="71"/>
      <c r="U180" s="71"/>
      <c r="V180" s="71"/>
      <c r="W180" s="71"/>
      <c r="X180" s="72"/>
      <c r="Y180" s="34"/>
      <c r="Z180" s="34"/>
      <c r="AA180" s="34"/>
      <c r="AB180" s="34"/>
      <c r="AC180" s="34"/>
      <c r="AD180" s="34"/>
      <c r="AE180" s="34"/>
      <c r="AT180" s="17" t="s">
        <v>167</v>
      </c>
      <c r="AU180" s="17" t="s">
        <v>165</v>
      </c>
    </row>
    <row r="181" spans="1:65" s="2" customFormat="1" ht="24.2" customHeight="1">
      <c r="A181" s="34"/>
      <c r="B181" s="35"/>
      <c r="C181" s="189" t="s">
        <v>597</v>
      </c>
      <c r="D181" s="189" t="s">
        <v>159</v>
      </c>
      <c r="E181" s="190" t="s">
        <v>867</v>
      </c>
      <c r="F181" s="191" t="s">
        <v>868</v>
      </c>
      <c r="G181" s="192" t="s">
        <v>180</v>
      </c>
      <c r="H181" s="193">
        <v>14</v>
      </c>
      <c r="I181" s="194"/>
      <c r="J181" s="194"/>
      <c r="K181" s="195">
        <f>ROUND(P181*H181,2)</f>
        <v>0</v>
      </c>
      <c r="L181" s="191" t="s">
        <v>163</v>
      </c>
      <c r="M181" s="39"/>
      <c r="N181" s="196" t="s">
        <v>1</v>
      </c>
      <c r="O181" s="197" t="s">
        <v>38</v>
      </c>
      <c r="P181" s="198">
        <f>I181+J181</f>
        <v>0</v>
      </c>
      <c r="Q181" s="198">
        <f>ROUND(I181*H181,2)</f>
        <v>0</v>
      </c>
      <c r="R181" s="198">
        <f>ROUND(J181*H181,2)</f>
        <v>0</v>
      </c>
      <c r="S181" s="71"/>
      <c r="T181" s="199">
        <f>S181*H181</f>
        <v>0</v>
      </c>
      <c r="U181" s="199">
        <v>0</v>
      </c>
      <c r="V181" s="199">
        <f>U181*H181</f>
        <v>0</v>
      </c>
      <c r="W181" s="199">
        <v>5.8000000000000003E-2</v>
      </c>
      <c r="X181" s="200">
        <f>W181*H181</f>
        <v>0.81200000000000006</v>
      </c>
      <c r="Y181" s="34"/>
      <c r="Z181" s="34"/>
      <c r="AA181" s="34"/>
      <c r="AB181" s="34"/>
      <c r="AC181" s="34"/>
      <c r="AD181" s="34"/>
      <c r="AE181" s="34"/>
      <c r="AR181" s="201" t="s">
        <v>164</v>
      </c>
      <c r="AT181" s="201" t="s">
        <v>159</v>
      </c>
      <c r="AU181" s="201" t="s">
        <v>165</v>
      </c>
      <c r="AY181" s="17" t="s">
        <v>156</v>
      </c>
      <c r="BE181" s="202">
        <f>IF(O181="základní",K181,0)</f>
        <v>0</v>
      </c>
      <c r="BF181" s="202">
        <f>IF(O181="snížená",K181,0)</f>
        <v>0</v>
      </c>
      <c r="BG181" s="202">
        <f>IF(O181="zákl. přenesená",K181,0)</f>
        <v>0</v>
      </c>
      <c r="BH181" s="202">
        <f>IF(O181="sníž. přenesená",K181,0)</f>
        <v>0</v>
      </c>
      <c r="BI181" s="202">
        <f>IF(O181="nulová",K181,0)</f>
        <v>0</v>
      </c>
      <c r="BJ181" s="17" t="s">
        <v>165</v>
      </c>
      <c r="BK181" s="202">
        <f>ROUND(P181*H181,2)</f>
        <v>0</v>
      </c>
      <c r="BL181" s="17" t="s">
        <v>164</v>
      </c>
      <c r="BM181" s="201" t="s">
        <v>1221</v>
      </c>
    </row>
    <row r="182" spans="1:65" s="2" customFormat="1" ht="11.25">
      <c r="A182" s="34"/>
      <c r="B182" s="35"/>
      <c r="C182" s="36"/>
      <c r="D182" s="203" t="s">
        <v>167</v>
      </c>
      <c r="E182" s="36"/>
      <c r="F182" s="204" t="s">
        <v>870</v>
      </c>
      <c r="G182" s="36"/>
      <c r="H182" s="36"/>
      <c r="I182" s="205"/>
      <c r="J182" s="205"/>
      <c r="K182" s="36"/>
      <c r="L182" s="36"/>
      <c r="M182" s="39"/>
      <c r="N182" s="206"/>
      <c r="O182" s="207"/>
      <c r="P182" s="71"/>
      <c r="Q182" s="71"/>
      <c r="R182" s="71"/>
      <c r="S182" s="71"/>
      <c r="T182" s="71"/>
      <c r="U182" s="71"/>
      <c r="V182" s="71"/>
      <c r="W182" s="71"/>
      <c r="X182" s="72"/>
      <c r="Y182" s="34"/>
      <c r="Z182" s="34"/>
      <c r="AA182" s="34"/>
      <c r="AB182" s="34"/>
      <c r="AC182" s="34"/>
      <c r="AD182" s="34"/>
      <c r="AE182" s="34"/>
      <c r="AT182" s="17" t="s">
        <v>167</v>
      </c>
      <c r="AU182" s="17" t="s">
        <v>165</v>
      </c>
    </row>
    <row r="183" spans="1:65" s="13" customFormat="1" ht="11.25">
      <c r="B183" s="208"/>
      <c r="C183" s="209"/>
      <c r="D183" s="210" t="s">
        <v>194</v>
      </c>
      <c r="E183" s="211" t="s">
        <v>1</v>
      </c>
      <c r="F183" s="212" t="s">
        <v>1222</v>
      </c>
      <c r="G183" s="209"/>
      <c r="H183" s="211" t="s">
        <v>1</v>
      </c>
      <c r="I183" s="213"/>
      <c r="J183" s="213"/>
      <c r="K183" s="209"/>
      <c r="L183" s="209"/>
      <c r="M183" s="214"/>
      <c r="N183" s="215"/>
      <c r="O183" s="216"/>
      <c r="P183" s="216"/>
      <c r="Q183" s="216"/>
      <c r="R183" s="216"/>
      <c r="S183" s="216"/>
      <c r="T183" s="216"/>
      <c r="U183" s="216"/>
      <c r="V183" s="216"/>
      <c r="W183" s="216"/>
      <c r="X183" s="217"/>
      <c r="AT183" s="218" t="s">
        <v>194</v>
      </c>
      <c r="AU183" s="218" t="s">
        <v>165</v>
      </c>
      <c r="AV183" s="13" t="s">
        <v>82</v>
      </c>
      <c r="AW183" s="13" t="s">
        <v>5</v>
      </c>
      <c r="AX183" s="13" t="s">
        <v>74</v>
      </c>
      <c r="AY183" s="218" t="s">
        <v>156</v>
      </c>
    </row>
    <row r="184" spans="1:65" s="14" customFormat="1" ht="11.25">
      <c r="B184" s="219"/>
      <c r="C184" s="220"/>
      <c r="D184" s="210" t="s">
        <v>194</v>
      </c>
      <c r="E184" s="221" t="s">
        <v>1</v>
      </c>
      <c r="F184" s="222" t="s">
        <v>236</v>
      </c>
      <c r="G184" s="220"/>
      <c r="H184" s="223">
        <v>14</v>
      </c>
      <c r="I184" s="224"/>
      <c r="J184" s="224"/>
      <c r="K184" s="220"/>
      <c r="L184" s="220"/>
      <c r="M184" s="225"/>
      <c r="N184" s="226"/>
      <c r="O184" s="227"/>
      <c r="P184" s="227"/>
      <c r="Q184" s="227"/>
      <c r="R184" s="227"/>
      <c r="S184" s="227"/>
      <c r="T184" s="227"/>
      <c r="U184" s="227"/>
      <c r="V184" s="227"/>
      <c r="W184" s="227"/>
      <c r="X184" s="228"/>
      <c r="AT184" s="229" t="s">
        <v>194</v>
      </c>
      <c r="AU184" s="229" t="s">
        <v>165</v>
      </c>
      <c r="AV184" s="14" t="s">
        <v>165</v>
      </c>
      <c r="AW184" s="14" t="s">
        <v>5</v>
      </c>
      <c r="AX184" s="14" t="s">
        <v>82</v>
      </c>
      <c r="AY184" s="229" t="s">
        <v>156</v>
      </c>
    </row>
    <row r="185" spans="1:65" s="2" customFormat="1" ht="33" customHeight="1">
      <c r="A185" s="34"/>
      <c r="B185" s="35"/>
      <c r="C185" s="189" t="s">
        <v>601</v>
      </c>
      <c r="D185" s="189" t="s">
        <v>159</v>
      </c>
      <c r="E185" s="190" t="s">
        <v>872</v>
      </c>
      <c r="F185" s="191" t="s">
        <v>873</v>
      </c>
      <c r="G185" s="192" t="s">
        <v>175</v>
      </c>
      <c r="H185" s="193">
        <v>1</v>
      </c>
      <c r="I185" s="194"/>
      <c r="J185" s="194"/>
      <c r="K185" s="195">
        <f>ROUND(P185*H185,2)</f>
        <v>0</v>
      </c>
      <c r="L185" s="191" t="s">
        <v>163</v>
      </c>
      <c r="M185" s="39"/>
      <c r="N185" s="196" t="s">
        <v>1</v>
      </c>
      <c r="O185" s="197" t="s">
        <v>38</v>
      </c>
      <c r="P185" s="198">
        <f>I185+J185</f>
        <v>0</v>
      </c>
      <c r="Q185" s="198">
        <f>ROUND(I185*H185,2)</f>
        <v>0</v>
      </c>
      <c r="R185" s="198">
        <f>ROUND(J185*H185,2)</f>
        <v>0</v>
      </c>
      <c r="S185" s="71"/>
      <c r="T185" s="199">
        <f>S185*H185</f>
        <v>0</v>
      </c>
      <c r="U185" s="199">
        <v>0.22721</v>
      </c>
      <c r="V185" s="199">
        <f>U185*H185</f>
        <v>0.22721</v>
      </c>
      <c r="W185" s="199">
        <v>0.17299999999999999</v>
      </c>
      <c r="X185" s="200">
        <f>W185*H185</f>
        <v>0.17299999999999999</v>
      </c>
      <c r="Y185" s="34"/>
      <c r="Z185" s="34"/>
      <c r="AA185" s="34"/>
      <c r="AB185" s="34"/>
      <c r="AC185" s="34"/>
      <c r="AD185" s="34"/>
      <c r="AE185" s="34"/>
      <c r="AR185" s="201" t="s">
        <v>164</v>
      </c>
      <c r="AT185" s="201" t="s">
        <v>159</v>
      </c>
      <c r="AU185" s="201" t="s">
        <v>165</v>
      </c>
      <c r="AY185" s="17" t="s">
        <v>156</v>
      </c>
      <c r="BE185" s="202">
        <f>IF(O185="základní",K185,0)</f>
        <v>0</v>
      </c>
      <c r="BF185" s="202">
        <f>IF(O185="snížená",K185,0)</f>
        <v>0</v>
      </c>
      <c r="BG185" s="202">
        <f>IF(O185="zákl. přenesená",K185,0)</f>
        <v>0</v>
      </c>
      <c r="BH185" s="202">
        <f>IF(O185="sníž. přenesená",K185,0)</f>
        <v>0</v>
      </c>
      <c r="BI185" s="202">
        <f>IF(O185="nulová",K185,0)</f>
        <v>0</v>
      </c>
      <c r="BJ185" s="17" t="s">
        <v>165</v>
      </c>
      <c r="BK185" s="202">
        <f>ROUND(P185*H185,2)</f>
        <v>0</v>
      </c>
      <c r="BL185" s="17" t="s">
        <v>164</v>
      </c>
      <c r="BM185" s="201" t="s">
        <v>1223</v>
      </c>
    </row>
    <row r="186" spans="1:65" s="2" customFormat="1" ht="11.25">
      <c r="A186" s="34"/>
      <c r="B186" s="35"/>
      <c r="C186" s="36"/>
      <c r="D186" s="203" t="s">
        <v>167</v>
      </c>
      <c r="E186" s="36"/>
      <c r="F186" s="204" t="s">
        <v>875</v>
      </c>
      <c r="G186" s="36"/>
      <c r="H186" s="36"/>
      <c r="I186" s="205"/>
      <c r="J186" s="205"/>
      <c r="K186" s="36"/>
      <c r="L186" s="36"/>
      <c r="M186" s="39"/>
      <c r="N186" s="206"/>
      <c r="O186" s="207"/>
      <c r="P186" s="71"/>
      <c r="Q186" s="71"/>
      <c r="R186" s="71"/>
      <c r="S186" s="71"/>
      <c r="T186" s="71"/>
      <c r="U186" s="71"/>
      <c r="V186" s="71"/>
      <c r="W186" s="71"/>
      <c r="X186" s="72"/>
      <c r="Y186" s="34"/>
      <c r="Z186" s="34"/>
      <c r="AA186" s="34"/>
      <c r="AB186" s="34"/>
      <c r="AC186" s="34"/>
      <c r="AD186" s="34"/>
      <c r="AE186" s="34"/>
      <c r="AT186" s="17" t="s">
        <v>167</v>
      </c>
      <c r="AU186" s="17" t="s">
        <v>165</v>
      </c>
    </row>
    <row r="187" spans="1:65" s="13" customFormat="1" ht="11.25">
      <c r="B187" s="208"/>
      <c r="C187" s="209"/>
      <c r="D187" s="210" t="s">
        <v>194</v>
      </c>
      <c r="E187" s="211" t="s">
        <v>1</v>
      </c>
      <c r="F187" s="212" t="s">
        <v>1222</v>
      </c>
      <c r="G187" s="209"/>
      <c r="H187" s="211" t="s">
        <v>1</v>
      </c>
      <c r="I187" s="213"/>
      <c r="J187" s="213"/>
      <c r="K187" s="209"/>
      <c r="L187" s="209"/>
      <c r="M187" s="214"/>
      <c r="N187" s="215"/>
      <c r="O187" s="216"/>
      <c r="P187" s="216"/>
      <c r="Q187" s="216"/>
      <c r="R187" s="216"/>
      <c r="S187" s="216"/>
      <c r="T187" s="216"/>
      <c r="U187" s="216"/>
      <c r="V187" s="216"/>
      <c r="W187" s="216"/>
      <c r="X187" s="217"/>
      <c r="AT187" s="218" t="s">
        <v>194</v>
      </c>
      <c r="AU187" s="218" t="s">
        <v>165</v>
      </c>
      <c r="AV187" s="13" t="s">
        <v>82</v>
      </c>
      <c r="AW187" s="13" t="s">
        <v>5</v>
      </c>
      <c r="AX187" s="13" t="s">
        <v>74</v>
      </c>
      <c r="AY187" s="218" t="s">
        <v>156</v>
      </c>
    </row>
    <row r="188" spans="1:65" s="14" customFormat="1" ht="11.25">
      <c r="B188" s="219"/>
      <c r="C188" s="220"/>
      <c r="D188" s="210" t="s">
        <v>194</v>
      </c>
      <c r="E188" s="221" t="s">
        <v>1</v>
      </c>
      <c r="F188" s="222" t="s">
        <v>82</v>
      </c>
      <c r="G188" s="220"/>
      <c r="H188" s="223">
        <v>1</v>
      </c>
      <c r="I188" s="224"/>
      <c r="J188" s="224"/>
      <c r="K188" s="220"/>
      <c r="L188" s="220"/>
      <c r="M188" s="225"/>
      <c r="N188" s="226"/>
      <c r="O188" s="227"/>
      <c r="P188" s="227"/>
      <c r="Q188" s="227"/>
      <c r="R188" s="227"/>
      <c r="S188" s="227"/>
      <c r="T188" s="227"/>
      <c r="U188" s="227"/>
      <c r="V188" s="227"/>
      <c r="W188" s="227"/>
      <c r="X188" s="228"/>
      <c r="AT188" s="229" t="s">
        <v>194</v>
      </c>
      <c r="AU188" s="229" t="s">
        <v>165</v>
      </c>
      <c r="AV188" s="14" t="s">
        <v>165</v>
      </c>
      <c r="AW188" s="14" t="s">
        <v>5</v>
      </c>
      <c r="AX188" s="14" t="s">
        <v>82</v>
      </c>
      <c r="AY188" s="229" t="s">
        <v>156</v>
      </c>
    </row>
    <row r="189" spans="1:65" s="2" customFormat="1" ht="37.9" customHeight="1">
      <c r="A189" s="34"/>
      <c r="B189" s="35"/>
      <c r="C189" s="189" t="s">
        <v>606</v>
      </c>
      <c r="D189" s="189" t="s">
        <v>159</v>
      </c>
      <c r="E189" s="190" t="s">
        <v>877</v>
      </c>
      <c r="F189" s="191" t="s">
        <v>878</v>
      </c>
      <c r="G189" s="192" t="s">
        <v>180</v>
      </c>
      <c r="H189" s="193">
        <v>11</v>
      </c>
      <c r="I189" s="194"/>
      <c r="J189" s="194"/>
      <c r="K189" s="195">
        <f>ROUND(P189*H189,2)</f>
        <v>0</v>
      </c>
      <c r="L189" s="191" t="s">
        <v>163</v>
      </c>
      <c r="M189" s="39"/>
      <c r="N189" s="196" t="s">
        <v>1</v>
      </c>
      <c r="O189" s="197" t="s">
        <v>38</v>
      </c>
      <c r="P189" s="198">
        <f>I189+J189</f>
        <v>0</v>
      </c>
      <c r="Q189" s="198">
        <f>ROUND(I189*H189,2)</f>
        <v>0</v>
      </c>
      <c r="R189" s="198">
        <f>ROUND(J189*H189,2)</f>
        <v>0</v>
      </c>
      <c r="S189" s="71"/>
      <c r="T189" s="199">
        <f>S189*H189</f>
        <v>0</v>
      </c>
      <c r="U189" s="199">
        <v>3.47E-3</v>
      </c>
      <c r="V189" s="199">
        <f>U189*H189</f>
        <v>3.8170000000000003E-2</v>
      </c>
      <c r="W189" s="199">
        <v>0</v>
      </c>
      <c r="X189" s="200">
        <f>W189*H189</f>
        <v>0</v>
      </c>
      <c r="Y189" s="34"/>
      <c r="Z189" s="34"/>
      <c r="AA189" s="34"/>
      <c r="AB189" s="34"/>
      <c r="AC189" s="34"/>
      <c r="AD189" s="34"/>
      <c r="AE189" s="34"/>
      <c r="AR189" s="201" t="s">
        <v>164</v>
      </c>
      <c r="AT189" s="201" t="s">
        <v>159</v>
      </c>
      <c r="AU189" s="201" t="s">
        <v>165</v>
      </c>
      <c r="AY189" s="17" t="s">
        <v>156</v>
      </c>
      <c r="BE189" s="202">
        <f>IF(O189="základní",K189,0)</f>
        <v>0</v>
      </c>
      <c r="BF189" s="202">
        <f>IF(O189="snížená",K189,0)</f>
        <v>0</v>
      </c>
      <c r="BG189" s="202">
        <f>IF(O189="zákl. přenesená",K189,0)</f>
        <v>0</v>
      </c>
      <c r="BH189" s="202">
        <f>IF(O189="sníž. přenesená",K189,0)</f>
        <v>0</v>
      </c>
      <c r="BI189" s="202">
        <f>IF(O189="nulová",K189,0)</f>
        <v>0</v>
      </c>
      <c r="BJ189" s="17" t="s">
        <v>165</v>
      </c>
      <c r="BK189" s="202">
        <f>ROUND(P189*H189,2)</f>
        <v>0</v>
      </c>
      <c r="BL189" s="17" t="s">
        <v>164</v>
      </c>
      <c r="BM189" s="201" t="s">
        <v>1224</v>
      </c>
    </row>
    <row r="190" spans="1:65" s="2" customFormat="1" ht="11.25">
      <c r="A190" s="34"/>
      <c r="B190" s="35"/>
      <c r="C190" s="36"/>
      <c r="D190" s="203" t="s">
        <v>167</v>
      </c>
      <c r="E190" s="36"/>
      <c r="F190" s="204" t="s">
        <v>880</v>
      </c>
      <c r="G190" s="36"/>
      <c r="H190" s="36"/>
      <c r="I190" s="205"/>
      <c r="J190" s="205"/>
      <c r="K190" s="36"/>
      <c r="L190" s="36"/>
      <c r="M190" s="39"/>
      <c r="N190" s="206"/>
      <c r="O190" s="207"/>
      <c r="P190" s="71"/>
      <c r="Q190" s="71"/>
      <c r="R190" s="71"/>
      <c r="S190" s="71"/>
      <c r="T190" s="71"/>
      <c r="U190" s="71"/>
      <c r="V190" s="71"/>
      <c r="W190" s="71"/>
      <c r="X190" s="72"/>
      <c r="Y190" s="34"/>
      <c r="Z190" s="34"/>
      <c r="AA190" s="34"/>
      <c r="AB190" s="34"/>
      <c r="AC190" s="34"/>
      <c r="AD190" s="34"/>
      <c r="AE190" s="34"/>
      <c r="AT190" s="17" t="s">
        <v>167</v>
      </c>
      <c r="AU190" s="17" t="s">
        <v>165</v>
      </c>
    </row>
    <row r="191" spans="1:65" s="2" customFormat="1" ht="24">
      <c r="A191" s="34"/>
      <c r="B191" s="35"/>
      <c r="C191" s="189" t="s">
        <v>292</v>
      </c>
      <c r="D191" s="189" t="s">
        <v>159</v>
      </c>
      <c r="E191" s="190" t="s">
        <v>293</v>
      </c>
      <c r="F191" s="191" t="s">
        <v>294</v>
      </c>
      <c r="G191" s="192" t="s">
        <v>287</v>
      </c>
      <c r="H191" s="193">
        <v>1.5</v>
      </c>
      <c r="I191" s="194"/>
      <c r="J191" s="194"/>
      <c r="K191" s="195">
        <f>ROUND(P191*H191,2)</f>
        <v>0</v>
      </c>
      <c r="L191" s="191" t="s">
        <v>163</v>
      </c>
      <c r="M191" s="39"/>
      <c r="N191" s="196" t="s">
        <v>1</v>
      </c>
      <c r="O191" s="197" t="s">
        <v>38</v>
      </c>
      <c r="P191" s="198">
        <f>I191+J191</f>
        <v>0</v>
      </c>
      <c r="Q191" s="198">
        <f>ROUND(I191*H191,2)</f>
        <v>0</v>
      </c>
      <c r="R191" s="198">
        <f>ROUND(J191*H191,2)</f>
        <v>0</v>
      </c>
      <c r="S191" s="71"/>
      <c r="T191" s="199">
        <f>S191*H191</f>
        <v>0</v>
      </c>
      <c r="U191" s="199">
        <v>0</v>
      </c>
      <c r="V191" s="199">
        <f>U191*H191</f>
        <v>0</v>
      </c>
      <c r="W191" s="199">
        <v>1.671</v>
      </c>
      <c r="X191" s="200">
        <f>W191*H191</f>
        <v>2.5065</v>
      </c>
      <c r="Y191" s="34"/>
      <c r="Z191" s="34"/>
      <c r="AA191" s="34"/>
      <c r="AB191" s="34"/>
      <c r="AC191" s="34"/>
      <c r="AD191" s="34"/>
      <c r="AE191" s="34"/>
      <c r="AR191" s="201" t="s">
        <v>164</v>
      </c>
      <c r="AT191" s="201" t="s">
        <v>159</v>
      </c>
      <c r="AU191" s="201" t="s">
        <v>165</v>
      </c>
      <c r="AY191" s="17" t="s">
        <v>156</v>
      </c>
      <c r="BE191" s="202">
        <f>IF(O191="základní",K191,0)</f>
        <v>0</v>
      </c>
      <c r="BF191" s="202">
        <f>IF(O191="snížená",K191,0)</f>
        <v>0</v>
      </c>
      <c r="BG191" s="202">
        <f>IF(O191="zákl. přenesená",K191,0)</f>
        <v>0</v>
      </c>
      <c r="BH191" s="202">
        <f>IF(O191="sníž. přenesená",K191,0)</f>
        <v>0</v>
      </c>
      <c r="BI191" s="202">
        <f>IF(O191="nulová",K191,0)</f>
        <v>0</v>
      </c>
      <c r="BJ191" s="17" t="s">
        <v>165</v>
      </c>
      <c r="BK191" s="202">
        <f>ROUND(P191*H191,2)</f>
        <v>0</v>
      </c>
      <c r="BL191" s="17" t="s">
        <v>164</v>
      </c>
      <c r="BM191" s="201" t="s">
        <v>1225</v>
      </c>
    </row>
    <row r="192" spans="1:65" s="2" customFormat="1" ht="11.25">
      <c r="A192" s="34"/>
      <c r="B192" s="35"/>
      <c r="C192" s="36"/>
      <c r="D192" s="203" t="s">
        <v>167</v>
      </c>
      <c r="E192" s="36"/>
      <c r="F192" s="204" t="s">
        <v>296</v>
      </c>
      <c r="G192" s="36"/>
      <c r="H192" s="36"/>
      <c r="I192" s="205"/>
      <c r="J192" s="205"/>
      <c r="K192" s="36"/>
      <c r="L192" s="36"/>
      <c r="M192" s="39"/>
      <c r="N192" s="206"/>
      <c r="O192" s="207"/>
      <c r="P192" s="71"/>
      <c r="Q192" s="71"/>
      <c r="R192" s="71"/>
      <c r="S192" s="71"/>
      <c r="T192" s="71"/>
      <c r="U192" s="71"/>
      <c r="V192" s="71"/>
      <c r="W192" s="71"/>
      <c r="X192" s="72"/>
      <c r="Y192" s="34"/>
      <c r="Z192" s="34"/>
      <c r="AA192" s="34"/>
      <c r="AB192" s="34"/>
      <c r="AC192" s="34"/>
      <c r="AD192" s="34"/>
      <c r="AE192" s="34"/>
      <c r="AT192" s="17" t="s">
        <v>167</v>
      </c>
      <c r="AU192" s="17" t="s">
        <v>165</v>
      </c>
    </row>
    <row r="193" spans="1:65" s="13" customFormat="1" ht="11.25">
      <c r="B193" s="208"/>
      <c r="C193" s="209"/>
      <c r="D193" s="210" t="s">
        <v>194</v>
      </c>
      <c r="E193" s="211" t="s">
        <v>1</v>
      </c>
      <c r="F193" s="212" t="s">
        <v>1006</v>
      </c>
      <c r="G193" s="209"/>
      <c r="H193" s="211" t="s">
        <v>1</v>
      </c>
      <c r="I193" s="213"/>
      <c r="J193" s="213"/>
      <c r="K193" s="209"/>
      <c r="L193" s="209"/>
      <c r="M193" s="214"/>
      <c r="N193" s="215"/>
      <c r="O193" s="216"/>
      <c r="P193" s="216"/>
      <c r="Q193" s="216"/>
      <c r="R193" s="216"/>
      <c r="S193" s="216"/>
      <c r="T193" s="216"/>
      <c r="U193" s="216"/>
      <c r="V193" s="216"/>
      <c r="W193" s="216"/>
      <c r="X193" s="217"/>
      <c r="AT193" s="218" t="s">
        <v>194</v>
      </c>
      <c r="AU193" s="218" t="s">
        <v>165</v>
      </c>
      <c r="AV193" s="13" t="s">
        <v>82</v>
      </c>
      <c r="AW193" s="13" t="s">
        <v>5</v>
      </c>
      <c r="AX193" s="13" t="s">
        <v>74</v>
      </c>
      <c r="AY193" s="218" t="s">
        <v>156</v>
      </c>
    </row>
    <row r="194" spans="1:65" s="14" customFormat="1" ht="11.25">
      <c r="B194" s="219"/>
      <c r="C194" s="220"/>
      <c r="D194" s="210" t="s">
        <v>194</v>
      </c>
      <c r="E194" s="221" t="s">
        <v>1</v>
      </c>
      <c r="F194" s="222" t="s">
        <v>1226</v>
      </c>
      <c r="G194" s="220"/>
      <c r="H194" s="223">
        <v>1.5</v>
      </c>
      <c r="I194" s="224"/>
      <c r="J194" s="224"/>
      <c r="K194" s="220"/>
      <c r="L194" s="220"/>
      <c r="M194" s="225"/>
      <c r="N194" s="226"/>
      <c r="O194" s="227"/>
      <c r="P194" s="227"/>
      <c r="Q194" s="227"/>
      <c r="R194" s="227"/>
      <c r="S194" s="227"/>
      <c r="T194" s="227"/>
      <c r="U194" s="227"/>
      <c r="V194" s="227"/>
      <c r="W194" s="227"/>
      <c r="X194" s="228"/>
      <c r="AT194" s="229" t="s">
        <v>194</v>
      </c>
      <c r="AU194" s="229" t="s">
        <v>165</v>
      </c>
      <c r="AV194" s="14" t="s">
        <v>165</v>
      </c>
      <c r="AW194" s="14" t="s">
        <v>5</v>
      </c>
      <c r="AX194" s="14" t="s">
        <v>74</v>
      </c>
      <c r="AY194" s="229" t="s">
        <v>156</v>
      </c>
    </row>
    <row r="195" spans="1:65" s="15" customFormat="1" ht="11.25">
      <c r="B195" s="230"/>
      <c r="C195" s="231"/>
      <c r="D195" s="210" t="s">
        <v>194</v>
      </c>
      <c r="E195" s="232" t="s">
        <v>1</v>
      </c>
      <c r="F195" s="233" t="s">
        <v>197</v>
      </c>
      <c r="G195" s="231"/>
      <c r="H195" s="234">
        <v>1.5</v>
      </c>
      <c r="I195" s="235"/>
      <c r="J195" s="235"/>
      <c r="K195" s="231"/>
      <c r="L195" s="231"/>
      <c r="M195" s="236"/>
      <c r="N195" s="237"/>
      <c r="O195" s="238"/>
      <c r="P195" s="238"/>
      <c r="Q195" s="238"/>
      <c r="R195" s="238"/>
      <c r="S195" s="238"/>
      <c r="T195" s="238"/>
      <c r="U195" s="238"/>
      <c r="V195" s="238"/>
      <c r="W195" s="238"/>
      <c r="X195" s="239"/>
      <c r="AT195" s="240" t="s">
        <v>194</v>
      </c>
      <c r="AU195" s="240" t="s">
        <v>165</v>
      </c>
      <c r="AV195" s="15" t="s">
        <v>164</v>
      </c>
      <c r="AW195" s="15" t="s">
        <v>5</v>
      </c>
      <c r="AX195" s="15" t="s">
        <v>82</v>
      </c>
      <c r="AY195" s="240" t="s">
        <v>156</v>
      </c>
    </row>
    <row r="196" spans="1:65" s="2" customFormat="1" ht="24.2" customHeight="1">
      <c r="A196" s="34"/>
      <c r="B196" s="35"/>
      <c r="C196" s="189" t="s">
        <v>278</v>
      </c>
      <c r="D196" s="189" t="s">
        <v>159</v>
      </c>
      <c r="E196" s="190" t="s">
        <v>299</v>
      </c>
      <c r="F196" s="191" t="s">
        <v>300</v>
      </c>
      <c r="G196" s="192" t="s">
        <v>162</v>
      </c>
      <c r="H196" s="193">
        <v>1</v>
      </c>
      <c r="I196" s="194"/>
      <c r="J196" s="194"/>
      <c r="K196" s="195">
        <f>ROUND(P196*H196,2)</f>
        <v>0</v>
      </c>
      <c r="L196" s="191" t="s">
        <v>163</v>
      </c>
      <c r="M196" s="39"/>
      <c r="N196" s="196" t="s">
        <v>1</v>
      </c>
      <c r="O196" s="197" t="s">
        <v>38</v>
      </c>
      <c r="P196" s="198">
        <f>I196+J196</f>
        <v>0</v>
      </c>
      <c r="Q196" s="198">
        <f>ROUND(I196*H196,2)</f>
        <v>0</v>
      </c>
      <c r="R196" s="198">
        <f>ROUND(J196*H196,2)</f>
        <v>0</v>
      </c>
      <c r="S196" s="71"/>
      <c r="T196" s="199">
        <f>S196*H196</f>
        <v>0</v>
      </c>
      <c r="U196" s="199">
        <v>0</v>
      </c>
      <c r="V196" s="199">
        <f>U196*H196</f>
        <v>0</v>
      </c>
      <c r="W196" s="199">
        <v>0.68500000000000005</v>
      </c>
      <c r="X196" s="200">
        <f>W196*H196</f>
        <v>0.68500000000000005</v>
      </c>
      <c r="Y196" s="34"/>
      <c r="Z196" s="34"/>
      <c r="AA196" s="34"/>
      <c r="AB196" s="34"/>
      <c r="AC196" s="34"/>
      <c r="AD196" s="34"/>
      <c r="AE196" s="34"/>
      <c r="AR196" s="201" t="s">
        <v>164</v>
      </c>
      <c r="AT196" s="201" t="s">
        <v>159</v>
      </c>
      <c r="AU196" s="201" t="s">
        <v>165</v>
      </c>
      <c r="AY196" s="17" t="s">
        <v>156</v>
      </c>
      <c r="BE196" s="202">
        <f>IF(O196="základní",K196,0)</f>
        <v>0</v>
      </c>
      <c r="BF196" s="202">
        <f>IF(O196="snížená",K196,0)</f>
        <v>0</v>
      </c>
      <c r="BG196" s="202">
        <f>IF(O196="zákl. přenesená",K196,0)</f>
        <v>0</v>
      </c>
      <c r="BH196" s="202">
        <f>IF(O196="sníž. přenesená",K196,0)</f>
        <v>0</v>
      </c>
      <c r="BI196" s="202">
        <f>IF(O196="nulová",K196,0)</f>
        <v>0</v>
      </c>
      <c r="BJ196" s="17" t="s">
        <v>165</v>
      </c>
      <c r="BK196" s="202">
        <f>ROUND(P196*H196,2)</f>
        <v>0</v>
      </c>
      <c r="BL196" s="17" t="s">
        <v>164</v>
      </c>
      <c r="BM196" s="201" t="s">
        <v>1227</v>
      </c>
    </row>
    <row r="197" spans="1:65" s="2" customFormat="1" ht="11.25">
      <c r="A197" s="34"/>
      <c r="B197" s="35"/>
      <c r="C197" s="36"/>
      <c r="D197" s="203" t="s">
        <v>167</v>
      </c>
      <c r="E197" s="36"/>
      <c r="F197" s="204" t="s">
        <v>302</v>
      </c>
      <c r="G197" s="36"/>
      <c r="H197" s="36"/>
      <c r="I197" s="205"/>
      <c r="J197" s="205"/>
      <c r="K197" s="36"/>
      <c r="L197" s="36"/>
      <c r="M197" s="39"/>
      <c r="N197" s="206"/>
      <c r="O197" s="207"/>
      <c r="P197" s="71"/>
      <c r="Q197" s="71"/>
      <c r="R197" s="71"/>
      <c r="S197" s="71"/>
      <c r="T197" s="71"/>
      <c r="U197" s="71"/>
      <c r="V197" s="71"/>
      <c r="W197" s="71"/>
      <c r="X197" s="72"/>
      <c r="Y197" s="34"/>
      <c r="Z197" s="34"/>
      <c r="AA197" s="34"/>
      <c r="AB197" s="34"/>
      <c r="AC197" s="34"/>
      <c r="AD197" s="34"/>
      <c r="AE197" s="34"/>
      <c r="AT197" s="17" t="s">
        <v>167</v>
      </c>
      <c r="AU197" s="17" t="s">
        <v>165</v>
      </c>
    </row>
    <row r="198" spans="1:65" s="13" customFormat="1" ht="11.25">
      <c r="B198" s="208"/>
      <c r="C198" s="209"/>
      <c r="D198" s="210" t="s">
        <v>194</v>
      </c>
      <c r="E198" s="211" t="s">
        <v>1</v>
      </c>
      <c r="F198" s="212" t="s">
        <v>303</v>
      </c>
      <c r="G198" s="209"/>
      <c r="H198" s="211" t="s">
        <v>1</v>
      </c>
      <c r="I198" s="213"/>
      <c r="J198" s="213"/>
      <c r="K198" s="209"/>
      <c r="L198" s="209"/>
      <c r="M198" s="214"/>
      <c r="N198" s="215"/>
      <c r="O198" s="216"/>
      <c r="P198" s="216"/>
      <c r="Q198" s="216"/>
      <c r="R198" s="216"/>
      <c r="S198" s="216"/>
      <c r="T198" s="216"/>
      <c r="U198" s="216"/>
      <c r="V198" s="216"/>
      <c r="W198" s="216"/>
      <c r="X198" s="217"/>
      <c r="AT198" s="218" t="s">
        <v>194</v>
      </c>
      <c r="AU198" s="218" t="s">
        <v>165</v>
      </c>
      <c r="AV198" s="13" t="s">
        <v>82</v>
      </c>
      <c r="AW198" s="13" t="s">
        <v>5</v>
      </c>
      <c r="AX198" s="13" t="s">
        <v>74</v>
      </c>
      <c r="AY198" s="218" t="s">
        <v>156</v>
      </c>
    </row>
    <row r="199" spans="1:65" s="14" customFormat="1" ht="11.25">
      <c r="B199" s="219"/>
      <c r="C199" s="220"/>
      <c r="D199" s="210" t="s">
        <v>194</v>
      </c>
      <c r="E199" s="221" t="s">
        <v>1</v>
      </c>
      <c r="F199" s="222" t="s">
        <v>82</v>
      </c>
      <c r="G199" s="220"/>
      <c r="H199" s="223">
        <v>1</v>
      </c>
      <c r="I199" s="224"/>
      <c r="J199" s="224"/>
      <c r="K199" s="220"/>
      <c r="L199" s="220"/>
      <c r="M199" s="225"/>
      <c r="N199" s="226"/>
      <c r="O199" s="227"/>
      <c r="P199" s="227"/>
      <c r="Q199" s="227"/>
      <c r="R199" s="227"/>
      <c r="S199" s="227"/>
      <c r="T199" s="227"/>
      <c r="U199" s="227"/>
      <c r="V199" s="227"/>
      <c r="W199" s="227"/>
      <c r="X199" s="228"/>
      <c r="AT199" s="229" t="s">
        <v>194</v>
      </c>
      <c r="AU199" s="229" t="s">
        <v>165</v>
      </c>
      <c r="AV199" s="14" t="s">
        <v>165</v>
      </c>
      <c r="AW199" s="14" t="s">
        <v>5</v>
      </c>
      <c r="AX199" s="14" t="s">
        <v>82</v>
      </c>
      <c r="AY199" s="229" t="s">
        <v>156</v>
      </c>
    </row>
    <row r="200" spans="1:65" s="2" customFormat="1" ht="37.9" customHeight="1">
      <c r="A200" s="34"/>
      <c r="B200" s="35"/>
      <c r="C200" s="189" t="s">
        <v>304</v>
      </c>
      <c r="D200" s="189" t="s">
        <v>159</v>
      </c>
      <c r="E200" s="190" t="s">
        <v>305</v>
      </c>
      <c r="F200" s="191" t="s">
        <v>306</v>
      </c>
      <c r="G200" s="192" t="s">
        <v>191</v>
      </c>
      <c r="H200" s="193">
        <v>58</v>
      </c>
      <c r="I200" s="194"/>
      <c r="J200" s="194"/>
      <c r="K200" s="195">
        <f>ROUND(P200*H200,2)</f>
        <v>0</v>
      </c>
      <c r="L200" s="191" t="s">
        <v>163</v>
      </c>
      <c r="M200" s="39"/>
      <c r="N200" s="196" t="s">
        <v>1</v>
      </c>
      <c r="O200" s="197" t="s">
        <v>38</v>
      </c>
      <c r="P200" s="198">
        <f>I200+J200</f>
        <v>0</v>
      </c>
      <c r="Q200" s="198">
        <f>ROUND(I200*H200,2)</f>
        <v>0</v>
      </c>
      <c r="R200" s="198">
        <f>ROUND(J200*H200,2)</f>
        <v>0</v>
      </c>
      <c r="S200" s="71"/>
      <c r="T200" s="199">
        <f>S200*H200</f>
        <v>0</v>
      </c>
      <c r="U200" s="199">
        <v>0</v>
      </c>
      <c r="V200" s="199">
        <f>U200*H200</f>
        <v>0</v>
      </c>
      <c r="W200" s="199">
        <v>0.02</v>
      </c>
      <c r="X200" s="200">
        <f>W200*H200</f>
        <v>1.1599999999999999</v>
      </c>
      <c r="Y200" s="34"/>
      <c r="Z200" s="34"/>
      <c r="AA200" s="34"/>
      <c r="AB200" s="34"/>
      <c r="AC200" s="34"/>
      <c r="AD200" s="34"/>
      <c r="AE200" s="34"/>
      <c r="AR200" s="201" t="s">
        <v>164</v>
      </c>
      <c r="AT200" s="201" t="s">
        <v>159</v>
      </c>
      <c r="AU200" s="201" t="s">
        <v>165</v>
      </c>
      <c r="AY200" s="17" t="s">
        <v>156</v>
      </c>
      <c r="BE200" s="202">
        <f>IF(O200="základní",K200,0)</f>
        <v>0</v>
      </c>
      <c r="BF200" s="202">
        <f>IF(O200="snížená",K200,0)</f>
        <v>0</v>
      </c>
      <c r="BG200" s="202">
        <f>IF(O200="zákl. přenesená",K200,0)</f>
        <v>0</v>
      </c>
      <c r="BH200" s="202">
        <f>IF(O200="sníž. přenesená",K200,0)</f>
        <v>0</v>
      </c>
      <c r="BI200" s="202">
        <f>IF(O200="nulová",K200,0)</f>
        <v>0</v>
      </c>
      <c r="BJ200" s="17" t="s">
        <v>165</v>
      </c>
      <c r="BK200" s="202">
        <f>ROUND(P200*H200,2)</f>
        <v>0</v>
      </c>
      <c r="BL200" s="17" t="s">
        <v>164</v>
      </c>
      <c r="BM200" s="201" t="s">
        <v>1228</v>
      </c>
    </row>
    <row r="201" spans="1:65" s="2" customFormat="1" ht="11.25">
      <c r="A201" s="34"/>
      <c r="B201" s="35"/>
      <c r="C201" s="36"/>
      <c r="D201" s="203" t="s">
        <v>167</v>
      </c>
      <c r="E201" s="36"/>
      <c r="F201" s="204" t="s">
        <v>308</v>
      </c>
      <c r="G201" s="36"/>
      <c r="H201" s="36"/>
      <c r="I201" s="205"/>
      <c r="J201" s="205"/>
      <c r="K201" s="36"/>
      <c r="L201" s="36"/>
      <c r="M201" s="39"/>
      <c r="N201" s="206"/>
      <c r="O201" s="207"/>
      <c r="P201" s="71"/>
      <c r="Q201" s="71"/>
      <c r="R201" s="71"/>
      <c r="S201" s="71"/>
      <c r="T201" s="71"/>
      <c r="U201" s="71"/>
      <c r="V201" s="71"/>
      <c r="W201" s="71"/>
      <c r="X201" s="72"/>
      <c r="Y201" s="34"/>
      <c r="Z201" s="34"/>
      <c r="AA201" s="34"/>
      <c r="AB201" s="34"/>
      <c r="AC201" s="34"/>
      <c r="AD201" s="34"/>
      <c r="AE201" s="34"/>
      <c r="AT201" s="17" t="s">
        <v>167</v>
      </c>
      <c r="AU201" s="17" t="s">
        <v>165</v>
      </c>
    </row>
    <row r="202" spans="1:65" s="12" customFormat="1" ht="22.9" customHeight="1">
      <c r="B202" s="172"/>
      <c r="C202" s="173"/>
      <c r="D202" s="174" t="s">
        <v>73</v>
      </c>
      <c r="E202" s="187" t="s">
        <v>309</v>
      </c>
      <c r="F202" s="187" t="s">
        <v>310</v>
      </c>
      <c r="G202" s="173"/>
      <c r="H202" s="173"/>
      <c r="I202" s="176"/>
      <c r="J202" s="176"/>
      <c r="K202" s="188">
        <f>BK202</f>
        <v>0</v>
      </c>
      <c r="L202" s="173"/>
      <c r="M202" s="178"/>
      <c r="N202" s="179"/>
      <c r="O202" s="180"/>
      <c r="P202" s="180"/>
      <c r="Q202" s="181">
        <f>SUM(Q203:Q216)</f>
        <v>0</v>
      </c>
      <c r="R202" s="181">
        <f>SUM(R203:R216)</f>
        <v>0</v>
      </c>
      <c r="S202" s="180"/>
      <c r="T202" s="182">
        <f>SUM(T203:T216)</f>
        <v>0</v>
      </c>
      <c r="U202" s="180"/>
      <c r="V202" s="182">
        <f>SUM(V203:V216)</f>
        <v>0</v>
      </c>
      <c r="W202" s="180"/>
      <c r="X202" s="183">
        <f>SUM(X203:X216)</f>
        <v>0</v>
      </c>
      <c r="AR202" s="184" t="s">
        <v>82</v>
      </c>
      <c r="AT202" s="185" t="s">
        <v>73</v>
      </c>
      <c r="AU202" s="185" t="s">
        <v>82</v>
      </c>
      <c r="AY202" s="184" t="s">
        <v>156</v>
      </c>
      <c r="BK202" s="186">
        <f>SUM(BK203:BK216)</f>
        <v>0</v>
      </c>
    </row>
    <row r="203" spans="1:65" s="2" customFormat="1" ht="24.2" customHeight="1">
      <c r="A203" s="34"/>
      <c r="B203" s="35"/>
      <c r="C203" s="189" t="s">
        <v>311</v>
      </c>
      <c r="D203" s="189" t="s">
        <v>159</v>
      </c>
      <c r="E203" s="190" t="s">
        <v>312</v>
      </c>
      <c r="F203" s="191" t="s">
        <v>313</v>
      </c>
      <c r="G203" s="192" t="s">
        <v>314</v>
      </c>
      <c r="H203" s="193">
        <v>5.6319999999999997</v>
      </c>
      <c r="I203" s="194"/>
      <c r="J203" s="194"/>
      <c r="K203" s="195">
        <f>ROUND(P203*H203,2)</f>
        <v>0</v>
      </c>
      <c r="L203" s="191" t="s">
        <v>163</v>
      </c>
      <c r="M203" s="39"/>
      <c r="N203" s="196" t="s">
        <v>1</v>
      </c>
      <c r="O203" s="197" t="s">
        <v>38</v>
      </c>
      <c r="P203" s="198">
        <f>I203+J203</f>
        <v>0</v>
      </c>
      <c r="Q203" s="198">
        <f>ROUND(I203*H203,2)</f>
        <v>0</v>
      </c>
      <c r="R203" s="198">
        <f>ROUND(J203*H203,2)</f>
        <v>0</v>
      </c>
      <c r="S203" s="71"/>
      <c r="T203" s="199">
        <f>S203*H203</f>
        <v>0</v>
      </c>
      <c r="U203" s="199">
        <v>0</v>
      </c>
      <c r="V203" s="199">
        <f>U203*H203</f>
        <v>0</v>
      </c>
      <c r="W203" s="199">
        <v>0</v>
      </c>
      <c r="X203" s="200">
        <f>W203*H203</f>
        <v>0</v>
      </c>
      <c r="Y203" s="34"/>
      <c r="Z203" s="34"/>
      <c r="AA203" s="34"/>
      <c r="AB203" s="34"/>
      <c r="AC203" s="34"/>
      <c r="AD203" s="34"/>
      <c r="AE203" s="34"/>
      <c r="AR203" s="201" t="s">
        <v>164</v>
      </c>
      <c r="AT203" s="201" t="s">
        <v>159</v>
      </c>
      <c r="AU203" s="201" t="s">
        <v>165</v>
      </c>
      <c r="AY203" s="17" t="s">
        <v>156</v>
      </c>
      <c r="BE203" s="202">
        <f>IF(O203="základní",K203,0)</f>
        <v>0</v>
      </c>
      <c r="BF203" s="202">
        <f>IF(O203="snížená",K203,0)</f>
        <v>0</v>
      </c>
      <c r="BG203" s="202">
        <f>IF(O203="zákl. přenesená",K203,0)</f>
        <v>0</v>
      </c>
      <c r="BH203" s="202">
        <f>IF(O203="sníž. přenesená",K203,0)</f>
        <v>0</v>
      </c>
      <c r="BI203" s="202">
        <f>IF(O203="nulová",K203,0)</f>
        <v>0</v>
      </c>
      <c r="BJ203" s="17" t="s">
        <v>165</v>
      </c>
      <c r="BK203" s="202">
        <f>ROUND(P203*H203,2)</f>
        <v>0</v>
      </c>
      <c r="BL203" s="17" t="s">
        <v>164</v>
      </c>
      <c r="BM203" s="201" t="s">
        <v>1229</v>
      </c>
    </row>
    <row r="204" spans="1:65" s="2" customFormat="1" ht="11.25">
      <c r="A204" s="34"/>
      <c r="B204" s="35"/>
      <c r="C204" s="36"/>
      <c r="D204" s="203" t="s">
        <v>167</v>
      </c>
      <c r="E204" s="36"/>
      <c r="F204" s="204" t="s">
        <v>316</v>
      </c>
      <c r="G204" s="36"/>
      <c r="H204" s="36"/>
      <c r="I204" s="205"/>
      <c r="J204" s="205"/>
      <c r="K204" s="36"/>
      <c r="L204" s="36"/>
      <c r="M204" s="39"/>
      <c r="N204" s="206"/>
      <c r="O204" s="207"/>
      <c r="P204" s="71"/>
      <c r="Q204" s="71"/>
      <c r="R204" s="71"/>
      <c r="S204" s="71"/>
      <c r="T204" s="71"/>
      <c r="U204" s="71"/>
      <c r="V204" s="71"/>
      <c r="W204" s="71"/>
      <c r="X204" s="72"/>
      <c r="Y204" s="34"/>
      <c r="Z204" s="34"/>
      <c r="AA204" s="34"/>
      <c r="AB204" s="34"/>
      <c r="AC204" s="34"/>
      <c r="AD204" s="34"/>
      <c r="AE204" s="34"/>
      <c r="AT204" s="17" t="s">
        <v>167</v>
      </c>
      <c r="AU204" s="17" t="s">
        <v>165</v>
      </c>
    </row>
    <row r="205" spans="1:65" s="2" customFormat="1" ht="33" customHeight="1">
      <c r="A205" s="34"/>
      <c r="B205" s="35"/>
      <c r="C205" s="189" t="s">
        <v>317</v>
      </c>
      <c r="D205" s="189" t="s">
        <v>159</v>
      </c>
      <c r="E205" s="190" t="s">
        <v>318</v>
      </c>
      <c r="F205" s="191" t="s">
        <v>319</v>
      </c>
      <c r="G205" s="192" t="s">
        <v>314</v>
      </c>
      <c r="H205" s="193">
        <v>11.263999999999999</v>
      </c>
      <c r="I205" s="194"/>
      <c r="J205" s="194"/>
      <c r="K205" s="195">
        <f>ROUND(P205*H205,2)</f>
        <v>0</v>
      </c>
      <c r="L205" s="191" t="s">
        <v>163</v>
      </c>
      <c r="M205" s="39"/>
      <c r="N205" s="196" t="s">
        <v>1</v>
      </c>
      <c r="O205" s="197" t="s">
        <v>38</v>
      </c>
      <c r="P205" s="198">
        <f>I205+J205</f>
        <v>0</v>
      </c>
      <c r="Q205" s="198">
        <f>ROUND(I205*H205,2)</f>
        <v>0</v>
      </c>
      <c r="R205" s="198">
        <f>ROUND(J205*H205,2)</f>
        <v>0</v>
      </c>
      <c r="S205" s="71"/>
      <c r="T205" s="199">
        <f>S205*H205</f>
        <v>0</v>
      </c>
      <c r="U205" s="199">
        <v>0</v>
      </c>
      <c r="V205" s="199">
        <f>U205*H205</f>
        <v>0</v>
      </c>
      <c r="W205" s="199">
        <v>0</v>
      </c>
      <c r="X205" s="200">
        <f>W205*H205</f>
        <v>0</v>
      </c>
      <c r="Y205" s="34"/>
      <c r="Z205" s="34"/>
      <c r="AA205" s="34"/>
      <c r="AB205" s="34"/>
      <c r="AC205" s="34"/>
      <c r="AD205" s="34"/>
      <c r="AE205" s="34"/>
      <c r="AR205" s="201" t="s">
        <v>164</v>
      </c>
      <c r="AT205" s="201" t="s">
        <v>159</v>
      </c>
      <c r="AU205" s="201" t="s">
        <v>165</v>
      </c>
      <c r="AY205" s="17" t="s">
        <v>156</v>
      </c>
      <c r="BE205" s="202">
        <f>IF(O205="základní",K205,0)</f>
        <v>0</v>
      </c>
      <c r="BF205" s="202">
        <f>IF(O205="snížená",K205,0)</f>
        <v>0</v>
      </c>
      <c r="BG205" s="202">
        <f>IF(O205="zákl. přenesená",K205,0)</f>
        <v>0</v>
      </c>
      <c r="BH205" s="202">
        <f>IF(O205="sníž. přenesená",K205,0)</f>
        <v>0</v>
      </c>
      <c r="BI205" s="202">
        <f>IF(O205="nulová",K205,0)</f>
        <v>0</v>
      </c>
      <c r="BJ205" s="17" t="s">
        <v>165</v>
      </c>
      <c r="BK205" s="202">
        <f>ROUND(P205*H205,2)</f>
        <v>0</v>
      </c>
      <c r="BL205" s="17" t="s">
        <v>164</v>
      </c>
      <c r="BM205" s="201" t="s">
        <v>1230</v>
      </c>
    </row>
    <row r="206" spans="1:65" s="2" customFormat="1" ht="11.25">
      <c r="A206" s="34"/>
      <c r="B206" s="35"/>
      <c r="C206" s="36"/>
      <c r="D206" s="203" t="s">
        <v>167</v>
      </c>
      <c r="E206" s="36"/>
      <c r="F206" s="204" t="s">
        <v>321</v>
      </c>
      <c r="G206" s="36"/>
      <c r="H206" s="36"/>
      <c r="I206" s="205"/>
      <c r="J206" s="205"/>
      <c r="K206" s="36"/>
      <c r="L206" s="36"/>
      <c r="M206" s="39"/>
      <c r="N206" s="206"/>
      <c r="O206" s="207"/>
      <c r="P206" s="71"/>
      <c r="Q206" s="71"/>
      <c r="R206" s="71"/>
      <c r="S206" s="71"/>
      <c r="T206" s="71"/>
      <c r="U206" s="71"/>
      <c r="V206" s="71"/>
      <c r="W206" s="71"/>
      <c r="X206" s="72"/>
      <c r="Y206" s="34"/>
      <c r="Z206" s="34"/>
      <c r="AA206" s="34"/>
      <c r="AB206" s="34"/>
      <c r="AC206" s="34"/>
      <c r="AD206" s="34"/>
      <c r="AE206" s="34"/>
      <c r="AT206" s="17" t="s">
        <v>167</v>
      </c>
      <c r="AU206" s="17" t="s">
        <v>165</v>
      </c>
    </row>
    <row r="207" spans="1:65" s="14" customFormat="1" ht="11.25">
      <c r="B207" s="219"/>
      <c r="C207" s="220"/>
      <c r="D207" s="210" t="s">
        <v>194</v>
      </c>
      <c r="E207" s="220"/>
      <c r="F207" s="222" t="s">
        <v>1231</v>
      </c>
      <c r="G207" s="220"/>
      <c r="H207" s="223">
        <v>11.263999999999999</v>
      </c>
      <c r="I207" s="224"/>
      <c r="J207" s="224"/>
      <c r="K207" s="220"/>
      <c r="L207" s="220"/>
      <c r="M207" s="225"/>
      <c r="N207" s="226"/>
      <c r="O207" s="227"/>
      <c r="P207" s="227"/>
      <c r="Q207" s="227"/>
      <c r="R207" s="227"/>
      <c r="S207" s="227"/>
      <c r="T207" s="227"/>
      <c r="U207" s="227"/>
      <c r="V207" s="227"/>
      <c r="W207" s="227"/>
      <c r="X207" s="228"/>
      <c r="AT207" s="229" t="s">
        <v>194</v>
      </c>
      <c r="AU207" s="229" t="s">
        <v>165</v>
      </c>
      <c r="AV207" s="14" t="s">
        <v>165</v>
      </c>
      <c r="AW207" s="14" t="s">
        <v>4</v>
      </c>
      <c r="AX207" s="14" t="s">
        <v>82</v>
      </c>
      <c r="AY207" s="229" t="s">
        <v>156</v>
      </c>
    </row>
    <row r="208" spans="1:65" s="2" customFormat="1" ht="24.2" customHeight="1">
      <c r="A208" s="34"/>
      <c r="B208" s="35"/>
      <c r="C208" s="189" t="s">
        <v>323</v>
      </c>
      <c r="D208" s="189" t="s">
        <v>159</v>
      </c>
      <c r="E208" s="190" t="s">
        <v>324</v>
      </c>
      <c r="F208" s="191" t="s">
        <v>325</v>
      </c>
      <c r="G208" s="192" t="s">
        <v>314</v>
      </c>
      <c r="H208" s="193">
        <v>5.6319999999999997</v>
      </c>
      <c r="I208" s="194"/>
      <c r="J208" s="194"/>
      <c r="K208" s="195">
        <f>ROUND(P208*H208,2)</f>
        <v>0</v>
      </c>
      <c r="L208" s="191" t="s">
        <v>163</v>
      </c>
      <c r="M208" s="39"/>
      <c r="N208" s="196" t="s">
        <v>1</v>
      </c>
      <c r="O208" s="197" t="s">
        <v>38</v>
      </c>
      <c r="P208" s="198">
        <f>I208+J208</f>
        <v>0</v>
      </c>
      <c r="Q208" s="198">
        <f>ROUND(I208*H208,2)</f>
        <v>0</v>
      </c>
      <c r="R208" s="198">
        <f>ROUND(J208*H208,2)</f>
        <v>0</v>
      </c>
      <c r="S208" s="71"/>
      <c r="T208" s="199">
        <f>S208*H208</f>
        <v>0</v>
      </c>
      <c r="U208" s="199">
        <v>0</v>
      </c>
      <c r="V208" s="199">
        <f>U208*H208</f>
        <v>0</v>
      </c>
      <c r="W208" s="199">
        <v>0</v>
      </c>
      <c r="X208" s="200">
        <f>W208*H208</f>
        <v>0</v>
      </c>
      <c r="Y208" s="34"/>
      <c r="Z208" s="34"/>
      <c r="AA208" s="34"/>
      <c r="AB208" s="34"/>
      <c r="AC208" s="34"/>
      <c r="AD208" s="34"/>
      <c r="AE208" s="34"/>
      <c r="AR208" s="201" t="s">
        <v>164</v>
      </c>
      <c r="AT208" s="201" t="s">
        <v>159</v>
      </c>
      <c r="AU208" s="201" t="s">
        <v>165</v>
      </c>
      <c r="AY208" s="17" t="s">
        <v>156</v>
      </c>
      <c r="BE208" s="202">
        <f>IF(O208="základní",K208,0)</f>
        <v>0</v>
      </c>
      <c r="BF208" s="202">
        <f>IF(O208="snížená",K208,0)</f>
        <v>0</v>
      </c>
      <c r="BG208" s="202">
        <f>IF(O208="zákl. přenesená",K208,0)</f>
        <v>0</v>
      </c>
      <c r="BH208" s="202">
        <f>IF(O208="sníž. přenesená",K208,0)</f>
        <v>0</v>
      </c>
      <c r="BI208" s="202">
        <f>IF(O208="nulová",K208,0)</f>
        <v>0</v>
      </c>
      <c r="BJ208" s="17" t="s">
        <v>165</v>
      </c>
      <c r="BK208" s="202">
        <f>ROUND(P208*H208,2)</f>
        <v>0</v>
      </c>
      <c r="BL208" s="17" t="s">
        <v>164</v>
      </c>
      <c r="BM208" s="201" t="s">
        <v>1232</v>
      </c>
    </row>
    <row r="209" spans="1:65" s="2" customFormat="1" ht="11.25">
      <c r="A209" s="34"/>
      <c r="B209" s="35"/>
      <c r="C209" s="36"/>
      <c r="D209" s="203" t="s">
        <v>167</v>
      </c>
      <c r="E209" s="36"/>
      <c r="F209" s="204" t="s">
        <v>327</v>
      </c>
      <c r="G209" s="36"/>
      <c r="H209" s="36"/>
      <c r="I209" s="205"/>
      <c r="J209" s="205"/>
      <c r="K209" s="36"/>
      <c r="L209" s="36"/>
      <c r="M209" s="39"/>
      <c r="N209" s="206"/>
      <c r="O209" s="207"/>
      <c r="P209" s="71"/>
      <c r="Q209" s="71"/>
      <c r="R209" s="71"/>
      <c r="S209" s="71"/>
      <c r="T209" s="71"/>
      <c r="U209" s="71"/>
      <c r="V209" s="71"/>
      <c r="W209" s="71"/>
      <c r="X209" s="72"/>
      <c r="Y209" s="34"/>
      <c r="Z209" s="34"/>
      <c r="AA209" s="34"/>
      <c r="AB209" s="34"/>
      <c r="AC209" s="34"/>
      <c r="AD209" s="34"/>
      <c r="AE209" s="34"/>
      <c r="AT209" s="17" t="s">
        <v>167</v>
      </c>
      <c r="AU209" s="17" t="s">
        <v>165</v>
      </c>
    </row>
    <row r="210" spans="1:65" s="2" customFormat="1" ht="24.2" customHeight="1">
      <c r="A210" s="34"/>
      <c r="B210" s="35"/>
      <c r="C210" s="189" t="s">
        <v>328</v>
      </c>
      <c r="D210" s="189" t="s">
        <v>159</v>
      </c>
      <c r="E210" s="190" t="s">
        <v>329</v>
      </c>
      <c r="F210" s="191" t="s">
        <v>330</v>
      </c>
      <c r="G210" s="192" t="s">
        <v>314</v>
      </c>
      <c r="H210" s="193">
        <v>140.80000000000001</v>
      </c>
      <c r="I210" s="194"/>
      <c r="J210" s="194"/>
      <c r="K210" s="195">
        <f>ROUND(P210*H210,2)</f>
        <v>0</v>
      </c>
      <c r="L210" s="191" t="s">
        <v>163</v>
      </c>
      <c r="M210" s="39"/>
      <c r="N210" s="196" t="s">
        <v>1</v>
      </c>
      <c r="O210" s="197" t="s">
        <v>38</v>
      </c>
      <c r="P210" s="198">
        <f>I210+J210</f>
        <v>0</v>
      </c>
      <c r="Q210" s="198">
        <f>ROUND(I210*H210,2)</f>
        <v>0</v>
      </c>
      <c r="R210" s="198">
        <f>ROUND(J210*H210,2)</f>
        <v>0</v>
      </c>
      <c r="S210" s="71"/>
      <c r="T210" s="199">
        <f>S210*H210</f>
        <v>0</v>
      </c>
      <c r="U210" s="199">
        <v>0</v>
      </c>
      <c r="V210" s="199">
        <f>U210*H210</f>
        <v>0</v>
      </c>
      <c r="W210" s="199">
        <v>0</v>
      </c>
      <c r="X210" s="200">
        <f>W210*H210</f>
        <v>0</v>
      </c>
      <c r="Y210" s="34"/>
      <c r="Z210" s="34"/>
      <c r="AA210" s="34"/>
      <c r="AB210" s="34"/>
      <c r="AC210" s="34"/>
      <c r="AD210" s="34"/>
      <c r="AE210" s="34"/>
      <c r="AR210" s="201" t="s">
        <v>164</v>
      </c>
      <c r="AT210" s="201" t="s">
        <v>159</v>
      </c>
      <c r="AU210" s="201" t="s">
        <v>165</v>
      </c>
      <c r="AY210" s="17" t="s">
        <v>156</v>
      </c>
      <c r="BE210" s="202">
        <f>IF(O210="základní",K210,0)</f>
        <v>0</v>
      </c>
      <c r="BF210" s="202">
        <f>IF(O210="snížená",K210,0)</f>
        <v>0</v>
      </c>
      <c r="BG210" s="202">
        <f>IF(O210="zákl. přenesená",K210,0)</f>
        <v>0</v>
      </c>
      <c r="BH210" s="202">
        <f>IF(O210="sníž. přenesená",K210,0)</f>
        <v>0</v>
      </c>
      <c r="BI210" s="202">
        <f>IF(O210="nulová",K210,0)</f>
        <v>0</v>
      </c>
      <c r="BJ210" s="17" t="s">
        <v>165</v>
      </c>
      <c r="BK210" s="202">
        <f>ROUND(P210*H210,2)</f>
        <v>0</v>
      </c>
      <c r="BL210" s="17" t="s">
        <v>164</v>
      </c>
      <c r="BM210" s="201" t="s">
        <v>1233</v>
      </c>
    </row>
    <row r="211" spans="1:65" s="2" customFormat="1" ht="11.25">
      <c r="A211" s="34"/>
      <c r="B211" s="35"/>
      <c r="C211" s="36"/>
      <c r="D211" s="203" t="s">
        <v>167</v>
      </c>
      <c r="E211" s="36"/>
      <c r="F211" s="204" t="s">
        <v>332</v>
      </c>
      <c r="G211" s="36"/>
      <c r="H211" s="36"/>
      <c r="I211" s="205"/>
      <c r="J211" s="205"/>
      <c r="K211" s="36"/>
      <c r="L211" s="36"/>
      <c r="M211" s="39"/>
      <c r="N211" s="206"/>
      <c r="O211" s="207"/>
      <c r="P211" s="71"/>
      <c r="Q211" s="71"/>
      <c r="R211" s="71"/>
      <c r="S211" s="71"/>
      <c r="T211" s="71"/>
      <c r="U211" s="71"/>
      <c r="V211" s="71"/>
      <c r="W211" s="71"/>
      <c r="X211" s="72"/>
      <c r="Y211" s="34"/>
      <c r="Z211" s="34"/>
      <c r="AA211" s="34"/>
      <c r="AB211" s="34"/>
      <c r="AC211" s="34"/>
      <c r="AD211" s="34"/>
      <c r="AE211" s="34"/>
      <c r="AT211" s="17" t="s">
        <v>167</v>
      </c>
      <c r="AU211" s="17" t="s">
        <v>165</v>
      </c>
    </row>
    <row r="212" spans="1:65" s="14" customFormat="1" ht="11.25">
      <c r="B212" s="219"/>
      <c r="C212" s="220"/>
      <c r="D212" s="210" t="s">
        <v>194</v>
      </c>
      <c r="E212" s="220"/>
      <c r="F212" s="222" t="s">
        <v>1234</v>
      </c>
      <c r="G212" s="220"/>
      <c r="H212" s="223">
        <v>140.80000000000001</v>
      </c>
      <c r="I212" s="224"/>
      <c r="J212" s="224"/>
      <c r="K212" s="220"/>
      <c r="L212" s="220"/>
      <c r="M212" s="225"/>
      <c r="N212" s="226"/>
      <c r="O212" s="227"/>
      <c r="P212" s="227"/>
      <c r="Q212" s="227"/>
      <c r="R212" s="227"/>
      <c r="S212" s="227"/>
      <c r="T212" s="227"/>
      <c r="U212" s="227"/>
      <c r="V212" s="227"/>
      <c r="W212" s="227"/>
      <c r="X212" s="228"/>
      <c r="AT212" s="229" t="s">
        <v>194</v>
      </c>
      <c r="AU212" s="229" t="s">
        <v>165</v>
      </c>
      <c r="AV212" s="14" t="s">
        <v>165</v>
      </c>
      <c r="AW212" s="14" t="s">
        <v>4</v>
      </c>
      <c r="AX212" s="14" t="s">
        <v>82</v>
      </c>
      <c r="AY212" s="229" t="s">
        <v>156</v>
      </c>
    </row>
    <row r="213" spans="1:65" s="2" customFormat="1" ht="37.9" customHeight="1">
      <c r="A213" s="34"/>
      <c r="B213" s="35"/>
      <c r="C213" s="189" t="s">
        <v>339</v>
      </c>
      <c r="D213" s="189" t="s">
        <v>159</v>
      </c>
      <c r="E213" s="190" t="s">
        <v>335</v>
      </c>
      <c r="F213" s="191" t="s">
        <v>336</v>
      </c>
      <c r="G213" s="192" t="s">
        <v>314</v>
      </c>
      <c r="H213" s="193">
        <v>6.38</v>
      </c>
      <c r="I213" s="194"/>
      <c r="J213" s="194"/>
      <c r="K213" s="195">
        <f>ROUND(P213*H213,2)</f>
        <v>0</v>
      </c>
      <c r="L213" s="191" t="s">
        <v>163</v>
      </c>
      <c r="M213" s="39"/>
      <c r="N213" s="196" t="s">
        <v>1</v>
      </c>
      <c r="O213" s="197" t="s">
        <v>38</v>
      </c>
      <c r="P213" s="198">
        <f>I213+J213</f>
        <v>0</v>
      </c>
      <c r="Q213" s="198">
        <f>ROUND(I213*H213,2)</f>
        <v>0</v>
      </c>
      <c r="R213" s="198">
        <f>ROUND(J213*H213,2)</f>
        <v>0</v>
      </c>
      <c r="S213" s="71"/>
      <c r="T213" s="199">
        <f>S213*H213</f>
        <v>0</v>
      </c>
      <c r="U213" s="199">
        <v>0</v>
      </c>
      <c r="V213" s="199">
        <f>U213*H213</f>
        <v>0</v>
      </c>
      <c r="W213" s="199">
        <v>0</v>
      </c>
      <c r="X213" s="200">
        <f>W213*H213</f>
        <v>0</v>
      </c>
      <c r="Y213" s="34"/>
      <c r="Z213" s="34"/>
      <c r="AA213" s="34"/>
      <c r="AB213" s="34"/>
      <c r="AC213" s="34"/>
      <c r="AD213" s="34"/>
      <c r="AE213" s="34"/>
      <c r="AR213" s="201" t="s">
        <v>164</v>
      </c>
      <c r="AT213" s="201" t="s">
        <v>159</v>
      </c>
      <c r="AU213" s="201" t="s">
        <v>165</v>
      </c>
      <c r="AY213" s="17" t="s">
        <v>156</v>
      </c>
      <c r="BE213" s="202">
        <f>IF(O213="základní",K213,0)</f>
        <v>0</v>
      </c>
      <c r="BF213" s="202">
        <f>IF(O213="snížená",K213,0)</f>
        <v>0</v>
      </c>
      <c r="BG213" s="202">
        <f>IF(O213="zákl. přenesená",K213,0)</f>
        <v>0</v>
      </c>
      <c r="BH213" s="202">
        <f>IF(O213="sníž. přenesená",K213,0)</f>
        <v>0</v>
      </c>
      <c r="BI213" s="202">
        <f>IF(O213="nulová",K213,0)</f>
        <v>0</v>
      </c>
      <c r="BJ213" s="17" t="s">
        <v>165</v>
      </c>
      <c r="BK213" s="202">
        <f>ROUND(P213*H213,2)</f>
        <v>0</v>
      </c>
      <c r="BL213" s="17" t="s">
        <v>164</v>
      </c>
      <c r="BM213" s="201" t="s">
        <v>1235</v>
      </c>
    </row>
    <row r="214" spans="1:65" s="2" customFormat="1" ht="11.25">
      <c r="A214" s="34"/>
      <c r="B214" s="35"/>
      <c r="C214" s="36"/>
      <c r="D214" s="203" t="s">
        <v>167</v>
      </c>
      <c r="E214" s="36"/>
      <c r="F214" s="204" t="s">
        <v>338</v>
      </c>
      <c r="G214" s="36"/>
      <c r="H214" s="36"/>
      <c r="I214" s="205"/>
      <c r="J214" s="205"/>
      <c r="K214" s="36"/>
      <c r="L214" s="36"/>
      <c r="M214" s="39"/>
      <c r="N214" s="206"/>
      <c r="O214" s="207"/>
      <c r="P214" s="71"/>
      <c r="Q214" s="71"/>
      <c r="R214" s="71"/>
      <c r="S214" s="71"/>
      <c r="T214" s="71"/>
      <c r="U214" s="71"/>
      <c r="V214" s="71"/>
      <c r="W214" s="71"/>
      <c r="X214" s="72"/>
      <c r="Y214" s="34"/>
      <c r="Z214" s="34"/>
      <c r="AA214" s="34"/>
      <c r="AB214" s="34"/>
      <c r="AC214" s="34"/>
      <c r="AD214" s="34"/>
      <c r="AE214" s="34"/>
      <c r="AT214" s="17" t="s">
        <v>167</v>
      </c>
      <c r="AU214" s="17" t="s">
        <v>165</v>
      </c>
    </row>
    <row r="215" spans="1:65" s="2" customFormat="1" ht="24.2" customHeight="1">
      <c r="A215" s="34"/>
      <c r="B215" s="35"/>
      <c r="C215" s="189" t="s">
        <v>334</v>
      </c>
      <c r="D215" s="189" t="s">
        <v>159</v>
      </c>
      <c r="E215" s="190" t="s">
        <v>340</v>
      </c>
      <c r="F215" s="191" t="s">
        <v>341</v>
      </c>
      <c r="G215" s="192" t="s">
        <v>314</v>
      </c>
      <c r="H215" s="193">
        <v>5.6319999999999997</v>
      </c>
      <c r="I215" s="194"/>
      <c r="J215" s="194"/>
      <c r="K215" s="195">
        <f>ROUND(P215*H215,2)</f>
        <v>0</v>
      </c>
      <c r="L215" s="191" t="s">
        <v>163</v>
      </c>
      <c r="M215" s="39"/>
      <c r="N215" s="196" t="s">
        <v>1</v>
      </c>
      <c r="O215" s="197" t="s">
        <v>38</v>
      </c>
      <c r="P215" s="198">
        <f>I215+J215</f>
        <v>0</v>
      </c>
      <c r="Q215" s="198">
        <f>ROUND(I215*H215,2)</f>
        <v>0</v>
      </c>
      <c r="R215" s="198">
        <f>ROUND(J215*H215,2)</f>
        <v>0</v>
      </c>
      <c r="S215" s="71"/>
      <c r="T215" s="199">
        <f>S215*H215</f>
        <v>0</v>
      </c>
      <c r="U215" s="199">
        <v>0</v>
      </c>
      <c r="V215" s="199">
        <f>U215*H215</f>
        <v>0</v>
      </c>
      <c r="W215" s="199">
        <v>0</v>
      </c>
      <c r="X215" s="200">
        <f>W215*H215</f>
        <v>0</v>
      </c>
      <c r="Y215" s="34"/>
      <c r="Z215" s="34"/>
      <c r="AA215" s="34"/>
      <c r="AB215" s="34"/>
      <c r="AC215" s="34"/>
      <c r="AD215" s="34"/>
      <c r="AE215" s="34"/>
      <c r="AR215" s="201" t="s">
        <v>164</v>
      </c>
      <c r="AT215" s="201" t="s">
        <v>159</v>
      </c>
      <c r="AU215" s="201" t="s">
        <v>165</v>
      </c>
      <c r="AY215" s="17" t="s">
        <v>156</v>
      </c>
      <c r="BE215" s="202">
        <f>IF(O215="základní",K215,0)</f>
        <v>0</v>
      </c>
      <c r="BF215" s="202">
        <f>IF(O215="snížená",K215,0)</f>
        <v>0</v>
      </c>
      <c r="BG215" s="202">
        <f>IF(O215="zákl. přenesená",K215,0)</f>
        <v>0</v>
      </c>
      <c r="BH215" s="202">
        <f>IF(O215="sníž. přenesená",K215,0)</f>
        <v>0</v>
      </c>
      <c r="BI215" s="202">
        <f>IF(O215="nulová",K215,0)</f>
        <v>0</v>
      </c>
      <c r="BJ215" s="17" t="s">
        <v>165</v>
      </c>
      <c r="BK215" s="202">
        <f>ROUND(P215*H215,2)</f>
        <v>0</v>
      </c>
      <c r="BL215" s="17" t="s">
        <v>164</v>
      </c>
      <c r="BM215" s="201" t="s">
        <v>1236</v>
      </c>
    </row>
    <row r="216" spans="1:65" s="2" customFormat="1" ht="11.25">
      <c r="A216" s="34"/>
      <c r="B216" s="35"/>
      <c r="C216" s="36"/>
      <c r="D216" s="203" t="s">
        <v>167</v>
      </c>
      <c r="E216" s="36"/>
      <c r="F216" s="204" t="s">
        <v>343</v>
      </c>
      <c r="G216" s="36"/>
      <c r="H216" s="36"/>
      <c r="I216" s="205"/>
      <c r="J216" s="205"/>
      <c r="K216" s="36"/>
      <c r="L216" s="36"/>
      <c r="M216" s="39"/>
      <c r="N216" s="206"/>
      <c r="O216" s="207"/>
      <c r="P216" s="71"/>
      <c r="Q216" s="71"/>
      <c r="R216" s="71"/>
      <c r="S216" s="71"/>
      <c r="T216" s="71"/>
      <c r="U216" s="71"/>
      <c r="V216" s="71"/>
      <c r="W216" s="71"/>
      <c r="X216" s="72"/>
      <c r="Y216" s="34"/>
      <c r="Z216" s="34"/>
      <c r="AA216" s="34"/>
      <c r="AB216" s="34"/>
      <c r="AC216" s="34"/>
      <c r="AD216" s="34"/>
      <c r="AE216" s="34"/>
      <c r="AT216" s="17" t="s">
        <v>167</v>
      </c>
      <c r="AU216" s="17" t="s">
        <v>165</v>
      </c>
    </row>
    <row r="217" spans="1:65" s="12" customFormat="1" ht="22.9" customHeight="1">
      <c r="B217" s="172"/>
      <c r="C217" s="173"/>
      <c r="D217" s="174" t="s">
        <v>73</v>
      </c>
      <c r="E217" s="187" t="s">
        <v>344</v>
      </c>
      <c r="F217" s="187" t="s">
        <v>345</v>
      </c>
      <c r="G217" s="173"/>
      <c r="H217" s="173"/>
      <c r="I217" s="176"/>
      <c r="J217" s="176"/>
      <c r="K217" s="188">
        <f>BK217</f>
        <v>0</v>
      </c>
      <c r="L217" s="173"/>
      <c r="M217" s="178"/>
      <c r="N217" s="179"/>
      <c r="O217" s="180"/>
      <c r="P217" s="180"/>
      <c r="Q217" s="181">
        <f>SUM(Q218:Q221)</f>
        <v>0</v>
      </c>
      <c r="R217" s="181">
        <f>SUM(R218:R221)</f>
        <v>0</v>
      </c>
      <c r="S217" s="180"/>
      <c r="T217" s="182">
        <f>SUM(T218:T221)</f>
        <v>0</v>
      </c>
      <c r="U217" s="180"/>
      <c r="V217" s="182">
        <f>SUM(V218:V221)</f>
        <v>0</v>
      </c>
      <c r="W217" s="180"/>
      <c r="X217" s="183">
        <f>SUM(X218:X221)</f>
        <v>0</v>
      </c>
      <c r="AR217" s="184" t="s">
        <v>82</v>
      </c>
      <c r="AT217" s="185" t="s">
        <v>73</v>
      </c>
      <c r="AU217" s="185" t="s">
        <v>82</v>
      </c>
      <c r="AY217" s="184" t="s">
        <v>156</v>
      </c>
      <c r="BK217" s="186">
        <f>SUM(BK218:BK221)</f>
        <v>0</v>
      </c>
    </row>
    <row r="218" spans="1:65" s="2" customFormat="1" ht="24">
      <c r="A218" s="34"/>
      <c r="B218" s="35"/>
      <c r="C218" s="189" t="s">
        <v>346</v>
      </c>
      <c r="D218" s="189" t="s">
        <v>159</v>
      </c>
      <c r="E218" s="190" t="s">
        <v>347</v>
      </c>
      <c r="F218" s="191" t="s">
        <v>348</v>
      </c>
      <c r="G218" s="192" t="s">
        <v>314</v>
      </c>
      <c r="H218" s="193">
        <v>3.0449999999999999</v>
      </c>
      <c r="I218" s="194"/>
      <c r="J218" s="194"/>
      <c r="K218" s="195">
        <f>ROUND(P218*H218,2)</f>
        <v>0</v>
      </c>
      <c r="L218" s="191" t="s">
        <v>163</v>
      </c>
      <c r="M218" s="39"/>
      <c r="N218" s="196" t="s">
        <v>1</v>
      </c>
      <c r="O218" s="197" t="s">
        <v>38</v>
      </c>
      <c r="P218" s="198">
        <f>I218+J218</f>
        <v>0</v>
      </c>
      <c r="Q218" s="198">
        <f>ROUND(I218*H218,2)</f>
        <v>0</v>
      </c>
      <c r="R218" s="198">
        <f>ROUND(J218*H218,2)</f>
        <v>0</v>
      </c>
      <c r="S218" s="71"/>
      <c r="T218" s="199">
        <f>S218*H218</f>
        <v>0</v>
      </c>
      <c r="U218" s="199">
        <v>0</v>
      </c>
      <c r="V218" s="199">
        <f>U218*H218</f>
        <v>0</v>
      </c>
      <c r="W218" s="199">
        <v>0</v>
      </c>
      <c r="X218" s="200">
        <f>W218*H218</f>
        <v>0</v>
      </c>
      <c r="Y218" s="34"/>
      <c r="Z218" s="34"/>
      <c r="AA218" s="34"/>
      <c r="AB218" s="34"/>
      <c r="AC218" s="34"/>
      <c r="AD218" s="34"/>
      <c r="AE218" s="34"/>
      <c r="AR218" s="201" t="s">
        <v>164</v>
      </c>
      <c r="AT218" s="201" t="s">
        <v>159</v>
      </c>
      <c r="AU218" s="201" t="s">
        <v>165</v>
      </c>
      <c r="AY218" s="17" t="s">
        <v>156</v>
      </c>
      <c r="BE218" s="202">
        <f>IF(O218="základní",K218,0)</f>
        <v>0</v>
      </c>
      <c r="BF218" s="202">
        <f>IF(O218="snížená",K218,0)</f>
        <v>0</v>
      </c>
      <c r="BG218" s="202">
        <f>IF(O218="zákl. přenesená",K218,0)</f>
        <v>0</v>
      </c>
      <c r="BH218" s="202">
        <f>IF(O218="sníž. přenesená",K218,0)</f>
        <v>0</v>
      </c>
      <c r="BI218" s="202">
        <f>IF(O218="nulová",K218,0)</f>
        <v>0</v>
      </c>
      <c r="BJ218" s="17" t="s">
        <v>165</v>
      </c>
      <c r="BK218" s="202">
        <f>ROUND(P218*H218,2)</f>
        <v>0</v>
      </c>
      <c r="BL218" s="17" t="s">
        <v>164</v>
      </c>
      <c r="BM218" s="201" t="s">
        <v>1237</v>
      </c>
    </row>
    <row r="219" spans="1:65" s="2" customFormat="1" ht="11.25">
      <c r="A219" s="34"/>
      <c r="B219" s="35"/>
      <c r="C219" s="36"/>
      <c r="D219" s="203" t="s">
        <v>167</v>
      </c>
      <c r="E219" s="36"/>
      <c r="F219" s="204" t="s">
        <v>350</v>
      </c>
      <c r="G219" s="36"/>
      <c r="H219" s="36"/>
      <c r="I219" s="205"/>
      <c r="J219" s="205"/>
      <c r="K219" s="36"/>
      <c r="L219" s="36"/>
      <c r="M219" s="39"/>
      <c r="N219" s="206"/>
      <c r="O219" s="207"/>
      <c r="P219" s="71"/>
      <c r="Q219" s="71"/>
      <c r="R219" s="71"/>
      <c r="S219" s="71"/>
      <c r="T219" s="71"/>
      <c r="U219" s="71"/>
      <c r="V219" s="71"/>
      <c r="W219" s="71"/>
      <c r="X219" s="72"/>
      <c r="Y219" s="34"/>
      <c r="Z219" s="34"/>
      <c r="AA219" s="34"/>
      <c r="AB219" s="34"/>
      <c r="AC219" s="34"/>
      <c r="AD219" s="34"/>
      <c r="AE219" s="34"/>
      <c r="AT219" s="17" t="s">
        <v>167</v>
      </c>
      <c r="AU219" s="17" t="s">
        <v>165</v>
      </c>
    </row>
    <row r="220" spans="1:65" s="2" customFormat="1" ht="24.2" customHeight="1">
      <c r="A220" s="34"/>
      <c r="B220" s="35"/>
      <c r="C220" s="189" t="s">
        <v>351</v>
      </c>
      <c r="D220" s="189" t="s">
        <v>159</v>
      </c>
      <c r="E220" s="190" t="s">
        <v>352</v>
      </c>
      <c r="F220" s="191" t="s">
        <v>353</v>
      </c>
      <c r="G220" s="192" t="s">
        <v>314</v>
      </c>
      <c r="H220" s="193">
        <v>3.0449999999999999</v>
      </c>
      <c r="I220" s="194"/>
      <c r="J220" s="194"/>
      <c r="K220" s="195">
        <f>ROUND(P220*H220,2)</f>
        <v>0</v>
      </c>
      <c r="L220" s="191" t="s">
        <v>163</v>
      </c>
      <c r="M220" s="39"/>
      <c r="N220" s="196" t="s">
        <v>1</v>
      </c>
      <c r="O220" s="197" t="s">
        <v>38</v>
      </c>
      <c r="P220" s="198">
        <f>I220+J220</f>
        <v>0</v>
      </c>
      <c r="Q220" s="198">
        <f>ROUND(I220*H220,2)</f>
        <v>0</v>
      </c>
      <c r="R220" s="198">
        <f>ROUND(J220*H220,2)</f>
        <v>0</v>
      </c>
      <c r="S220" s="71"/>
      <c r="T220" s="199">
        <f>S220*H220</f>
        <v>0</v>
      </c>
      <c r="U220" s="199">
        <v>0</v>
      </c>
      <c r="V220" s="199">
        <f>U220*H220</f>
        <v>0</v>
      </c>
      <c r="W220" s="199">
        <v>0</v>
      </c>
      <c r="X220" s="200">
        <f>W220*H220</f>
        <v>0</v>
      </c>
      <c r="Y220" s="34"/>
      <c r="Z220" s="34"/>
      <c r="AA220" s="34"/>
      <c r="AB220" s="34"/>
      <c r="AC220" s="34"/>
      <c r="AD220" s="34"/>
      <c r="AE220" s="34"/>
      <c r="AR220" s="201" t="s">
        <v>164</v>
      </c>
      <c r="AT220" s="201" t="s">
        <v>159</v>
      </c>
      <c r="AU220" s="201" t="s">
        <v>165</v>
      </c>
      <c r="AY220" s="17" t="s">
        <v>156</v>
      </c>
      <c r="BE220" s="202">
        <f>IF(O220="základní",K220,0)</f>
        <v>0</v>
      </c>
      <c r="BF220" s="202">
        <f>IF(O220="snížená",K220,0)</f>
        <v>0</v>
      </c>
      <c r="BG220" s="202">
        <f>IF(O220="zákl. přenesená",K220,0)</f>
        <v>0</v>
      </c>
      <c r="BH220" s="202">
        <f>IF(O220="sníž. přenesená",K220,0)</f>
        <v>0</v>
      </c>
      <c r="BI220" s="202">
        <f>IF(O220="nulová",K220,0)</f>
        <v>0</v>
      </c>
      <c r="BJ220" s="17" t="s">
        <v>165</v>
      </c>
      <c r="BK220" s="202">
        <f>ROUND(P220*H220,2)</f>
        <v>0</v>
      </c>
      <c r="BL220" s="17" t="s">
        <v>164</v>
      </c>
      <c r="BM220" s="201" t="s">
        <v>1238</v>
      </c>
    </row>
    <row r="221" spans="1:65" s="2" customFormat="1" ht="11.25">
      <c r="A221" s="34"/>
      <c r="B221" s="35"/>
      <c r="C221" s="36"/>
      <c r="D221" s="203" t="s">
        <v>167</v>
      </c>
      <c r="E221" s="36"/>
      <c r="F221" s="204" t="s">
        <v>355</v>
      </c>
      <c r="G221" s="36"/>
      <c r="H221" s="36"/>
      <c r="I221" s="205"/>
      <c r="J221" s="205"/>
      <c r="K221" s="36"/>
      <c r="L221" s="36"/>
      <c r="M221" s="39"/>
      <c r="N221" s="206"/>
      <c r="O221" s="207"/>
      <c r="P221" s="71"/>
      <c r="Q221" s="71"/>
      <c r="R221" s="71"/>
      <c r="S221" s="71"/>
      <c r="T221" s="71"/>
      <c r="U221" s="71"/>
      <c r="V221" s="71"/>
      <c r="W221" s="71"/>
      <c r="X221" s="72"/>
      <c r="Y221" s="34"/>
      <c r="Z221" s="34"/>
      <c r="AA221" s="34"/>
      <c r="AB221" s="34"/>
      <c r="AC221" s="34"/>
      <c r="AD221" s="34"/>
      <c r="AE221" s="34"/>
      <c r="AT221" s="17" t="s">
        <v>167</v>
      </c>
      <c r="AU221" s="17" t="s">
        <v>165</v>
      </c>
    </row>
    <row r="222" spans="1:65" s="12" customFormat="1" ht="25.9" customHeight="1">
      <c r="B222" s="172"/>
      <c r="C222" s="173"/>
      <c r="D222" s="174" t="s">
        <v>73</v>
      </c>
      <c r="E222" s="175" t="s">
        <v>356</v>
      </c>
      <c r="F222" s="175" t="s">
        <v>357</v>
      </c>
      <c r="G222" s="173"/>
      <c r="H222" s="173"/>
      <c r="I222" s="176"/>
      <c r="J222" s="176"/>
      <c r="K222" s="177">
        <f>BK222</f>
        <v>0</v>
      </c>
      <c r="L222" s="173"/>
      <c r="M222" s="178"/>
      <c r="N222" s="179"/>
      <c r="O222" s="180"/>
      <c r="P222" s="180"/>
      <c r="Q222" s="181">
        <f>Q223+Q228+Q235+Q238+Q251+Q261+Q266+Q281</f>
        <v>0</v>
      </c>
      <c r="R222" s="181">
        <f>R223+R228+R235+R238+R251+R261+R266+R281</f>
        <v>0</v>
      </c>
      <c r="S222" s="180"/>
      <c r="T222" s="182">
        <f>T223+T228+T235+T238+T251+T261+T266+T281</f>
        <v>0</v>
      </c>
      <c r="U222" s="180"/>
      <c r="V222" s="182">
        <f>V223+V228+V235+V238+V251+V261+V266+V281</f>
        <v>0.3197020000000001</v>
      </c>
      <c r="W222" s="180"/>
      <c r="X222" s="183">
        <f>X223+X228+X235+X238+X251+X261+X266+X281</f>
        <v>0.29511199999999999</v>
      </c>
      <c r="AR222" s="184" t="s">
        <v>165</v>
      </c>
      <c r="AT222" s="185" t="s">
        <v>73</v>
      </c>
      <c r="AU222" s="185" t="s">
        <v>74</v>
      </c>
      <c r="AY222" s="184" t="s">
        <v>156</v>
      </c>
      <c r="BK222" s="186">
        <f>BK223+BK228+BK235+BK238+BK251+BK261+BK266+BK281</f>
        <v>0</v>
      </c>
    </row>
    <row r="223" spans="1:65" s="12" customFormat="1" ht="22.9" customHeight="1">
      <c r="B223" s="172"/>
      <c r="C223" s="173"/>
      <c r="D223" s="174" t="s">
        <v>73</v>
      </c>
      <c r="E223" s="187" t="s">
        <v>358</v>
      </c>
      <c r="F223" s="187" t="s">
        <v>359</v>
      </c>
      <c r="G223" s="173"/>
      <c r="H223" s="173"/>
      <c r="I223" s="176"/>
      <c r="J223" s="176"/>
      <c r="K223" s="188">
        <f>BK223</f>
        <v>0</v>
      </c>
      <c r="L223" s="173"/>
      <c r="M223" s="178"/>
      <c r="N223" s="179"/>
      <c r="O223" s="180"/>
      <c r="P223" s="180"/>
      <c r="Q223" s="181">
        <f>SUM(Q224:Q227)</f>
        <v>0</v>
      </c>
      <c r="R223" s="181">
        <f>SUM(R224:R227)</f>
        <v>0</v>
      </c>
      <c r="S223" s="180"/>
      <c r="T223" s="182">
        <f>SUM(T224:T227)</f>
        <v>0</v>
      </c>
      <c r="U223" s="180"/>
      <c r="V223" s="182">
        <f>SUM(V224:V227)</f>
        <v>5.2500000000000003E-3</v>
      </c>
      <c r="W223" s="180"/>
      <c r="X223" s="183">
        <f>SUM(X224:X227)</f>
        <v>6.0000000000000001E-3</v>
      </c>
      <c r="AR223" s="184" t="s">
        <v>165</v>
      </c>
      <c r="AT223" s="185" t="s">
        <v>73</v>
      </c>
      <c r="AU223" s="185" t="s">
        <v>82</v>
      </c>
      <c r="AY223" s="184" t="s">
        <v>156</v>
      </c>
      <c r="BK223" s="186">
        <f>SUM(BK224:BK227)</f>
        <v>0</v>
      </c>
    </row>
    <row r="224" spans="1:65" s="2" customFormat="1" ht="24.2" customHeight="1">
      <c r="A224" s="34"/>
      <c r="B224" s="35"/>
      <c r="C224" s="189" t="s">
        <v>360</v>
      </c>
      <c r="D224" s="189" t="s">
        <v>159</v>
      </c>
      <c r="E224" s="190" t="s">
        <v>361</v>
      </c>
      <c r="F224" s="191" t="s">
        <v>362</v>
      </c>
      <c r="G224" s="192" t="s">
        <v>191</v>
      </c>
      <c r="H224" s="193">
        <v>15</v>
      </c>
      <c r="I224" s="194"/>
      <c r="J224" s="194"/>
      <c r="K224" s="195">
        <f>ROUND(P224*H224,2)</f>
        <v>0</v>
      </c>
      <c r="L224" s="191" t="s">
        <v>163</v>
      </c>
      <c r="M224" s="39"/>
      <c r="N224" s="196" t="s">
        <v>1</v>
      </c>
      <c r="O224" s="197" t="s">
        <v>38</v>
      </c>
      <c r="P224" s="198">
        <f>I224+J224</f>
        <v>0</v>
      </c>
      <c r="Q224" s="198">
        <f>ROUND(I224*H224,2)</f>
        <v>0</v>
      </c>
      <c r="R224" s="198">
        <f>ROUND(J224*H224,2)</f>
        <v>0</v>
      </c>
      <c r="S224" s="71"/>
      <c r="T224" s="199">
        <f>S224*H224</f>
        <v>0</v>
      </c>
      <c r="U224" s="199">
        <v>3.5E-4</v>
      </c>
      <c r="V224" s="199">
        <f>U224*H224</f>
        <v>5.2500000000000003E-3</v>
      </c>
      <c r="W224" s="199">
        <v>0</v>
      </c>
      <c r="X224" s="200">
        <f>W224*H224</f>
        <v>0</v>
      </c>
      <c r="Y224" s="34"/>
      <c r="Z224" s="34"/>
      <c r="AA224" s="34"/>
      <c r="AB224" s="34"/>
      <c r="AC224" s="34"/>
      <c r="AD224" s="34"/>
      <c r="AE224" s="34"/>
      <c r="AR224" s="201" t="s">
        <v>248</v>
      </c>
      <c r="AT224" s="201" t="s">
        <v>159</v>
      </c>
      <c r="AU224" s="201" t="s">
        <v>165</v>
      </c>
      <c r="AY224" s="17" t="s">
        <v>156</v>
      </c>
      <c r="BE224" s="202">
        <f>IF(O224="základní",K224,0)</f>
        <v>0</v>
      </c>
      <c r="BF224" s="202">
        <f>IF(O224="snížená",K224,0)</f>
        <v>0</v>
      </c>
      <c r="BG224" s="202">
        <f>IF(O224="zákl. přenesená",K224,0)</f>
        <v>0</v>
      </c>
      <c r="BH224" s="202">
        <f>IF(O224="sníž. přenesená",K224,0)</f>
        <v>0</v>
      </c>
      <c r="BI224" s="202">
        <f>IF(O224="nulová",K224,0)</f>
        <v>0</v>
      </c>
      <c r="BJ224" s="17" t="s">
        <v>165</v>
      </c>
      <c r="BK224" s="202">
        <f>ROUND(P224*H224,2)</f>
        <v>0</v>
      </c>
      <c r="BL224" s="17" t="s">
        <v>248</v>
      </c>
      <c r="BM224" s="201" t="s">
        <v>1239</v>
      </c>
    </row>
    <row r="225" spans="1:65" s="2" customFormat="1" ht="11.25">
      <c r="A225" s="34"/>
      <c r="B225" s="35"/>
      <c r="C225" s="36"/>
      <c r="D225" s="203" t="s">
        <v>167</v>
      </c>
      <c r="E225" s="36"/>
      <c r="F225" s="204" t="s">
        <v>364</v>
      </c>
      <c r="G225" s="36"/>
      <c r="H225" s="36"/>
      <c r="I225" s="205"/>
      <c r="J225" s="205"/>
      <c r="K225" s="36"/>
      <c r="L225" s="36"/>
      <c r="M225" s="39"/>
      <c r="N225" s="206"/>
      <c r="O225" s="207"/>
      <c r="P225" s="71"/>
      <c r="Q225" s="71"/>
      <c r="R225" s="71"/>
      <c r="S225" s="71"/>
      <c r="T225" s="71"/>
      <c r="U225" s="71"/>
      <c r="V225" s="71"/>
      <c r="W225" s="71"/>
      <c r="X225" s="72"/>
      <c r="Y225" s="34"/>
      <c r="Z225" s="34"/>
      <c r="AA225" s="34"/>
      <c r="AB225" s="34"/>
      <c r="AC225" s="34"/>
      <c r="AD225" s="34"/>
      <c r="AE225" s="34"/>
      <c r="AT225" s="17" t="s">
        <v>167</v>
      </c>
      <c r="AU225" s="17" t="s">
        <v>165</v>
      </c>
    </row>
    <row r="226" spans="1:65" s="2" customFormat="1" ht="24.2" customHeight="1">
      <c r="A226" s="34"/>
      <c r="B226" s="35"/>
      <c r="C226" s="189" t="s">
        <v>365</v>
      </c>
      <c r="D226" s="189" t="s">
        <v>159</v>
      </c>
      <c r="E226" s="190" t="s">
        <v>366</v>
      </c>
      <c r="F226" s="191" t="s">
        <v>367</v>
      </c>
      <c r="G226" s="192" t="s">
        <v>191</v>
      </c>
      <c r="H226" s="193">
        <v>15</v>
      </c>
      <c r="I226" s="194"/>
      <c r="J226" s="194"/>
      <c r="K226" s="195">
        <f>ROUND(P226*H226,2)</f>
        <v>0</v>
      </c>
      <c r="L226" s="191" t="s">
        <v>163</v>
      </c>
      <c r="M226" s="39"/>
      <c r="N226" s="196" t="s">
        <v>1</v>
      </c>
      <c r="O226" s="197" t="s">
        <v>38</v>
      </c>
      <c r="P226" s="198">
        <f>I226+J226</f>
        <v>0</v>
      </c>
      <c r="Q226" s="198">
        <f>ROUND(I226*H226,2)</f>
        <v>0</v>
      </c>
      <c r="R226" s="198">
        <f>ROUND(J226*H226,2)</f>
        <v>0</v>
      </c>
      <c r="S226" s="71"/>
      <c r="T226" s="199">
        <f>S226*H226</f>
        <v>0</v>
      </c>
      <c r="U226" s="199">
        <v>0</v>
      </c>
      <c r="V226" s="199">
        <f>U226*H226</f>
        <v>0</v>
      </c>
      <c r="W226" s="199">
        <v>4.0000000000000002E-4</v>
      </c>
      <c r="X226" s="200">
        <f>W226*H226</f>
        <v>6.0000000000000001E-3</v>
      </c>
      <c r="Y226" s="34"/>
      <c r="Z226" s="34"/>
      <c r="AA226" s="34"/>
      <c r="AB226" s="34"/>
      <c r="AC226" s="34"/>
      <c r="AD226" s="34"/>
      <c r="AE226" s="34"/>
      <c r="AR226" s="201" t="s">
        <v>248</v>
      </c>
      <c r="AT226" s="201" t="s">
        <v>159</v>
      </c>
      <c r="AU226" s="201" t="s">
        <v>165</v>
      </c>
      <c r="AY226" s="17" t="s">
        <v>156</v>
      </c>
      <c r="BE226" s="202">
        <f>IF(O226="základní",K226,0)</f>
        <v>0</v>
      </c>
      <c r="BF226" s="202">
        <f>IF(O226="snížená",K226,0)</f>
        <v>0</v>
      </c>
      <c r="BG226" s="202">
        <f>IF(O226="zákl. přenesená",K226,0)</f>
        <v>0</v>
      </c>
      <c r="BH226" s="202">
        <f>IF(O226="sníž. přenesená",K226,0)</f>
        <v>0</v>
      </c>
      <c r="BI226" s="202">
        <f>IF(O226="nulová",K226,0)</f>
        <v>0</v>
      </c>
      <c r="BJ226" s="17" t="s">
        <v>165</v>
      </c>
      <c r="BK226" s="202">
        <f>ROUND(P226*H226,2)</f>
        <v>0</v>
      </c>
      <c r="BL226" s="17" t="s">
        <v>248</v>
      </c>
      <c r="BM226" s="201" t="s">
        <v>1240</v>
      </c>
    </row>
    <row r="227" spans="1:65" s="2" customFormat="1" ht="11.25">
      <c r="A227" s="34"/>
      <c r="B227" s="35"/>
      <c r="C227" s="36"/>
      <c r="D227" s="203" t="s">
        <v>167</v>
      </c>
      <c r="E227" s="36"/>
      <c r="F227" s="204" t="s">
        <v>369</v>
      </c>
      <c r="G227" s="36"/>
      <c r="H227" s="36"/>
      <c r="I227" s="205"/>
      <c r="J227" s="205"/>
      <c r="K227" s="36"/>
      <c r="L227" s="36"/>
      <c r="M227" s="39"/>
      <c r="N227" s="206"/>
      <c r="O227" s="207"/>
      <c r="P227" s="71"/>
      <c r="Q227" s="71"/>
      <c r="R227" s="71"/>
      <c r="S227" s="71"/>
      <c r="T227" s="71"/>
      <c r="U227" s="71"/>
      <c r="V227" s="71"/>
      <c r="W227" s="71"/>
      <c r="X227" s="72"/>
      <c r="Y227" s="34"/>
      <c r="Z227" s="34"/>
      <c r="AA227" s="34"/>
      <c r="AB227" s="34"/>
      <c r="AC227" s="34"/>
      <c r="AD227" s="34"/>
      <c r="AE227" s="34"/>
      <c r="AT227" s="17" t="s">
        <v>167</v>
      </c>
      <c r="AU227" s="17" t="s">
        <v>165</v>
      </c>
    </row>
    <row r="228" spans="1:65" s="12" customFormat="1" ht="22.9" customHeight="1">
      <c r="B228" s="172"/>
      <c r="C228" s="173"/>
      <c r="D228" s="174" t="s">
        <v>73</v>
      </c>
      <c r="E228" s="187" t="s">
        <v>370</v>
      </c>
      <c r="F228" s="187" t="s">
        <v>371</v>
      </c>
      <c r="G228" s="173"/>
      <c r="H228" s="173"/>
      <c r="I228" s="176"/>
      <c r="J228" s="176"/>
      <c r="K228" s="188">
        <f>BK228</f>
        <v>0</v>
      </c>
      <c r="L228" s="173"/>
      <c r="M228" s="178"/>
      <c r="N228" s="179"/>
      <c r="O228" s="180"/>
      <c r="P228" s="180"/>
      <c r="Q228" s="181">
        <f>SUM(Q229:Q234)</f>
        <v>0</v>
      </c>
      <c r="R228" s="181">
        <f>SUM(R229:R234)</f>
        <v>0</v>
      </c>
      <c r="S228" s="180"/>
      <c r="T228" s="182">
        <f>SUM(T229:T234)</f>
        <v>0</v>
      </c>
      <c r="U228" s="180"/>
      <c r="V228" s="182">
        <f>SUM(V229:V234)</f>
        <v>7.6319999999999999E-3</v>
      </c>
      <c r="W228" s="180"/>
      <c r="X228" s="183">
        <f>SUM(X229:X234)</f>
        <v>0</v>
      </c>
      <c r="AR228" s="184" t="s">
        <v>165</v>
      </c>
      <c r="AT228" s="185" t="s">
        <v>73</v>
      </c>
      <c r="AU228" s="185" t="s">
        <v>82</v>
      </c>
      <c r="AY228" s="184" t="s">
        <v>156</v>
      </c>
      <c r="BK228" s="186">
        <f>SUM(BK229:BK234)</f>
        <v>0</v>
      </c>
    </row>
    <row r="229" spans="1:65" s="2" customFormat="1" ht="33" customHeight="1">
      <c r="A229" s="34"/>
      <c r="B229" s="35"/>
      <c r="C229" s="189" t="s">
        <v>384</v>
      </c>
      <c r="D229" s="189" t="s">
        <v>159</v>
      </c>
      <c r="E229" s="190" t="s">
        <v>373</v>
      </c>
      <c r="F229" s="191" t="s">
        <v>374</v>
      </c>
      <c r="G229" s="192" t="s">
        <v>180</v>
      </c>
      <c r="H229" s="193">
        <v>2</v>
      </c>
      <c r="I229" s="194"/>
      <c r="J229" s="194"/>
      <c r="K229" s="195">
        <f>ROUND(P229*H229,2)</f>
        <v>0</v>
      </c>
      <c r="L229" s="191" t="s">
        <v>163</v>
      </c>
      <c r="M229" s="39"/>
      <c r="N229" s="196" t="s">
        <v>1</v>
      </c>
      <c r="O229" s="197" t="s">
        <v>38</v>
      </c>
      <c r="P229" s="198">
        <f>I229+J229</f>
        <v>0</v>
      </c>
      <c r="Q229" s="198">
        <f>ROUND(I229*H229,2)</f>
        <v>0</v>
      </c>
      <c r="R229" s="198">
        <f>ROUND(J229*H229,2)</f>
        <v>0</v>
      </c>
      <c r="S229" s="71"/>
      <c r="T229" s="199">
        <f>S229*H229</f>
        <v>0</v>
      </c>
      <c r="U229" s="199">
        <v>4.4999999999999999E-4</v>
      </c>
      <c r="V229" s="199">
        <f>U229*H229</f>
        <v>8.9999999999999998E-4</v>
      </c>
      <c r="W229" s="199">
        <v>0</v>
      </c>
      <c r="X229" s="200">
        <f>W229*H229</f>
        <v>0</v>
      </c>
      <c r="Y229" s="34"/>
      <c r="Z229" s="34"/>
      <c r="AA229" s="34"/>
      <c r="AB229" s="34"/>
      <c r="AC229" s="34"/>
      <c r="AD229" s="34"/>
      <c r="AE229" s="34"/>
      <c r="AR229" s="201" t="s">
        <v>248</v>
      </c>
      <c r="AT229" s="201" t="s">
        <v>159</v>
      </c>
      <c r="AU229" s="201" t="s">
        <v>165</v>
      </c>
      <c r="AY229" s="17" t="s">
        <v>156</v>
      </c>
      <c r="BE229" s="202">
        <f>IF(O229="základní",K229,0)</f>
        <v>0</v>
      </c>
      <c r="BF229" s="202">
        <f>IF(O229="snížená",K229,0)</f>
        <v>0</v>
      </c>
      <c r="BG229" s="202">
        <f>IF(O229="zákl. přenesená",K229,0)</f>
        <v>0</v>
      </c>
      <c r="BH229" s="202">
        <f>IF(O229="sníž. přenesená",K229,0)</f>
        <v>0</v>
      </c>
      <c r="BI229" s="202">
        <f>IF(O229="nulová",K229,0)</f>
        <v>0</v>
      </c>
      <c r="BJ229" s="17" t="s">
        <v>165</v>
      </c>
      <c r="BK229" s="202">
        <f>ROUND(P229*H229,2)</f>
        <v>0</v>
      </c>
      <c r="BL229" s="17" t="s">
        <v>248</v>
      </c>
      <c r="BM229" s="201" t="s">
        <v>1241</v>
      </c>
    </row>
    <row r="230" spans="1:65" s="2" customFormat="1" ht="11.25">
      <c r="A230" s="34"/>
      <c r="B230" s="35"/>
      <c r="C230" s="36"/>
      <c r="D230" s="203" t="s">
        <v>167</v>
      </c>
      <c r="E230" s="36"/>
      <c r="F230" s="204" t="s">
        <v>376</v>
      </c>
      <c r="G230" s="36"/>
      <c r="H230" s="36"/>
      <c r="I230" s="205"/>
      <c r="J230" s="205"/>
      <c r="K230" s="36"/>
      <c r="L230" s="36"/>
      <c r="M230" s="39"/>
      <c r="N230" s="206"/>
      <c r="O230" s="207"/>
      <c r="P230" s="71"/>
      <c r="Q230" s="71"/>
      <c r="R230" s="71"/>
      <c r="S230" s="71"/>
      <c r="T230" s="71"/>
      <c r="U230" s="71"/>
      <c r="V230" s="71"/>
      <c r="W230" s="71"/>
      <c r="X230" s="72"/>
      <c r="Y230" s="34"/>
      <c r="Z230" s="34"/>
      <c r="AA230" s="34"/>
      <c r="AB230" s="34"/>
      <c r="AC230" s="34"/>
      <c r="AD230" s="34"/>
      <c r="AE230" s="34"/>
      <c r="AT230" s="17" t="s">
        <v>167</v>
      </c>
      <c r="AU230" s="17" t="s">
        <v>165</v>
      </c>
    </row>
    <row r="231" spans="1:65" s="2" customFormat="1" ht="24.2" customHeight="1">
      <c r="A231" s="34"/>
      <c r="B231" s="35"/>
      <c r="C231" s="241" t="s">
        <v>389</v>
      </c>
      <c r="D231" s="241" t="s">
        <v>242</v>
      </c>
      <c r="E231" s="242" t="s">
        <v>378</v>
      </c>
      <c r="F231" s="243" t="s">
        <v>379</v>
      </c>
      <c r="G231" s="244" t="s">
        <v>180</v>
      </c>
      <c r="H231" s="245">
        <v>2.04</v>
      </c>
      <c r="I231" s="246"/>
      <c r="J231" s="247"/>
      <c r="K231" s="248">
        <f>ROUND(P231*H231,2)</f>
        <v>0</v>
      </c>
      <c r="L231" s="243" t="s">
        <v>163</v>
      </c>
      <c r="M231" s="249"/>
      <c r="N231" s="250" t="s">
        <v>1</v>
      </c>
      <c r="O231" s="197" t="s">
        <v>38</v>
      </c>
      <c r="P231" s="198">
        <f>I231+J231</f>
        <v>0</v>
      </c>
      <c r="Q231" s="198">
        <f>ROUND(I231*H231,2)</f>
        <v>0</v>
      </c>
      <c r="R231" s="198">
        <f>ROUND(J231*H231,2)</f>
        <v>0</v>
      </c>
      <c r="S231" s="71"/>
      <c r="T231" s="199">
        <f>S231*H231</f>
        <v>0</v>
      </c>
      <c r="U231" s="199">
        <v>3.3E-3</v>
      </c>
      <c r="V231" s="199">
        <f>U231*H231</f>
        <v>6.7320000000000001E-3</v>
      </c>
      <c r="W231" s="199">
        <v>0</v>
      </c>
      <c r="X231" s="200">
        <f>W231*H231</f>
        <v>0</v>
      </c>
      <c r="Y231" s="34"/>
      <c r="Z231" s="34"/>
      <c r="AA231" s="34"/>
      <c r="AB231" s="34"/>
      <c r="AC231" s="34"/>
      <c r="AD231" s="34"/>
      <c r="AE231" s="34"/>
      <c r="AR231" s="201" t="s">
        <v>346</v>
      </c>
      <c r="AT231" s="201" t="s">
        <v>242</v>
      </c>
      <c r="AU231" s="201" t="s">
        <v>165</v>
      </c>
      <c r="AY231" s="17" t="s">
        <v>156</v>
      </c>
      <c r="BE231" s="202">
        <f>IF(O231="základní",K231,0)</f>
        <v>0</v>
      </c>
      <c r="BF231" s="202">
        <f>IF(O231="snížená",K231,0)</f>
        <v>0</v>
      </c>
      <c r="BG231" s="202">
        <f>IF(O231="zákl. přenesená",K231,0)</f>
        <v>0</v>
      </c>
      <c r="BH231" s="202">
        <f>IF(O231="sníž. přenesená",K231,0)</f>
        <v>0</v>
      </c>
      <c r="BI231" s="202">
        <f>IF(O231="nulová",K231,0)</f>
        <v>0</v>
      </c>
      <c r="BJ231" s="17" t="s">
        <v>165</v>
      </c>
      <c r="BK231" s="202">
        <f>ROUND(P231*H231,2)</f>
        <v>0</v>
      </c>
      <c r="BL231" s="17" t="s">
        <v>248</v>
      </c>
      <c r="BM231" s="201" t="s">
        <v>1242</v>
      </c>
    </row>
    <row r="232" spans="1:65" s="14" customFormat="1" ht="11.25">
      <c r="B232" s="219"/>
      <c r="C232" s="220"/>
      <c r="D232" s="210" t="s">
        <v>194</v>
      </c>
      <c r="E232" s="220"/>
      <c r="F232" s="222" t="s">
        <v>1243</v>
      </c>
      <c r="G232" s="220"/>
      <c r="H232" s="223">
        <v>2.04</v>
      </c>
      <c r="I232" s="224"/>
      <c r="J232" s="224"/>
      <c r="K232" s="220"/>
      <c r="L232" s="220"/>
      <c r="M232" s="225"/>
      <c r="N232" s="226"/>
      <c r="O232" s="227"/>
      <c r="P232" s="227"/>
      <c r="Q232" s="227"/>
      <c r="R232" s="227"/>
      <c r="S232" s="227"/>
      <c r="T232" s="227"/>
      <c r="U232" s="227"/>
      <c r="V232" s="227"/>
      <c r="W232" s="227"/>
      <c r="X232" s="228"/>
      <c r="AT232" s="229" t="s">
        <v>194</v>
      </c>
      <c r="AU232" s="229" t="s">
        <v>165</v>
      </c>
      <c r="AV232" s="14" t="s">
        <v>165</v>
      </c>
      <c r="AW232" s="14" t="s">
        <v>4</v>
      </c>
      <c r="AX232" s="14" t="s">
        <v>82</v>
      </c>
      <c r="AY232" s="229" t="s">
        <v>156</v>
      </c>
    </row>
    <row r="233" spans="1:65" s="2" customFormat="1" ht="24.2" customHeight="1">
      <c r="A233" s="34"/>
      <c r="B233" s="35"/>
      <c r="C233" s="189" t="s">
        <v>394</v>
      </c>
      <c r="D233" s="189" t="s">
        <v>159</v>
      </c>
      <c r="E233" s="190" t="s">
        <v>742</v>
      </c>
      <c r="F233" s="191" t="s">
        <v>743</v>
      </c>
      <c r="G233" s="192" t="s">
        <v>415</v>
      </c>
      <c r="H233" s="251"/>
      <c r="I233" s="194"/>
      <c r="J233" s="194"/>
      <c r="K233" s="195">
        <f>ROUND(P233*H233,2)</f>
        <v>0</v>
      </c>
      <c r="L233" s="191" t="s">
        <v>163</v>
      </c>
      <c r="M233" s="39"/>
      <c r="N233" s="196" t="s">
        <v>1</v>
      </c>
      <c r="O233" s="197" t="s">
        <v>38</v>
      </c>
      <c r="P233" s="198">
        <f>I233+J233</f>
        <v>0</v>
      </c>
      <c r="Q233" s="198">
        <f>ROUND(I233*H233,2)</f>
        <v>0</v>
      </c>
      <c r="R233" s="198">
        <f>ROUND(J233*H233,2)</f>
        <v>0</v>
      </c>
      <c r="S233" s="71"/>
      <c r="T233" s="199">
        <f>S233*H233</f>
        <v>0</v>
      </c>
      <c r="U233" s="199">
        <v>0</v>
      </c>
      <c r="V233" s="199">
        <f>U233*H233</f>
        <v>0</v>
      </c>
      <c r="W233" s="199">
        <v>0</v>
      </c>
      <c r="X233" s="200">
        <f>W233*H233</f>
        <v>0</v>
      </c>
      <c r="Y233" s="34"/>
      <c r="Z233" s="34"/>
      <c r="AA233" s="34"/>
      <c r="AB233" s="34"/>
      <c r="AC233" s="34"/>
      <c r="AD233" s="34"/>
      <c r="AE233" s="34"/>
      <c r="AR233" s="201" t="s">
        <v>248</v>
      </c>
      <c r="AT233" s="201" t="s">
        <v>159</v>
      </c>
      <c r="AU233" s="201" t="s">
        <v>165</v>
      </c>
      <c r="AY233" s="17" t="s">
        <v>156</v>
      </c>
      <c r="BE233" s="202">
        <f>IF(O233="základní",K233,0)</f>
        <v>0</v>
      </c>
      <c r="BF233" s="202">
        <f>IF(O233="snížená",K233,0)</f>
        <v>0</v>
      </c>
      <c r="BG233" s="202">
        <f>IF(O233="zákl. přenesená",K233,0)</f>
        <v>0</v>
      </c>
      <c r="BH233" s="202">
        <f>IF(O233="sníž. přenesená",K233,0)</f>
        <v>0</v>
      </c>
      <c r="BI233" s="202">
        <f>IF(O233="nulová",K233,0)</f>
        <v>0</v>
      </c>
      <c r="BJ233" s="17" t="s">
        <v>165</v>
      </c>
      <c r="BK233" s="202">
        <f>ROUND(P233*H233,2)</f>
        <v>0</v>
      </c>
      <c r="BL233" s="17" t="s">
        <v>248</v>
      </c>
      <c r="BM233" s="201" t="s">
        <v>1244</v>
      </c>
    </row>
    <row r="234" spans="1:65" s="2" customFormat="1" ht="11.25">
      <c r="A234" s="34"/>
      <c r="B234" s="35"/>
      <c r="C234" s="36"/>
      <c r="D234" s="203" t="s">
        <v>167</v>
      </c>
      <c r="E234" s="36"/>
      <c r="F234" s="204" t="s">
        <v>745</v>
      </c>
      <c r="G234" s="36"/>
      <c r="H234" s="36"/>
      <c r="I234" s="205"/>
      <c r="J234" s="205"/>
      <c r="K234" s="36"/>
      <c r="L234" s="36"/>
      <c r="M234" s="39"/>
      <c r="N234" s="206"/>
      <c r="O234" s="207"/>
      <c r="P234" s="71"/>
      <c r="Q234" s="71"/>
      <c r="R234" s="71"/>
      <c r="S234" s="71"/>
      <c r="T234" s="71"/>
      <c r="U234" s="71"/>
      <c r="V234" s="71"/>
      <c r="W234" s="71"/>
      <c r="X234" s="72"/>
      <c r="Y234" s="34"/>
      <c r="Z234" s="34"/>
      <c r="AA234" s="34"/>
      <c r="AB234" s="34"/>
      <c r="AC234" s="34"/>
      <c r="AD234" s="34"/>
      <c r="AE234" s="34"/>
      <c r="AT234" s="17" t="s">
        <v>167</v>
      </c>
      <c r="AU234" s="17" t="s">
        <v>165</v>
      </c>
    </row>
    <row r="235" spans="1:65" s="12" customFormat="1" ht="22.9" customHeight="1">
      <c r="B235" s="172"/>
      <c r="C235" s="173"/>
      <c r="D235" s="174" t="s">
        <v>73</v>
      </c>
      <c r="E235" s="187" t="s">
        <v>458</v>
      </c>
      <c r="F235" s="187" t="s">
        <v>459</v>
      </c>
      <c r="G235" s="173"/>
      <c r="H235" s="173"/>
      <c r="I235" s="176"/>
      <c r="J235" s="176"/>
      <c r="K235" s="188">
        <f>BK235</f>
        <v>0</v>
      </c>
      <c r="L235" s="173"/>
      <c r="M235" s="178"/>
      <c r="N235" s="179"/>
      <c r="O235" s="180"/>
      <c r="P235" s="180"/>
      <c r="Q235" s="181">
        <f>SUM(Q236:Q237)</f>
        <v>0</v>
      </c>
      <c r="R235" s="181">
        <f>SUM(R236:R237)</f>
        <v>0</v>
      </c>
      <c r="S235" s="180"/>
      <c r="T235" s="182">
        <f>SUM(T236:T237)</f>
        <v>0</v>
      </c>
      <c r="U235" s="180"/>
      <c r="V235" s="182">
        <f>SUM(V236:V237)</f>
        <v>2.4000000000000001E-4</v>
      </c>
      <c r="W235" s="180"/>
      <c r="X235" s="183">
        <f>SUM(X236:X237)</f>
        <v>4.718E-2</v>
      </c>
      <c r="AR235" s="184" t="s">
        <v>165</v>
      </c>
      <c r="AT235" s="185" t="s">
        <v>73</v>
      </c>
      <c r="AU235" s="185" t="s">
        <v>82</v>
      </c>
      <c r="AY235" s="184" t="s">
        <v>156</v>
      </c>
      <c r="BK235" s="186">
        <f>SUM(BK236:BK237)</f>
        <v>0</v>
      </c>
    </row>
    <row r="236" spans="1:65" s="2" customFormat="1" ht="24.2" customHeight="1">
      <c r="A236" s="34"/>
      <c r="B236" s="35"/>
      <c r="C236" s="189" t="s">
        <v>611</v>
      </c>
      <c r="D236" s="189" t="s">
        <v>159</v>
      </c>
      <c r="E236" s="190" t="s">
        <v>461</v>
      </c>
      <c r="F236" s="191" t="s">
        <v>462</v>
      </c>
      <c r="G236" s="192" t="s">
        <v>180</v>
      </c>
      <c r="H236" s="193">
        <v>2</v>
      </c>
      <c r="I236" s="194"/>
      <c r="J236" s="194"/>
      <c r="K236" s="195">
        <f>ROUND(P236*H236,2)</f>
        <v>0</v>
      </c>
      <c r="L236" s="191" t="s">
        <v>163</v>
      </c>
      <c r="M236" s="39"/>
      <c r="N236" s="196" t="s">
        <v>1</v>
      </c>
      <c r="O236" s="197" t="s">
        <v>38</v>
      </c>
      <c r="P236" s="198">
        <f>I236+J236</f>
        <v>0</v>
      </c>
      <c r="Q236" s="198">
        <f>ROUND(I236*H236,2)</f>
        <v>0</v>
      </c>
      <c r="R236" s="198">
        <f>ROUND(J236*H236,2)</f>
        <v>0</v>
      </c>
      <c r="S236" s="71"/>
      <c r="T236" s="199">
        <f>S236*H236</f>
        <v>0</v>
      </c>
      <c r="U236" s="199">
        <v>1.2E-4</v>
      </c>
      <c r="V236" s="199">
        <f>U236*H236</f>
        <v>2.4000000000000001E-4</v>
      </c>
      <c r="W236" s="199">
        <v>2.359E-2</v>
      </c>
      <c r="X236" s="200">
        <f>W236*H236</f>
        <v>4.718E-2</v>
      </c>
      <c r="Y236" s="34"/>
      <c r="Z236" s="34"/>
      <c r="AA236" s="34"/>
      <c r="AB236" s="34"/>
      <c r="AC236" s="34"/>
      <c r="AD236" s="34"/>
      <c r="AE236" s="34"/>
      <c r="AR236" s="201" t="s">
        <v>248</v>
      </c>
      <c r="AT236" s="201" t="s">
        <v>159</v>
      </c>
      <c r="AU236" s="201" t="s">
        <v>165</v>
      </c>
      <c r="AY236" s="17" t="s">
        <v>156</v>
      </c>
      <c r="BE236" s="202">
        <f>IF(O236="základní",K236,0)</f>
        <v>0</v>
      </c>
      <c r="BF236" s="202">
        <f>IF(O236="snížená",K236,0)</f>
        <v>0</v>
      </c>
      <c r="BG236" s="202">
        <f>IF(O236="zákl. přenesená",K236,0)</f>
        <v>0</v>
      </c>
      <c r="BH236" s="202">
        <f>IF(O236="sníž. přenesená",K236,0)</f>
        <v>0</v>
      </c>
      <c r="BI236" s="202">
        <f>IF(O236="nulová",K236,0)</f>
        <v>0</v>
      </c>
      <c r="BJ236" s="17" t="s">
        <v>165</v>
      </c>
      <c r="BK236" s="202">
        <f>ROUND(P236*H236,2)</f>
        <v>0</v>
      </c>
      <c r="BL236" s="17" t="s">
        <v>248</v>
      </c>
      <c r="BM236" s="201" t="s">
        <v>1245</v>
      </c>
    </row>
    <row r="237" spans="1:65" s="2" customFormat="1" ht="11.25">
      <c r="A237" s="34"/>
      <c r="B237" s="35"/>
      <c r="C237" s="36"/>
      <c r="D237" s="203" t="s">
        <v>167</v>
      </c>
      <c r="E237" s="36"/>
      <c r="F237" s="204" t="s">
        <v>464</v>
      </c>
      <c r="G237" s="36"/>
      <c r="H237" s="36"/>
      <c r="I237" s="205"/>
      <c r="J237" s="205"/>
      <c r="K237" s="36"/>
      <c r="L237" s="36"/>
      <c r="M237" s="39"/>
      <c r="N237" s="206"/>
      <c r="O237" s="207"/>
      <c r="P237" s="71"/>
      <c r="Q237" s="71"/>
      <c r="R237" s="71"/>
      <c r="S237" s="71"/>
      <c r="T237" s="71"/>
      <c r="U237" s="71"/>
      <c r="V237" s="71"/>
      <c r="W237" s="71"/>
      <c r="X237" s="72"/>
      <c r="Y237" s="34"/>
      <c r="Z237" s="34"/>
      <c r="AA237" s="34"/>
      <c r="AB237" s="34"/>
      <c r="AC237" s="34"/>
      <c r="AD237" s="34"/>
      <c r="AE237" s="34"/>
      <c r="AT237" s="17" t="s">
        <v>167</v>
      </c>
      <c r="AU237" s="17" t="s">
        <v>165</v>
      </c>
    </row>
    <row r="238" spans="1:65" s="12" customFormat="1" ht="22.9" customHeight="1">
      <c r="B238" s="172"/>
      <c r="C238" s="173"/>
      <c r="D238" s="174" t="s">
        <v>73</v>
      </c>
      <c r="E238" s="187" t="s">
        <v>542</v>
      </c>
      <c r="F238" s="187" t="s">
        <v>543</v>
      </c>
      <c r="G238" s="173"/>
      <c r="H238" s="173"/>
      <c r="I238" s="176"/>
      <c r="J238" s="176"/>
      <c r="K238" s="188">
        <f>BK238</f>
        <v>0</v>
      </c>
      <c r="L238" s="173"/>
      <c r="M238" s="178"/>
      <c r="N238" s="179"/>
      <c r="O238" s="180"/>
      <c r="P238" s="180"/>
      <c r="Q238" s="181">
        <f>SUM(Q239:Q250)</f>
        <v>0</v>
      </c>
      <c r="R238" s="181">
        <f>SUM(R239:R250)</f>
        <v>0</v>
      </c>
      <c r="S238" s="180"/>
      <c r="T238" s="182">
        <f>SUM(T239:T250)</f>
        <v>0</v>
      </c>
      <c r="U238" s="180"/>
      <c r="V238" s="182">
        <f>SUM(V239:V250)</f>
        <v>0.25033600000000006</v>
      </c>
      <c r="W238" s="180"/>
      <c r="X238" s="183">
        <f>SUM(X239:X250)</f>
        <v>0.225632</v>
      </c>
      <c r="AR238" s="184" t="s">
        <v>165</v>
      </c>
      <c r="AT238" s="185" t="s">
        <v>73</v>
      </c>
      <c r="AU238" s="185" t="s">
        <v>82</v>
      </c>
      <c r="AY238" s="184" t="s">
        <v>156</v>
      </c>
      <c r="BK238" s="186">
        <f>SUM(BK239:BK250)</f>
        <v>0</v>
      </c>
    </row>
    <row r="239" spans="1:65" s="2" customFormat="1" ht="24.2" customHeight="1">
      <c r="A239" s="34"/>
      <c r="B239" s="35"/>
      <c r="C239" s="189" t="s">
        <v>407</v>
      </c>
      <c r="D239" s="189" t="s">
        <v>159</v>
      </c>
      <c r="E239" s="190" t="s">
        <v>545</v>
      </c>
      <c r="F239" s="191" t="s">
        <v>546</v>
      </c>
      <c r="G239" s="192" t="s">
        <v>180</v>
      </c>
      <c r="H239" s="193">
        <v>9.8000000000000007</v>
      </c>
      <c r="I239" s="194"/>
      <c r="J239" s="194"/>
      <c r="K239" s="195">
        <f>ROUND(P239*H239,2)</f>
        <v>0</v>
      </c>
      <c r="L239" s="191" t="s">
        <v>163</v>
      </c>
      <c r="M239" s="39"/>
      <c r="N239" s="196" t="s">
        <v>1</v>
      </c>
      <c r="O239" s="197" t="s">
        <v>38</v>
      </c>
      <c r="P239" s="198">
        <f>I239+J239</f>
        <v>0</v>
      </c>
      <c r="Q239" s="198">
        <f>ROUND(I239*H239,2)</f>
        <v>0</v>
      </c>
      <c r="R239" s="198">
        <f>ROUND(J239*H239,2)</f>
        <v>0</v>
      </c>
      <c r="S239" s="71"/>
      <c r="T239" s="199">
        <f>S239*H239</f>
        <v>0</v>
      </c>
      <c r="U239" s="199">
        <v>0</v>
      </c>
      <c r="V239" s="199">
        <f>U239*H239</f>
        <v>0</v>
      </c>
      <c r="W239" s="199">
        <v>1.584E-2</v>
      </c>
      <c r="X239" s="200">
        <f>W239*H239</f>
        <v>0.15523200000000001</v>
      </c>
      <c r="Y239" s="34"/>
      <c r="Z239" s="34"/>
      <c r="AA239" s="34"/>
      <c r="AB239" s="34"/>
      <c r="AC239" s="34"/>
      <c r="AD239" s="34"/>
      <c r="AE239" s="34"/>
      <c r="AR239" s="201" t="s">
        <v>248</v>
      </c>
      <c r="AT239" s="201" t="s">
        <v>159</v>
      </c>
      <c r="AU239" s="201" t="s">
        <v>165</v>
      </c>
      <c r="AY239" s="17" t="s">
        <v>156</v>
      </c>
      <c r="BE239" s="202">
        <f>IF(O239="základní",K239,0)</f>
        <v>0</v>
      </c>
      <c r="BF239" s="202">
        <f>IF(O239="snížená",K239,0)</f>
        <v>0</v>
      </c>
      <c r="BG239" s="202">
        <f>IF(O239="zákl. přenesená",K239,0)</f>
        <v>0</v>
      </c>
      <c r="BH239" s="202">
        <f>IF(O239="sníž. přenesená",K239,0)</f>
        <v>0</v>
      </c>
      <c r="BI239" s="202">
        <f>IF(O239="nulová",K239,0)</f>
        <v>0</v>
      </c>
      <c r="BJ239" s="17" t="s">
        <v>165</v>
      </c>
      <c r="BK239" s="202">
        <f>ROUND(P239*H239,2)</f>
        <v>0</v>
      </c>
      <c r="BL239" s="17" t="s">
        <v>248</v>
      </c>
      <c r="BM239" s="201" t="s">
        <v>1246</v>
      </c>
    </row>
    <row r="240" spans="1:65" s="2" customFormat="1" ht="11.25">
      <c r="A240" s="34"/>
      <c r="B240" s="35"/>
      <c r="C240" s="36"/>
      <c r="D240" s="203" t="s">
        <v>167</v>
      </c>
      <c r="E240" s="36"/>
      <c r="F240" s="204" t="s">
        <v>548</v>
      </c>
      <c r="G240" s="36"/>
      <c r="H240" s="36"/>
      <c r="I240" s="205"/>
      <c r="J240" s="205"/>
      <c r="K240" s="36"/>
      <c r="L240" s="36"/>
      <c r="M240" s="39"/>
      <c r="N240" s="206"/>
      <c r="O240" s="207"/>
      <c r="P240" s="71"/>
      <c r="Q240" s="71"/>
      <c r="R240" s="71"/>
      <c r="S240" s="71"/>
      <c r="T240" s="71"/>
      <c r="U240" s="71"/>
      <c r="V240" s="71"/>
      <c r="W240" s="71"/>
      <c r="X240" s="72"/>
      <c r="Y240" s="34"/>
      <c r="Z240" s="34"/>
      <c r="AA240" s="34"/>
      <c r="AB240" s="34"/>
      <c r="AC240" s="34"/>
      <c r="AD240" s="34"/>
      <c r="AE240" s="34"/>
      <c r="AT240" s="17" t="s">
        <v>167</v>
      </c>
      <c r="AU240" s="17" t="s">
        <v>165</v>
      </c>
    </row>
    <row r="241" spans="1:65" s="2" customFormat="1" ht="24.2" customHeight="1">
      <c r="A241" s="34"/>
      <c r="B241" s="35"/>
      <c r="C241" s="189" t="s">
        <v>484</v>
      </c>
      <c r="D241" s="189" t="s">
        <v>159</v>
      </c>
      <c r="E241" s="190" t="s">
        <v>550</v>
      </c>
      <c r="F241" s="191" t="s">
        <v>551</v>
      </c>
      <c r="G241" s="192" t="s">
        <v>180</v>
      </c>
      <c r="H241" s="193">
        <v>9.8000000000000007</v>
      </c>
      <c r="I241" s="194"/>
      <c r="J241" s="194"/>
      <c r="K241" s="195">
        <f>ROUND(P241*H241,2)</f>
        <v>0</v>
      </c>
      <c r="L241" s="191" t="s">
        <v>163</v>
      </c>
      <c r="M241" s="39"/>
      <c r="N241" s="196" t="s">
        <v>1</v>
      </c>
      <c r="O241" s="197" t="s">
        <v>38</v>
      </c>
      <c r="P241" s="198">
        <f>I241+J241</f>
        <v>0</v>
      </c>
      <c r="Q241" s="198">
        <f>ROUND(I241*H241,2)</f>
        <v>0</v>
      </c>
      <c r="R241" s="198">
        <f>ROUND(J241*H241,2)</f>
        <v>0</v>
      </c>
      <c r="S241" s="71"/>
      <c r="T241" s="199">
        <f>S241*H241</f>
        <v>0</v>
      </c>
      <c r="U241" s="199">
        <v>1.7520000000000001E-2</v>
      </c>
      <c r="V241" s="199">
        <f>U241*H241</f>
        <v>0.17169600000000002</v>
      </c>
      <c r="W241" s="199">
        <v>0</v>
      </c>
      <c r="X241" s="200">
        <f>W241*H241</f>
        <v>0</v>
      </c>
      <c r="Y241" s="34"/>
      <c r="Z241" s="34"/>
      <c r="AA241" s="34"/>
      <c r="AB241" s="34"/>
      <c r="AC241" s="34"/>
      <c r="AD241" s="34"/>
      <c r="AE241" s="34"/>
      <c r="AR241" s="201" t="s">
        <v>248</v>
      </c>
      <c r="AT241" s="201" t="s">
        <v>159</v>
      </c>
      <c r="AU241" s="201" t="s">
        <v>165</v>
      </c>
      <c r="AY241" s="17" t="s">
        <v>156</v>
      </c>
      <c r="BE241" s="202">
        <f>IF(O241="základní",K241,0)</f>
        <v>0</v>
      </c>
      <c r="BF241" s="202">
        <f>IF(O241="snížená",K241,0)</f>
        <v>0</v>
      </c>
      <c r="BG241" s="202">
        <f>IF(O241="zákl. přenesená",K241,0)</f>
        <v>0</v>
      </c>
      <c r="BH241" s="202">
        <f>IF(O241="sníž. přenesená",K241,0)</f>
        <v>0</v>
      </c>
      <c r="BI241" s="202">
        <f>IF(O241="nulová",K241,0)</f>
        <v>0</v>
      </c>
      <c r="BJ241" s="17" t="s">
        <v>165</v>
      </c>
      <c r="BK241" s="202">
        <f>ROUND(P241*H241,2)</f>
        <v>0</v>
      </c>
      <c r="BL241" s="17" t="s">
        <v>248</v>
      </c>
      <c r="BM241" s="201" t="s">
        <v>1247</v>
      </c>
    </row>
    <row r="242" spans="1:65" s="2" customFormat="1" ht="11.25">
      <c r="A242" s="34"/>
      <c r="B242" s="35"/>
      <c r="C242" s="36"/>
      <c r="D242" s="203" t="s">
        <v>167</v>
      </c>
      <c r="E242" s="36"/>
      <c r="F242" s="204" t="s">
        <v>553</v>
      </c>
      <c r="G242" s="36"/>
      <c r="H242" s="36"/>
      <c r="I242" s="205"/>
      <c r="J242" s="205"/>
      <c r="K242" s="36"/>
      <c r="L242" s="36"/>
      <c r="M242" s="39"/>
      <c r="N242" s="206"/>
      <c r="O242" s="207"/>
      <c r="P242" s="71"/>
      <c r="Q242" s="71"/>
      <c r="R242" s="71"/>
      <c r="S242" s="71"/>
      <c r="T242" s="71"/>
      <c r="U242" s="71"/>
      <c r="V242" s="71"/>
      <c r="W242" s="71"/>
      <c r="X242" s="72"/>
      <c r="Y242" s="34"/>
      <c r="Z242" s="34"/>
      <c r="AA242" s="34"/>
      <c r="AB242" s="34"/>
      <c r="AC242" s="34"/>
      <c r="AD242" s="34"/>
      <c r="AE242" s="34"/>
      <c r="AT242" s="17" t="s">
        <v>167</v>
      </c>
      <c r="AU242" s="17" t="s">
        <v>165</v>
      </c>
    </row>
    <row r="243" spans="1:65" s="2" customFormat="1" ht="24.2" customHeight="1">
      <c r="A243" s="34"/>
      <c r="B243" s="35"/>
      <c r="C243" s="189" t="s">
        <v>489</v>
      </c>
      <c r="D243" s="189" t="s">
        <v>159</v>
      </c>
      <c r="E243" s="190" t="s">
        <v>555</v>
      </c>
      <c r="F243" s="191" t="s">
        <v>556</v>
      </c>
      <c r="G243" s="192" t="s">
        <v>180</v>
      </c>
      <c r="H243" s="193">
        <v>8</v>
      </c>
      <c r="I243" s="194"/>
      <c r="J243" s="194"/>
      <c r="K243" s="195">
        <f>ROUND(P243*H243,2)</f>
        <v>0</v>
      </c>
      <c r="L243" s="191" t="s">
        <v>163</v>
      </c>
      <c r="M243" s="39"/>
      <c r="N243" s="196" t="s">
        <v>1</v>
      </c>
      <c r="O243" s="197" t="s">
        <v>38</v>
      </c>
      <c r="P243" s="198">
        <f>I243+J243</f>
        <v>0</v>
      </c>
      <c r="Q243" s="198">
        <f>ROUND(I243*H243,2)</f>
        <v>0</v>
      </c>
      <c r="R243" s="198">
        <f>ROUND(J243*H243,2)</f>
        <v>0</v>
      </c>
      <c r="S243" s="71"/>
      <c r="T243" s="199">
        <f>S243*H243</f>
        <v>0</v>
      </c>
      <c r="U243" s="199">
        <v>0</v>
      </c>
      <c r="V243" s="199">
        <f>U243*H243</f>
        <v>0</v>
      </c>
      <c r="W243" s="199">
        <v>8.8000000000000005E-3</v>
      </c>
      <c r="X243" s="200">
        <f>W243*H243</f>
        <v>7.0400000000000004E-2</v>
      </c>
      <c r="Y243" s="34"/>
      <c r="Z243" s="34"/>
      <c r="AA243" s="34"/>
      <c r="AB243" s="34"/>
      <c r="AC243" s="34"/>
      <c r="AD243" s="34"/>
      <c r="AE243" s="34"/>
      <c r="AR243" s="201" t="s">
        <v>248</v>
      </c>
      <c r="AT243" s="201" t="s">
        <v>159</v>
      </c>
      <c r="AU243" s="201" t="s">
        <v>165</v>
      </c>
      <c r="AY243" s="17" t="s">
        <v>156</v>
      </c>
      <c r="BE243" s="202">
        <f>IF(O243="základní",K243,0)</f>
        <v>0</v>
      </c>
      <c r="BF243" s="202">
        <f>IF(O243="snížená",K243,0)</f>
        <v>0</v>
      </c>
      <c r="BG243" s="202">
        <f>IF(O243="zákl. přenesená",K243,0)</f>
        <v>0</v>
      </c>
      <c r="BH243" s="202">
        <f>IF(O243="sníž. přenesená",K243,0)</f>
        <v>0</v>
      </c>
      <c r="BI243" s="202">
        <f>IF(O243="nulová",K243,0)</f>
        <v>0</v>
      </c>
      <c r="BJ243" s="17" t="s">
        <v>165</v>
      </c>
      <c r="BK243" s="202">
        <f>ROUND(P243*H243,2)</f>
        <v>0</v>
      </c>
      <c r="BL243" s="17" t="s">
        <v>248</v>
      </c>
      <c r="BM243" s="201" t="s">
        <v>1248</v>
      </c>
    </row>
    <row r="244" spans="1:65" s="2" customFormat="1" ht="11.25">
      <c r="A244" s="34"/>
      <c r="B244" s="35"/>
      <c r="C244" s="36"/>
      <c r="D244" s="203" t="s">
        <v>167</v>
      </c>
      <c r="E244" s="36"/>
      <c r="F244" s="204" t="s">
        <v>558</v>
      </c>
      <c r="G244" s="36"/>
      <c r="H244" s="36"/>
      <c r="I244" s="205"/>
      <c r="J244" s="205"/>
      <c r="K244" s="36"/>
      <c r="L244" s="36"/>
      <c r="M244" s="39"/>
      <c r="N244" s="206"/>
      <c r="O244" s="207"/>
      <c r="P244" s="71"/>
      <c r="Q244" s="71"/>
      <c r="R244" s="71"/>
      <c r="S244" s="71"/>
      <c r="T244" s="71"/>
      <c r="U244" s="71"/>
      <c r="V244" s="71"/>
      <c r="W244" s="71"/>
      <c r="X244" s="72"/>
      <c r="Y244" s="34"/>
      <c r="Z244" s="34"/>
      <c r="AA244" s="34"/>
      <c r="AB244" s="34"/>
      <c r="AC244" s="34"/>
      <c r="AD244" s="34"/>
      <c r="AE244" s="34"/>
      <c r="AT244" s="17" t="s">
        <v>167</v>
      </c>
      <c r="AU244" s="17" t="s">
        <v>165</v>
      </c>
    </row>
    <row r="245" spans="1:65" s="2" customFormat="1" ht="24.2" customHeight="1">
      <c r="A245" s="34"/>
      <c r="B245" s="35"/>
      <c r="C245" s="189" t="s">
        <v>494</v>
      </c>
      <c r="D245" s="189" t="s">
        <v>159</v>
      </c>
      <c r="E245" s="190" t="s">
        <v>560</v>
      </c>
      <c r="F245" s="191" t="s">
        <v>561</v>
      </c>
      <c r="G245" s="192" t="s">
        <v>191</v>
      </c>
      <c r="H245" s="193">
        <v>4</v>
      </c>
      <c r="I245" s="194"/>
      <c r="J245" s="194"/>
      <c r="K245" s="195">
        <f>ROUND(P245*H245,2)</f>
        <v>0</v>
      </c>
      <c r="L245" s="191" t="s">
        <v>163</v>
      </c>
      <c r="M245" s="39"/>
      <c r="N245" s="196" t="s">
        <v>1</v>
      </c>
      <c r="O245" s="197" t="s">
        <v>38</v>
      </c>
      <c r="P245" s="198">
        <f>I245+J245</f>
        <v>0</v>
      </c>
      <c r="Q245" s="198">
        <f>ROUND(I245*H245,2)</f>
        <v>0</v>
      </c>
      <c r="R245" s="198">
        <f>ROUND(J245*H245,2)</f>
        <v>0</v>
      </c>
      <c r="S245" s="71"/>
      <c r="T245" s="199">
        <f>S245*H245</f>
        <v>0</v>
      </c>
      <c r="U245" s="199">
        <v>1.9460000000000002E-2</v>
      </c>
      <c r="V245" s="199">
        <f>U245*H245</f>
        <v>7.7840000000000006E-2</v>
      </c>
      <c r="W245" s="199">
        <v>0</v>
      </c>
      <c r="X245" s="200">
        <f>W245*H245</f>
        <v>0</v>
      </c>
      <c r="Y245" s="34"/>
      <c r="Z245" s="34"/>
      <c r="AA245" s="34"/>
      <c r="AB245" s="34"/>
      <c r="AC245" s="34"/>
      <c r="AD245" s="34"/>
      <c r="AE245" s="34"/>
      <c r="AR245" s="201" t="s">
        <v>248</v>
      </c>
      <c r="AT245" s="201" t="s">
        <v>159</v>
      </c>
      <c r="AU245" s="201" t="s">
        <v>165</v>
      </c>
      <c r="AY245" s="17" t="s">
        <v>156</v>
      </c>
      <c r="BE245" s="202">
        <f>IF(O245="základní",K245,0)</f>
        <v>0</v>
      </c>
      <c r="BF245" s="202">
        <f>IF(O245="snížená",K245,0)</f>
        <v>0</v>
      </c>
      <c r="BG245" s="202">
        <f>IF(O245="zákl. přenesená",K245,0)</f>
        <v>0</v>
      </c>
      <c r="BH245" s="202">
        <f>IF(O245="sníž. přenesená",K245,0)</f>
        <v>0</v>
      </c>
      <c r="BI245" s="202">
        <f>IF(O245="nulová",K245,0)</f>
        <v>0</v>
      </c>
      <c r="BJ245" s="17" t="s">
        <v>165</v>
      </c>
      <c r="BK245" s="202">
        <f>ROUND(P245*H245,2)</f>
        <v>0</v>
      </c>
      <c r="BL245" s="17" t="s">
        <v>248</v>
      </c>
      <c r="BM245" s="201" t="s">
        <v>1249</v>
      </c>
    </row>
    <row r="246" spans="1:65" s="2" customFormat="1" ht="11.25">
      <c r="A246" s="34"/>
      <c r="B246" s="35"/>
      <c r="C246" s="36"/>
      <c r="D246" s="203" t="s">
        <v>167</v>
      </c>
      <c r="E246" s="36"/>
      <c r="F246" s="204" t="s">
        <v>563</v>
      </c>
      <c r="G246" s="36"/>
      <c r="H246" s="36"/>
      <c r="I246" s="205"/>
      <c r="J246" s="205"/>
      <c r="K246" s="36"/>
      <c r="L246" s="36"/>
      <c r="M246" s="39"/>
      <c r="N246" s="206"/>
      <c r="O246" s="207"/>
      <c r="P246" s="71"/>
      <c r="Q246" s="71"/>
      <c r="R246" s="71"/>
      <c r="S246" s="71"/>
      <c r="T246" s="71"/>
      <c r="U246" s="71"/>
      <c r="V246" s="71"/>
      <c r="W246" s="71"/>
      <c r="X246" s="72"/>
      <c r="Y246" s="34"/>
      <c r="Z246" s="34"/>
      <c r="AA246" s="34"/>
      <c r="AB246" s="34"/>
      <c r="AC246" s="34"/>
      <c r="AD246" s="34"/>
      <c r="AE246" s="34"/>
      <c r="AT246" s="17" t="s">
        <v>167</v>
      </c>
      <c r="AU246" s="17" t="s">
        <v>165</v>
      </c>
    </row>
    <row r="247" spans="1:65" s="2" customFormat="1" ht="24.2" customHeight="1">
      <c r="A247" s="34"/>
      <c r="B247" s="35"/>
      <c r="C247" s="189" t="s">
        <v>499</v>
      </c>
      <c r="D247" s="189" t="s">
        <v>159</v>
      </c>
      <c r="E247" s="190" t="s">
        <v>565</v>
      </c>
      <c r="F247" s="191" t="s">
        <v>566</v>
      </c>
      <c r="G247" s="192" t="s">
        <v>191</v>
      </c>
      <c r="H247" s="193">
        <v>4</v>
      </c>
      <c r="I247" s="194"/>
      <c r="J247" s="194"/>
      <c r="K247" s="195">
        <f>ROUND(P247*H247,2)</f>
        <v>0</v>
      </c>
      <c r="L247" s="191" t="s">
        <v>163</v>
      </c>
      <c r="M247" s="39"/>
      <c r="N247" s="196" t="s">
        <v>1</v>
      </c>
      <c r="O247" s="197" t="s">
        <v>38</v>
      </c>
      <c r="P247" s="198">
        <f>I247+J247</f>
        <v>0</v>
      </c>
      <c r="Q247" s="198">
        <f>ROUND(I247*H247,2)</f>
        <v>0</v>
      </c>
      <c r="R247" s="198">
        <f>ROUND(J247*H247,2)</f>
        <v>0</v>
      </c>
      <c r="S247" s="71"/>
      <c r="T247" s="199">
        <f>S247*H247</f>
        <v>0</v>
      </c>
      <c r="U247" s="199">
        <v>2.0000000000000001E-4</v>
      </c>
      <c r="V247" s="199">
        <f>U247*H247</f>
        <v>8.0000000000000004E-4</v>
      </c>
      <c r="W247" s="199">
        <v>0</v>
      </c>
      <c r="X247" s="200">
        <f>W247*H247</f>
        <v>0</v>
      </c>
      <c r="Y247" s="34"/>
      <c r="Z247" s="34"/>
      <c r="AA247" s="34"/>
      <c r="AB247" s="34"/>
      <c r="AC247" s="34"/>
      <c r="AD247" s="34"/>
      <c r="AE247" s="34"/>
      <c r="AR247" s="201" t="s">
        <v>248</v>
      </c>
      <c r="AT247" s="201" t="s">
        <v>159</v>
      </c>
      <c r="AU247" s="201" t="s">
        <v>165</v>
      </c>
      <c r="AY247" s="17" t="s">
        <v>156</v>
      </c>
      <c r="BE247" s="202">
        <f>IF(O247="základní",K247,0)</f>
        <v>0</v>
      </c>
      <c r="BF247" s="202">
        <f>IF(O247="snížená",K247,0)</f>
        <v>0</v>
      </c>
      <c r="BG247" s="202">
        <f>IF(O247="zákl. přenesená",K247,0)</f>
        <v>0</v>
      </c>
      <c r="BH247" s="202">
        <f>IF(O247="sníž. přenesená",K247,0)</f>
        <v>0</v>
      </c>
      <c r="BI247" s="202">
        <f>IF(O247="nulová",K247,0)</f>
        <v>0</v>
      </c>
      <c r="BJ247" s="17" t="s">
        <v>165</v>
      </c>
      <c r="BK247" s="202">
        <f>ROUND(P247*H247,2)</f>
        <v>0</v>
      </c>
      <c r="BL247" s="17" t="s">
        <v>248</v>
      </c>
      <c r="BM247" s="201" t="s">
        <v>1250</v>
      </c>
    </row>
    <row r="248" spans="1:65" s="2" customFormat="1" ht="11.25">
      <c r="A248" s="34"/>
      <c r="B248" s="35"/>
      <c r="C248" s="36"/>
      <c r="D248" s="203" t="s">
        <v>167</v>
      </c>
      <c r="E248" s="36"/>
      <c r="F248" s="204" t="s">
        <v>568</v>
      </c>
      <c r="G248" s="36"/>
      <c r="H248" s="36"/>
      <c r="I248" s="205"/>
      <c r="J248" s="205"/>
      <c r="K248" s="36"/>
      <c r="L248" s="36"/>
      <c r="M248" s="39"/>
      <c r="N248" s="206"/>
      <c r="O248" s="207"/>
      <c r="P248" s="71"/>
      <c r="Q248" s="71"/>
      <c r="R248" s="71"/>
      <c r="S248" s="71"/>
      <c r="T248" s="71"/>
      <c r="U248" s="71"/>
      <c r="V248" s="71"/>
      <c r="W248" s="71"/>
      <c r="X248" s="72"/>
      <c r="Y248" s="34"/>
      <c r="Z248" s="34"/>
      <c r="AA248" s="34"/>
      <c r="AB248" s="34"/>
      <c r="AC248" s="34"/>
      <c r="AD248" s="34"/>
      <c r="AE248" s="34"/>
      <c r="AT248" s="17" t="s">
        <v>167</v>
      </c>
      <c r="AU248" s="17" t="s">
        <v>165</v>
      </c>
    </row>
    <row r="249" spans="1:65" s="2" customFormat="1" ht="24.2" customHeight="1">
      <c r="A249" s="34"/>
      <c r="B249" s="35"/>
      <c r="C249" s="189" t="s">
        <v>506</v>
      </c>
      <c r="D249" s="189" t="s">
        <v>159</v>
      </c>
      <c r="E249" s="190" t="s">
        <v>570</v>
      </c>
      <c r="F249" s="191" t="s">
        <v>571</v>
      </c>
      <c r="G249" s="192" t="s">
        <v>415</v>
      </c>
      <c r="H249" s="251"/>
      <c r="I249" s="194"/>
      <c r="J249" s="194"/>
      <c r="K249" s="195">
        <f>ROUND(P249*H249,2)</f>
        <v>0</v>
      </c>
      <c r="L249" s="191" t="s">
        <v>163</v>
      </c>
      <c r="M249" s="39"/>
      <c r="N249" s="196" t="s">
        <v>1</v>
      </c>
      <c r="O249" s="197" t="s">
        <v>38</v>
      </c>
      <c r="P249" s="198">
        <f>I249+J249</f>
        <v>0</v>
      </c>
      <c r="Q249" s="198">
        <f>ROUND(I249*H249,2)</f>
        <v>0</v>
      </c>
      <c r="R249" s="198">
        <f>ROUND(J249*H249,2)</f>
        <v>0</v>
      </c>
      <c r="S249" s="71"/>
      <c r="T249" s="199">
        <f>S249*H249</f>
        <v>0</v>
      </c>
      <c r="U249" s="199">
        <v>0</v>
      </c>
      <c r="V249" s="199">
        <f>U249*H249</f>
        <v>0</v>
      </c>
      <c r="W249" s="199">
        <v>0</v>
      </c>
      <c r="X249" s="200">
        <f>W249*H249</f>
        <v>0</v>
      </c>
      <c r="Y249" s="34"/>
      <c r="Z249" s="34"/>
      <c r="AA249" s="34"/>
      <c r="AB249" s="34"/>
      <c r="AC249" s="34"/>
      <c r="AD249" s="34"/>
      <c r="AE249" s="34"/>
      <c r="AR249" s="201" t="s">
        <v>248</v>
      </c>
      <c r="AT249" s="201" t="s">
        <v>159</v>
      </c>
      <c r="AU249" s="201" t="s">
        <v>165</v>
      </c>
      <c r="AY249" s="17" t="s">
        <v>156</v>
      </c>
      <c r="BE249" s="202">
        <f>IF(O249="základní",K249,0)</f>
        <v>0</v>
      </c>
      <c r="BF249" s="202">
        <f>IF(O249="snížená",K249,0)</f>
        <v>0</v>
      </c>
      <c r="BG249" s="202">
        <f>IF(O249="zákl. přenesená",K249,0)</f>
        <v>0</v>
      </c>
      <c r="BH249" s="202">
        <f>IF(O249="sníž. přenesená",K249,0)</f>
        <v>0</v>
      </c>
      <c r="BI249" s="202">
        <f>IF(O249="nulová",K249,0)</f>
        <v>0</v>
      </c>
      <c r="BJ249" s="17" t="s">
        <v>165</v>
      </c>
      <c r="BK249" s="202">
        <f>ROUND(P249*H249,2)</f>
        <v>0</v>
      </c>
      <c r="BL249" s="17" t="s">
        <v>248</v>
      </c>
      <c r="BM249" s="201" t="s">
        <v>1251</v>
      </c>
    </row>
    <row r="250" spans="1:65" s="2" customFormat="1" ht="11.25">
      <c r="A250" s="34"/>
      <c r="B250" s="35"/>
      <c r="C250" s="36"/>
      <c r="D250" s="203" t="s">
        <v>167</v>
      </c>
      <c r="E250" s="36"/>
      <c r="F250" s="204" t="s">
        <v>573</v>
      </c>
      <c r="G250" s="36"/>
      <c r="H250" s="36"/>
      <c r="I250" s="205"/>
      <c r="J250" s="205"/>
      <c r="K250" s="36"/>
      <c r="L250" s="36"/>
      <c r="M250" s="39"/>
      <c r="N250" s="206"/>
      <c r="O250" s="207"/>
      <c r="P250" s="71"/>
      <c r="Q250" s="71"/>
      <c r="R250" s="71"/>
      <c r="S250" s="71"/>
      <c r="T250" s="71"/>
      <c r="U250" s="71"/>
      <c r="V250" s="71"/>
      <c r="W250" s="71"/>
      <c r="X250" s="72"/>
      <c r="Y250" s="34"/>
      <c r="Z250" s="34"/>
      <c r="AA250" s="34"/>
      <c r="AB250" s="34"/>
      <c r="AC250" s="34"/>
      <c r="AD250" s="34"/>
      <c r="AE250" s="34"/>
      <c r="AT250" s="17" t="s">
        <v>167</v>
      </c>
      <c r="AU250" s="17" t="s">
        <v>165</v>
      </c>
    </row>
    <row r="251" spans="1:65" s="12" customFormat="1" ht="22.9" customHeight="1">
      <c r="B251" s="172"/>
      <c r="C251" s="173"/>
      <c r="D251" s="174" t="s">
        <v>73</v>
      </c>
      <c r="E251" s="187" t="s">
        <v>574</v>
      </c>
      <c r="F251" s="187" t="s">
        <v>575</v>
      </c>
      <c r="G251" s="173"/>
      <c r="H251" s="173"/>
      <c r="I251" s="176"/>
      <c r="J251" s="176"/>
      <c r="K251" s="188">
        <f>BK251</f>
        <v>0</v>
      </c>
      <c r="L251" s="173"/>
      <c r="M251" s="178"/>
      <c r="N251" s="179"/>
      <c r="O251" s="180"/>
      <c r="P251" s="180"/>
      <c r="Q251" s="181">
        <f>SUM(Q252:Q260)</f>
        <v>0</v>
      </c>
      <c r="R251" s="181">
        <f>SUM(R252:R260)</f>
        <v>0</v>
      </c>
      <c r="S251" s="180"/>
      <c r="T251" s="182">
        <f>SUM(T252:T260)</f>
        <v>0</v>
      </c>
      <c r="U251" s="180"/>
      <c r="V251" s="182">
        <f>SUM(V252:V260)</f>
        <v>1.1039999999999999E-2</v>
      </c>
      <c r="W251" s="180"/>
      <c r="X251" s="183">
        <f>SUM(X252:X260)</f>
        <v>1.6299999999999999E-2</v>
      </c>
      <c r="AR251" s="184" t="s">
        <v>165</v>
      </c>
      <c r="AT251" s="185" t="s">
        <v>73</v>
      </c>
      <c r="AU251" s="185" t="s">
        <v>82</v>
      </c>
      <c r="AY251" s="184" t="s">
        <v>156</v>
      </c>
      <c r="BK251" s="186">
        <f>SUM(BK252:BK260)</f>
        <v>0</v>
      </c>
    </row>
    <row r="252" spans="1:65" s="2" customFormat="1" ht="24.2" customHeight="1">
      <c r="A252" s="34"/>
      <c r="B252" s="35"/>
      <c r="C252" s="189" t="s">
        <v>526</v>
      </c>
      <c r="D252" s="189" t="s">
        <v>159</v>
      </c>
      <c r="E252" s="190" t="s">
        <v>942</v>
      </c>
      <c r="F252" s="191" t="s">
        <v>943</v>
      </c>
      <c r="G252" s="192" t="s">
        <v>191</v>
      </c>
      <c r="H252" s="193">
        <v>4</v>
      </c>
      <c r="I252" s="194"/>
      <c r="J252" s="194"/>
      <c r="K252" s="195">
        <f>ROUND(P252*H252,2)</f>
        <v>0</v>
      </c>
      <c r="L252" s="191" t="s">
        <v>163</v>
      </c>
      <c r="M252" s="39"/>
      <c r="N252" s="196" t="s">
        <v>1</v>
      </c>
      <c r="O252" s="197" t="s">
        <v>38</v>
      </c>
      <c r="P252" s="198">
        <f>I252+J252</f>
        <v>0</v>
      </c>
      <c r="Q252" s="198">
        <f>ROUND(I252*H252,2)</f>
        <v>0</v>
      </c>
      <c r="R252" s="198">
        <f>ROUND(J252*H252,2)</f>
        <v>0</v>
      </c>
      <c r="S252" s="71"/>
      <c r="T252" s="199">
        <f>S252*H252</f>
        <v>0</v>
      </c>
      <c r="U252" s="199">
        <v>0</v>
      </c>
      <c r="V252" s="199">
        <f>U252*H252</f>
        <v>0</v>
      </c>
      <c r="W252" s="199">
        <v>3.1199999999999999E-3</v>
      </c>
      <c r="X252" s="200">
        <f>W252*H252</f>
        <v>1.248E-2</v>
      </c>
      <c r="Y252" s="34"/>
      <c r="Z252" s="34"/>
      <c r="AA252" s="34"/>
      <c r="AB252" s="34"/>
      <c r="AC252" s="34"/>
      <c r="AD252" s="34"/>
      <c r="AE252" s="34"/>
      <c r="AR252" s="201" t="s">
        <v>248</v>
      </c>
      <c r="AT252" s="201" t="s">
        <v>159</v>
      </c>
      <c r="AU252" s="201" t="s">
        <v>165</v>
      </c>
      <c r="AY252" s="17" t="s">
        <v>156</v>
      </c>
      <c r="BE252" s="202">
        <f>IF(O252="základní",K252,0)</f>
        <v>0</v>
      </c>
      <c r="BF252" s="202">
        <f>IF(O252="snížená",K252,0)</f>
        <v>0</v>
      </c>
      <c r="BG252" s="202">
        <f>IF(O252="zákl. přenesená",K252,0)</f>
        <v>0</v>
      </c>
      <c r="BH252" s="202">
        <f>IF(O252="sníž. přenesená",K252,0)</f>
        <v>0</v>
      </c>
      <c r="BI252" s="202">
        <f>IF(O252="nulová",K252,0)</f>
        <v>0</v>
      </c>
      <c r="BJ252" s="17" t="s">
        <v>165</v>
      </c>
      <c r="BK252" s="202">
        <f>ROUND(P252*H252,2)</f>
        <v>0</v>
      </c>
      <c r="BL252" s="17" t="s">
        <v>248</v>
      </c>
      <c r="BM252" s="201" t="s">
        <v>1252</v>
      </c>
    </row>
    <row r="253" spans="1:65" s="2" customFormat="1" ht="11.25">
      <c r="A253" s="34"/>
      <c r="B253" s="35"/>
      <c r="C253" s="36"/>
      <c r="D253" s="203" t="s">
        <v>167</v>
      </c>
      <c r="E253" s="36"/>
      <c r="F253" s="204" t="s">
        <v>945</v>
      </c>
      <c r="G253" s="36"/>
      <c r="H253" s="36"/>
      <c r="I253" s="205"/>
      <c r="J253" s="205"/>
      <c r="K253" s="36"/>
      <c r="L253" s="36"/>
      <c r="M253" s="39"/>
      <c r="N253" s="206"/>
      <c r="O253" s="207"/>
      <c r="P253" s="71"/>
      <c r="Q253" s="71"/>
      <c r="R253" s="71"/>
      <c r="S253" s="71"/>
      <c r="T253" s="71"/>
      <c r="U253" s="71"/>
      <c r="V253" s="71"/>
      <c r="W253" s="71"/>
      <c r="X253" s="72"/>
      <c r="Y253" s="34"/>
      <c r="Z253" s="34"/>
      <c r="AA253" s="34"/>
      <c r="AB253" s="34"/>
      <c r="AC253" s="34"/>
      <c r="AD253" s="34"/>
      <c r="AE253" s="34"/>
      <c r="AT253" s="17" t="s">
        <v>167</v>
      </c>
      <c r="AU253" s="17" t="s">
        <v>165</v>
      </c>
    </row>
    <row r="254" spans="1:65" s="2" customFormat="1" ht="24.2" customHeight="1">
      <c r="A254" s="34"/>
      <c r="B254" s="35"/>
      <c r="C254" s="189" t="s">
        <v>530</v>
      </c>
      <c r="D254" s="189" t="s">
        <v>159</v>
      </c>
      <c r="E254" s="190" t="s">
        <v>577</v>
      </c>
      <c r="F254" s="191" t="s">
        <v>578</v>
      </c>
      <c r="G254" s="192" t="s">
        <v>180</v>
      </c>
      <c r="H254" s="193">
        <v>2</v>
      </c>
      <c r="I254" s="194"/>
      <c r="J254" s="194"/>
      <c r="K254" s="195">
        <f>ROUND(P254*H254,2)</f>
        <v>0</v>
      </c>
      <c r="L254" s="191" t="s">
        <v>163</v>
      </c>
      <c r="M254" s="39"/>
      <c r="N254" s="196" t="s">
        <v>1</v>
      </c>
      <c r="O254" s="197" t="s">
        <v>38</v>
      </c>
      <c r="P254" s="198">
        <f>I254+J254</f>
        <v>0</v>
      </c>
      <c r="Q254" s="198">
        <f>ROUND(I254*H254,2)</f>
        <v>0</v>
      </c>
      <c r="R254" s="198">
        <f>ROUND(J254*H254,2)</f>
        <v>0</v>
      </c>
      <c r="S254" s="71"/>
      <c r="T254" s="199">
        <f>S254*H254</f>
        <v>0</v>
      </c>
      <c r="U254" s="199">
        <v>0</v>
      </c>
      <c r="V254" s="199">
        <f>U254*H254</f>
        <v>0</v>
      </c>
      <c r="W254" s="199">
        <v>1.91E-3</v>
      </c>
      <c r="X254" s="200">
        <f>W254*H254</f>
        <v>3.82E-3</v>
      </c>
      <c r="Y254" s="34"/>
      <c r="Z254" s="34"/>
      <c r="AA254" s="34"/>
      <c r="AB254" s="34"/>
      <c r="AC254" s="34"/>
      <c r="AD254" s="34"/>
      <c r="AE254" s="34"/>
      <c r="AR254" s="201" t="s">
        <v>248</v>
      </c>
      <c r="AT254" s="201" t="s">
        <v>159</v>
      </c>
      <c r="AU254" s="201" t="s">
        <v>165</v>
      </c>
      <c r="AY254" s="17" t="s">
        <v>156</v>
      </c>
      <c r="BE254" s="202">
        <f>IF(O254="základní",K254,0)</f>
        <v>0</v>
      </c>
      <c r="BF254" s="202">
        <f>IF(O254="snížená",K254,0)</f>
        <v>0</v>
      </c>
      <c r="BG254" s="202">
        <f>IF(O254="zákl. přenesená",K254,0)</f>
        <v>0</v>
      </c>
      <c r="BH254" s="202">
        <f>IF(O254="sníž. přenesená",K254,0)</f>
        <v>0</v>
      </c>
      <c r="BI254" s="202">
        <f>IF(O254="nulová",K254,0)</f>
        <v>0</v>
      </c>
      <c r="BJ254" s="17" t="s">
        <v>165</v>
      </c>
      <c r="BK254" s="202">
        <f>ROUND(P254*H254,2)</f>
        <v>0</v>
      </c>
      <c r="BL254" s="17" t="s">
        <v>248</v>
      </c>
      <c r="BM254" s="201" t="s">
        <v>1253</v>
      </c>
    </row>
    <row r="255" spans="1:65" s="2" customFormat="1" ht="11.25">
      <c r="A255" s="34"/>
      <c r="B255" s="35"/>
      <c r="C255" s="36"/>
      <c r="D255" s="203" t="s">
        <v>167</v>
      </c>
      <c r="E255" s="36"/>
      <c r="F255" s="204" t="s">
        <v>580</v>
      </c>
      <c r="G255" s="36"/>
      <c r="H255" s="36"/>
      <c r="I255" s="205"/>
      <c r="J255" s="205"/>
      <c r="K255" s="36"/>
      <c r="L255" s="36"/>
      <c r="M255" s="39"/>
      <c r="N255" s="206"/>
      <c r="O255" s="207"/>
      <c r="P255" s="71"/>
      <c r="Q255" s="71"/>
      <c r="R255" s="71"/>
      <c r="S255" s="71"/>
      <c r="T255" s="71"/>
      <c r="U255" s="71"/>
      <c r="V255" s="71"/>
      <c r="W255" s="71"/>
      <c r="X255" s="72"/>
      <c r="Y255" s="34"/>
      <c r="Z255" s="34"/>
      <c r="AA255" s="34"/>
      <c r="AB255" s="34"/>
      <c r="AC255" s="34"/>
      <c r="AD255" s="34"/>
      <c r="AE255" s="34"/>
      <c r="AT255" s="17" t="s">
        <v>167</v>
      </c>
      <c r="AU255" s="17" t="s">
        <v>165</v>
      </c>
    </row>
    <row r="256" spans="1:65" s="2" customFormat="1" ht="24.2" customHeight="1">
      <c r="A256" s="34"/>
      <c r="B256" s="35"/>
      <c r="C256" s="189" t="s">
        <v>538</v>
      </c>
      <c r="D256" s="189" t="s">
        <v>159</v>
      </c>
      <c r="E256" s="190" t="s">
        <v>949</v>
      </c>
      <c r="F256" s="191" t="s">
        <v>950</v>
      </c>
      <c r="G256" s="192" t="s">
        <v>191</v>
      </c>
      <c r="H256" s="193">
        <v>4</v>
      </c>
      <c r="I256" s="194"/>
      <c r="J256" s="194"/>
      <c r="K256" s="195">
        <f>ROUND(P256*H256,2)</f>
        <v>0</v>
      </c>
      <c r="L256" s="191" t="s">
        <v>163</v>
      </c>
      <c r="M256" s="39"/>
      <c r="N256" s="196" t="s">
        <v>1</v>
      </c>
      <c r="O256" s="197" t="s">
        <v>38</v>
      </c>
      <c r="P256" s="198">
        <f>I256+J256</f>
        <v>0</v>
      </c>
      <c r="Q256" s="198">
        <f>ROUND(I256*H256,2)</f>
        <v>0</v>
      </c>
      <c r="R256" s="198">
        <f>ROUND(J256*H256,2)</f>
        <v>0</v>
      </c>
      <c r="S256" s="71"/>
      <c r="T256" s="199">
        <f>S256*H256</f>
        <v>0</v>
      </c>
      <c r="U256" s="199">
        <v>2.7599999999999999E-3</v>
      </c>
      <c r="V256" s="199">
        <f>U256*H256</f>
        <v>1.1039999999999999E-2</v>
      </c>
      <c r="W256" s="199">
        <v>0</v>
      </c>
      <c r="X256" s="200">
        <f>W256*H256</f>
        <v>0</v>
      </c>
      <c r="Y256" s="34"/>
      <c r="Z256" s="34"/>
      <c r="AA256" s="34"/>
      <c r="AB256" s="34"/>
      <c r="AC256" s="34"/>
      <c r="AD256" s="34"/>
      <c r="AE256" s="34"/>
      <c r="AR256" s="201" t="s">
        <v>248</v>
      </c>
      <c r="AT256" s="201" t="s">
        <v>159</v>
      </c>
      <c r="AU256" s="201" t="s">
        <v>165</v>
      </c>
      <c r="AY256" s="17" t="s">
        <v>156</v>
      </c>
      <c r="BE256" s="202">
        <f>IF(O256="základní",K256,0)</f>
        <v>0</v>
      </c>
      <c r="BF256" s="202">
        <f>IF(O256="snížená",K256,0)</f>
        <v>0</v>
      </c>
      <c r="BG256" s="202">
        <f>IF(O256="zákl. přenesená",K256,0)</f>
        <v>0</v>
      </c>
      <c r="BH256" s="202">
        <f>IF(O256="sníž. přenesená",K256,0)</f>
        <v>0</v>
      </c>
      <c r="BI256" s="202">
        <f>IF(O256="nulová",K256,0)</f>
        <v>0</v>
      </c>
      <c r="BJ256" s="17" t="s">
        <v>165</v>
      </c>
      <c r="BK256" s="202">
        <f>ROUND(P256*H256,2)</f>
        <v>0</v>
      </c>
      <c r="BL256" s="17" t="s">
        <v>248</v>
      </c>
      <c r="BM256" s="201" t="s">
        <v>1254</v>
      </c>
    </row>
    <row r="257" spans="1:65" s="2" customFormat="1" ht="11.25">
      <c r="A257" s="34"/>
      <c r="B257" s="35"/>
      <c r="C257" s="36"/>
      <c r="D257" s="203" t="s">
        <v>167</v>
      </c>
      <c r="E257" s="36"/>
      <c r="F257" s="204" t="s">
        <v>952</v>
      </c>
      <c r="G257" s="36"/>
      <c r="H257" s="36"/>
      <c r="I257" s="205"/>
      <c r="J257" s="205"/>
      <c r="K257" s="36"/>
      <c r="L257" s="36"/>
      <c r="M257" s="39"/>
      <c r="N257" s="206"/>
      <c r="O257" s="207"/>
      <c r="P257" s="71"/>
      <c r="Q257" s="71"/>
      <c r="R257" s="71"/>
      <c r="S257" s="71"/>
      <c r="T257" s="71"/>
      <c r="U257" s="71"/>
      <c r="V257" s="71"/>
      <c r="W257" s="71"/>
      <c r="X257" s="72"/>
      <c r="Y257" s="34"/>
      <c r="Z257" s="34"/>
      <c r="AA257" s="34"/>
      <c r="AB257" s="34"/>
      <c r="AC257" s="34"/>
      <c r="AD257" s="34"/>
      <c r="AE257" s="34"/>
      <c r="AT257" s="17" t="s">
        <v>167</v>
      </c>
      <c r="AU257" s="17" t="s">
        <v>165</v>
      </c>
    </row>
    <row r="258" spans="1:65" s="2" customFormat="1" ht="24.2" customHeight="1">
      <c r="A258" s="34"/>
      <c r="B258" s="35"/>
      <c r="C258" s="189" t="s">
        <v>534</v>
      </c>
      <c r="D258" s="189" t="s">
        <v>159</v>
      </c>
      <c r="E258" s="190" t="s">
        <v>587</v>
      </c>
      <c r="F258" s="191" t="s">
        <v>588</v>
      </c>
      <c r="G258" s="192" t="s">
        <v>175</v>
      </c>
      <c r="H258" s="193">
        <v>1</v>
      </c>
      <c r="I258" s="194"/>
      <c r="J258" s="194"/>
      <c r="K258" s="195">
        <f>ROUND(P258*H258,2)</f>
        <v>0</v>
      </c>
      <c r="L258" s="191" t="s">
        <v>1</v>
      </c>
      <c r="M258" s="39"/>
      <c r="N258" s="196" t="s">
        <v>1</v>
      </c>
      <c r="O258" s="197" t="s">
        <v>38</v>
      </c>
      <c r="P258" s="198">
        <f>I258+J258</f>
        <v>0</v>
      </c>
      <c r="Q258" s="198">
        <f>ROUND(I258*H258,2)</f>
        <v>0</v>
      </c>
      <c r="R258" s="198">
        <f>ROUND(J258*H258,2)</f>
        <v>0</v>
      </c>
      <c r="S258" s="71"/>
      <c r="T258" s="199">
        <f>S258*H258</f>
        <v>0</v>
      </c>
      <c r="U258" s="199">
        <v>0</v>
      </c>
      <c r="V258" s="199">
        <f>U258*H258</f>
        <v>0</v>
      </c>
      <c r="W258" s="199">
        <v>0</v>
      </c>
      <c r="X258" s="200">
        <f>W258*H258</f>
        <v>0</v>
      </c>
      <c r="Y258" s="34"/>
      <c r="Z258" s="34"/>
      <c r="AA258" s="34"/>
      <c r="AB258" s="34"/>
      <c r="AC258" s="34"/>
      <c r="AD258" s="34"/>
      <c r="AE258" s="34"/>
      <c r="AR258" s="201" t="s">
        <v>248</v>
      </c>
      <c r="AT258" s="201" t="s">
        <v>159</v>
      </c>
      <c r="AU258" s="201" t="s">
        <v>165</v>
      </c>
      <c r="AY258" s="17" t="s">
        <v>156</v>
      </c>
      <c r="BE258" s="202">
        <f>IF(O258="základní",K258,0)</f>
        <v>0</v>
      </c>
      <c r="BF258" s="202">
        <f>IF(O258="snížená",K258,0)</f>
        <v>0</v>
      </c>
      <c r="BG258" s="202">
        <f>IF(O258="zákl. přenesená",K258,0)</f>
        <v>0</v>
      </c>
      <c r="BH258" s="202">
        <f>IF(O258="sníž. přenesená",K258,0)</f>
        <v>0</v>
      </c>
      <c r="BI258" s="202">
        <f>IF(O258="nulová",K258,0)</f>
        <v>0</v>
      </c>
      <c r="BJ258" s="17" t="s">
        <v>165</v>
      </c>
      <c r="BK258" s="202">
        <f>ROUND(P258*H258,2)</f>
        <v>0</v>
      </c>
      <c r="BL258" s="17" t="s">
        <v>248</v>
      </c>
      <c r="BM258" s="201" t="s">
        <v>1255</v>
      </c>
    </row>
    <row r="259" spans="1:65" s="2" customFormat="1" ht="24.2" customHeight="1">
      <c r="A259" s="34"/>
      <c r="B259" s="35"/>
      <c r="C259" s="189" t="s">
        <v>412</v>
      </c>
      <c r="D259" s="189" t="s">
        <v>159</v>
      </c>
      <c r="E259" s="190" t="s">
        <v>582</v>
      </c>
      <c r="F259" s="191" t="s">
        <v>583</v>
      </c>
      <c r="G259" s="192" t="s">
        <v>415</v>
      </c>
      <c r="H259" s="251"/>
      <c r="I259" s="194"/>
      <c r="J259" s="194"/>
      <c r="K259" s="195">
        <f>ROUND(P259*H259,2)</f>
        <v>0</v>
      </c>
      <c r="L259" s="191" t="s">
        <v>163</v>
      </c>
      <c r="M259" s="39"/>
      <c r="N259" s="196" t="s">
        <v>1</v>
      </c>
      <c r="O259" s="197" t="s">
        <v>38</v>
      </c>
      <c r="P259" s="198">
        <f>I259+J259</f>
        <v>0</v>
      </c>
      <c r="Q259" s="198">
        <f>ROUND(I259*H259,2)</f>
        <v>0</v>
      </c>
      <c r="R259" s="198">
        <f>ROUND(J259*H259,2)</f>
        <v>0</v>
      </c>
      <c r="S259" s="71"/>
      <c r="T259" s="199">
        <f>S259*H259</f>
        <v>0</v>
      </c>
      <c r="U259" s="199">
        <v>0</v>
      </c>
      <c r="V259" s="199">
        <f>U259*H259</f>
        <v>0</v>
      </c>
      <c r="W259" s="199">
        <v>0</v>
      </c>
      <c r="X259" s="200">
        <f>W259*H259</f>
        <v>0</v>
      </c>
      <c r="Y259" s="34"/>
      <c r="Z259" s="34"/>
      <c r="AA259" s="34"/>
      <c r="AB259" s="34"/>
      <c r="AC259" s="34"/>
      <c r="AD259" s="34"/>
      <c r="AE259" s="34"/>
      <c r="AR259" s="201" t="s">
        <v>248</v>
      </c>
      <c r="AT259" s="201" t="s">
        <v>159</v>
      </c>
      <c r="AU259" s="201" t="s">
        <v>165</v>
      </c>
      <c r="AY259" s="17" t="s">
        <v>156</v>
      </c>
      <c r="BE259" s="202">
        <f>IF(O259="základní",K259,0)</f>
        <v>0</v>
      </c>
      <c r="BF259" s="202">
        <f>IF(O259="snížená",K259,0)</f>
        <v>0</v>
      </c>
      <c r="BG259" s="202">
        <f>IF(O259="zákl. přenesená",K259,0)</f>
        <v>0</v>
      </c>
      <c r="BH259" s="202">
        <f>IF(O259="sníž. přenesená",K259,0)</f>
        <v>0</v>
      </c>
      <c r="BI259" s="202">
        <f>IF(O259="nulová",K259,0)</f>
        <v>0</v>
      </c>
      <c r="BJ259" s="17" t="s">
        <v>165</v>
      </c>
      <c r="BK259" s="202">
        <f>ROUND(P259*H259,2)</f>
        <v>0</v>
      </c>
      <c r="BL259" s="17" t="s">
        <v>248</v>
      </c>
      <c r="BM259" s="201" t="s">
        <v>1256</v>
      </c>
    </row>
    <row r="260" spans="1:65" s="2" customFormat="1" ht="11.25">
      <c r="A260" s="34"/>
      <c r="B260" s="35"/>
      <c r="C260" s="36"/>
      <c r="D260" s="203" t="s">
        <v>167</v>
      </c>
      <c r="E260" s="36"/>
      <c r="F260" s="204" t="s">
        <v>585</v>
      </c>
      <c r="G260" s="36"/>
      <c r="H260" s="36"/>
      <c r="I260" s="205"/>
      <c r="J260" s="205"/>
      <c r="K260" s="36"/>
      <c r="L260" s="36"/>
      <c r="M260" s="39"/>
      <c r="N260" s="206"/>
      <c r="O260" s="207"/>
      <c r="P260" s="71"/>
      <c r="Q260" s="71"/>
      <c r="R260" s="71"/>
      <c r="S260" s="71"/>
      <c r="T260" s="71"/>
      <c r="U260" s="71"/>
      <c r="V260" s="71"/>
      <c r="W260" s="71"/>
      <c r="X260" s="72"/>
      <c r="Y260" s="34"/>
      <c r="Z260" s="34"/>
      <c r="AA260" s="34"/>
      <c r="AB260" s="34"/>
      <c r="AC260" s="34"/>
      <c r="AD260" s="34"/>
      <c r="AE260" s="34"/>
      <c r="AT260" s="17" t="s">
        <v>167</v>
      </c>
      <c r="AU260" s="17" t="s">
        <v>165</v>
      </c>
    </row>
    <row r="261" spans="1:65" s="12" customFormat="1" ht="22.9" customHeight="1">
      <c r="B261" s="172"/>
      <c r="C261" s="173"/>
      <c r="D261" s="174" t="s">
        <v>73</v>
      </c>
      <c r="E261" s="187" t="s">
        <v>590</v>
      </c>
      <c r="F261" s="187" t="s">
        <v>591</v>
      </c>
      <c r="G261" s="173"/>
      <c r="H261" s="173"/>
      <c r="I261" s="176"/>
      <c r="J261" s="176"/>
      <c r="K261" s="188">
        <f>BK261</f>
        <v>0</v>
      </c>
      <c r="L261" s="173"/>
      <c r="M261" s="178"/>
      <c r="N261" s="179"/>
      <c r="O261" s="180"/>
      <c r="P261" s="180"/>
      <c r="Q261" s="181">
        <f>SUM(Q262:Q265)</f>
        <v>0</v>
      </c>
      <c r="R261" s="181">
        <f>SUM(R262:R265)</f>
        <v>0</v>
      </c>
      <c r="S261" s="180"/>
      <c r="T261" s="182">
        <f>SUM(T262:T265)</f>
        <v>0</v>
      </c>
      <c r="U261" s="180"/>
      <c r="V261" s="182">
        <f>SUM(V262:V265)</f>
        <v>5.5999999999999995E-4</v>
      </c>
      <c r="W261" s="180"/>
      <c r="X261" s="183">
        <f>SUM(X262:X265)</f>
        <v>0</v>
      </c>
      <c r="AR261" s="184" t="s">
        <v>165</v>
      </c>
      <c r="AT261" s="185" t="s">
        <v>73</v>
      </c>
      <c r="AU261" s="185" t="s">
        <v>82</v>
      </c>
      <c r="AY261" s="184" t="s">
        <v>156</v>
      </c>
      <c r="BK261" s="186">
        <f>SUM(BK262:BK265)</f>
        <v>0</v>
      </c>
    </row>
    <row r="262" spans="1:65" s="2" customFormat="1" ht="24.2" customHeight="1">
      <c r="A262" s="34"/>
      <c r="B262" s="35"/>
      <c r="C262" s="189" t="s">
        <v>425</v>
      </c>
      <c r="D262" s="189" t="s">
        <v>159</v>
      </c>
      <c r="E262" s="190" t="s">
        <v>607</v>
      </c>
      <c r="F262" s="191" t="s">
        <v>608</v>
      </c>
      <c r="G262" s="192" t="s">
        <v>191</v>
      </c>
      <c r="H262" s="193">
        <v>4</v>
      </c>
      <c r="I262" s="194"/>
      <c r="J262" s="194"/>
      <c r="K262" s="195">
        <f>ROUND(P262*H262,2)</f>
        <v>0</v>
      </c>
      <c r="L262" s="191" t="s">
        <v>163</v>
      </c>
      <c r="M262" s="39"/>
      <c r="N262" s="196" t="s">
        <v>1</v>
      </c>
      <c r="O262" s="197" t="s">
        <v>38</v>
      </c>
      <c r="P262" s="198">
        <f>I262+J262</f>
        <v>0</v>
      </c>
      <c r="Q262" s="198">
        <f>ROUND(I262*H262,2)</f>
        <v>0</v>
      </c>
      <c r="R262" s="198">
        <f>ROUND(J262*H262,2)</f>
        <v>0</v>
      </c>
      <c r="S262" s="71"/>
      <c r="T262" s="199">
        <f>S262*H262</f>
        <v>0</v>
      </c>
      <c r="U262" s="199">
        <v>1.3999999999999999E-4</v>
      </c>
      <c r="V262" s="199">
        <f>U262*H262</f>
        <v>5.5999999999999995E-4</v>
      </c>
      <c r="W262" s="199">
        <v>0</v>
      </c>
      <c r="X262" s="200">
        <f>W262*H262</f>
        <v>0</v>
      </c>
      <c r="Y262" s="34"/>
      <c r="Z262" s="34"/>
      <c r="AA262" s="34"/>
      <c r="AB262" s="34"/>
      <c r="AC262" s="34"/>
      <c r="AD262" s="34"/>
      <c r="AE262" s="34"/>
      <c r="AR262" s="201" t="s">
        <v>248</v>
      </c>
      <c r="AT262" s="201" t="s">
        <v>159</v>
      </c>
      <c r="AU262" s="201" t="s">
        <v>165</v>
      </c>
      <c r="AY262" s="17" t="s">
        <v>156</v>
      </c>
      <c r="BE262" s="202">
        <f>IF(O262="základní",K262,0)</f>
        <v>0</v>
      </c>
      <c r="BF262" s="202">
        <f>IF(O262="snížená",K262,0)</f>
        <v>0</v>
      </c>
      <c r="BG262" s="202">
        <f>IF(O262="zákl. přenesená",K262,0)</f>
        <v>0</v>
      </c>
      <c r="BH262" s="202">
        <f>IF(O262="sníž. přenesená",K262,0)</f>
        <v>0</v>
      </c>
      <c r="BI262" s="202">
        <f>IF(O262="nulová",K262,0)</f>
        <v>0</v>
      </c>
      <c r="BJ262" s="17" t="s">
        <v>165</v>
      </c>
      <c r="BK262" s="202">
        <f>ROUND(P262*H262,2)</f>
        <v>0</v>
      </c>
      <c r="BL262" s="17" t="s">
        <v>248</v>
      </c>
      <c r="BM262" s="201" t="s">
        <v>1257</v>
      </c>
    </row>
    <row r="263" spans="1:65" s="2" customFormat="1" ht="11.25">
      <c r="A263" s="34"/>
      <c r="B263" s="35"/>
      <c r="C263" s="36"/>
      <c r="D263" s="203" t="s">
        <v>167</v>
      </c>
      <c r="E263" s="36"/>
      <c r="F263" s="204" t="s">
        <v>610</v>
      </c>
      <c r="G263" s="36"/>
      <c r="H263" s="36"/>
      <c r="I263" s="205"/>
      <c r="J263" s="205"/>
      <c r="K263" s="36"/>
      <c r="L263" s="36"/>
      <c r="M263" s="39"/>
      <c r="N263" s="206"/>
      <c r="O263" s="207"/>
      <c r="P263" s="71"/>
      <c r="Q263" s="71"/>
      <c r="R263" s="71"/>
      <c r="S263" s="71"/>
      <c r="T263" s="71"/>
      <c r="U263" s="71"/>
      <c r="V263" s="71"/>
      <c r="W263" s="71"/>
      <c r="X263" s="72"/>
      <c r="Y263" s="34"/>
      <c r="Z263" s="34"/>
      <c r="AA263" s="34"/>
      <c r="AB263" s="34"/>
      <c r="AC263" s="34"/>
      <c r="AD263" s="34"/>
      <c r="AE263" s="34"/>
      <c r="AT263" s="17" t="s">
        <v>167</v>
      </c>
      <c r="AU263" s="17" t="s">
        <v>165</v>
      </c>
    </row>
    <row r="264" spans="1:65" s="2" customFormat="1" ht="24.2" customHeight="1">
      <c r="A264" s="34"/>
      <c r="B264" s="35"/>
      <c r="C264" s="189" t="s">
        <v>430</v>
      </c>
      <c r="D264" s="189" t="s">
        <v>159</v>
      </c>
      <c r="E264" s="190" t="s">
        <v>612</v>
      </c>
      <c r="F264" s="191" t="s">
        <v>613</v>
      </c>
      <c r="G264" s="192" t="s">
        <v>415</v>
      </c>
      <c r="H264" s="251"/>
      <c r="I264" s="194"/>
      <c r="J264" s="194"/>
      <c r="K264" s="195">
        <f>ROUND(P264*H264,2)</f>
        <v>0</v>
      </c>
      <c r="L264" s="191" t="s">
        <v>163</v>
      </c>
      <c r="M264" s="39"/>
      <c r="N264" s="196" t="s">
        <v>1</v>
      </c>
      <c r="O264" s="197" t="s">
        <v>38</v>
      </c>
      <c r="P264" s="198">
        <f>I264+J264</f>
        <v>0</v>
      </c>
      <c r="Q264" s="198">
        <f>ROUND(I264*H264,2)</f>
        <v>0</v>
      </c>
      <c r="R264" s="198">
        <f>ROUND(J264*H264,2)</f>
        <v>0</v>
      </c>
      <c r="S264" s="71"/>
      <c r="T264" s="199">
        <f>S264*H264</f>
        <v>0</v>
      </c>
      <c r="U264" s="199">
        <v>0</v>
      </c>
      <c r="V264" s="199">
        <f>U264*H264</f>
        <v>0</v>
      </c>
      <c r="W264" s="199">
        <v>0</v>
      </c>
      <c r="X264" s="200">
        <f>W264*H264</f>
        <v>0</v>
      </c>
      <c r="Y264" s="34"/>
      <c r="Z264" s="34"/>
      <c r="AA264" s="34"/>
      <c r="AB264" s="34"/>
      <c r="AC264" s="34"/>
      <c r="AD264" s="34"/>
      <c r="AE264" s="34"/>
      <c r="AR264" s="201" t="s">
        <v>248</v>
      </c>
      <c r="AT264" s="201" t="s">
        <v>159</v>
      </c>
      <c r="AU264" s="201" t="s">
        <v>165</v>
      </c>
      <c r="AY264" s="17" t="s">
        <v>156</v>
      </c>
      <c r="BE264" s="202">
        <f>IF(O264="základní",K264,0)</f>
        <v>0</v>
      </c>
      <c r="BF264" s="202">
        <f>IF(O264="snížená",K264,0)</f>
        <v>0</v>
      </c>
      <c r="BG264" s="202">
        <f>IF(O264="zákl. přenesená",K264,0)</f>
        <v>0</v>
      </c>
      <c r="BH264" s="202">
        <f>IF(O264="sníž. přenesená",K264,0)</f>
        <v>0</v>
      </c>
      <c r="BI264" s="202">
        <f>IF(O264="nulová",K264,0)</f>
        <v>0</v>
      </c>
      <c r="BJ264" s="17" t="s">
        <v>165</v>
      </c>
      <c r="BK264" s="202">
        <f>ROUND(P264*H264,2)</f>
        <v>0</v>
      </c>
      <c r="BL264" s="17" t="s">
        <v>248</v>
      </c>
      <c r="BM264" s="201" t="s">
        <v>1258</v>
      </c>
    </row>
    <row r="265" spans="1:65" s="2" customFormat="1" ht="11.25">
      <c r="A265" s="34"/>
      <c r="B265" s="35"/>
      <c r="C265" s="36"/>
      <c r="D265" s="203" t="s">
        <v>167</v>
      </c>
      <c r="E265" s="36"/>
      <c r="F265" s="204" t="s">
        <v>615</v>
      </c>
      <c r="G265" s="36"/>
      <c r="H265" s="36"/>
      <c r="I265" s="205"/>
      <c r="J265" s="205"/>
      <c r="K265" s="36"/>
      <c r="L265" s="36"/>
      <c r="M265" s="39"/>
      <c r="N265" s="206"/>
      <c r="O265" s="207"/>
      <c r="P265" s="71"/>
      <c r="Q265" s="71"/>
      <c r="R265" s="71"/>
      <c r="S265" s="71"/>
      <c r="T265" s="71"/>
      <c r="U265" s="71"/>
      <c r="V265" s="71"/>
      <c r="W265" s="71"/>
      <c r="X265" s="72"/>
      <c r="Y265" s="34"/>
      <c r="Z265" s="34"/>
      <c r="AA265" s="34"/>
      <c r="AB265" s="34"/>
      <c r="AC265" s="34"/>
      <c r="AD265" s="34"/>
      <c r="AE265" s="34"/>
      <c r="AT265" s="17" t="s">
        <v>167</v>
      </c>
      <c r="AU265" s="17" t="s">
        <v>165</v>
      </c>
    </row>
    <row r="266" spans="1:65" s="12" customFormat="1" ht="22.9" customHeight="1">
      <c r="B266" s="172"/>
      <c r="C266" s="173"/>
      <c r="D266" s="174" t="s">
        <v>73</v>
      </c>
      <c r="E266" s="187" t="s">
        <v>616</v>
      </c>
      <c r="F266" s="187" t="s">
        <v>617</v>
      </c>
      <c r="G266" s="173"/>
      <c r="H266" s="173"/>
      <c r="I266" s="176"/>
      <c r="J266" s="176"/>
      <c r="K266" s="188">
        <f>BK266</f>
        <v>0</v>
      </c>
      <c r="L266" s="173"/>
      <c r="M266" s="178"/>
      <c r="N266" s="179"/>
      <c r="O266" s="180"/>
      <c r="P266" s="180"/>
      <c r="Q266" s="181">
        <f>SUM(Q267:Q280)</f>
        <v>0</v>
      </c>
      <c r="R266" s="181">
        <f>SUM(R267:R280)</f>
        <v>0</v>
      </c>
      <c r="S266" s="180"/>
      <c r="T266" s="182">
        <f>SUM(T267:T280)</f>
        <v>0</v>
      </c>
      <c r="U266" s="180"/>
      <c r="V266" s="182">
        <f>SUM(V267:V280)</f>
        <v>2.3839999999999998E-3</v>
      </c>
      <c r="W266" s="180"/>
      <c r="X266" s="183">
        <f>SUM(X267:X280)</f>
        <v>0</v>
      </c>
      <c r="AR266" s="184" t="s">
        <v>165</v>
      </c>
      <c r="AT266" s="185" t="s">
        <v>73</v>
      </c>
      <c r="AU266" s="185" t="s">
        <v>82</v>
      </c>
      <c r="AY266" s="184" t="s">
        <v>156</v>
      </c>
      <c r="BK266" s="186">
        <f>SUM(BK267:BK280)</f>
        <v>0</v>
      </c>
    </row>
    <row r="267" spans="1:65" s="2" customFormat="1" ht="24.2" customHeight="1">
      <c r="A267" s="34"/>
      <c r="B267" s="35"/>
      <c r="C267" s="189" t="s">
        <v>434</v>
      </c>
      <c r="D267" s="189" t="s">
        <v>159</v>
      </c>
      <c r="E267" s="190" t="s">
        <v>619</v>
      </c>
      <c r="F267" s="191" t="s">
        <v>620</v>
      </c>
      <c r="G267" s="192" t="s">
        <v>191</v>
      </c>
      <c r="H267" s="193">
        <v>5</v>
      </c>
      <c r="I267" s="194"/>
      <c r="J267" s="194"/>
      <c r="K267" s="195">
        <f>ROUND(P267*H267,2)</f>
        <v>0</v>
      </c>
      <c r="L267" s="191" t="s">
        <v>163</v>
      </c>
      <c r="M267" s="39"/>
      <c r="N267" s="196" t="s">
        <v>1</v>
      </c>
      <c r="O267" s="197" t="s">
        <v>38</v>
      </c>
      <c r="P267" s="198">
        <f>I267+J267</f>
        <v>0</v>
      </c>
      <c r="Q267" s="198">
        <f>ROUND(I267*H267,2)</f>
        <v>0</v>
      </c>
      <c r="R267" s="198">
        <f>ROUND(J267*H267,2)</f>
        <v>0</v>
      </c>
      <c r="S267" s="71"/>
      <c r="T267" s="199">
        <f>S267*H267</f>
        <v>0</v>
      </c>
      <c r="U267" s="199">
        <v>0</v>
      </c>
      <c r="V267" s="199">
        <f>U267*H267</f>
        <v>0</v>
      </c>
      <c r="W267" s="199">
        <v>0</v>
      </c>
      <c r="X267" s="200">
        <f>W267*H267</f>
        <v>0</v>
      </c>
      <c r="Y267" s="34"/>
      <c r="Z267" s="34"/>
      <c r="AA267" s="34"/>
      <c r="AB267" s="34"/>
      <c r="AC267" s="34"/>
      <c r="AD267" s="34"/>
      <c r="AE267" s="34"/>
      <c r="AR267" s="201" t="s">
        <v>248</v>
      </c>
      <c r="AT267" s="201" t="s">
        <v>159</v>
      </c>
      <c r="AU267" s="201" t="s">
        <v>165</v>
      </c>
      <c r="AY267" s="17" t="s">
        <v>156</v>
      </c>
      <c r="BE267" s="202">
        <f>IF(O267="základní",K267,0)</f>
        <v>0</v>
      </c>
      <c r="BF267" s="202">
        <f>IF(O267="snížená",K267,0)</f>
        <v>0</v>
      </c>
      <c r="BG267" s="202">
        <f>IF(O267="zákl. přenesená",K267,0)</f>
        <v>0</v>
      </c>
      <c r="BH267" s="202">
        <f>IF(O267="sníž. přenesená",K267,0)</f>
        <v>0</v>
      </c>
      <c r="BI267" s="202">
        <f>IF(O267="nulová",K267,0)</f>
        <v>0</v>
      </c>
      <c r="BJ267" s="17" t="s">
        <v>165</v>
      </c>
      <c r="BK267" s="202">
        <f>ROUND(P267*H267,2)</f>
        <v>0</v>
      </c>
      <c r="BL267" s="17" t="s">
        <v>248</v>
      </c>
      <c r="BM267" s="201" t="s">
        <v>1259</v>
      </c>
    </row>
    <row r="268" spans="1:65" s="2" customFormat="1" ht="11.25">
      <c r="A268" s="34"/>
      <c r="B268" s="35"/>
      <c r="C268" s="36"/>
      <c r="D268" s="203" t="s">
        <v>167</v>
      </c>
      <c r="E268" s="36"/>
      <c r="F268" s="204" t="s">
        <v>622</v>
      </c>
      <c r="G268" s="36"/>
      <c r="H268" s="36"/>
      <c r="I268" s="205"/>
      <c r="J268" s="205"/>
      <c r="K268" s="36"/>
      <c r="L268" s="36"/>
      <c r="M268" s="39"/>
      <c r="N268" s="206"/>
      <c r="O268" s="207"/>
      <c r="P268" s="71"/>
      <c r="Q268" s="71"/>
      <c r="R268" s="71"/>
      <c r="S268" s="71"/>
      <c r="T268" s="71"/>
      <c r="U268" s="71"/>
      <c r="V268" s="71"/>
      <c r="W268" s="71"/>
      <c r="X268" s="72"/>
      <c r="Y268" s="34"/>
      <c r="Z268" s="34"/>
      <c r="AA268" s="34"/>
      <c r="AB268" s="34"/>
      <c r="AC268" s="34"/>
      <c r="AD268" s="34"/>
      <c r="AE268" s="34"/>
      <c r="AT268" s="17" t="s">
        <v>167</v>
      </c>
      <c r="AU268" s="17" t="s">
        <v>165</v>
      </c>
    </row>
    <row r="269" spans="1:65" s="2" customFormat="1" ht="24.2" customHeight="1">
      <c r="A269" s="34"/>
      <c r="B269" s="35"/>
      <c r="C269" s="189" t="s">
        <v>439</v>
      </c>
      <c r="D269" s="189" t="s">
        <v>159</v>
      </c>
      <c r="E269" s="190" t="s">
        <v>624</v>
      </c>
      <c r="F269" s="191" t="s">
        <v>625</v>
      </c>
      <c r="G269" s="192" t="s">
        <v>191</v>
      </c>
      <c r="H269" s="193">
        <v>8</v>
      </c>
      <c r="I269" s="194"/>
      <c r="J269" s="194"/>
      <c r="K269" s="195">
        <f>ROUND(P269*H269,2)</f>
        <v>0</v>
      </c>
      <c r="L269" s="191" t="s">
        <v>163</v>
      </c>
      <c r="M269" s="39"/>
      <c r="N269" s="196" t="s">
        <v>1</v>
      </c>
      <c r="O269" s="197" t="s">
        <v>38</v>
      </c>
      <c r="P269" s="198">
        <f>I269+J269</f>
        <v>0</v>
      </c>
      <c r="Q269" s="198">
        <f>ROUND(I269*H269,2)</f>
        <v>0</v>
      </c>
      <c r="R269" s="198">
        <f>ROUND(J269*H269,2)</f>
        <v>0</v>
      </c>
      <c r="S269" s="71"/>
      <c r="T269" s="199">
        <f>S269*H269</f>
        <v>0</v>
      </c>
      <c r="U269" s="199">
        <v>0</v>
      </c>
      <c r="V269" s="199">
        <f>U269*H269</f>
        <v>0</v>
      </c>
      <c r="W269" s="199">
        <v>0</v>
      </c>
      <c r="X269" s="200">
        <f>W269*H269</f>
        <v>0</v>
      </c>
      <c r="Y269" s="34"/>
      <c r="Z269" s="34"/>
      <c r="AA269" s="34"/>
      <c r="AB269" s="34"/>
      <c r="AC269" s="34"/>
      <c r="AD269" s="34"/>
      <c r="AE269" s="34"/>
      <c r="AR269" s="201" t="s">
        <v>248</v>
      </c>
      <c r="AT269" s="201" t="s">
        <v>159</v>
      </c>
      <c r="AU269" s="201" t="s">
        <v>165</v>
      </c>
      <c r="AY269" s="17" t="s">
        <v>156</v>
      </c>
      <c r="BE269" s="202">
        <f>IF(O269="základní",K269,0)</f>
        <v>0</v>
      </c>
      <c r="BF269" s="202">
        <f>IF(O269="snížená",K269,0)</f>
        <v>0</v>
      </c>
      <c r="BG269" s="202">
        <f>IF(O269="zákl. přenesená",K269,0)</f>
        <v>0</v>
      </c>
      <c r="BH269" s="202">
        <f>IF(O269="sníž. přenesená",K269,0)</f>
        <v>0</v>
      </c>
      <c r="BI269" s="202">
        <f>IF(O269="nulová",K269,0)</f>
        <v>0</v>
      </c>
      <c r="BJ269" s="17" t="s">
        <v>165</v>
      </c>
      <c r="BK269" s="202">
        <f>ROUND(P269*H269,2)</f>
        <v>0</v>
      </c>
      <c r="BL269" s="17" t="s">
        <v>248</v>
      </c>
      <c r="BM269" s="201" t="s">
        <v>1260</v>
      </c>
    </row>
    <row r="270" spans="1:65" s="2" customFormat="1" ht="11.25">
      <c r="A270" s="34"/>
      <c r="B270" s="35"/>
      <c r="C270" s="36"/>
      <c r="D270" s="203" t="s">
        <v>167</v>
      </c>
      <c r="E270" s="36"/>
      <c r="F270" s="204" t="s">
        <v>627</v>
      </c>
      <c r="G270" s="36"/>
      <c r="H270" s="36"/>
      <c r="I270" s="205"/>
      <c r="J270" s="205"/>
      <c r="K270" s="36"/>
      <c r="L270" s="36"/>
      <c r="M270" s="39"/>
      <c r="N270" s="206"/>
      <c r="O270" s="207"/>
      <c r="P270" s="71"/>
      <c r="Q270" s="71"/>
      <c r="R270" s="71"/>
      <c r="S270" s="71"/>
      <c r="T270" s="71"/>
      <c r="U270" s="71"/>
      <c r="V270" s="71"/>
      <c r="W270" s="71"/>
      <c r="X270" s="72"/>
      <c r="Y270" s="34"/>
      <c r="Z270" s="34"/>
      <c r="AA270" s="34"/>
      <c r="AB270" s="34"/>
      <c r="AC270" s="34"/>
      <c r="AD270" s="34"/>
      <c r="AE270" s="34"/>
      <c r="AT270" s="17" t="s">
        <v>167</v>
      </c>
      <c r="AU270" s="17" t="s">
        <v>165</v>
      </c>
    </row>
    <row r="271" spans="1:65" s="2" customFormat="1" ht="24.2" customHeight="1">
      <c r="A271" s="34"/>
      <c r="B271" s="35"/>
      <c r="C271" s="241" t="s">
        <v>444</v>
      </c>
      <c r="D271" s="241" t="s">
        <v>242</v>
      </c>
      <c r="E271" s="242" t="s">
        <v>629</v>
      </c>
      <c r="F271" s="243" t="s">
        <v>630</v>
      </c>
      <c r="G271" s="244" t="s">
        <v>191</v>
      </c>
      <c r="H271" s="245">
        <v>8.4</v>
      </c>
      <c r="I271" s="246"/>
      <c r="J271" s="247"/>
      <c r="K271" s="248">
        <f>ROUND(P271*H271,2)</f>
        <v>0</v>
      </c>
      <c r="L271" s="243" t="s">
        <v>163</v>
      </c>
      <c r="M271" s="249"/>
      <c r="N271" s="250" t="s">
        <v>1</v>
      </c>
      <c r="O271" s="197" t="s">
        <v>38</v>
      </c>
      <c r="P271" s="198">
        <f>I271+J271</f>
        <v>0</v>
      </c>
      <c r="Q271" s="198">
        <f>ROUND(I271*H271,2)</f>
        <v>0</v>
      </c>
      <c r="R271" s="198">
        <f>ROUND(J271*H271,2)</f>
        <v>0</v>
      </c>
      <c r="S271" s="71"/>
      <c r="T271" s="199">
        <f>S271*H271</f>
        <v>0</v>
      </c>
      <c r="U271" s="199">
        <v>0</v>
      </c>
      <c r="V271" s="199">
        <f>U271*H271</f>
        <v>0</v>
      </c>
      <c r="W271" s="199">
        <v>0</v>
      </c>
      <c r="X271" s="200">
        <f>W271*H271</f>
        <v>0</v>
      </c>
      <c r="Y271" s="34"/>
      <c r="Z271" s="34"/>
      <c r="AA271" s="34"/>
      <c r="AB271" s="34"/>
      <c r="AC271" s="34"/>
      <c r="AD271" s="34"/>
      <c r="AE271" s="34"/>
      <c r="AR271" s="201" t="s">
        <v>346</v>
      </c>
      <c r="AT271" s="201" t="s">
        <v>242</v>
      </c>
      <c r="AU271" s="201" t="s">
        <v>165</v>
      </c>
      <c r="AY271" s="17" t="s">
        <v>156</v>
      </c>
      <c r="BE271" s="202">
        <f>IF(O271="základní",K271,0)</f>
        <v>0</v>
      </c>
      <c r="BF271" s="202">
        <f>IF(O271="snížená",K271,0)</f>
        <v>0</v>
      </c>
      <c r="BG271" s="202">
        <f>IF(O271="zákl. přenesená",K271,0)</f>
        <v>0</v>
      </c>
      <c r="BH271" s="202">
        <f>IF(O271="sníž. přenesená",K271,0)</f>
        <v>0</v>
      </c>
      <c r="BI271" s="202">
        <f>IF(O271="nulová",K271,0)</f>
        <v>0</v>
      </c>
      <c r="BJ271" s="17" t="s">
        <v>165</v>
      </c>
      <c r="BK271" s="202">
        <f>ROUND(P271*H271,2)</f>
        <v>0</v>
      </c>
      <c r="BL271" s="17" t="s">
        <v>248</v>
      </c>
      <c r="BM271" s="201" t="s">
        <v>1261</v>
      </c>
    </row>
    <row r="272" spans="1:65" s="14" customFormat="1" ht="11.25">
      <c r="B272" s="219"/>
      <c r="C272" s="220"/>
      <c r="D272" s="210" t="s">
        <v>194</v>
      </c>
      <c r="E272" s="220"/>
      <c r="F272" s="222" t="s">
        <v>963</v>
      </c>
      <c r="G272" s="220"/>
      <c r="H272" s="223">
        <v>8.4</v>
      </c>
      <c r="I272" s="224"/>
      <c r="J272" s="224"/>
      <c r="K272" s="220"/>
      <c r="L272" s="220"/>
      <c r="M272" s="225"/>
      <c r="N272" s="226"/>
      <c r="O272" s="227"/>
      <c r="P272" s="227"/>
      <c r="Q272" s="227"/>
      <c r="R272" s="227"/>
      <c r="S272" s="227"/>
      <c r="T272" s="227"/>
      <c r="U272" s="227"/>
      <c r="V272" s="227"/>
      <c r="W272" s="227"/>
      <c r="X272" s="228"/>
      <c r="AT272" s="229" t="s">
        <v>194</v>
      </c>
      <c r="AU272" s="229" t="s">
        <v>165</v>
      </c>
      <c r="AV272" s="14" t="s">
        <v>165</v>
      </c>
      <c r="AW272" s="14" t="s">
        <v>4</v>
      </c>
      <c r="AX272" s="14" t="s">
        <v>82</v>
      </c>
      <c r="AY272" s="229" t="s">
        <v>156</v>
      </c>
    </row>
    <row r="273" spans="1:65" s="2" customFormat="1" ht="24">
      <c r="A273" s="34"/>
      <c r="B273" s="35"/>
      <c r="C273" s="189" t="s">
        <v>449</v>
      </c>
      <c r="D273" s="189" t="s">
        <v>159</v>
      </c>
      <c r="E273" s="190" t="s">
        <v>634</v>
      </c>
      <c r="F273" s="191" t="s">
        <v>635</v>
      </c>
      <c r="G273" s="192" t="s">
        <v>191</v>
      </c>
      <c r="H273" s="193">
        <v>8</v>
      </c>
      <c r="I273" s="194"/>
      <c r="J273" s="194"/>
      <c r="K273" s="195">
        <f>ROUND(P273*H273,2)</f>
        <v>0</v>
      </c>
      <c r="L273" s="191" t="s">
        <v>163</v>
      </c>
      <c r="M273" s="39"/>
      <c r="N273" s="196" t="s">
        <v>1</v>
      </c>
      <c r="O273" s="197" t="s">
        <v>38</v>
      </c>
      <c r="P273" s="198">
        <f>I273+J273</f>
        <v>0</v>
      </c>
      <c r="Q273" s="198">
        <f>ROUND(I273*H273,2)</f>
        <v>0</v>
      </c>
      <c r="R273" s="198">
        <f>ROUND(J273*H273,2)</f>
        <v>0</v>
      </c>
      <c r="S273" s="71"/>
      <c r="T273" s="199">
        <f>S273*H273</f>
        <v>0</v>
      </c>
      <c r="U273" s="199">
        <v>0</v>
      </c>
      <c r="V273" s="199">
        <f>U273*H273</f>
        <v>0</v>
      </c>
      <c r="W273" s="199">
        <v>0</v>
      </c>
      <c r="X273" s="200">
        <f>W273*H273</f>
        <v>0</v>
      </c>
      <c r="Y273" s="34"/>
      <c r="Z273" s="34"/>
      <c r="AA273" s="34"/>
      <c r="AB273" s="34"/>
      <c r="AC273" s="34"/>
      <c r="AD273" s="34"/>
      <c r="AE273" s="34"/>
      <c r="AR273" s="201" t="s">
        <v>248</v>
      </c>
      <c r="AT273" s="201" t="s">
        <v>159</v>
      </c>
      <c r="AU273" s="201" t="s">
        <v>165</v>
      </c>
      <c r="AY273" s="17" t="s">
        <v>156</v>
      </c>
      <c r="BE273" s="202">
        <f>IF(O273="základní",K273,0)</f>
        <v>0</v>
      </c>
      <c r="BF273" s="202">
        <f>IF(O273="snížená",K273,0)</f>
        <v>0</v>
      </c>
      <c r="BG273" s="202">
        <f>IF(O273="zákl. přenesená",K273,0)</f>
        <v>0</v>
      </c>
      <c r="BH273" s="202">
        <f>IF(O273="sníž. přenesená",K273,0)</f>
        <v>0</v>
      </c>
      <c r="BI273" s="202">
        <f>IF(O273="nulová",K273,0)</f>
        <v>0</v>
      </c>
      <c r="BJ273" s="17" t="s">
        <v>165</v>
      </c>
      <c r="BK273" s="202">
        <f>ROUND(P273*H273,2)</f>
        <v>0</v>
      </c>
      <c r="BL273" s="17" t="s">
        <v>248</v>
      </c>
      <c r="BM273" s="201" t="s">
        <v>1262</v>
      </c>
    </row>
    <row r="274" spans="1:65" s="2" customFormat="1" ht="11.25">
      <c r="A274" s="34"/>
      <c r="B274" s="35"/>
      <c r="C274" s="36"/>
      <c r="D274" s="203" t="s">
        <v>167</v>
      </c>
      <c r="E274" s="36"/>
      <c r="F274" s="204" t="s">
        <v>637</v>
      </c>
      <c r="G274" s="36"/>
      <c r="H274" s="36"/>
      <c r="I274" s="205"/>
      <c r="J274" s="205"/>
      <c r="K274" s="36"/>
      <c r="L274" s="36"/>
      <c r="M274" s="39"/>
      <c r="N274" s="206"/>
      <c r="O274" s="207"/>
      <c r="P274" s="71"/>
      <c r="Q274" s="71"/>
      <c r="R274" s="71"/>
      <c r="S274" s="71"/>
      <c r="T274" s="71"/>
      <c r="U274" s="71"/>
      <c r="V274" s="71"/>
      <c r="W274" s="71"/>
      <c r="X274" s="72"/>
      <c r="Y274" s="34"/>
      <c r="Z274" s="34"/>
      <c r="AA274" s="34"/>
      <c r="AB274" s="34"/>
      <c r="AC274" s="34"/>
      <c r="AD274" s="34"/>
      <c r="AE274" s="34"/>
      <c r="AT274" s="17" t="s">
        <v>167</v>
      </c>
      <c r="AU274" s="17" t="s">
        <v>165</v>
      </c>
    </row>
    <row r="275" spans="1:65" s="2" customFormat="1" ht="24.2" customHeight="1">
      <c r="A275" s="34"/>
      <c r="B275" s="35"/>
      <c r="C275" s="241" t="s">
        <v>453</v>
      </c>
      <c r="D275" s="241" t="s">
        <v>242</v>
      </c>
      <c r="E275" s="242" t="s">
        <v>639</v>
      </c>
      <c r="F275" s="243" t="s">
        <v>640</v>
      </c>
      <c r="G275" s="244" t="s">
        <v>180</v>
      </c>
      <c r="H275" s="245">
        <v>8.4</v>
      </c>
      <c r="I275" s="246"/>
      <c r="J275" s="247"/>
      <c r="K275" s="248">
        <f>ROUND(P275*H275,2)</f>
        <v>0</v>
      </c>
      <c r="L275" s="243" t="s">
        <v>163</v>
      </c>
      <c r="M275" s="249"/>
      <c r="N275" s="250" t="s">
        <v>1</v>
      </c>
      <c r="O275" s="197" t="s">
        <v>38</v>
      </c>
      <c r="P275" s="198">
        <f>I275+J275</f>
        <v>0</v>
      </c>
      <c r="Q275" s="198">
        <f>ROUND(I275*H275,2)</f>
        <v>0</v>
      </c>
      <c r="R275" s="198">
        <f>ROUND(J275*H275,2)</f>
        <v>0</v>
      </c>
      <c r="S275" s="71"/>
      <c r="T275" s="199">
        <f>S275*H275</f>
        <v>0</v>
      </c>
      <c r="U275" s="199">
        <v>1.0000000000000001E-5</v>
      </c>
      <c r="V275" s="199">
        <f>U275*H275</f>
        <v>8.4000000000000009E-5</v>
      </c>
      <c r="W275" s="199">
        <v>0</v>
      </c>
      <c r="X275" s="200">
        <f>W275*H275</f>
        <v>0</v>
      </c>
      <c r="Y275" s="34"/>
      <c r="Z275" s="34"/>
      <c r="AA275" s="34"/>
      <c r="AB275" s="34"/>
      <c r="AC275" s="34"/>
      <c r="AD275" s="34"/>
      <c r="AE275" s="34"/>
      <c r="AR275" s="201" t="s">
        <v>346</v>
      </c>
      <c r="AT275" s="201" t="s">
        <v>242</v>
      </c>
      <c r="AU275" s="201" t="s">
        <v>165</v>
      </c>
      <c r="AY275" s="17" t="s">
        <v>156</v>
      </c>
      <c r="BE275" s="202">
        <f>IF(O275="základní",K275,0)</f>
        <v>0</v>
      </c>
      <c r="BF275" s="202">
        <f>IF(O275="snížená",K275,0)</f>
        <v>0</v>
      </c>
      <c r="BG275" s="202">
        <f>IF(O275="zákl. přenesená",K275,0)</f>
        <v>0</v>
      </c>
      <c r="BH275" s="202">
        <f>IF(O275="sníž. přenesená",K275,0)</f>
        <v>0</v>
      </c>
      <c r="BI275" s="202">
        <f>IF(O275="nulová",K275,0)</f>
        <v>0</v>
      </c>
      <c r="BJ275" s="17" t="s">
        <v>165</v>
      </c>
      <c r="BK275" s="202">
        <f>ROUND(P275*H275,2)</f>
        <v>0</v>
      </c>
      <c r="BL275" s="17" t="s">
        <v>248</v>
      </c>
      <c r="BM275" s="201" t="s">
        <v>1263</v>
      </c>
    </row>
    <row r="276" spans="1:65" s="14" customFormat="1" ht="11.25">
      <c r="B276" s="219"/>
      <c r="C276" s="220"/>
      <c r="D276" s="210" t="s">
        <v>194</v>
      </c>
      <c r="E276" s="220"/>
      <c r="F276" s="222" t="s">
        <v>963</v>
      </c>
      <c r="G276" s="220"/>
      <c r="H276" s="223">
        <v>8.4</v>
      </c>
      <c r="I276" s="224"/>
      <c r="J276" s="224"/>
      <c r="K276" s="220"/>
      <c r="L276" s="220"/>
      <c r="M276" s="225"/>
      <c r="N276" s="226"/>
      <c r="O276" s="227"/>
      <c r="P276" s="227"/>
      <c r="Q276" s="227"/>
      <c r="R276" s="227"/>
      <c r="S276" s="227"/>
      <c r="T276" s="227"/>
      <c r="U276" s="227"/>
      <c r="V276" s="227"/>
      <c r="W276" s="227"/>
      <c r="X276" s="228"/>
      <c r="AT276" s="229" t="s">
        <v>194</v>
      </c>
      <c r="AU276" s="229" t="s">
        <v>165</v>
      </c>
      <c r="AV276" s="14" t="s">
        <v>165</v>
      </c>
      <c r="AW276" s="14" t="s">
        <v>4</v>
      </c>
      <c r="AX276" s="14" t="s">
        <v>82</v>
      </c>
      <c r="AY276" s="229" t="s">
        <v>156</v>
      </c>
    </row>
    <row r="277" spans="1:65" s="2" customFormat="1" ht="24.2" customHeight="1">
      <c r="A277" s="34"/>
      <c r="B277" s="35"/>
      <c r="C277" s="189" t="s">
        <v>688</v>
      </c>
      <c r="D277" s="189" t="s">
        <v>159</v>
      </c>
      <c r="E277" s="190" t="s">
        <v>644</v>
      </c>
      <c r="F277" s="191" t="s">
        <v>645</v>
      </c>
      <c r="G277" s="192" t="s">
        <v>191</v>
      </c>
      <c r="H277" s="193">
        <v>5</v>
      </c>
      <c r="I277" s="194"/>
      <c r="J277" s="194"/>
      <c r="K277" s="195">
        <f>ROUND(P277*H277,2)</f>
        <v>0</v>
      </c>
      <c r="L277" s="191" t="s">
        <v>163</v>
      </c>
      <c r="M277" s="39"/>
      <c r="N277" s="196" t="s">
        <v>1</v>
      </c>
      <c r="O277" s="197" t="s">
        <v>38</v>
      </c>
      <c r="P277" s="198">
        <f>I277+J277</f>
        <v>0</v>
      </c>
      <c r="Q277" s="198">
        <f>ROUND(I277*H277,2)</f>
        <v>0</v>
      </c>
      <c r="R277" s="198">
        <f>ROUND(J277*H277,2)</f>
        <v>0</v>
      </c>
      <c r="S277" s="71"/>
      <c r="T277" s="199">
        <f>S277*H277</f>
        <v>0</v>
      </c>
      <c r="U277" s="199">
        <v>2.0000000000000001E-4</v>
      </c>
      <c r="V277" s="199">
        <f>U277*H277</f>
        <v>1E-3</v>
      </c>
      <c r="W277" s="199">
        <v>0</v>
      </c>
      <c r="X277" s="200">
        <f>W277*H277</f>
        <v>0</v>
      </c>
      <c r="Y277" s="34"/>
      <c r="Z277" s="34"/>
      <c r="AA277" s="34"/>
      <c r="AB277" s="34"/>
      <c r="AC277" s="34"/>
      <c r="AD277" s="34"/>
      <c r="AE277" s="34"/>
      <c r="AR277" s="201" t="s">
        <v>248</v>
      </c>
      <c r="AT277" s="201" t="s">
        <v>159</v>
      </c>
      <c r="AU277" s="201" t="s">
        <v>165</v>
      </c>
      <c r="AY277" s="17" t="s">
        <v>156</v>
      </c>
      <c r="BE277" s="202">
        <f>IF(O277="základní",K277,0)</f>
        <v>0</v>
      </c>
      <c r="BF277" s="202">
        <f>IF(O277="snížená",K277,0)</f>
        <v>0</v>
      </c>
      <c r="BG277" s="202">
        <f>IF(O277="zákl. přenesená",K277,0)</f>
        <v>0</v>
      </c>
      <c r="BH277" s="202">
        <f>IF(O277="sníž. přenesená",K277,0)</f>
        <v>0</v>
      </c>
      <c r="BI277" s="202">
        <f>IF(O277="nulová",K277,0)</f>
        <v>0</v>
      </c>
      <c r="BJ277" s="17" t="s">
        <v>165</v>
      </c>
      <c r="BK277" s="202">
        <f>ROUND(P277*H277,2)</f>
        <v>0</v>
      </c>
      <c r="BL277" s="17" t="s">
        <v>248</v>
      </c>
      <c r="BM277" s="201" t="s">
        <v>1264</v>
      </c>
    </row>
    <row r="278" spans="1:65" s="2" customFormat="1" ht="11.25">
      <c r="A278" s="34"/>
      <c r="B278" s="35"/>
      <c r="C278" s="36"/>
      <c r="D278" s="203" t="s">
        <v>167</v>
      </c>
      <c r="E278" s="36"/>
      <c r="F278" s="204" t="s">
        <v>647</v>
      </c>
      <c r="G278" s="36"/>
      <c r="H278" s="36"/>
      <c r="I278" s="205"/>
      <c r="J278" s="205"/>
      <c r="K278" s="36"/>
      <c r="L278" s="36"/>
      <c r="M278" s="39"/>
      <c r="N278" s="206"/>
      <c r="O278" s="207"/>
      <c r="P278" s="71"/>
      <c r="Q278" s="71"/>
      <c r="R278" s="71"/>
      <c r="S278" s="71"/>
      <c r="T278" s="71"/>
      <c r="U278" s="71"/>
      <c r="V278" s="71"/>
      <c r="W278" s="71"/>
      <c r="X278" s="72"/>
      <c r="Y278" s="34"/>
      <c r="Z278" s="34"/>
      <c r="AA278" s="34"/>
      <c r="AB278" s="34"/>
      <c r="AC278" s="34"/>
      <c r="AD278" s="34"/>
      <c r="AE278" s="34"/>
      <c r="AT278" s="17" t="s">
        <v>167</v>
      </c>
      <c r="AU278" s="17" t="s">
        <v>165</v>
      </c>
    </row>
    <row r="279" spans="1:65" s="2" customFormat="1" ht="33" customHeight="1">
      <c r="A279" s="34"/>
      <c r="B279" s="35"/>
      <c r="C279" s="189" t="s">
        <v>465</v>
      </c>
      <c r="D279" s="189" t="s">
        <v>159</v>
      </c>
      <c r="E279" s="190" t="s">
        <v>649</v>
      </c>
      <c r="F279" s="191" t="s">
        <v>650</v>
      </c>
      <c r="G279" s="192" t="s">
        <v>191</v>
      </c>
      <c r="H279" s="193">
        <v>5</v>
      </c>
      <c r="I279" s="194"/>
      <c r="J279" s="194"/>
      <c r="K279" s="195">
        <f>ROUND(P279*H279,2)</f>
        <v>0</v>
      </c>
      <c r="L279" s="191" t="s">
        <v>163</v>
      </c>
      <c r="M279" s="39"/>
      <c r="N279" s="196" t="s">
        <v>1</v>
      </c>
      <c r="O279" s="197" t="s">
        <v>38</v>
      </c>
      <c r="P279" s="198">
        <f>I279+J279</f>
        <v>0</v>
      </c>
      <c r="Q279" s="198">
        <f>ROUND(I279*H279,2)</f>
        <v>0</v>
      </c>
      <c r="R279" s="198">
        <f>ROUND(J279*H279,2)</f>
        <v>0</v>
      </c>
      <c r="S279" s="71"/>
      <c r="T279" s="199">
        <f>S279*H279</f>
        <v>0</v>
      </c>
      <c r="U279" s="199">
        <v>2.5999999999999998E-4</v>
      </c>
      <c r="V279" s="199">
        <f>U279*H279</f>
        <v>1.2999999999999999E-3</v>
      </c>
      <c r="W279" s="199">
        <v>0</v>
      </c>
      <c r="X279" s="200">
        <f>W279*H279</f>
        <v>0</v>
      </c>
      <c r="Y279" s="34"/>
      <c r="Z279" s="34"/>
      <c r="AA279" s="34"/>
      <c r="AB279" s="34"/>
      <c r="AC279" s="34"/>
      <c r="AD279" s="34"/>
      <c r="AE279" s="34"/>
      <c r="AR279" s="201" t="s">
        <v>248</v>
      </c>
      <c r="AT279" s="201" t="s">
        <v>159</v>
      </c>
      <c r="AU279" s="201" t="s">
        <v>165</v>
      </c>
      <c r="AY279" s="17" t="s">
        <v>156</v>
      </c>
      <c r="BE279" s="202">
        <f>IF(O279="základní",K279,0)</f>
        <v>0</v>
      </c>
      <c r="BF279" s="202">
        <f>IF(O279="snížená",K279,0)</f>
        <v>0</v>
      </c>
      <c r="BG279" s="202">
        <f>IF(O279="zákl. přenesená",K279,0)</f>
        <v>0</v>
      </c>
      <c r="BH279" s="202">
        <f>IF(O279="sníž. přenesená",K279,0)</f>
        <v>0</v>
      </c>
      <c r="BI279" s="202">
        <f>IF(O279="nulová",K279,0)</f>
        <v>0</v>
      </c>
      <c r="BJ279" s="17" t="s">
        <v>165</v>
      </c>
      <c r="BK279" s="202">
        <f>ROUND(P279*H279,2)</f>
        <v>0</v>
      </c>
      <c r="BL279" s="17" t="s">
        <v>248</v>
      </c>
      <c r="BM279" s="201" t="s">
        <v>1265</v>
      </c>
    </row>
    <row r="280" spans="1:65" s="2" customFormat="1" ht="11.25">
      <c r="A280" s="34"/>
      <c r="B280" s="35"/>
      <c r="C280" s="36"/>
      <c r="D280" s="203" t="s">
        <v>167</v>
      </c>
      <c r="E280" s="36"/>
      <c r="F280" s="204" t="s">
        <v>652</v>
      </c>
      <c r="G280" s="36"/>
      <c r="H280" s="36"/>
      <c r="I280" s="205"/>
      <c r="J280" s="205"/>
      <c r="K280" s="36"/>
      <c r="L280" s="36"/>
      <c r="M280" s="39"/>
      <c r="N280" s="206"/>
      <c r="O280" s="207"/>
      <c r="P280" s="71"/>
      <c r="Q280" s="71"/>
      <c r="R280" s="71"/>
      <c r="S280" s="71"/>
      <c r="T280" s="71"/>
      <c r="U280" s="71"/>
      <c r="V280" s="71"/>
      <c r="W280" s="71"/>
      <c r="X280" s="72"/>
      <c r="Y280" s="34"/>
      <c r="Z280" s="34"/>
      <c r="AA280" s="34"/>
      <c r="AB280" s="34"/>
      <c r="AC280" s="34"/>
      <c r="AD280" s="34"/>
      <c r="AE280" s="34"/>
      <c r="AT280" s="17" t="s">
        <v>167</v>
      </c>
      <c r="AU280" s="17" t="s">
        <v>165</v>
      </c>
    </row>
    <row r="281" spans="1:65" s="12" customFormat="1" ht="22.9" customHeight="1">
      <c r="B281" s="172"/>
      <c r="C281" s="173"/>
      <c r="D281" s="174" t="s">
        <v>73</v>
      </c>
      <c r="E281" s="187" t="s">
        <v>653</v>
      </c>
      <c r="F281" s="187" t="s">
        <v>654</v>
      </c>
      <c r="G281" s="173"/>
      <c r="H281" s="173"/>
      <c r="I281" s="176"/>
      <c r="J281" s="176"/>
      <c r="K281" s="188">
        <f>BK281</f>
        <v>0</v>
      </c>
      <c r="L281" s="173"/>
      <c r="M281" s="178"/>
      <c r="N281" s="179"/>
      <c r="O281" s="180"/>
      <c r="P281" s="180"/>
      <c r="Q281" s="181">
        <f>SUM(Q282:Q293)</f>
        <v>0</v>
      </c>
      <c r="R281" s="181">
        <f>SUM(R282:R293)</f>
        <v>0</v>
      </c>
      <c r="S281" s="180"/>
      <c r="T281" s="182">
        <f>SUM(T282:T293)</f>
        <v>0</v>
      </c>
      <c r="U281" s="180"/>
      <c r="V281" s="182">
        <f>SUM(V282:V293)</f>
        <v>4.2260000000000006E-2</v>
      </c>
      <c r="W281" s="180"/>
      <c r="X281" s="183">
        <f>SUM(X282:X293)</f>
        <v>0</v>
      </c>
      <c r="AR281" s="184" t="s">
        <v>165</v>
      </c>
      <c r="AT281" s="185" t="s">
        <v>73</v>
      </c>
      <c r="AU281" s="185" t="s">
        <v>82</v>
      </c>
      <c r="AY281" s="184" t="s">
        <v>156</v>
      </c>
      <c r="BK281" s="186">
        <f>SUM(BK282:BK293)</f>
        <v>0</v>
      </c>
    </row>
    <row r="282" spans="1:65" s="2" customFormat="1" ht="24.2" customHeight="1">
      <c r="A282" s="34"/>
      <c r="B282" s="35"/>
      <c r="C282" s="189" t="s">
        <v>618</v>
      </c>
      <c r="D282" s="189" t="s">
        <v>159</v>
      </c>
      <c r="E282" s="190" t="s">
        <v>1068</v>
      </c>
      <c r="F282" s="191" t="s">
        <v>1069</v>
      </c>
      <c r="G282" s="192" t="s">
        <v>162</v>
      </c>
      <c r="H282" s="193">
        <v>1</v>
      </c>
      <c r="I282" s="194"/>
      <c r="J282" s="194"/>
      <c r="K282" s="195">
        <f>ROUND(P282*H282,2)</f>
        <v>0</v>
      </c>
      <c r="L282" s="191" t="s">
        <v>163</v>
      </c>
      <c r="M282" s="39"/>
      <c r="N282" s="196" t="s">
        <v>1</v>
      </c>
      <c r="O282" s="197" t="s">
        <v>38</v>
      </c>
      <c r="P282" s="198">
        <f>I282+J282</f>
        <v>0</v>
      </c>
      <c r="Q282" s="198">
        <f>ROUND(I282*H282,2)</f>
        <v>0</v>
      </c>
      <c r="R282" s="198">
        <f>ROUND(J282*H282,2)</f>
        <v>0</v>
      </c>
      <c r="S282" s="71"/>
      <c r="T282" s="199">
        <f>S282*H282</f>
        <v>0</v>
      </c>
      <c r="U282" s="199">
        <v>0</v>
      </c>
      <c r="V282" s="199">
        <f>U282*H282</f>
        <v>0</v>
      </c>
      <c r="W282" s="199">
        <v>0</v>
      </c>
      <c r="X282" s="200">
        <f>W282*H282</f>
        <v>0</v>
      </c>
      <c r="Y282" s="34"/>
      <c r="Z282" s="34"/>
      <c r="AA282" s="34"/>
      <c r="AB282" s="34"/>
      <c r="AC282" s="34"/>
      <c r="AD282" s="34"/>
      <c r="AE282" s="34"/>
      <c r="AR282" s="201" t="s">
        <v>248</v>
      </c>
      <c r="AT282" s="201" t="s">
        <v>159</v>
      </c>
      <c r="AU282" s="201" t="s">
        <v>165</v>
      </c>
      <c r="AY282" s="17" t="s">
        <v>156</v>
      </c>
      <c r="BE282" s="202">
        <f>IF(O282="základní",K282,0)</f>
        <v>0</v>
      </c>
      <c r="BF282" s="202">
        <f>IF(O282="snížená",K282,0)</f>
        <v>0</v>
      </c>
      <c r="BG282" s="202">
        <f>IF(O282="zákl. přenesená",K282,0)</f>
        <v>0</v>
      </c>
      <c r="BH282" s="202">
        <f>IF(O282="sníž. přenesená",K282,0)</f>
        <v>0</v>
      </c>
      <c r="BI282" s="202">
        <f>IF(O282="nulová",K282,0)</f>
        <v>0</v>
      </c>
      <c r="BJ282" s="17" t="s">
        <v>165</v>
      </c>
      <c r="BK282" s="202">
        <f>ROUND(P282*H282,2)</f>
        <v>0</v>
      </c>
      <c r="BL282" s="17" t="s">
        <v>248</v>
      </c>
      <c r="BM282" s="201" t="s">
        <v>1266</v>
      </c>
    </row>
    <row r="283" spans="1:65" s="2" customFormat="1" ht="11.25">
      <c r="A283" s="34"/>
      <c r="B283" s="35"/>
      <c r="C283" s="36"/>
      <c r="D283" s="203" t="s">
        <v>167</v>
      </c>
      <c r="E283" s="36"/>
      <c r="F283" s="204" t="s">
        <v>1071</v>
      </c>
      <c r="G283" s="36"/>
      <c r="H283" s="36"/>
      <c r="I283" s="205"/>
      <c r="J283" s="205"/>
      <c r="K283" s="36"/>
      <c r="L283" s="36"/>
      <c r="M283" s="39"/>
      <c r="N283" s="206"/>
      <c r="O283" s="207"/>
      <c r="P283" s="71"/>
      <c r="Q283" s="71"/>
      <c r="R283" s="71"/>
      <c r="S283" s="71"/>
      <c r="T283" s="71"/>
      <c r="U283" s="71"/>
      <c r="V283" s="71"/>
      <c r="W283" s="71"/>
      <c r="X283" s="72"/>
      <c r="Y283" s="34"/>
      <c r="Z283" s="34"/>
      <c r="AA283" s="34"/>
      <c r="AB283" s="34"/>
      <c r="AC283" s="34"/>
      <c r="AD283" s="34"/>
      <c r="AE283" s="34"/>
      <c r="AT283" s="17" t="s">
        <v>167</v>
      </c>
      <c r="AU283" s="17" t="s">
        <v>165</v>
      </c>
    </row>
    <row r="284" spans="1:65" s="2" customFormat="1" ht="24.2" customHeight="1">
      <c r="A284" s="34"/>
      <c r="B284" s="35"/>
      <c r="C284" s="241" t="s">
        <v>623</v>
      </c>
      <c r="D284" s="241" t="s">
        <v>242</v>
      </c>
      <c r="E284" s="242" t="s">
        <v>1075</v>
      </c>
      <c r="F284" s="243" t="s">
        <v>1076</v>
      </c>
      <c r="G284" s="244" t="s">
        <v>162</v>
      </c>
      <c r="H284" s="245">
        <v>1</v>
      </c>
      <c r="I284" s="246"/>
      <c r="J284" s="247"/>
      <c r="K284" s="248">
        <f>ROUND(P284*H284,2)</f>
        <v>0</v>
      </c>
      <c r="L284" s="243" t="s">
        <v>163</v>
      </c>
      <c r="M284" s="249"/>
      <c r="N284" s="250" t="s">
        <v>1</v>
      </c>
      <c r="O284" s="197" t="s">
        <v>38</v>
      </c>
      <c r="P284" s="198">
        <f>I284+J284</f>
        <v>0</v>
      </c>
      <c r="Q284" s="198">
        <f>ROUND(I284*H284,2)</f>
        <v>0</v>
      </c>
      <c r="R284" s="198">
        <f>ROUND(J284*H284,2)</f>
        <v>0</v>
      </c>
      <c r="S284" s="71"/>
      <c r="T284" s="199">
        <f>S284*H284</f>
        <v>0</v>
      </c>
      <c r="U284" s="199">
        <v>1E-3</v>
      </c>
      <c r="V284" s="199">
        <f>U284*H284</f>
        <v>1E-3</v>
      </c>
      <c r="W284" s="199">
        <v>0</v>
      </c>
      <c r="X284" s="200">
        <f>W284*H284</f>
        <v>0</v>
      </c>
      <c r="Y284" s="34"/>
      <c r="Z284" s="34"/>
      <c r="AA284" s="34"/>
      <c r="AB284" s="34"/>
      <c r="AC284" s="34"/>
      <c r="AD284" s="34"/>
      <c r="AE284" s="34"/>
      <c r="AR284" s="201" t="s">
        <v>346</v>
      </c>
      <c r="AT284" s="201" t="s">
        <v>242</v>
      </c>
      <c r="AU284" s="201" t="s">
        <v>165</v>
      </c>
      <c r="AY284" s="17" t="s">
        <v>156</v>
      </c>
      <c r="BE284" s="202">
        <f>IF(O284="základní",K284,0)</f>
        <v>0</v>
      </c>
      <c r="BF284" s="202">
        <f>IF(O284="snížená",K284,0)</f>
        <v>0</v>
      </c>
      <c r="BG284" s="202">
        <f>IF(O284="zákl. přenesená",K284,0)</f>
        <v>0</v>
      </c>
      <c r="BH284" s="202">
        <f>IF(O284="sníž. přenesená",K284,0)</f>
        <v>0</v>
      </c>
      <c r="BI284" s="202">
        <f>IF(O284="nulová",K284,0)</f>
        <v>0</v>
      </c>
      <c r="BJ284" s="17" t="s">
        <v>165</v>
      </c>
      <c r="BK284" s="202">
        <f>ROUND(P284*H284,2)</f>
        <v>0</v>
      </c>
      <c r="BL284" s="17" t="s">
        <v>248</v>
      </c>
      <c r="BM284" s="201" t="s">
        <v>1267</v>
      </c>
    </row>
    <row r="285" spans="1:65" s="2" customFormat="1" ht="33" customHeight="1">
      <c r="A285" s="34"/>
      <c r="B285" s="35"/>
      <c r="C285" s="189" t="s">
        <v>470</v>
      </c>
      <c r="D285" s="189" t="s">
        <v>159</v>
      </c>
      <c r="E285" s="190" t="s">
        <v>656</v>
      </c>
      <c r="F285" s="191" t="s">
        <v>657</v>
      </c>
      <c r="G285" s="192" t="s">
        <v>180</v>
      </c>
      <c r="H285" s="193">
        <v>2</v>
      </c>
      <c r="I285" s="194"/>
      <c r="J285" s="194"/>
      <c r="K285" s="195">
        <f>ROUND(P285*H285,2)</f>
        <v>0</v>
      </c>
      <c r="L285" s="191" t="s">
        <v>163</v>
      </c>
      <c r="M285" s="39"/>
      <c r="N285" s="196" t="s">
        <v>1</v>
      </c>
      <c r="O285" s="197" t="s">
        <v>38</v>
      </c>
      <c r="P285" s="198">
        <f>I285+J285</f>
        <v>0</v>
      </c>
      <c r="Q285" s="198">
        <f>ROUND(I285*H285,2)</f>
        <v>0</v>
      </c>
      <c r="R285" s="198">
        <f>ROUND(J285*H285,2)</f>
        <v>0</v>
      </c>
      <c r="S285" s="71"/>
      <c r="T285" s="199">
        <f>S285*H285</f>
        <v>0</v>
      </c>
      <c r="U285" s="199">
        <v>0</v>
      </c>
      <c r="V285" s="199">
        <f>U285*H285</f>
        <v>0</v>
      </c>
      <c r="W285" s="199">
        <v>0</v>
      </c>
      <c r="X285" s="200">
        <f>W285*H285</f>
        <v>0</v>
      </c>
      <c r="Y285" s="34"/>
      <c r="Z285" s="34"/>
      <c r="AA285" s="34"/>
      <c r="AB285" s="34"/>
      <c r="AC285" s="34"/>
      <c r="AD285" s="34"/>
      <c r="AE285" s="34"/>
      <c r="AR285" s="201" t="s">
        <v>248</v>
      </c>
      <c r="AT285" s="201" t="s">
        <v>159</v>
      </c>
      <c r="AU285" s="201" t="s">
        <v>165</v>
      </c>
      <c r="AY285" s="17" t="s">
        <v>156</v>
      </c>
      <c r="BE285" s="202">
        <f>IF(O285="základní",K285,0)</f>
        <v>0</v>
      </c>
      <c r="BF285" s="202">
        <f>IF(O285="snížená",K285,0)</f>
        <v>0</v>
      </c>
      <c r="BG285" s="202">
        <f>IF(O285="zákl. přenesená",K285,0)</f>
        <v>0</v>
      </c>
      <c r="BH285" s="202">
        <f>IF(O285="sníž. přenesená",K285,0)</f>
        <v>0</v>
      </c>
      <c r="BI285" s="202">
        <f>IF(O285="nulová",K285,0)</f>
        <v>0</v>
      </c>
      <c r="BJ285" s="17" t="s">
        <v>165</v>
      </c>
      <c r="BK285" s="202">
        <f>ROUND(P285*H285,2)</f>
        <v>0</v>
      </c>
      <c r="BL285" s="17" t="s">
        <v>248</v>
      </c>
      <c r="BM285" s="201" t="s">
        <v>1268</v>
      </c>
    </row>
    <row r="286" spans="1:65" s="2" customFormat="1" ht="11.25">
      <c r="A286" s="34"/>
      <c r="B286" s="35"/>
      <c r="C286" s="36"/>
      <c r="D286" s="203" t="s">
        <v>167</v>
      </c>
      <c r="E286" s="36"/>
      <c r="F286" s="204" t="s">
        <v>659</v>
      </c>
      <c r="G286" s="36"/>
      <c r="H286" s="36"/>
      <c r="I286" s="205"/>
      <c r="J286" s="205"/>
      <c r="K286" s="36"/>
      <c r="L286" s="36"/>
      <c r="M286" s="39"/>
      <c r="N286" s="206"/>
      <c r="O286" s="207"/>
      <c r="P286" s="71"/>
      <c r="Q286" s="71"/>
      <c r="R286" s="71"/>
      <c r="S286" s="71"/>
      <c r="T286" s="71"/>
      <c r="U286" s="71"/>
      <c r="V286" s="71"/>
      <c r="W286" s="71"/>
      <c r="X286" s="72"/>
      <c r="Y286" s="34"/>
      <c r="Z286" s="34"/>
      <c r="AA286" s="34"/>
      <c r="AB286" s="34"/>
      <c r="AC286" s="34"/>
      <c r="AD286" s="34"/>
      <c r="AE286" s="34"/>
      <c r="AT286" s="17" t="s">
        <v>167</v>
      </c>
      <c r="AU286" s="17" t="s">
        <v>165</v>
      </c>
    </row>
    <row r="287" spans="1:65" s="2" customFormat="1" ht="24.2" customHeight="1">
      <c r="A287" s="34"/>
      <c r="B287" s="35"/>
      <c r="C287" s="241" t="s">
        <v>475</v>
      </c>
      <c r="D287" s="241" t="s">
        <v>242</v>
      </c>
      <c r="E287" s="242" t="s">
        <v>661</v>
      </c>
      <c r="F287" s="243" t="s">
        <v>662</v>
      </c>
      <c r="G287" s="244" t="s">
        <v>162</v>
      </c>
      <c r="H287" s="245">
        <v>1</v>
      </c>
      <c r="I287" s="246"/>
      <c r="J287" s="247"/>
      <c r="K287" s="248">
        <f t="shared" ref="K287:K292" si="1">ROUND(P287*H287,2)</f>
        <v>0</v>
      </c>
      <c r="L287" s="243" t="s">
        <v>163</v>
      </c>
      <c r="M287" s="249"/>
      <c r="N287" s="250" t="s">
        <v>1</v>
      </c>
      <c r="O287" s="197" t="s">
        <v>38</v>
      </c>
      <c r="P287" s="198">
        <f t="shared" ref="P287:P292" si="2">I287+J287</f>
        <v>0</v>
      </c>
      <c r="Q287" s="198">
        <f t="shared" ref="Q287:Q292" si="3">ROUND(I287*H287,2)</f>
        <v>0</v>
      </c>
      <c r="R287" s="198">
        <f t="shared" ref="R287:R292" si="4">ROUND(J287*H287,2)</f>
        <v>0</v>
      </c>
      <c r="S287" s="71"/>
      <c r="T287" s="199">
        <f t="shared" ref="T287:T292" si="5">S287*H287</f>
        <v>0</v>
      </c>
      <c r="U287" s="199">
        <v>4.4000000000000003E-3</v>
      </c>
      <c r="V287" s="199">
        <f t="shared" ref="V287:V292" si="6">U287*H287</f>
        <v>4.4000000000000003E-3</v>
      </c>
      <c r="W287" s="199">
        <v>0</v>
      </c>
      <c r="X287" s="200">
        <f t="shared" ref="X287:X292" si="7">W287*H287</f>
        <v>0</v>
      </c>
      <c r="Y287" s="34"/>
      <c r="Z287" s="34"/>
      <c r="AA287" s="34"/>
      <c r="AB287" s="34"/>
      <c r="AC287" s="34"/>
      <c r="AD287" s="34"/>
      <c r="AE287" s="34"/>
      <c r="AR287" s="201" t="s">
        <v>346</v>
      </c>
      <c r="AT287" s="201" t="s">
        <v>242</v>
      </c>
      <c r="AU287" s="201" t="s">
        <v>165</v>
      </c>
      <c r="AY287" s="17" t="s">
        <v>156</v>
      </c>
      <c r="BE287" s="202">
        <f t="shared" ref="BE287:BE292" si="8">IF(O287="základní",K287,0)</f>
        <v>0</v>
      </c>
      <c r="BF287" s="202">
        <f t="shared" ref="BF287:BF292" si="9">IF(O287="snížená",K287,0)</f>
        <v>0</v>
      </c>
      <c r="BG287" s="202">
        <f t="shared" ref="BG287:BG292" si="10">IF(O287="zákl. přenesená",K287,0)</f>
        <v>0</v>
      </c>
      <c r="BH287" s="202">
        <f t="shared" ref="BH287:BH292" si="11">IF(O287="sníž. přenesená",K287,0)</f>
        <v>0</v>
      </c>
      <c r="BI287" s="202">
        <f t="shared" ref="BI287:BI292" si="12">IF(O287="nulová",K287,0)</f>
        <v>0</v>
      </c>
      <c r="BJ287" s="17" t="s">
        <v>165</v>
      </c>
      <c r="BK287" s="202">
        <f t="shared" ref="BK287:BK292" si="13">ROUND(P287*H287,2)</f>
        <v>0</v>
      </c>
      <c r="BL287" s="17" t="s">
        <v>248</v>
      </c>
      <c r="BM287" s="201" t="s">
        <v>1269</v>
      </c>
    </row>
    <row r="288" spans="1:65" s="2" customFormat="1" ht="24.2" customHeight="1">
      <c r="A288" s="34"/>
      <c r="B288" s="35"/>
      <c r="C288" s="241" t="s">
        <v>544</v>
      </c>
      <c r="D288" s="241" t="s">
        <v>242</v>
      </c>
      <c r="E288" s="242" t="s">
        <v>665</v>
      </c>
      <c r="F288" s="243" t="s">
        <v>666</v>
      </c>
      <c r="G288" s="244" t="s">
        <v>180</v>
      </c>
      <c r="H288" s="245">
        <v>2</v>
      </c>
      <c r="I288" s="246"/>
      <c r="J288" s="247"/>
      <c r="K288" s="248">
        <f t="shared" si="1"/>
        <v>0</v>
      </c>
      <c r="L288" s="243" t="s">
        <v>163</v>
      </c>
      <c r="M288" s="249"/>
      <c r="N288" s="250" t="s">
        <v>1</v>
      </c>
      <c r="O288" s="197" t="s">
        <v>38</v>
      </c>
      <c r="P288" s="198">
        <f t="shared" si="2"/>
        <v>0</v>
      </c>
      <c r="Q288" s="198">
        <f t="shared" si="3"/>
        <v>0</v>
      </c>
      <c r="R288" s="198">
        <f t="shared" si="4"/>
        <v>0</v>
      </c>
      <c r="S288" s="71"/>
      <c r="T288" s="199">
        <f t="shared" si="5"/>
        <v>0</v>
      </c>
      <c r="U288" s="199">
        <v>1.77E-2</v>
      </c>
      <c r="V288" s="199">
        <f t="shared" si="6"/>
        <v>3.5400000000000001E-2</v>
      </c>
      <c r="W288" s="199">
        <v>0</v>
      </c>
      <c r="X288" s="200">
        <f t="shared" si="7"/>
        <v>0</v>
      </c>
      <c r="Y288" s="34"/>
      <c r="Z288" s="34"/>
      <c r="AA288" s="34"/>
      <c r="AB288" s="34"/>
      <c r="AC288" s="34"/>
      <c r="AD288" s="34"/>
      <c r="AE288" s="34"/>
      <c r="AR288" s="201" t="s">
        <v>346</v>
      </c>
      <c r="AT288" s="201" t="s">
        <v>242</v>
      </c>
      <c r="AU288" s="201" t="s">
        <v>165</v>
      </c>
      <c r="AY288" s="17" t="s">
        <v>156</v>
      </c>
      <c r="BE288" s="202">
        <f t="shared" si="8"/>
        <v>0</v>
      </c>
      <c r="BF288" s="202">
        <f t="shared" si="9"/>
        <v>0</v>
      </c>
      <c r="BG288" s="202">
        <f t="shared" si="10"/>
        <v>0</v>
      </c>
      <c r="BH288" s="202">
        <f t="shared" si="11"/>
        <v>0</v>
      </c>
      <c r="BI288" s="202">
        <f t="shared" si="12"/>
        <v>0</v>
      </c>
      <c r="BJ288" s="17" t="s">
        <v>165</v>
      </c>
      <c r="BK288" s="202">
        <f t="shared" si="13"/>
        <v>0</v>
      </c>
      <c r="BL288" s="17" t="s">
        <v>248</v>
      </c>
      <c r="BM288" s="201" t="s">
        <v>1270</v>
      </c>
    </row>
    <row r="289" spans="1:65" s="2" customFormat="1" ht="24.2" customHeight="1">
      <c r="A289" s="34"/>
      <c r="B289" s="35"/>
      <c r="C289" s="241" t="s">
        <v>549</v>
      </c>
      <c r="D289" s="241" t="s">
        <v>242</v>
      </c>
      <c r="E289" s="242" t="s">
        <v>669</v>
      </c>
      <c r="F289" s="243" t="s">
        <v>670</v>
      </c>
      <c r="G289" s="244" t="s">
        <v>162</v>
      </c>
      <c r="H289" s="245">
        <v>1</v>
      </c>
      <c r="I289" s="246"/>
      <c r="J289" s="247"/>
      <c r="K289" s="248">
        <f t="shared" si="1"/>
        <v>0</v>
      </c>
      <c r="L289" s="243" t="s">
        <v>163</v>
      </c>
      <c r="M289" s="249"/>
      <c r="N289" s="250" t="s">
        <v>1</v>
      </c>
      <c r="O289" s="197" t="s">
        <v>38</v>
      </c>
      <c r="P289" s="198">
        <f t="shared" si="2"/>
        <v>0</v>
      </c>
      <c r="Q289" s="198">
        <f t="shared" si="3"/>
        <v>0</v>
      </c>
      <c r="R289" s="198">
        <f t="shared" si="4"/>
        <v>0</v>
      </c>
      <c r="S289" s="71"/>
      <c r="T289" s="199">
        <f t="shared" si="5"/>
        <v>0</v>
      </c>
      <c r="U289" s="199">
        <v>1.1999999999999999E-3</v>
      </c>
      <c r="V289" s="199">
        <f t="shared" si="6"/>
        <v>1.1999999999999999E-3</v>
      </c>
      <c r="W289" s="199">
        <v>0</v>
      </c>
      <c r="X289" s="200">
        <f t="shared" si="7"/>
        <v>0</v>
      </c>
      <c r="Y289" s="34"/>
      <c r="Z289" s="34"/>
      <c r="AA289" s="34"/>
      <c r="AB289" s="34"/>
      <c r="AC289" s="34"/>
      <c r="AD289" s="34"/>
      <c r="AE289" s="34"/>
      <c r="AR289" s="201" t="s">
        <v>346</v>
      </c>
      <c r="AT289" s="201" t="s">
        <v>242</v>
      </c>
      <c r="AU289" s="201" t="s">
        <v>165</v>
      </c>
      <c r="AY289" s="17" t="s">
        <v>156</v>
      </c>
      <c r="BE289" s="202">
        <f t="shared" si="8"/>
        <v>0</v>
      </c>
      <c r="BF289" s="202">
        <f t="shared" si="9"/>
        <v>0</v>
      </c>
      <c r="BG289" s="202">
        <f t="shared" si="10"/>
        <v>0</v>
      </c>
      <c r="BH289" s="202">
        <f t="shared" si="11"/>
        <v>0</v>
      </c>
      <c r="BI289" s="202">
        <f t="shared" si="12"/>
        <v>0</v>
      </c>
      <c r="BJ289" s="17" t="s">
        <v>165</v>
      </c>
      <c r="BK289" s="202">
        <f t="shared" si="13"/>
        <v>0</v>
      </c>
      <c r="BL289" s="17" t="s">
        <v>248</v>
      </c>
      <c r="BM289" s="201" t="s">
        <v>1271</v>
      </c>
    </row>
    <row r="290" spans="1:65" s="2" customFormat="1" ht="24.2" customHeight="1">
      <c r="A290" s="34"/>
      <c r="B290" s="35"/>
      <c r="C290" s="241" t="s">
        <v>554</v>
      </c>
      <c r="D290" s="241" t="s">
        <v>242</v>
      </c>
      <c r="E290" s="242" t="s">
        <v>673</v>
      </c>
      <c r="F290" s="243" t="s">
        <v>674</v>
      </c>
      <c r="G290" s="244" t="s">
        <v>162</v>
      </c>
      <c r="H290" s="245">
        <v>1</v>
      </c>
      <c r="I290" s="246"/>
      <c r="J290" s="247"/>
      <c r="K290" s="248">
        <f t="shared" si="1"/>
        <v>0</v>
      </c>
      <c r="L290" s="243" t="s">
        <v>163</v>
      </c>
      <c r="M290" s="249"/>
      <c r="N290" s="250" t="s">
        <v>1</v>
      </c>
      <c r="O290" s="197" t="s">
        <v>38</v>
      </c>
      <c r="P290" s="198">
        <f t="shared" si="2"/>
        <v>0</v>
      </c>
      <c r="Q290" s="198">
        <f t="shared" si="3"/>
        <v>0</v>
      </c>
      <c r="R290" s="198">
        <f t="shared" si="4"/>
        <v>0</v>
      </c>
      <c r="S290" s="71"/>
      <c r="T290" s="199">
        <f t="shared" si="5"/>
        <v>0</v>
      </c>
      <c r="U290" s="199">
        <v>5.0000000000000002E-5</v>
      </c>
      <c r="V290" s="199">
        <f t="shared" si="6"/>
        <v>5.0000000000000002E-5</v>
      </c>
      <c r="W290" s="199">
        <v>0</v>
      </c>
      <c r="X290" s="200">
        <f t="shared" si="7"/>
        <v>0</v>
      </c>
      <c r="Y290" s="34"/>
      <c r="Z290" s="34"/>
      <c r="AA290" s="34"/>
      <c r="AB290" s="34"/>
      <c r="AC290" s="34"/>
      <c r="AD290" s="34"/>
      <c r="AE290" s="34"/>
      <c r="AR290" s="201" t="s">
        <v>346</v>
      </c>
      <c r="AT290" s="201" t="s">
        <v>242</v>
      </c>
      <c r="AU290" s="201" t="s">
        <v>165</v>
      </c>
      <c r="AY290" s="17" t="s">
        <v>156</v>
      </c>
      <c r="BE290" s="202">
        <f t="shared" si="8"/>
        <v>0</v>
      </c>
      <c r="BF290" s="202">
        <f t="shared" si="9"/>
        <v>0</v>
      </c>
      <c r="BG290" s="202">
        <f t="shared" si="10"/>
        <v>0</v>
      </c>
      <c r="BH290" s="202">
        <f t="shared" si="11"/>
        <v>0</v>
      </c>
      <c r="BI290" s="202">
        <f t="shared" si="12"/>
        <v>0</v>
      </c>
      <c r="BJ290" s="17" t="s">
        <v>165</v>
      </c>
      <c r="BK290" s="202">
        <f t="shared" si="13"/>
        <v>0</v>
      </c>
      <c r="BL290" s="17" t="s">
        <v>248</v>
      </c>
      <c r="BM290" s="201" t="s">
        <v>1272</v>
      </c>
    </row>
    <row r="291" spans="1:65" s="2" customFormat="1" ht="24.2" customHeight="1">
      <c r="A291" s="34"/>
      <c r="B291" s="35"/>
      <c r="C291" s="241" t="s">
        <v>559</v>
      </c>
      <c r="D291" s="241" t="s">
        <v>242</v>
      </c>
      <c r="E291" s="242" t="s">
        <v>677</v>
      </c>
      <c r="F291" s="243" t="s">
        <v>678</v>
      </c>
      <c r="G291" s="244" t="s">
        <v>162</v>
      </c>
      <c r="H291" s="245">
        <v>1</v>
      </c>
      <c r="I291" s="246"/>
      <c r="J291" s="247"/>
      <c r="K291" s="248">
        <f t="shared" si="1"/>
        <v>0</v>
      </c>
      <c r="L291" s="243" t="s">
        <v>163</v>
      </c>
      <c r="M291" s="249"/>
      <c r="N291" s="250" t="s">
        <v>1</v>
      </c>
      <c r="O291" s="197" t="s">
        <v>38</v>
      </c>
      <c r="P291" s="198">
        <f t="shared" si="2"/>
        <v>0</v>
      </c>
      <c r="Q291" s="198">
        <f t="shared" si="3"/>
        <v>0</v>
      </c>
      <c r="R291" s="198">
        <f t="shared" si="4"/>
        <v>0</v>
      </c>
      <c r="S291" s="71"/>
      <c r="T291" s="199">
        <f t="shared" si="5"/>
        <v>0</v>
      </c>
      <c r="U291" s="199">
        <v>2.1000000000000001E-4</v>
      </c>
      <c r="V291" s="199">
        <f t="shared" si="6"/>
        <v>2.1000000000000001E-4</v>
      </c>
      <c r="W291" s="199">
        <v>0</v>
      </c>
      <c r="X291" s="200">
        <f t="shared" si="7"/>
        <v>0</v>
      </c>
      <c r="Y291" s="34"/>
      <c r="Z291" s="34"/>
      <c r="AA291" s="34"/>
      <c r="AB291" s="34"/>
      <c r="AC291" s="34"/>
      <c r="AD291" s="34"/>
      <c r="AE291" s="34"/>
      <c r="AR291" s="201" t="s">
        <v>346</v>
      </c>
      <c r="AT291" s="201" t="s">
        <v>242</v>
      </c>
      <c r="AU291" s="201" t="s">
        <v>165</v>
      </c>
      <c r="AY291" s="17" t="s">
        <v>156</v>
      </c>
      <c r="BE291" s="202">
        <f t="shared" si="8"/>
        <v>0</v>
      </c>
      <c r="BF291" s="202">
        <f t="shared" si="9"/>
        <v>0</v>
      </c>
      <c r="BG291" s="202">
        <f t="shared" si="10"/>
        <v>0</v>
      </c>
      <c r="BH291" s="202">
        <f t="shared" si="11"/>
        <v>0</v>
      </c>
      <c r="BI291" s="202">
        <f t="shared" si="12"/>
        <v>0</v>
      </c>
      <c r="BJ291" s="17" t="s">
        <v>165</v>
      </c>
      <c r="BK291" s="202">
        <f t="shared" si="13"/>
        <v>0</v>
      </c>
      <c r="BL291" s="17" t="s">
        <v>248</v>
      </c>
      <c r="BM291" s="201" t="s">
        <v>1273</v>
      </c>
    </row>
    <row r="292" spans="1:65" s="2" customFormat="1" ht="24.2" customHeight="1">
      <c r="A292" s="34"/>
      <c r="B292" s="35"/>
      <c r="C292" s="189" t="s">
        <v>592</v>
      </c>
      <c r="D292" s="189" t="s">
        <v>159</v>
      </c>
      <c r="E292" s="190" t="s">
        <v>681</v>
      </c>
      <c r="F292" s="191" t="s">
        <v>682</v>
      </c>
      <c r="G292" s="192" t="s">
        <v>415</v>
      </c>
      <c r="H292" s="251"/>
      <c r="I292" s="194"/>
      <c r="J292" s="194"/>
      <c r="K292" s="195">
        <f t="shared" si="1"/>
        <v>0</v>
      </c>
      <c r="L292" s="191" t="s">
        <v>163</v>
      </c>
      <c r="M292" s="39"/>
      <c r="N292" s="196" t="s">
        <v>1</v>
      </c>
      <c r="O292" s="197" t="s">
        <v>38</v>
      </c>
      <c r="P292" s="198">
        <f t="shared" si="2"/>
        <v>0</v>
      </c>
      <c r="Q292" s="198">
        <f t="shared" si="3"/>
        <v>0</v>
      </c>
      <c r="R292" s="198">
        <f t="shared" si="4"/>
        <v>0</v>
      </c>
      <c r="S292" s="71"/>
      <c r="T292" s="199">
        <f t="shared" si="5"/>
        <v>0</v>
      </c>
      <c r="U292" s="199">
        <v>0</v>
      </c>
      <c r="V292" s="199">
        <f t="shared" si="6"/>
        <v>0</v>
      </c>
      <c r="W292" s="199">
        <v>0</v>
      </c>
      <c r="X292" s="200">
        <f t="shared" si="7"/>
        <v>0</v>
      </c>
      <c r="Y292" s="34"/>
      <c r="Z292" s="34"/>
      <c r="AA292" s="34"/>
      <c r="AB292" s="34"/>
      <c r="AC292" s="34"/>
      <c r="AD292" s="34"/>
      <c r="AE292" s="34"/>
      <c r="AR292" s="201" t="s">
        <v>248</v>
      </c>
      <c r="AT292" s="201" t="s">
        <v>159</v>
      </c>
      <c r="AU292" s="201" t="s">
        <v>165</v>
      </c>
      <c r="AY292" s="17" t="s">
        <v>156</v>
      </c>
      <c r="BE292" s="202">
        <f t="shared" si="8"/>
        <v>0</v>
      </c>
      <c r="BF292" s="202">
        <f t="shared" si="9"/>
        <v>0</v>
      </c>
      <c r="BG292" s="202">
        <f t="shared" si="10"/>
        <v>0</v>
      </c>
      <c r="BH292" s="202">
        <f t="shared" si="11"/>
        <v>0</v>
      </c>
      <c r="BI292" s="202">
        <f t="shared" si="12"/>
        <v>0</v>
      </c>
      <c r="BJ292" s="17" t="s">
        <v>165</v>
      </c>
      <c r="BK292" s="202">
        <f t="shared" si="13"/>
        <v>0</v>
      </c>
      <c r="BL292" s="17" t="s">
        <v>248</v>
      </c>
      <c r="BM292" s="201" t="s">
        <v>1274</v>
      </c>
    </row>
    <row r="293" spans="1:65" s="2" customFormat="1" ht="11.25">
      <c r="A293" s="34"/>
      <c r="B293" s="35"/>
      <c r="C293" s="36"/>
      <c r="D293" s="203" t="s">
        <v>167</v>
      </c>
      <c r="E293" s="36"/>
      <c r="F293" s="204" t="s">
        <v>684</v>
      </c>
      <c r="G293" s="36"/>
      <c r="H293" s="36"/>
      <c r="I293" s="205"/>
      <c r="J293" s="205"/>
      <c r="K293" s="36"/>
      <c r="L293" s="36"/>
      <c r="M293" s="39"/>
      <c r="N293" s="252"/>
      <c r="O293" s="253"/>
      <c r="P293" s="254"/>
      <c r="Q293" s="254"/>
      <c r="R293" s="254"/>
      <c r="S293" s="254"/>
      <c r="T293" s="254"/>
      <c r="U293" s="254"/>
      <c r="V293" s="254"/>
      <c r="W293" s="254"/>
      <c r="X293" s="255"/>
      <c r="Y293" s="34"/>
      <c r="Z293" s="34"/>
      <c r="AA293" s="34"/>
      <c r="AB293" s="34"/>
      <c r="AC293" s="34"/>
      <c r="AD293" s="34"/>
      <c r="AE293" s="34"/>
      <c r="AT293" s="17" t="s">
        <v>167</v>
      </c>
      <c r="AU293" s="17" t="s">
        <v>165</v>
      </c>
    </row>
    <row r="294" spans="1:65" s="2" customFormat="1" ht="6.95" customHeight="1">
      <c r="A294" s="34"/>
      <c r="B294" s="54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39"/>
      <c r="N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</row>
  </sheetData>
  <sheetProtection algorithmName="SHA-512" hashValue="po8mBlQSEWc+KpWhRfUr1q29pMwMelDwD573LIIMVlP9xH4SX7+dKR99+r3sS5XSqvekuPTK8bvOtMjjrw96Kw==" saltValue="lUFn2rkxuFJVHCWfZn3sGDGfkHaSkTBJgWPFNRSJTyx3Xw9aO+OU+8+g8www6OoHuiN1DibGbuUSDMDuKPN48g==" spinCount="100000" sheet="1" objects="1" scenarios="1" formatColumns="0" formatRows="0" autoFilter="0"/>
  <autoFilter ref="C130:L293"/>
  <mergeCells count="9">
    <mergeCell ref="E87:H87"/>
    <mergeCell ref="E121:H121"/>
    <mergeCell ref="E123:H123"/>
    <mergeCell ref="M2:Z2"/>
    <mergeCell ref="E7:H7"/>
    <mergeCell ref="E9:H9"/>
    <mergeCell ref="E18:H18"/>
    <mergeCell ref="E27:H27"/>
    <mergeCell ref="E85:H85"/>
  </mergeCells>
  <hyperlinks>
    <hyperlink ref="F135" r:id="rId1"/>
    <hyperlink ref="F137" r:id="rId2"/>
    <hyperlink ref="F139" r:id="rId3"/>
    <hyperlink ref="F145" r:id="rId4"/>
    <hyperlink ref="F147" r:id="rId5"/>
    <hyperlink ref="F152" r:id="rId6"/>
    <hyperlink ref="F154" r:id="rId7"/>
    <hyperlink ref="F156" r:id="rId8"/>
    <hyperlink ref="F158" r:id="rId9"/>
    <hyperlink ref="F160" r:id="rId10"/>
    <hyperlink ref="F163" r:id="rId11"/>
    <hyperlink ref="F165" r:id="rId12"/>
    <hyperlink ref="F170" r:id="rId13"/>
    <hyperlink ref="F174" r:id="rId14"/>
    <hyperlink ref="F176" r:id="rId15"/>
    <hyperlink ref="F180" r:id="rId16"/>
    <hyperlink ref="F182" r:id="rId17"/>
    <hyperlink ref="F186" r:id="rId18"/>
    <hyperlink ref="F190" r:id="rId19"/>
    <hyperlink ref="F192" r:id="rId20"/>
    <hyperlink ref="F197" r:id="rId21"/>
    <hyperlink ref="F201" r:id="rId22"/>
    <hyperlink ref="F204" r:id="rId23"/>
    <hyperlink ref="F206" r:id="rId24"/>
    <hyperlink ref="F209" r:id="rId25"/>
    <hyperlink ref="F211" r:id="rId26"/>
    <hyperlink ref="F214" r:id="rId27"/>
    <hyperlink ref="F216" r:id="rId28"/>
    <hyperlink ref="F219" r:id="rId29"/>
    <hyperlink ref="F221" r:id="rId30"/>
    <hyperlink ref="F225" r:id="rId31"/>
    <hyperlink ref="F227" r:id="rId32"/>
    <hyperlink ref="F230" r:id="rId33"/>
    <hyperlink ref="F234" r:id="rId34"/>
    <hyperlink ref="F237" r:id="rId35"/>
    <hyperlink ref="F240" r:id="rId36"/>
    <hyperlink ref="F242" r:id="rId37"/>
    <hyperlink ref="F244" r:id="rId38"/>
    <hyperlink ref="F246" r:id="rId39"/>
    <hyperlink ref="F248" r:id="rId40"/>
    <hyperlink ref="F250" r:id="rId41"/>
    <hyperlink ref="F253" r:id="rId42"/>
    <hyperlink ref="F255" r:id="rId43"/>
    <hyperlink ref="F257" r:id="rId44"/>
    <hyperlink ref="F260" r:id="rId45"/>
    <hyperlink ref="F263" r:id="rId46"/>
    <hyperlink ref="F265" r:id="rId47"/>
    <hyperlink ref="F268" r:id="rId48"/>
    <hyperlink ref="F270" r:id="rId49"/>
    <hyperlink ref="F274" r:id="rId50"/>
    <hyperlink ref="F278" r:id="rId51"/>
    <hyperlink ref="F280" r:id="rId52"/>
    <hyperlink ref="F283" r:id="rId53"/>
    <hyperlink ref="F286" r:id="rId54"/>
    <hyperlink ref="F293" r:id="rId5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T2" s="17" t="s">
        <v>101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82</v>
      </c>
    </row>
    <row r="4" spans="1:46" s="1" customFormat="1" ht="24.95" customHeight="1">
      <c r="B4" s="20"/>
      <c r="D4" s="111" t="s">
        <v>105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97" t="str">
        <f>'Rekapitulace stavby'!K6</f>
        <v>Výměna topných zdrojů b.j. v obvodu OŘ Olomouc</v>
      </c>
      <c r="F7" s="298"/>
      <c r="G7" s="298"/>
      <c r="H7" s="298"/>
      <c r="M7" s="20"/>
    </row>
    <row r="8" spans="1:4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1275</v>
      </c>
      <c r="F9" s="300"/>
      <c r="G9" s="300"/>
      <c r="H9" s="300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03" t="s">
        <v>1</v>
      </c>
      <c r="F27" s="303"/>
      <c r="G27" s="303"/>
      <c r="H27" s="303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108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109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ROUND(K132,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ROUND((SUM(BE132:BE277)),  2)</f>
        <v>0</v>
      </c>
      <c r="G35" s="34"/>
      <c r="H35" s="34"/>
      <c r="I35" s="125">
        <v>0.21</v>
      </c>
      <c r="J35" s="34"/>
      <c r="K35" s="120">
        <f>ROUND(((SUM(BE132:BE277))*I35),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ROUND((SUM(BF132:BF277)),  2)</f>
        <v>0</v>
      </c>
      <c r="G36" s="34"/>
      <c r="H36" s="34"/>
      <c r="I36" s="125">
        <v>0.15</v>
      </c>
      <c r="J36" s="34"/>
      <c r="K36" s="120">
        <f>ROUND(((SUM(BF132:BF277))*I36),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ROUND((SUM(BG132:BG277)),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ROUND((SUM(BH132:BH277)),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ROUND((SUM(BI132:BI277)),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110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Výměna topných zdrojů b.j. v obvodu OŘ Olomouc</v>
      </c>
      <c r="F85" s="305"/>
      <c r="G85" s="305"/>
      <c r="H85" s="305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SO 07 - SD č.44, Bludov byt Pavelka</v>
      </c>
      <c r="F87" s="306"/>
      <c r="G87" s="306"/>
      <c r="H87" s="306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111</v>
      </c>
      <c r="D94" s="145"/>
      <c r="E94" s="145"/>
      <c r="F94" s="145"/>
      <c r="G94" s="145"/>
      <c r="H94" s="145"/>
      <c r="I94" s="146" t="s">
        <v>112</v>
      </c>
      <c r="J94" s="146" t="s">
        <v>113</v>
      </c>
      <c r="K94" s="146" t="s">
        <v>114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115</v>
      </c>
      <c r="D96" s="36"/>
      <c r="E96" s="36"/>
      <c r="F96" s="36"/>
      <c r="G96" s="36"/>
      <c r="H96" s="36"/>
      <c r="I96" s="84">
        <f t="shared" ref="I96:J98" si="0">Q132</f>
        <v>0</v>
      </c>
      <c r="J96" s="84">
        <f t="shared" si="0"/>
        <v>0</v>
      </c>
      <c r="K96" s="84">
        <f>K132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116</v>
      </c>
    </row>
    <row r="97" spans="2:13" s="9" customFormat="1" ht="24.95" customHeight="1">
      <c r="B97" s="148"/>
      <c r="C97" s="149"/>
      <c r="D97" s="150" t="s">
        <v>117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K133</f>
        <v>0</v>
      </c>
      <c r="L97" s="149"/>
      <c r="M97" s="153"/>
    </row>
    <row r="98" spans="2:13" s="10" customFormat="1" ht="19.899999999999999" customHeight="1">
      <c r="B98" s="154"/>
      <c r="C98" s="155"/>
      <c r="D98" s="156" t="s">
        <v>118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K134</f>
        <v>0</v>
      </c>
      <c r="L98" s="155"/>
      <c r="M98" s="159"/>
    </row>
    <row r="99" spans="2:13" s="10" customFormat="1" ht="19.899999999999999" customHeight="1">
      <c r="B99" s="154"/>
      <c r="C99" s="155"/>
      <c r="D99" s="156" t="s">
        <v>119</v>
      </c>
      <c r="E99" s="157"/>
      <c r="F99" s="157"/>
      <c r="G99" s="157"/>
      <c r="H99" s="157"/>
      <c r="I99" s="158">
        <f>Q137</f>
        <v>0</v>
      </c>
      <c r="J99" s="158">
        <f>R137</f>
        <v>0</v>
      </c>
      <c r="K99" s="158">
        <f>K137</f>
        <v>0</v>
      </c>
      <c r="L99" s="155"/>
      <c r="M99" s="159"/>
    </row>
    <row r="100" spans="2:13" s="10" customFormat="1" ht="19.899999999999999" customHeight="1">
      <c r="B100" s="154"/>
      <c r="C100" s="155"/>
      <c r="D100" s="156" t="s">
        <v>120</v>
      </c>
      <c r="E100" s="157"/>
      <c r="F100" s="157"/>
      <c r="G100" s="157"/>
      <c r="H100" s="157"/>
      <c r="I100" s="158">
        <f>Q155</f>
        <v>0</v>
      </c>
      <c r="J100" s="158">
        <f>R155</f>
        <v>0</v>
      </c>
      <c r="K100" s="158">
        <f>K155</f>
        <v>0</v>
      </c>
      <c r="L100" s="155"/>
      <c r="M100" s="159"/>
    </row>
    <row r="101" spans="2:13" s="10" customFormat="1" ht="19.899999999999999" customHeight="1">
      <c r="B101" s="154"/>
      <c r="C101" s="155"/>
      <c r="D101" s="156" t="s">
        <v>121</v>
      </c>
      <c r="E101" s="157"/>
      <c r="F101" s="157"/>
      <c r="G101" s="157"/>
      <c r="H101" s="157"/>
      <c r="I101" s="158">
        <f>Q166</f>
        <v>0</v>
      </c>
      <c r="J101" s="158">
        <f>R166</f>
        <v>0</v>
      </c>
      <c r="K101" s="158">
        <f>K166</f>
        <v>0</v>
      </c>
      <c r="L101" s="155"/>
      <c r="M101" s="159"/>
    </row>
    <row r="102" spans="2:13" s="10" customFormat="1" ht="19.899999999999999" customHeight="1">
      <c r="B102" s="154"/>
      <c r="C102" s="155"/>
      <c r="D102" s="156" t="s">
        <v>122</v>
      </c>
      <c r="E102" s="157"/>
      <c r="F102" s="157"/>
      <c r="G102" s="157"/>
      <c r="H102" s="157"/>
      <c r="I102" s="158">
        <f>Q181</f>
        <v>0</v>
      </c>
      <c r="J102" s="158">
        <f>R181</f>
        <v>0</v>
      </c>
      <c r="K102" s="158">
        <f>K181</f>
        <v>0</v>
      </c>
      <c r="L102" s="155"/>
      <c r="M102" s="159"/>
    </row>
    <row r="103" spans="2:13" s="9" customFormat="1" ht="24.95" customHeight="1">
      <c r="B103" s="148"/>
      <c r="C103" s="149"/>
      <c r="D103" s="150" t="s">
        <v>123</v>
      </c>
      <c r="E103" s="151"/>
      <c r="F103" s="151"/>
      <c r="G103" s="151"/>
      <c r="H103" s="151"/>
      <c r="I103" s="152">
        <f>Q184</f>
        <v>0</v>
      </c>
      <c r="J103" s="152">
        <f>R184</f>
        <v>0</v>
      </c>
      <c r="K103" s="152">
        <f>K184</f>
        <v>0</v>
      </c>
      <c r="L103" s="149"/>
      <c r="M103" s="153"/>
    </row>
    <row r="104" spans="2:13" s="10" customFormat="1" ht="19.899999999999999" customHeight="1">
      <c r="B104" s="154"/>
      <c r="C104" s="155"/>
      <c r="D104" s="156" t="s">
        <v>125</v>
      </c>
      <c r="E104" s="157"/>
      <c r="F104" s="157"/>
      <c r="G104" s="157"/>
      <c r="H104" s="157"/>
      <c r="I104" s="158">
        <f>Q185</f>
        <v>0</v>
      </c>
      <c r="J104" s="158">
        <f>R185</f>
        <v>0</v>
      </c>
      <c r="K104" s="158">
        <f>K185</f>
        <v>0</v>
      </c>
      <c r="L104" s="155"/>
      <c r="M104" s="159"/>
    </row>
    <row r="105" spans="2:13" s="10" customFormat="1" ht="19.899999999999999" customHeight="1">
      <c r="B105" s="154"/>
      <c r="C105" s="155"/>
      <c r="D105" s="156" t="s">
        <v>126</v>
      </c>
      <c r="E105" s="157"/>
      <c r="F105" s="157"/>
      <c r="G105" s="157"/>
      <c r="H105" s="157"/>
      <c r="I105" s="158">
        <f>Q190</f>
        <v>0</v>
      </c>
      <c r="J105" s="158">
        <f>R190</f>
        <v>0</v>
      </c>
      <c r="K105" s="158">
        <f>K190</f>
        <v>0</v>
      </c>
      <c r="L105" s="155"/>
      <c r="M105" s="159"/>
    </row>
    <row r="106" spans="2:13" s="10" customFormat="1" ht="19.899999999999999" customHeight="1">
      <c r="B106" s="154"/>
      <c r="C106" s="155"/>
      <c r="D106" s="156" t="s">
        <v>127</v>
      </c>
      <c r="E106" s="157"/>
      <c r="F106" s="157"/>
      <c r="G106" s="157"/>
      <c r="H106" s="157"/>
      <c r="I106" s="158">
        <f>Q205</f>
        <v>0</v>
      </c>
      <c r="J106" s="158">
        <f>R205</f>
        <v>0</v>
      </c>
      <c r="K106" s="158">
        <f>K205</f>
        <v>0</v>
      </c>
      <c r="L106" s="155"/>
      <c r="M106" s="159"/>
    </row>
    <row r="107" spans="2:13" s="10" customFormat="1" ht="19.899999999999999" customHeight="1">
      <c r="B107" s="154"/>
      <c r="C107" s="155"/>
      <c r="D107" s="156" t="s">
        <v>128</v>
      </c>
      <c r="E107" s="157"/>
      <c r="F107" s="157"/>
      <c r="G107" s="157"/>
      <c r="H107" s="157"/>
      <c r="I107" s="158">
        <f>Q218</f>
        <v>0</v>
      </c>
      <c r="J107" s="158">
        <f>R218</f>
        <v>0</v>
      </c>
      <c r="K107" s="158">
        <f>K218</f>
        <v>0</v>
      </c>
      <c r="L107" s="155"/>
      <c r="M107" s="159"/>
    </row>
    <row r="108" spans="2:13" s="10" customFormat="1" ht="19.899999999999999" customHeight="1">
      <c r="B108" s="154"/>
      <c r="C108" s="155"/>
      <c r="D108" s="156" t="s">
        <v>129</v>
      </c>
      <c r="E108" s="157"/>
      <c r="F108" s="157"/>
      <c r="G108" s="157"/>
      <c r="H108" s="157"/>
      <c r="I108" s="158">
        <f>Q236</f>
        <v>0</v>
      </c>
      <c r="J108" s="158">
        <f>R236</f>
        <v>0</v>
      </c>
      <c r="K108" s="158">
        <f>K236</f>
        <v>0</v>
      </c>
      <c r="L108" s="155"/>
      <c r="M108" s="159"/>
    </row>
    <row r="109" spans="2:13" s="10" customFormat="1" ht="19.899999999999999" customHeight="1">
      <c r="B109" s="154"/>
      <c r="C109" s="155"/>
      <c r="D109" s="156" t="s">
        <v>133</v>
      </c>
      <c r="E109" s="157"/>
      <c r="F109" s="157"/>
      <c r="G109" s="157"/>
      <c r="H109" s="157"/>
      <c r="I109" s="158">
        <f>Q249</f>
        <v>0</v>
      </c>
      <c r="J109" s="158">
        <f>R249</f>
        <v>0</v>
      </c>
      <c r="K109" s="158">
        <f>K249</f>
        <v>0</v>
      </c>
      <c r="L109" s="155"/>
      <c r="M109" s="159"/>
    </row>
    <row r="110" spans="2:13" s="10" customFormat="1" ht="19.899999999999999" customHeight="1">
      <c r="B110" s="154"/>
      <c r="C110" s="155"/>
      <c r="D110" s="156" t="s">
        <v>134</v>
      </c>
      <c r="E110" s="157"/>
      <c r="F110" s="157"/>
      <c r="G110" s="157"/>
      <c r="H110" s="157"/>
      <c r="I110" s="158">
        <f>Q264</f>
        <v>0</v>
      </c>
      <c r="J110" s="158">
        <f>R264</f>
        <v>0</v>
      </c>
      <c r="K110" s="158">
        <f>K264</f>
        <v>0</v>
      </c>
      <c r="L110" s="155"/>
      <c r="M110" s="159"/>
    </row>
    <row r="111" spans="2:13" s="9" customFormat="1" ht="24.95" customHeight="1">
      <c r="B111" s="148"/>
      <c r="C111" s="149"/>
      <c r="D111" s="150" t="s">
        <v>135</v>
      </c>
      <c r="E111" s="151"/>
      <c r="F111" s="151"/>
      <c r="G111" s="151"/>
      <c r="H111" s="151"/>
      <c r="I111" s="152">
        <f>Q274</f>
        <v>0</v>
      </c>
      <c r="J111" s="152">
        <f>R274</f>
        <v>0</v>
      </c>
      <c r="K111" s="152">
        <f>K274</f>
        <v>0</v>
      </c>
      <c r="L111" s="149"/>
      <c r="M111" s="153"/>
    </row>
    <row r="112" spans="2:13" s="10" customFormat="1" ht="19.899999999999999" customHeight="1">
      <c r="B112" s="154"/>
      <c r="C112" s="155"/>
      <c r="D112" s="156" t="s">
        <v>136</v>
      </c>
      <c r="E112" s="157"/>
      <c r="F112" s="157"/>
      <c r="G112" s="157"/>
      <c r="H112" s="157"/>
      <c r="I112" s="158">
        <f>Q275</f>
        <v>0</v>
      </c>
      <c r="J112" s="158">
        <f>R275</f>
        <v>0</v>
      </c>
      <c r="K112" s="158">
        <f>K275</f>
        <v>0</v>
      </c>
      <c r="L112" s="155"/>
      <c r="M112" s="159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137</v>
      </c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17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04" t="str">
        <f>E7</f>
        <v>Výměna topných zdrojů b.j. v obvodu OŘ Olomouc</v>
      </c>
      <c r="F122" s="305"/>
      <c r="G122" s="305"/>
      <c r="H122" s="305"/>
      <c r="I122" s="36"/>
      <c r="J122" s="36"/>
      <c r="K122" s="36"/>
      <c r="L122" s="36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106</v>
      </c>
      <c r="D123" s="36"/>
      <c r="E123" s="36"/>
      <c r="F123" s="36"/>
      <c r="G123" s="36"/>
      <c r="H123" s="36"/>
      <c r="I123" s="36"/>
      <c r="J123" s="36"/>
      <c r="K123" s="36"/>
      <c r="L123" s="36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56" t="str">
        <f>E9</f>
        <v>SO 07 - SD č.44, Bludov byt Pavelka</v>
      </c>
      <c r="F124" s="306"/>
      <c r="G124" s="306"/>
      <c r="H124" s="306"/>
      <c r="I124" s="36"/>
      <c r="J124" s="36"/>
      <c r="K124" s="36"/>
      <c r="L124" s="36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21</v>
      </c>
      <c r="D126" s="36"/>
      <c r="E126" s="36"/>
      <c r="F126" s="27" t="str">
        <f>F12</f>
        <v xml:space="preserve"> </v>
      </c>
      <c r="G126" s="36"/>
      <c r="H126" s="36"/>
      <c r="I126" s="29" t="s">
        <v>23</v>
      </c>
      <c r="J126" s="66">
        <f>IF(J12="","",J12)</f>
        <v>0</v>
      </c>
      <c r="K126" s="36"/>
      <c r="L126" s="36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E15</f>
        <v xml:space="preserve"> </v>
      </c>
      <c r="G128" s="36"/>
      <c r="H128" s="36"/>
      <c r="I128" s="29" t="s">
        <v>29</v>
      </c>
      <c r="J128" s="32" t="str">
        <f>E21</f>
        <v xml:space="preserve"> </v>
      </c>
      <c r="K128" s="36"/>
      <c r="L128" s="36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27</v>
      </c>
      <c r="D129" s="36"/>
      <c r="E129" s="36"/>
      <c r="F129" s="27" t="str">
        <f>IF(E18="","",E18)</f>
        <v>Vyplň údaj</v>
      </c>
      <c r="G129" s="36"/>
      <c r="H129" s="36"/>
      <c r="I129" s="29" t="s">
        <v>30</v>
      </c>
      <c r="J129" s="32" t="str">
        <f>E24</f>
        <v xml:space="preserve"> </v>
      </c>
      <c r="K129" s="36"/>
      <c r="L129" s="36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60"/>
      <c r="B131" s="161"/>
      <c r="C131" s="162" t="s">
        <v>138</v>
      </c>
      <c r="D131" s="163" t="s">
        <v>57</v>
      </c>
      <c r="E131" s="163" t="s">
        <v>53</v>
      </c>
      <c r="F131" s="163" t="s">
        <v>54</v>
      </c>
      <c r="G131" s="163" t="s">
        <v>139</v>
      </c>
      <c r="H131" s="163" t="s">
        <v>140</v>
      </c>
      <c r="I131" s="163" t="s">
        <v>141</v>
      </c>
      <c r="J131" s="163" t="s">
        <v>142</v>
      </c>
      <c r="K131" s="163" t="s">
        <v>114</v>
      </c>
      <c r="L131" s="164" t="s">
        <v>143</v>
      </c>
      <c r="M131" s="165"/>
      <c r="N131" s="75" t="s">
        <v>1</v>
      </c>
      <c r="O131" s="76" t="s">
        <v>36</v>
      </c>
      <c r="P131" s="76" t="s">
        <v>144</v>
      </c>
      <c r="Q131" s="76" t="s">
        <v>145</v>
      </c>
      <c r="R131" s="76" t="s">
        <v>146</v>
      </c>
      <c r="S131" s="76" t="s">
        <v>147</v>
      </c>
      <c r="T131" s="76" t="s">
        <v>148</v>
      </c>
      <c r="U131" s="76" t="s">
        <v>149</v>
      </c>
      <c r="V131" s="76" t="s">
        <v>150</v>
      </c>
      <c r="W131" s="76" t="s">
        <v>151</v>
      </c>
      <c r="X131" s="77" t="s">
        <v>152</v>
      </c>
      <c r="Y131" s="160"/>
      <c r="Z131" s="160"/>
      <c r="AA131" s="160"/>
      <c r="AB131" s="160"/>
      <c r="AC131" s="160"/>
      <c r="AD131" s="160"/>
      <c r="AE131" s="160"/>
    </row>
    <row r="132" spans="1:65" s="2" customFormat="1" ht="22.9" customHeight="1">
      <c r="A132" s="34"/>
      <c r="B132" s="35"/>
      <c r="C132" s="82" t="s">
        <v>153</v>
      </c>
      <c r="D132" s="36"/>
      <c r="E132" s="36"/>
      <c r="F132" s="36"/>
      <c r="G132" s="36"/>
      <c r="H132" s="36"/>
      <c r="I132" s="36"/>
      <c r="J132" s="36"/>
      <c r="K132" s="166">
        <f>BK132</f>
        <v>0</v>
      </c>
      <c r="L132" s="36"/>
      <c r="M132" s="39"/>
      <c r="N132" s="78"/>
      <c r="O132" s="167"/>
      <c r="P132" s="79"/>
      <c r="Q132" s="168">
        <f>Q133+Q184+Q274</f>
        <v>0</v>
      </c>
      <c r="R132" s="168">
        <f>R133+R184+R274</f>
        <v>0</v>
      </c>
      <c r="S132" s="79"/>
      <c r="T132" s="169">
        <f>T133+T184+T274</f>
        <v>0</v>
      </c>
      <c r="U132" s="79"/>
      <c r="V132" s="169">
        <f>V133+V184+V274</f>
        <v>1.6187439999999997</v>
      </c>
      <c r="W132" s="79"/>
      <c r="X132" s="170">
        <f>X133+X184+X274</f>
        <v>1.08805</v>
      </c>
      <c r="Y132" s="34"/>
      <c r="Z132" s="34"/>
      <c r="AA132" s="34"/>
      <c r="AB132" s="34"/>
      <c r="AC132" s="34"/>
      <c r="AD132" s="34"/>
      <c r="AE132" s="34"/>
      <c r="AT132" s="17" t="s">
        <v>73</v>
      </c>
      <c r="AU132" s="17" t="s">
        <v>116</v>
      </c>
      <c r="BK132" s="171">
        <f>BK133+BK184+BK274</f>
        <v>0</v>
      </c>
    </row>
    <row r="133" spans="1:65" s="12" customFormat="1" ht="25.9" customHeight="1">
      <c r="B133" s="172"/>
      <c r="C133" s="173"/>
      <c r="D133" s="174" t="s">
        <v>73</v>
      </c>
      <c r="E133" s="175" t="s">
        <v>154</v>
      </c>
      <c r="F133" s="175" t="s">
        <v>155</v>
      </c>
      <c r="G133" s="173"/>
      <c r="H133" s="173"/>
      <c r="I133" s="176"/>
      <c r="J133" s="176"/>
      <c r="K133" s="177">
        <f>BK133</f>
        <v>0</v>
      </c>
      <c r="L133" s="173"/>
      <c r="M133" s="178"/>
      <c r="N133" s="179"/>
      <c r="O133" s="180"/>
      <c r="P133" s="180"/>
      <c r="Q133" s="181">
        <f>Q134+Q137+Q155+Q166+Q181</f>
        <v>0</v>
      </c>
      <c r="R133" s="181">
        <f>R134+R137+R155+R166+R181</f>
        <v>0</v>
      </c>
      <c r="S133" s="180"/>
      <c r="T133" s="182">
        <f>T134+T137+T155+T166+T181</f>
        <v>0</v>
      </c>
      <c r="U133" s="180"/>
      <c r="V133" s="182">
        <f>V134+V137+V155+V166+V181</f>
        <v>1.2425449999999998</v>
      </c>
      <c r="W133" s="180"/>
      <c r="X133" s="183">
        <f>X134+X137+X155+X166+X181</f>
        <v>0.70000000000000007</v>
      </c>
      <c r="AR133" s="184" t="s">
        <v>82</v>
      </c>
      <c r="AT133" s="185" t="s">
        <v>73</v>
      </c>
      <c r="AU133" s="185" t="s">
        <v>74</v>
      </c>
      <c r="AY133" s="184" t="s">
        <v>156</v>
      </c>
      <c r="BK133" s="186">
        <f>BK134+BK137+BK155+BK166+BK181</f>
        <v>0</v>
      </c>
    </row>
    <row r="134" spans="1:65" s="12" customFormat="1" ht="22.9" customHeight="1">
      <c r="B134" s="172"/>
      <c r="C134" s="173"/>
      <c r="D134" s="174" t="s">
        <v>73</v>
      </c>
      <c r="E134" s="187" t="s">
        <v>157</v>
      </c>
      <c r="F134" s="187" t="s">
        <v>158</v>
      </c>
      <c r="G134" s="173"/>
      <c r="H134" s="173"/>
      <c r="I134" s="176"/>
      <c r="J134" s="176"/>
      <c r="K134" s="188">
        <f>BK134</f>
        <v>0</v>
      </c>
      <c r="L134" s="173"/>
      <c r="M134" s="178"/>
      <c r="N134" s="179"/>
      <c r="O134" s="180"/>
      <c r="P134" s="180"/>
      <c r="Q134" s="181">
        <f>SUM(Q135:Q136)</f>
        <v>0</v>
      </c>
      <c r="R134" s="181">
        <f>SUM(R135:R136)</f>
        <v>0</v>
      </c>
      <c r="S134" s="180"/>
      <c r="T134" s="182">
        <f>SUM(T135:T136)</f>
        <v>0</v>
      </c>
      <c r="U134" s="180"/>
      <c r="V134" s="182">
        <f>SUM(V135:V136)</f>
        <v>0.185025</v>
      </c>
      <c r="W134" s="180"/>
      <c r="X134" s="183">
        <f>SUM(X135:X136)</f>
        <v>0</v>
      </c>
      <c r="AR134" s="184" t="s">
        <v>82</v>
      </c>
      <c r="AT134" s="185" t="s">
        <v>73</v>
      </c>
      <c r="AU134" s="185" t="s">
        <v>82</v>
      </c>
      <c r="AY134" s="184" t="s">
        <v>156</v>
      </c>
      <c r="BK134" s="186">
        <f>SUM(BK135:BK136)</f>
        <v>0</v>
      </c>
    </row>
    <row r="135" spans="1:65" s="2" customFormat="1" ht="24.2" customHeight="1">
      <c r="A135" s="34"/>
      <c r="B135" s="35"/>
      <c r="C135" s="189" t="s">
        <v>554</v>
      </c>
      <c r="D135" s="189" t="s">
        <v>159</v>
      </c>
      <c r="E135" s="190" t="s">
        <v>1276</v>
      </c>
      <c r="F135" s="191" t="s">
        <v>1277</v>
      </c>
      <c r="G135" s="192" t="s">
        <v>191</v>
      </c>
      <c r="H135" s="193">
        <v>1.5</v>
      </c>
      <c r="I135" s="194"/>
      <c r="J135" s="194"/>
      <c r="K135" s="195">
        <f>ROUND(P135*H135,2)</f>
        <v>0</v>
      </c>
      <c r="L135" s="191" t="s">
        <v>163</v>
      </c>
      <c r="M135" s="39"/>
      <c r="N135" s="196" t="s">
        <v>1</v>
      </c>
      <c r="O135" s="197" t="s">
        <v>38</v>
      </c>
      <c r="P135" s="198">
        <f>I135+J135</f>
        <v>0</v>
      </c>
      <c r="Q135" s="198">
        <f>ROUND(I135*H135,2)</f>
        <v>0</v>
      </c>
      <c r="R135" s="198">
        <f>ROUND(J135*H135,2)</f>
        <v>0</v>
      </c>
      <c r="S135" s="71"/>
      <c r="T135" s="199">
        <f>S135*H135</f>
        <v>0</v>
      </c>
      <c r="U135" s="199">
        <v>0.12335</v>
      </c>
      <c r="V135" s="199">
        <f>U135*H135</f>
        <v>0.185025</v>
      </c>
      <c r="W135" s="199">
        <v>0</v>
      </c>
      <c r="X135" s="200">
        <f>W135*H135</f>
        <v>0</v>
      </c>
      <c r="Y135" s="34"/>
      <c r="Z135" s="34"/>
      <c r="AA135" s="34"/>
      <c r="AB135" s="34"/>
      <c r="AC135" s="34"/>
      <c r="AD135" s="34"/>
      <c r="AE135" s="34"/>
      <c r="AR135" s="201" t="s">
        <v>164</v>
      </c>
      <c r="AT135" s="201" t="s">
        <v>159</v>
      </c>
      <c r="AU135" s="201" t="s">
        <v>165</v>
      </c>
      <c r="AY135" s="17" t="s">
        <v>156</v>
      </c>
      <c r="BE135" s="202">
        <f>IF(O135="základní",K135,0)</f>
        <v>0</v>
      </c>
      <c r="BF135" s="202">
        <f>IF(O135="snížená",K135,0)</f>
        <v>0</v>
      </c>
      <c r="BG135" s="202">
        <f>IF(O135="zákl. přenesená",K135,0)</f>
        <v>0</v>
      </c>
      <c r="BH135" s="202">
        <f>IF(O135="sníž. přenesená",K135,0)</f>
        <v>0</v>
      </c>
      <c r="BI135" s="202">
        <f>IF(O135="nulová",K135,0)</f>
        <v>0</v>
      </c>
      <c r="BJ135" s="17" t="s">
        <v>165</v>
      </c>
      <c r="BK135" s="202">
        <f>ROUND(P135*H135,2)</f>
        <v>0</v>
      </c>
      <c r="BL135" s="17" t="s">
        <v>164</v>
      </c>
      <c r="BM135" s="201" t="s">
        <v>1278</v>
      </c>
    </row>
    <row r="136" spans="1:65" s="2" customFormat="1" ht="11.25">
      <c r="A136" s="34"/>
      <c r="B136" s="35"/>
      <c r="C136" s="36"/>
      <c r="D136" s="203" t="s">
        <v>167</v>
      </c>
      <c r="E136" s="36"/>
      <c r="F136" s="204" t="s">
        <v>1279</v>
      </c>
      <c r="G136" s="36"/>
      <c r="H136" s="36"/>
      <c r="I136" s="205"/>
      <c r="J136" s="205"/>
      <c r="K136" s="36"/>
      <c r="L136" s="36"/>
      <c r="M136" s="39"/>
      <c r="N136" s="206"/>
      <c r="O136" s="207"/>
      <c r="P136" s="71"/>
      <c r="Q136" s="71"/>
      <c r="R136" s="71"/>
      <c r="S136" s="71"/>
      <c r="T136" s="71"/>
      <c r="U136" s="71"/>
      <c r="V136" s="71"/>
      <c r="W136" s="71"/>
      <c r="X136" s="72"/>
      <c r="Y136" s="34"/>
      <c r="Z136" s="34"/>
      <c r="AA136" s="34"/>
      <c r="AB136" s="34"/>
      <c r="AC136" s="34"/>
      <c r="AD136" s="34"/>
      <c r="AE136" s="34"/>
      <c r="AT136" s="17" t="s">
        <v>167</v>
      </c>
      <c r="AU136" s="17" t="s">
        <v>165</v>
      </c>
    </row>
    <row r="137" spans="1:65" s="12" customFormat="1" ht="22.9" customHeight="1">
      <c r="B137" s="172"/>
      <c r="C137" s="173"/>
      <c r="D137" s="174" t="s">
        <v>73</v>
      </c>
      <c r="E137" s="187" t="s">
        <v>188</v>
      </c>
      <c r="F137" s="187" t="s">
        <v>198</v>
      </c>
      <c r="G137" s="173"/>
      <c r="H137" s="173"/>
      <c r="I137" s="176"/>
      <c r="J137" s="176"/>
      <c r="K137" s="188">
        <f>BK137</f>
        <v>0</v>
      </c>
      <c r="L137" s="173"/>
      <c r="M137" s="178"/>
      <c r="N137" s="179"/>
      <c r="O137" s="180"/>
      <c r="P137" s="180"/>
      <c r="Q137" s="181">
        <f>SUM(Q138:Q154)</f>
        <v>0</v>
      </c>
      <c r="R137" s="181">
        <f>SUM(R138:R154)</f>
        <v>0</v>
      </c>
      <c r="S137" s="180"/>
      <c r="T137" s="182">
        <f>SUM(T138:T154)</f>
        <v>0</v>
      </c>
      <c r="U137" s="180"/>
      <c r="V137" s="182">
        <f>SUM(V138:V154)</f>
        <v>1.0554599999999998</v>
      </c>
      <c r="W137" s="180"/>
      <c r="X137" s="183">
        <f>SUM(X138:X154)</f>
        <v>0</v>
      </c>
      <c r="AR137" s="184" t="s">
        <v>82</v>
      </c>
      <c r="AT137" s="185" t="s">
        <v>73</v>
      </c>
      <c r="AU137" s="185" t="s">
        <v>82</v>
      </c>
      <c r="AY137" s="184" t="s">
        <v>156</v>
      </c>
      <c r="BK137" s="186">
        <f>SUM(BK138:BK154)</f>
        <v>0</v>
      </c>
    </row>
    <row r="138" spans="1:65" s="2" customFormat="1" ht="24.2" customHeight="1">
      <c r="A138" s="34"/>
      <c r="B138" s="35"/>
      <c r="C138" s="189" t="s">
        <v>82</v>
      </c>
      <c r="D138" s="189" t="s">
        <v>159</v>
      </c>
      <c r="E138" s="190" t="s">
        <v>200</v>
      </c>
      <c r="F138" s="191" t="s">
        <v>201</v>
      </c>
      <c r="G138" s="192" t="s">
        <v>191</v>
      </c>
      <c r="H138" s="193">
        <v>35</v>
      </c>
      <c r="I138" s="194"/>
      <c r="J138" s="194"/>
      <c r="K138" s="195">
        <f>ROUND(P138*H138,2)</f>
        <v>0</v>
      </c>
      <c r="L138" s="191" t="s">
        <v>163</v>
      </c>
      <c r="M138" s="39"/>
      <c r="N138" s="196" t="s">
        <v>1</v>
      </c>
      <c r="O138" s="197" t="s">
        <v>38</v>
      </c>
      <c r="P138" s="198">
        <f>I138+J138</f>
        <v>0</v>
      </c>
      <c r="Q138" s="198">
        <f>ROUND(I138*H138,2)</f>
        <v>0</v>
      </c>
      <c r="R138" s="198">
        <f>ROUND(J138*H138,2)</f>
        <v>0</v>
      </c>
      <c r="S138" s="71"/>
      <c r="T138" s="199">
        <f>S138*H138</f>
        <v>0</v>
      </c>
      <c r="U138" s="199">
        <v>2.9100000000000001E-2</v>
      </c>
      <c r="V138" s="199">
        <f>U138*H138</f>
        <v>1.0185</v>
      </c>
      <c r="W138" s="199">
        <v>0</v>
      </c>
      <c r="X138" s="200">
        <f>W138*H138</f>
        <v>0</v>
      </c>
      <c r="Y138" s="34"/>
      <c r="Z138" s="34"/>
      <c r="AA138" s="34"/>
      <c r="AB138" s="34"/>
      <c r="AC138" s="34"/>
      <c r="AD138" s="34"/>
      <c r="AE138" s="34"/>
      <c r="AR138" s="201" t="s">
        <v>164</v>
      </c>
      <c r="AT138" s="201" t="s">
        <v>159</v>
      </c>
      <c r="AU138" s="201" t="s">
        <v>165</v>
      </c>
      <c r="AY138" s="17" t="s">
        <v>156</v>
      </c>
      <c r="BE138" s="202">
        <f>IF(O138="základní",K138,0)</f>
        <v>0</v>
      </c>
      <c r="BF138" s="202">
        <f>IF(O138="snížená",K138,0)</f>
        <v>0</v>
      </c>
      <c r="BG138" s="202">
        <f>IF(O138="zákl. přenesená",K138,0)</f>
        <v>0</v>
      </c>
      <c r="BH138" s="202">
        <f>IF(O138="sníž. přenesená",K138,0)</f>
        <v>0</v>
      </c>
      <c r="BI138" s="202">
        <f>IF(O138="nulová",K138,0)</f>
        <v>0</v>
      </c>
      <c r="BJ138" s="17" t="s">
        <v>165</v>
      </c>
      <c r="BK138" s="202">
        <f>ROUND(P138*H138,2)</f>
        <v>0</v>
      </c>
      <c r="BL138" s="17" t="s">
        <v>164</v>
      </c>
      <c r="BM138" s="201" t="s">
        <v>1280</v>
      </c>
    </row>
    <row r="139" spans="1:65" s="2" customFormat="1" ht="11.25">
      <c r="A139" s="34"/>
      <c r="B139" s="35"/>
      <c r="C139" s="36"/>
      <c r="D139" s="203" t="s">
        <v>167</v>
      </c>
      <c r="E139" s="36"/>
      <c r="F139" s="204" t="s">
        <v>203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167</v>
      </c>
      <c r="AU139" s="17" t="s">
        <v>165</v>
      </c>
    </row>
    <row r="140" spans="1:65" s="2" customFormat="1" ht="24.2" customHeight="1">
      <c r="A140" s="34"/>
      <c r="B140" s="35"/>
      <c r="C140" s="189" t="s">
        <v>165</v>
      </c>
      <c r="D140" s="189" t="s">
        <v>159</v>
      </c>
      <c r="E140" s="190" t="s">
        <v>205</v>
      </c>
      <c r="F140" s="191" t="s">
        <v>206</v>
      </c>
      <c r="G140" s="192" t="s">
        <v>191</v>
      </c>
      <c r="H140" s="193">
        <v>1.5</v>
      </c>
      <c r="I140" s="194"/>
      <c r="J140" s="194"/>
      <c r="K140" s="195">
        <f>ROUND(P140*H140,2)</f>
        <v>0</v>
      </c>
      <c r="L140" s="191" t="s">
        <v>163</v>
      </c>
      <c r="M140" s="39"/>
      <c r="N140" s="196" t="s">
        <v>1</v>
      </c>
      <c r="O140" s="197" t="s">
        <v>38</v>
      </c>
      <c r="P140" s="198">
        <f>I140+J140</f>
        <v>0</v>
      </c>
      <c r="Q140" s="198">
        <f>ROUND(I140*H140,2)</f>
        <v>0</v>
      </c>
      <c r="R140" s="198">
        <f>ROUND(J140*H140,2)</f>
        <v>0</v>
      </c>
      <c r="S140" s="71"/>
      <c r="T140" s="199">
        <f>S140*H140</f>
        <v>0</v>
      </c>
      <c r="U140" s="199">
        <v>2.5999999999999998E-4</v>
      </c>
      <c r="V140" s="199">
        <f>U140*H140</f>
        <v>3.8999999999999994E-4</v>
      </c>
      <c r="W140" s="199">
        <v>0</v>
      </c>
      <c r="X140" s="200">
        <f>W140*H140</f>
        <v>0</v>
      </c>
      <c r="Y140" s="34"/>
      <c r="Z140" s="34"/>
      <c r="AA140" s="34"/>
      <c r="AB140" s="34"/>
      <c r="AC140" s="34"/>
      <c r="AD140" s="34"/>
      <c r="AE140" s="34"/>
      <c r="AR140" s="201" t="s">
        <v>164</v>
      </c>
      <c r="AT140" s="201" t="s">
        <v>159</v>
      </c>
      <c r="AU140" s="201" t="s">
        <v>165</v>
      </c>
      <c r="AY140" s="17" t="s">
        <v>156</v>
      </c>
      <c r="BE140" s="202">
        <f>IF(O140="základní",K140,0)</f>
        <v>0</v>
      </c>
      <c r="BF140" s="202">
        <f>IF(O140="snížená",K140,0)</f>
        <v>0</v>
      </c>
      <c r="BG140" s="202">
        <f>IF(O140="zákl. přenesená",K140,0)</f>
        <v>0</v>
      </c>
      <c r="BH140" s="202">
        <f>IF(O140="sníž. přenesená",K140,0)</f>
        <v>0</v>
      </c>
      <c r="BI140" s="202">
        <f>IF(O140="nulová",K140,0)</f>
        <v>0</v>
      </c>
      <c r="BJ140" s="17" t="s">
        <v>165</v>
      </c>
      <c r="BK140" s="202">
        <f>ROUND(P140*H140,2)</f>
        <v>0</v>
      </c>
      <c r="BL140" s="17" t="s">
        <v>164</v>
      </c>
      <c r="BM140" s="201" t="s">
        <v>1281</v>
      </c>
    </row>
    <row r="141" spans="1:65" s="2" customFormat="1" ht="11.25">
      <c r="A141" s="34"/>
      <c r="B141" s="35"/>
      <c r="C141" s="36"/>
      <c r="D141" s="203" t="s">
        <v>167</v>
      </c>
      <c r="E141" s="36"/>
      <c r="F141" s="204" t="s">
        <v>208</v>
      </c>
      <c r="G141" s="36"/>
      <c r="H141" s="36"/>
      <c r="I141" s="205"/>
      <c r="J141" s="205"/>
      <c r="K141" s="36"/>
      <c r="L141" s="36"/>
      <c r="M141" s="39"/>
      <c r="N141" s="206"/>
      <c r="O141" s="207"/>
      <c r="P141" s="71"/>
      <c r="Q141" s="71"/>
      <c r="R141" s="71"/>
      <c r="S141" s="71"/>
      <c r="T141" s="71"/>
      <c r="U141" s="71"/>
      <c r="V141" s="71"/>
      <c r="W141" s="71"/>
      <c r="X141" s="72"/>
      <c r="Y141" s="34"/>
      <c r="Z141" s="34"/>
      <c r="AA141" s="34"/>
      <c r="AB141" s="34"/>
      <c r="AC141" s="34"/>
      <c r="AD141" s="34"/>
      <c r="AE141" s="34"/>
      <c r="AT141" s="17" t="s">
        <v>167</v>
      </c>
      <c r="AU141" s="17" t="s">
        <v>165</v>
      </c>
    </row>
    <row r="142" spans="1:65" s="13" customFormat="1" ht="11.25">
      <c r="B142" s="208"/>
      <c r="C142" s="209"/>
      <c r="D142" s="210" t="s">
        <v>194</v>
      </c>
      <c r="E142" s="211" t="s">
        <v>1</v>
      </c>
      <c r="F142" s="212" t="s">
        <v>1282</v>
      </c>
      <c r="G142" s="209"/>
      <c r="H142" s="211" t="s">
        <v>1</v>
      </c>
      <c r="I142" s="213"/>
      <c r="J142" s="213"/>
      <c r="K142" s="209"/>
      <c r="L142" s="209"/>
      <c r="M142" s="214"/>
      <c r="N142" s="215"/>
      <c r="O142" s="216"/>
      <c r="P142" s="216"/>
      <c r="Q142" s="216"/>
      <c r="R142" s="216"/>
      <c r="S142" s="216"/>
      <c r="T142" s="216"/>
      <c r="U142" s="216"/>
      <c r="V142" s="216"/>
      <c r="W142" s="216"/>
      <c r="X142" s="217"/>
      <c r="AT142" s="218" t="s">
        <v>194</v>
      </c>
      <c r="AU142" s="218" t="s">
        <v>165</v>
      </c>
      <c r="AV142" s="13" t="s">
        <v>82</v>
      </c>
      <c r="AW142" s="13" t="s">
        <v>5</v>
      </c>
      <c r="AX142" s="13" t="s">
        <v>74</v>
      </c>
      <c r="AY142" s="218" t="s">
        <v>156</v>
      </c>
    </row>
    <row r="143" spans="1:65" s="14" customFormat="1" ht="11.25">
      <c r="B143" s="219"/>
      <c r="C143" s="220"/>
      <c r="D143" s="210" t="s">
        <v>194</v>
      </c>
      <c r="E143" s="221" t="s">
        <v>1</v>
      </c>
      <c r="F143" s="222" t="s">
        <v>841</v>
      </c>
      <c r="G143" s="220"/>
      <c r="H143" s="223">
        <v>1.5</v>
      </c>
      <c r="I143" s="224"/>
      <c r="J143" s="224"/>
      <c r="K143" s="220"/>
      <c r="L143" s="220"/>
      <c r="M143" s="225"/>
      <c r="N143" s="226"/>
      <c r="O143" s="227"/>
      <c r="P143" s="227"/>
      <c r="Q143" s="227"/>
      <c r="R143" s="227"/>
      <c r="S143" s="227"/>
      <c r="T143" s="227"/>
      <c r="U143" s="227"/>
      <c r="V143" s="227"/>
      <c r="W143" s="227"/>
      <c r="X143" s="228"/>
      <c r="AT143" s="229" t="s">
        <v>194</v>
      </c>
      <c r="AU143" s="229" t="s">
        <v>165</v>
      </c>
      <c r="AV143" s="14" t="s">
        <v>165</v>
      </c>
      <c r="AW143" s="14" t="s">
        <v>5</v>
      </c>
      <c r="AX143" s="14" t="s">
        <v>74</v>
      </c>
      <c r="AY143" s="229" t="s">
        <v>156</v>
      </c>
    </row>
    <row r="144" spans="1:65" s="15" customFormat="1" ht="11.25">
      <c r="B144" s="230"/>
      <c r="C144" s="231"/>
      <c r="D144" s="210" t="s">
        <v>194</v>
      </c>
      <c r="E144" s="232" t="s">
        <v>1</v>
      </c>
      <c r="F144" s="233" t="s">
        <v>197</v>
      </c>
      <c r="G144" s="231"/>
      <c r="H144" s="234">
        <v>1.5</v>
      </c>
      <c r="I144" s="235"/>
      <c r="J144" s="235"/>
      <c r="K144" s="231"/>
      <c r="L144" s="231"/>
      <c r="M144" s="236"/>
      <c r="N144" s="237"/>
      <c r="O144" s="238"/>
      <c r="P144" s="238"/>
      <c r="Q144" s="238"/>
      <c r="R144" s="238"/>
      <c r="S144" s="238"/>
      <c r="T144" s="238"/>
      <c r="U144" s="238"/>
      <c r="V144" s="238"/>
      <c r="W144" s="238"/>
      <c r="X144" s="239"/>
      <c r="AT144" s="240" t="s">
        <v>194</v>
      </c>
      <c r="AU144" s="240" t="s">
        <v>165</v>
      </c>
      <c r="AV144" s="15" t="s">
        <v>164</v>
      </c>
      <c r="AW144" s="15" t="s">
        <v>5</v>
      </c>
      <c r="AX144" s="15" t="s">
        <v>82</v>
      </c>
      <c r="AY144" s="240" t="s">
        <v>156</v>
      </c>
    </row>
    <row r="145" spans="1:65" s="2" customFormat="1" ht="24.2" customHeight="1">
      <c r="A145" s="34"/>
      <c r="B145" s="35"/>
      <c r="C145" s="189" t="s">
        <v>157</v>
      </c>
      <c r="D145" s="189" t="s">
        <v>159</v>
      </c>
      <c r="E145" s="190" t="s">
        <v>212</v>
      </c>
      <c r="F145" s="191" t="s">
        <v>213</v>
      </c>
      <c r="G145" s="192" t="s">
        <v>191</v>
      </c>
      <c r="H145" s="193">
        <v>1.5</v>
      </c>
      <c r="I145" s="194"/>
      <c r="J145" s="194"/>
      <c r="K145" s="195">
        <f>ROUND(P145*H145,2)</f>
        <v>0</v>
      </c>
      <c r="L145" s="191" t="s">
        <v>163</v>
      </c>
      <c r="M145" s="39"/>
      <c r="N145" s="196" t="s">
        <v>1</v>
      </c>
      <c r="O145" s="197" t="s">
        <v>38</v>
      </c>
      <c r="P145" s="198">
        <f>I145+J145</f>
        <v>0</v>
      </c>
      <c r="Q145" s="198">
        <f>ROUND(I145*H145,2)</f>
        <v>0</v>
      </c>
      <c r="R145" s="198">
        <f>ROUND(J145*H145,2)</f>
        <v>0</v>
      </c>
      <c r="S145" s="71"/>
      <c r="T145" s="199">
        <f>S145*H145</f>
        <v>0</v>
      </c>
      <c r="U145" s="199">
        <v>1.8380000000000001E-2</v>
      </c>
      <c r="V145" s="199">
        <f>U145*H145</f>
        <v>2.7570000000000001E-2</v>
      </c>
      <c r="W145" s="199">
        <v>0</v>
      </c>
      <c r="X145" s="200">
        <f>W145*H145</f>
        <v>0</v>
      </c>
      <c r="Y145" s="34"/>
      <c r="Z145" s="34"/>
      <c r="AA145" s="34"/>
      <c r="AB145" s="34"/>
      <c r="AC145" s="34"/>
      <c r="AD145" s="34"/>
      <c r="AE145" s="34"/>
      <c r="AR145" s="201" t="s">
        <v>164</v>
      </c>
      <c r="AT145" s="201" t="s">
        <v>159</v>
      </c>
      <c r="AU145" s="201" t="s">
        <v>165</v>
      </c>
      <c r="AY145" s="17" t="s">
        <v>156</v>
      </c>
      <c r="BE145" s="202">
        <f>IF(O145="základní",K145,0)</f>
        <v>0</v>
      </c>
      <c r="BF145" s="202">
        <f>IF(O145="snížená",K145,0)</f>
        <v>0</v>
      </c>
      <c r="BG145" s="202">
        <f>IF(O145="zákl. přenesená",K145,0)</f>
        <v>0</v>
      </c>
      <c r="BH145" s="202">
        <f>IF(O145="sníž. přenesená",K145,0)</f>
        <v>0</v>
      </c>
      <c r="BI145" s="202">
        <f>IF(O145="nulová",K145,0)</f>
        <v>0</v>
      </c>
      <c r="BJ145" s="17" t="s">
        <v>165</v>
      </c>
      <c r="BK145" s="202">
        <f>ROUND(P145*H145,2)</f>
        <v>0</v>
      </c>
      <c r="BL145" s="17" t="s">
        <v>164</v>
      </c>
      <c r="BM145" s="201" t="s">
        <v>1283</v>
      </c>
    </row>
    <row r="146" spans="1:65" s="2" customFormat="1" ht="11.25">
      <c r="A146" s="34"/>
      <c r="B146" s="35"/>
      <c r="C146" s="36"/>
      <c r="D146" s="203" t="s">
        <v>167</v>
      </c>
      <c r="E146" s="36"/>
      <c r="F146" s="204" t="s">
        <v>215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167</v>
      </c>
      <c r="AU146" s="17" t="s">
        <v>165</v>
      </c>
    </row>
    <row r="147" spans="1:65" s="2" customFormat="1" ht="24.2" customHeight="1">
      <c r="A147" s="34"/>
      <c r="B147" s="35"/>
      <c r="C147" s="189" t="s">
        <v>164</v>
      </c>
      <c r="D147" s="189" t="s">
        <v>159</v>
      </c>
      <c r="E147" s="190" t="s">
        <v>217</v>
      </c>
      <c r="F147" s="191" t="s">
        <v>218</v>
      </c>
      <c r="G147" s="192" t="s">
        <v>191</v>
      </c>
      <c r="H147" s="193">
        <v>10</v>
      </c>
      <c r="I147" s="194"/>
      <c r="J147" s="194"/>
      <c r="K147" s="195">
        <f>ROUND(P147*H147,2)</f>
        <v>0</v>
      </c>
      <c r="L147" s="191" t="s">
        <v>163</v>
      </c>
      <c r="M147" s="39"/>
      <c r="N147" s="196" t="s">
        <v>1</v>
      </c>
      <c r="O147" s="197" t="s">
        <v>38</v>
      </c>
      <c r="P147" s="198">
        <f>I147+J147</f>
        <v>0</v>
      </c>
      <c r="Q147" s="198">
        <f>ROUND(I147*H147,2)</f>
        <v>0</v>
      </c>
      <c r="R147" s="198">
        <f>ROUND(J147*H147,2)</f>
        <v>0</v>
      </c>
      <c r="S147" s="71"/>
      <c r="T147" s="199">
        <f>S147*H147</f>
        <v>0</v>
      </c>
      <c r="U147" s="199">
        <v>0</v>
      </c>
      <c r="V147" s="199">
        <f>U147*H147</f>
        <v>0</v>
      </c>
      <c r="W147" s="199">
        <v>0</v>
      </c>
      <c r="X147" s="200">
        <f>W147*H147</f>
        <v>0</v>
      </c>
      <c r="Y147" s="34"/>
      <c r="Z147" s="34"/>
      <c r="AA147" s="34"/>
      <c r="AB147" s="34"/>
      <c r="AC147" s="34"/>
      <c r="AD147" s="34"/>
      <c r="AE147" s="34"/>
      <c r="AR147" s="201" t="s">
        <v>164</v>
      </c>
      <c r="AT147" s="201" t="s">
        <v>159</v>
      </c>
      <c r="AU147" s="201" t="s">
        <v>165</v>
      </c>
      <c r="AY147" s="17" t="s">
        <v>156</v>
      </c>
      <c r="BE147" s="202">
        <f>IF(O147="základní",K147,0)</f>
        <v>0</v>
      </c>
      <c r="BF147" s="202">
        <f>IF(O147="snížená",K147,0)</f>
        <v>0</v>
      </c>
      <c r="BG147" s="202">
        <f>IF(O147="zákl. přenesená",K147,0)</f>
        <v>0</v>
      </c>
      <c r="BH147" s="202">
        <f>IF(O147="sníž. přenesená",K147,0)</f>
        <v>0</v>
      </c>
      <c r="BI147" s="202">
        <f>IF(O147="nulová",K147,0)</f>
        <v>0</v>
      </c>
      <c r="BJ147" s="17" t="s">
        <v>165</v>
      </c>
      <c r="BK147" s="202">
        <f>ROUND(P147*H147,2)</f>
        <v>0</v>
      </c>
      <c r="BL147" s="17" t="s">
        <v>164</v>
      </c>
      <c r="BM147" s="201" t="s">
        <v>1284</v>
      </c>
    </row>
    <row r="148" spans="1:65" s="2" customFormat="1" ht="11.25">
      <c r="A148" s="34"/>
      <c r="B148" s="35"/>
      <c r="C148" s="36"/>
      <c r="D148" s="203" t="s">
        <v>167</v>
      </c>
      <c r="E148" s="36"/>
      <c r="F148" s="204" t="s">
        <v>220</v>
      </c>
      <c r="G148" s="36"/>
      <c r="H148" s="36"/>
      <c r="I148" s="205"/>
      <c r="J148" s="205"/>
      <c r="K148" s="36"/>
      <c r="L148" s="36"/>
      <c r="M148" s="39"/>
      <c r="N148" s="206"/>
      <c r="O148" s="207"/>
      <c r="P148" s="71"/>
      <c r="Q148" s="71"/>
      <c r="R148" s="71"/>
      <c r="S148" s="71"/>
      <c r="T148" s="71"/>
      <c r="U148" s="71"/>
      <c r="V148" s="71"/>
      <c r="W148" s="71"/>
      <c r="X148" s="72"/>
      <c r="Y148" s="34"/>
      <c r="Z148" s="34"/>
      <c r="AA148" s="34"/>
      <c r="AB148" s="34"/>
      <c r="AC148" s="34"/>
      <c r="AD148" s="34"/>
      <c r="AE148" s="34"/>
      <c r="AT148" s="17" t="s">
        <v>167</v>
      </c>
      <c r="AU148" s="17" t="s">
        <v>165</v>
      </c>
    </row>
    <row r="149" spans="1:65" s="2" customFormat="1" ht="24.2" customHeight="1">
      <c r="A149" s="34"/>
      <c r="B149" s="35"/>
      <c r="C149" s="189" t="s">
        <v>183</v>
      </c>
      <c r="D149" s="189" t="s">
        <v>159</v>
      </c>
      <c r="E149" s="190" t="s">
        <v>222</v>
      </c>
      <c r="F149" s="191" t="s">
        <v>223</v>
      </c>
      <c r="G149" s="192" t="s">
        <v>191</v>
      </c>
      <c r="H149" s="193">
        <v>6</v>
      </c>
      <c r="I149" s="194"/>
      <c r="J149" s="194"/>
      <c r="K149" s="195">
        <f>ROUND(P149*H149,2)</f>
        <v>0</v>
      </c>
      <c r="L149" s="191" t="s">
        <v>163</v>
      </c>
      <c r="M149" s="39"/>
      <c r="N149" s="196" t="s">
        <v>1</v>
      </c>
      <c r="O149" s="197" t="s">
        <v>38</v>
      </c>
      <c r="P149" s="198">
        <f>I149+J149</f>
        <v>0</v>
      </c>
      <c r="Q149" s="198">
        <f>ROUND(I149*H149,2)</f>
        <v>0</v>
      </c>
      <c r="R149" s="198">
        <f>ROUND(J149*H149,2)</f>
        <v>0</v>
      </c>
      <c r="S149" s="71"/>
      <c r="T149" s="199">
        <f>S149*H149</f>
        <v>0</v>
      </c>
      <c r="U149" s="199">
        <v>0</v>
      </c>
      <c r="V149" s="199">
        <f>U149*H149</f>
        <v>0</v>
      </c>
      <c r="W149" s="199">
        <v>0</v>
      </c>
      <c r="X149" s="200">
        <f>W149*H149</f>
        <v>0</v>
      </c>
      <c r="Y149" s="34"/>
      <c r="Z149" s="34"/>
      <c r="AA149" s="34"/>
      <c r="AB149" s="34"/>
      <c r="AC149" s="34"/>
      <c r="AD149" s="34"/>
      <c r="AE149" s="34"/>
      <c r="AR149" s="201" t="s">
        <v>164</v>
      </c>
      <c r="AT149" s="201" t="s">
        <v>159</v>
      </c>
      <c r="AU149" s="201" t="s">
        <v>165</v>
      </c>
      <c r="AY149" s="17" t="s">
        <v>156</v>
      </c>
      <c r="BE149" s="202">
        <f>IF(O149="základní",K149,0)</f>
        <v>0</v>
      </c>
      <c r="BF149" s="202">
        <f>IF(O149="snížená",K149,0)</f>
        <v>0</v>
      </c>
      <c r="BG149" s="202">
        <f>IF(O149="zákl. přenesená",K149,0)</f>
        <v>0</v>
      </c>
      <c r="BH149" s="202">
        <f>IF(O149="sníž. přenesená",K149,0)</f>
        <v>0</v>
      </c>
      <c r="BI149" s="202">
        <f>IF(O149="nulová",K149,0)</f>
        <v>0</v>
      </c>
      <c r="BJ149" s="17" t="s">
        <v>165</v>
      </c>
      <c r="BK149" s="202">
        <f>ROUND(P149*H149,2)</f>
        <v>0</v>
      </c>
      <c r="BL149" s="17" t="s">
        <v>164</v>
      </c>
      <c r="BM149" s="201" t="s">
        <v>1285</v>
      </c>
    </row>
    <row r="150" spans="1:65" s="2" customFormat="1" ht="11.25">
      <c r="A150" s="34"/>
      <c r="B150" s="35"/>
      <c r="C150" s="36"/>
      <c r="D150" s="203" t="s">
        <v>167</v>
      </c>
      <c r="E150" s="36"/>
      <c r="F150" s="204" t="s">
        <v>225</v>
      </c>
      <c r="G150" s="36"/>
      <c r="H150" s="36"/>
      <c r="I150" s="205"/>
      <c r="J150" s="205"/>
      <c r="K150" s="36"/>
      <c r="L150" s="36"/>
      <c r="M150" s="39"/>
      <c r="N150" s="206"/>
      <c r="O150" s="207"/>
      <c r="P150" s="71"/>
      <c r="Q150" s="71"/>
      <c r="R150" s="71"/>
      <c r="S150" s="71"/>
      <c r="T150" s="71"/>
      <c r="U150" s="71"/>
      <c r="V150" s="71"/>
      <c r="W150" s="71"/>
      <c r="X150" s="72"/>
      <c r="Y150" s="34"/>
      <c r="Z150" s="34"/>
      <c r="AA150" s="34"/>
      <c r="AB150" s="34"/>
      <c r="AC150" s="34"/>
      <c r="AD150" s="34"/>
      <c r="AE150" s="34"/>
      <c r="AT150" s="17" t="s">
        <v>167</v>
      </c>
      <c r="AU150" s="17" t="s">
        <v>165</v>
      </c>
    </row>
    <row r="151" spans="1:65" s="2" customFormat="1" ht="24.2" customHeight="1">
      <c r="A151" s="34"/>
      <c r="B151" s="35"/>
      <c r="C151" s="189" t="s">
        <v>188</v>
      </c>
      <c r="D151" s="189" t="s">
        <v>159</v>
      </c>
      <c r="E151" s="190" t="s">
        <v>227</v>
      </c>
      <c r="F151" s="191" t="s">
        <v>228</v>
      </c>
      <c r="G151" s="192" t="s">
        <v>180</v>
      </c>
      <c r="H151" s="193">
        <v>6</v>
      </c>
      <c r="I151" s="194"/>
      <c r="J151" s="194"/>
      <c r="K151" s="195">
        <f>ROUND(P151*H151,2)</f>
        <v>0</v>
      </c>
      <c r="L151" s="191" t="s">
        <v>163</v>
      </c>
      <c r="M151" s="39"/>
      <c r="N151" s="196" t="s">
        <v>1</v>
      </c>
      <c r="O151" s="197" t="s">
        <v>38</v>
      </c>
      <c r="P151" s="198">
        <f>I151+J151</f>
        <v>0</v>
      </c>
      <c r="Q151" s="198">
        <f>ROUND(I151*H151,2)</f>
        <v>0</v>
      </c>
      <c r="R151" s="198">
        <f>ROUND(J151*H151,2)</f>
        <v>0</v>
      </c>
      <c r="S151" s="71"/>
      <c r="T151" s="199">
        <f>S151*H151</f>
        <v>0</v>
      </c>
      <c r="U151" s="199">
        <v>1.5E-3</v>
      </c>
      <c r="V151" s="199">
        <f>U151*H151</f>
        <v>9.0000000000000011E-3</v>
      </c>
      <c r="W151" s="199">
        <v>0</v>
      </c>
      <c r="X151" s="200">
        <f>W151*H151</f>
        <v>0</v>
      </c>
      <c r="Y151" s="34"/>
      <c r="Z151" s="34"/>
      <c r="AA151" s="34"/>
      <c r="AB151" s="34"/>
      <c r="AC151" s="34"/>
      <c r="AD151" s="34"/>
      <c r="AE151" s="34"/>
      <c r="AR151" s="201" t="s">
        <v>164</v>
      </c>
      <c r="AT151" s="201" t="s">
        <v>159</v>
      </c>
      <c r="AU151" s="201" t="s">
        <v>165</v>
      </c>
      <c r="AY151" s="17" t="s">
        <v>156</v>
      </c>
      <c r="BE151" s="202">
        <f>IF(O151="základní",K151,0)</f>
        <v>0</v>
      </c>
      <c r="BF151" s="202">
        <f>IF(O151="snížená",K151,0)</f>
        <v>0</v>
      </c>
      <c r="BG151" s="202">
        <f>IF(O151="zákl. přenesená",K151,0)</f>
        <v>0</v>
      </c>
      <c r="BH151" s="202">
        <f>IF(O151="sníž. přenesená",K151,0)</f>
        <v>0</v>
      </c>
      <c r="BI151" s="202">
        <f>IF(O151="nulová",K151,0)</f>
        <v>0</v>
      </c>
      <c r="BJ151" s="17" t="s">
        <v>165</v>
      </c>
      <c r="BK151" s="202">
        <f>ROUND(P151*H151,2)</f>
        <v>0</v>
      </c>
      <c r="BL151" s="17" t="s">
        <v>164</v>
      </c>
      <c r="BM151" s="201" t="s">
        <v>1286</v>
      </c>
    </row>
    <row r="152" spans="1:65" s="2" customFormat="1" ht="11.25">
      <c r="A152" s="34"/>
      <c r="B152" s="35"/>
      <c r="C152" s="36"/>
      <c r="D152" s="203" t="s">
        <v>167</v>
      </c>
      <c r="E152" s="36"/>
      <c r="F152" s="204" t="s">
        <v>230</v>
      </c>
      <c r="G152" s="36"/>
      <c r="H152" s="36"/>
      <c r="I152" s="205"/>
      <c r="J152" s="205"/>
      <c r="K152" s="36"/>
      <c r="L152" s="36"/>
      <c r="M152" s="39"/>
      <c r="N152" s="206"/>
      <c r="O152" s="207"/>
      <c r="P152" s="71"/>
      <c r="Q152" s="71"/>
      <c r="R152" s="71"/>
      <c r="S152" s="71"/>
      <c r="T152" s="71"/>
      <c r="U152" s="71"/>
      <c r="V152" s="71"/>
      <c r="W152" s="71"/>
      <c r="X152" s="72"/>
      <c r="Y152" s="34"/>
      <c r="Z152" s="34"/>
      <c r="AA152" s="34"/>
      <c r="AB152" s="34"/>
      <c r="AC152" s="34"/>
      <c r="AD152" s="34"/>
      <c r="AE152" s="34"/>
      <c r="AT152" s="17" t="s">
        <v>167</v>
      </c>
      <c r="AU152" s="17" t="s">
        <v>165</v>
      </c>
    </row>
    <row r="153" spans="1:65" s="2" customFormat="1" ht="24.2" customHeight="1">
      <c r="A153" s="34"/>
      <c r="B153" s="35"/>
      <c r="C153" s="189" t="s">
        <v>199</v>
      </c>
      <c r="D153" s="189" t="s">
        <v>159</v>
      </c>
      <c r="E153" s="190" t="s">
        <v>232</v>
      </c>
      <c r="F153" s="191" t="s">
        <v>233</v>
      </c>
      <c r="G153" s="192" t="s">
        <v>191</v>
      </c>
      <c r="H153" s="193">
        <v>1.5</v>
      </c>
      <c r="I153" s="194"/>
      <c r="J153" s="194"/>
      <c r="K153" s="195">
        <f>ROUND(P153*H153,2)</f>
        <v>0</v>
      </c>
      <c r="L153" s="191" t="s">
        <v>163</v>
      </c>
      <c r="M153" s="39"/>
      <c r="N153" s="196" t="s">
        <v>1</v>
      </c>
      <c r="O153" s="197" t="s">
        <v>38</v>
      </c>
      <c r="P153" s="198">
        <f>I153+J153</f>
        <v>0</v>
      </c>
      <c r="Q153" s="198">
        <f>ROUND(I153*H153,2)</f>
        <v>0</v>
      </c>
      <c r="R153" s="198">
        <f>ROUND(J153*H153,2)</f>
        <v>0</v>
      </c>
      <c r="S153" s="71"/>
      <c r="T153" s="199">
        <f>S153*H153</f>
        <v>0</v>
      </c>
      <c r="U153" s="199">
        <v>0</v>
      </c>
      <c r="V153" s="199">
        <f>U153*H153</f>
        <v>0</v>
      </c>
      <c r="W153" s="199">
        <v>0</v>
      </c>
      <c r="X153" s="200">
        <f>W153*H153</f>
        <v>0</v>
      </c>
      <c r="Y153" s="34"/>
      <c r="Z153" s="34"/>
      <c r="AA153" s="34"/>
      <c r="AB153" s="34"/>
      <c r="AC153" s="34"/>
      <c r="AD153" s="34"/>
      <c r="AE153" s="34"/>
      <c r="AR153" s="201" t="s">
        <v>164</v>
      </c>
      <c r="AT153" s="201" t="s">
        <v>159</v>
      </c>
      <c r="AU153" s="201" t="s">
        <v>165</v>
      </c>
      <c r="AY153" s="17" t="s">
        <v>156</v>
      </c>
      <c r="BE153" s="202">
        <f>IF(O153="základní",K153,0)</f>
        <v>0</v>
      </c>
      <c r="BF153" s="202">
        <f>IF(O153="snížená",K153,0)</f>
        <v>0</v>
      </c>
      <c r="BG153" s="202">
        <f>IF(O153="zákl. přenesená",K153,0)</f>
        <v>0</v>
      </c>
      <c r="BH153" s="202">
        <f>IF(O153="sníž. přenesená",K153,0)</f>
        <v>0</v>
      </c>
      <c r="BI153" s="202">
        <f>IF(O153="nulová",K153,0)</f>
        <v>0</v>
      </c>
      <c r="BJ153" s="17" t="s">
        <v>165</v>
      </c>
      <c r="BK153" s="202">
        <f>ROUND(P153*H153,2)</f>
        <v>0</v>
      </c>
      <c r="BL153" s="17" t="s">
        <v>164</v>
      </c>
      <c r="BM153" s="201" t="s">
        <v>1287</v>
      </c>
    </row>
    <row r="154" spans="1:65" s="2" customFormat="1" ht="11.25">
      <c r="A154" s="34"/>
      <c r="B154" s="35"/>
      <c r="C154" s="36"/>
      <c r="D154" s="203" t="s">
        <v>167</v>
      </c>
      <c r="E154" s="36"/>
      <c r="F154" s="204" t="s">
        <v>235</v>
      </c>
      <c r="G154" s="36"/>
      <c r="H154" s="36"/>
      <c r="I154" s="205"/>
      <c r="J154" s="205"/>
      <c r="K154" s="36"/>
      <c r="L154" s="36"/>
      <c r="M154" s="39"/>
      <c r="N154" s="206"/>
      <c r="O154" s="207"/>
      <c r="P154" s="71"/>
      <c r="Q154" s="71"/>
      <c r="R154" s="71"/>
      <c r="S154" s="71"/>
      <c r="T154" s="71"/>
      <c r="U154" s="71"/>
      <c r="V154" s="71"/>
      <c r="W154" s="71"/>
      <c r="X154" s="72"/>
      <c r="Y154" s="34"/>
      <c r="Z154" s="34"/>
      <c r="AA154" s="34"/>
      <c r="AB154" s="34"/>
      <c r="AC154" s="34"/>
      <c r="AD154" s="34"/>
      <c r="AE154" s="34"/>
      <c r="AT154" s="17" t="s">
        <v>167</v>
      </c>
      <c r="AU154" s="17" t="s">
        <v>165</v>
      </c>
    </row>
    <row r="155" spans="1:65" s="12" customFormat="1" ht="22.9" customHeight="1">
      <c r="B155" s="172"/>
      <c r="C155" s="173"/>
      <c r="D155" s="174" t="s">
        <v>73</v>
      </c>
      <c r="E155" s="187" t="s">
        <v>211</v>
      </c>
      <c r="F155" s="187" t="s">
        <v>247</v>
      </c>
      <c r="G155" s="173"/>
      <c r="H155" s="173"/>
      <c r="I155" s="176"/>
      <c r="J155" s="176"/>
      <c r="K155" s="188">
        <f>BK155</f>
        <v>0</v>
      </c>
      <c r="L155" s="173"/>
      <c r="M155" s="178"/>
      <c r="N155" s="179"/>
      <c r="O155" s="180"/>
      <c r="P155" s="180"/>
      <c r="Q155" s="181">
        <f>SUM(Q156:Q165)</f>
        <v>0</v>
      </c>
      <c r="R155" s="181">
        <f>SUM(R156:R165)</f>
        <v>0</v>
      </c>
      <c r="S155" s="180"/>
      <c r="T155" s="182">
        <f>SUM(T156:T165)</f>
        <v>0</v>
      </c>
      <c r="U155" s="180"/>
      <c r="V155" s="182">
        <f>SUM(V156:V165)</f>
        <v>2.0600000000000002E-3</v>
      </c>
      <c r="W155" s="180"/>
      <c r="X155" s="183">
        <f>SUM(X156:X165)</f>
        <v>0.70000000000000007</v>
      </c>
      <c r="AR155" s="184" t="s">
        <v>82</v>
      </c>
      <c r="AT155" s="185" t="s">
        <v>73</v>
      </c>
      <c r="AU155" s="185" t="s">
        <v>82</v>
      </c>
      <c r="AY155" s="184" t="s">
        <v>156</v>
      </c>
      <c r="BK155" s="186">
        <f>SUM(BK156:BK165)</f>
        <v>0</v>
      </c>
    </row>
    <row r="156" spans="1:65" s="2" customFormat="1" ht="37.9" customHeight="1">
      <c r="A156" s="34"/>
      <c r="B156" s="35"/>
      <c r="C156" s="189" t="s">
        <v>559</v>
      </c>
      <c r="D156" s="189" t="s">
        <v>159</v>
      </c>
      <c r="E156" s="190" t="s">
        <v>1288</v>
      </c>
      <c r="F156" s="191" t="s">
        <v>1289</v>
      </c>
      <c r="G156" s="192" t="s">
        <v>191</v>
      </c>
      <c r="H156" s="193">
        <v>6</v>
      </c>
      <c r="I156" s="194"/>
      <c r="J156" s="194"/>
      <c r="K156" s="195">
        <f>ROUND(P156*H156,2)</f>
        <v>0</v>
      </c>
      <c r="L156" s="191" t="s">
        <v>163</v>
      </c>
      <c r="M156" s="39"/>
      <c r="N156" s="196" t="s">
        <v>1</v>
      </c>
      <c r="O156" s="197" t="s">
        <v>38</v>
      </c>
      <c r="P156" s="198">
        <f>I156+J156</f>
        <v>0</v>
      </c>
      <c r="Q156" s="198">
        <f>ROUND(I156*H156,2)</f>
        <v>0</v>
      </c>
      <c r="R156" s="198">
        <f>ROUND(J156*H156,2)</f>
        <v>0</v>
      </c>
      <c r="S156" s="71"/>
      <c r="T156" s="199">
        <f>S156*H156</f>
        <v>0</v>
      </c>
      <c r="U156" s="199">
        <v>2.1000000000000001E-4</v>
      </c>
      <c r="V156" s="199">
        <f>U156*H156</f>
        <v>1.2600000000000001E-3</v>
      </c>
      <c r="W156" s="199">
        <v>0</v>
      </c>
      <c r="X156" s="200">
        <f>W156*H156</f>
        <v>0</v>
      </c>
      <c r="Y156" s="34"/>
      <c r="Z156" s="34"/>
      <c r="AA156" s="34"/>
      <c r="AB156" s="34"/>
      <c r="AC156" s="34"/>
      <c r="AD156" s="34"/>
      <c r="AE156" s="34"/>
      <c r="AR156" s="201" t="s">
        <v>164</v>
      </c>
      <c r="AT156" s="201" t="s">
        <v>159</v>
      </c>
      <c r="AU156" s="201" t="s">
        <v>165</v>
      </c>
      <c r="AY156" s="17" t="s">
        <v>156</v>
      </c>
      <c r="BE156" s="202">
        <f>IF(O156="základní",K156,0)</f>
        <v>0</v>
      </c>
      <c r="BF156" s="202">
        <f>IF(O156="snížená",K156,0)</f>
        <v>0</v>
      </c>
      <c r="BG156" s="202">
        <f>IF(O156="zákl. přenesená",K156,0)</f>
        <v>0</v>
      </c>
      <c r="BH156" s="202">
        <f>IF(O156="sníž. přenesená",K156,0)</f>
        <v>0</v>
      </c>
      <c r="BI156" s="202">
        <f>IF(O156="nulová",K156,0)</f>
        <v>0</v>
      </c>
      <c r="BJ156" s="17" t="s">
        <v>165</v>
      </c>
      <c r="BK156" s="202">
        <f>ROUND(P156*H156,2)</f>
        <v>0</v>
      </c>
      <c r="BL156" s="17" t="s">
        <v>164</v>
      </c>
      <c r="BM156" s="201" t="s">
        <v>1290</v>
      </c>
    </row>
    <row r="157" spans="1:65" s="2" customFormat="1" ht="11.25">
      <c r="A157" s="34"/>
      <c r="B157" s="35"/>
      <c r="C157" s="36"/>
      <c r="D157" s="203" t="s">
        <v>167</v>
      </c>
      <c r="E157" s="36"/>
      <c r="F157" s="204" t="s">
        <v>1291</v>
      </c>
      <c r="G157" s="36"/>
      <c r="H157" s="36"/>
      <c r="I157" s="205"/>
      <c r="J157" s="205"/>
      <c r="K157" s="36"/>
      <c r="L157" s="36"/>
      <c r="M157" s="39"/>
      <c r="N157" s="206"/>
      <c r="O157" s="207"/>
      <c r="P157" s="71"/>
      <c r="Q157" s="71"/>
      <c r="R157" s="71"/>
      <c r="S157" s="71"/>
      <c r="T157" s="71"/>
      <c r="U157" s="71"/>
      <c r="V157" s="71"/>
      <c r="W157" s="71"/>
      <c r="X157" s="72"/>
      <c r="Y157" s="34"/>
      <c r="Z157" s="34"/>
      <c r="AA157" s="34"/>
      <c r="AB157" s="34"/>
      <c r="AC157" s="34"/>
      <c r="AD157" s="34"/>
      <c r="AE157" s="34"/>
      <c r="AT157" s="17" t="s">
        <v>167</v>
      </c>
      <c r="AU157" s="17" t="s">
        <v>165</v>
      </c>
    </row>
    <row r="158" spans="1:65" s="2" customFormat="1" ht="24.2" customHeight="1">
      <c r="A158" s="34"/>
      <c r="B158" s="35"/>
      <c r="C158" s="189" t="s">
        <v>221</v>
      </c>
      <c r="D158" s="189" t="s">
        <v>159</v>
      </c>
      <c r="E158" s="190" t="s">
        <v>274</v>
      </c>
      <c r="F158" s="191" t="s">
        <v>275</v>
      </c>
      <c r="G158" s="192" t="s">
        <v>191</v>
      </c>
      <c r="H158" s="193">
        <v>14</v>
      </c>
      <c r="I158" s="194"/>
      <c r="J158" s="194"/>
      <c r="K158" s="195">
        <f>ROUND(P158*H158,2)</f>
        <v>0</v>
      </c>
      <c r="L158" s="191" t="s">
        <v>163</v>
      </c>
      <c r="M158" s="39"/>
      <c r="N158" s="196" t="s">
        <v>1</v>
      </c>
      <c r="O158" s="197" t="s">
        <v>38</v>
      </c>
      <c r="P158" s="198">
        <f>I158+J158</f>
        <v>0</v>
      </c>
      <c r="Q158" s="198">
        <f>ROUND(I158*H158,2)</f>
        <v>0</v>
      </c>
      <c r="R158" s="198">
        <f>ROUND(J158*H158,2)</f>
        <v>0</v>
      </c>
      <c r="S158" s="71"/>
      <c r="T158" s="199">
        <f>S158*H158</f>
        <v>0</v>
      </c>
      <c r="U158" s="199">
        <v>4.0000000000000003E-5</v>
      </c>
      <c r="V158" s="199">
        <f>U158*H158</f>
        <v>5.6000000000000006E-4</v>
      </c>
      <c r="W158" s="199">
        <v>0</v>
      </c>
      <c r="X158" s="200">
        <f>W158*H158</f>
        <v>0</v>
      </c>
      <c r="Y158" s="34"/>
      <c r="Z158" s="34"/>
      <c r="AA158" s="34"/>
      <c r="AB158" s="34"/>
      <c r="AC158" s="34"/>
      <c r="AD158" s="34"/>
      <c r="AE158" s="34"/>
      <c r="AR158" s="201" t="s">
        <v>164</v>
      </c>
      <c r="AT158" s="201" t="s">
        <v>159</v>
      </c>
      <c r="AU158" s="201" t="s">
        <v>165</v>
      </c>
      <c r="AY158" s="17" t="s">
        <v>156</v>
      </c>
      <c r="BE158" s="202">
        <f>IF(O158="základní",K158,0)</f>
        <v>0</v>
      </c>
      <c r="BF158" s="202">
        <f>IF(O158="snížená",K158,0)</f>
        <v>0</v>
      </c>
      <c r="BG158" s="202">
        <f>IF(O158="zákl. přenesená",K158,0)</f>
        <v>0</v>
      </c>
      <c r="BH158" s="202">
        <f>IF(O158="sníž. přenesená",K158,0)</f>
        <v>0</v>
      </c>
      <c r="BI158" s="202">
        <f>IF(O158="nulová",K158,0)</f>
        <v>0</v>
      </c>
      <c r="BJ158" s="17" t="s">
        <v>165</v>
      </c>
      <c r="BK158" s="202">
        <f>ROUND(P158*H158,2)</f>
        <v>0</v>
      </c>
      <c r="BL158" s="17" t="s">
        <v>164</v>
      </c>
      <c r="BM158" s="201" t="s">
        <v>1292</v>
      </c>
    </row>
    <row r="159" spans="1:65" s="2" customFormat="1" ht="11.25">
      <c r="A159" s="34"/>
      <c r="B159" s="35"/>
      <c r="C159" s="36"/>
      <c r="D159" s="203" t="s">
        <v>167</v>
      </c>
      <c r="E159" s="36"/>
      <c r="F159" s="204" t="s">
        <v>277</v>
      </c>
      <c r="G159" s="36"/>
      <c r="H159" s="36"/>
      <c r="I159" s="205"/>
      <c r="J159" s="205"/>
      <c r="K159" s="36"/>
      <c r="L159" s="36"/>
      <c r="M159" s="39"/>
      <c r="N159" s="206"/>
      <c r="O159" s="207"/>
      <c r="P159" s="71"/>
      <c r="Q159" s="71"/>
      <c r="R159" s="71"/>
      <c r="S159" s="71"/>
      <c r="T159" s="71"/>
      <c r="U159" s="71"/>
      <c r="V159" s="71"/>
      <c r="W159" s="71"/>
      <c r="X159" s="72"/>
      <c r="Y159" s="34"/>
      <c r="Z159" s="34"/>
      <c r="AA159" s="34"/>
      <c r="AB159" s="34"/>
      <c r="AC159" s="34"/>
      <c r="AD159" s="34"/>
      <c r="AE159" s="34"/>
      <c r="AT159" s="17" t="s">
        <v>167</v>
      </c>
      <c r="AU159" s="17" t="s">
        <v>165</v>
      </c>
    </row>
    <row r="160" spans="1:65" s="14" customFormat="1" ht="11.25">
      <c r="B160" s="219"/>
      <c r="C160" s="220"/>
      <c r="D160" s="210" t="s">
        <v>194</v>
      </c>
      <c r="E160" s="221" t="s">
        <v>1</v>
      </c>
      <c r="F160" s="222" t="s">
        <v>199</v>
      </c>
      <c r="G160" s="220"/>
      <c r="H160" s="223">
        <v>7</v>
      </c>
      <c r="I160" s="224"/>
      <c r="J160" s="224"/>
      <c r="K160" s="220"/>
      <c r="L160" s="220"/>
      <c r="M160" s="225"/>
      <c r="N160" s="226"/>
      <c r="O160" s="227"/>
      <c r="P160" s="227"/>
      <c r="Q160" s="227"/>
      <c r="R160" s="227"/>
      <c r="S160" s="227"/>
      <c r="T160" s="227"/>
      <c r="U160" s="227"/>
      <c r="V160" s="227"/>
      <c r="W160" s="227"/>
      <c r="X160" s="228"/>
      <c r="AT160" s="229" t="s">
        <v>194</v>
      </c>
      <c r="AU160" s="229" t="s">
        <v>165</v>
      </c>
      <c r="AV160" s="14" t="s">
        <v>165</v>
      </c>
      <c r="AW160" s="14" t="s">
        <v>5</v>
      </c>
      <c r="AX160" s="14" t="s">
        <v>82</v>
      </c>
      <c r="AY160" s="229" t="s">
        <v>156</v>
      </c>
    </row>
    <row r="161" spans="1:65" s="14" customFormat="1" ht="11.25">
      <c r="B161" s="219"/>
      <c r="C161" s="220"/>
      <c r="D161" s="210" t="s">
        <v>194</v>
      </c>
      <c r="E161" s="220"/>
      <c r="F161" s="222" t="s">
        <v>1293</v>
      </c>
      <c r="G161" s="220"/>
      <c r="H161" s="223">
        <v>14</v>
      </c>
      <c r="I161" s="224"/>
      <c r="J161" s="224"/>
      <c r="K161" s="220"/>
      <c r="L161" s="220"/>
      <c r="M161" s="225"/>
      <c r="N161" s="226"/>
      <c r="O161" s="227"/>
      <c r="P161" s="227"/>
      <c r="Q161" s="227"/>
      <c r="R161" s="227"/>
      <c r="S161" s="227"/>
      <c r="T161" s="227"/>
      <c r="U161" s="227"/>
      <c r="V161" s="227"/>
      <c r="W161" s="227"/>
      <c r="X161" s="228"/>
      <c r="AT161" s="229" t="s">
        <v>194</v>
      </c>
      <c r="AU161" s="229" t="s">
        <v>165</v>
      </c>
      <c r="AV161" s="14" t="s">
        <v>165</v>
      </c>
      <c r="AW161" s="14" t="s">
        <v>4</v>
      </c>
      <c r="AX161" s="14" t="s">
        <v>82</v>
      </c>
      <c r="AY161" s="229" t="s">
        <v>156</v>
      </c>
    </row>
    <row r="162" spans="1:65" s="2" customFormat="1" ht="24.2" customHeight="1">
      <c r="A162" s="34"/>
      <c r="B162" s="35"/>
      <c r="C162" s="189" t="s">
        <v>226</v>
      </c>
      <c r="D162" s="189" t="s">
        <v>159</v>
      </c>
      <c r="E162" s="190" t="s">
        <v>280</v>
      </c>
      <c r="F162" s="191" t="s">
        <v>281</v>
      </c>
      <c r="G162" s="192" t="s">
        <v>191</v>
      </c>
      <c r="H162" s="193">
        <v>6</v>
      </c>
      <c r="I162" s="194"/>
      <c r="J162" s="194"/>
      <c r="K162" s="195">
        <f>ROUND(P162*H162,2)</f>
        <v>0</v>
      </c>
      <c r="L162" s="191" t="s">
        <v>163</v>
      </c>
      <c r="M162" s="39"/>
      <c r="N162" s="196" t="s">
        <v>1</v>
      </c>
      <c r="O162" s="197" t="s">
        <v>38</v>
      </c>
      <c r="P162" s="198">
        <f>I162+J162</f>
        <v>0</v>
      </c>
      <c r="Q162" s="198">
        <f>ROUND(I162*H162,2)</f>
        <v>0</v>
      </c>
      <c r="R162" s="198">
        <f>ROUND(J162*H162,2)</f>
        <v>0</v>
      </c>
      <c r="S162" s="71"/>
      <c r="T162" s="199">
        <f>S162*H162</f>
        <v>0</v>
      </c>
      <c r="U162" s="199">
        <v>4.0000000000000003E-5</v>
      </c>
      <c r="V162" s="199">
        <f>U162*H162</f>
        <v>2.4000000000000003E-4</v>
      </c>
      <c r="W162" s="199">
        <v>0</v>
      </c>
      <c r="X162" s="200">
        <f>W162*H162</f>
        <v>0</v>
      </c>
      <c r="Y162" s="34"/>
      <c r="Z162" s="34"/>
      <c r="AA162" s="34"/>
      <c r="AB162" s="34"/>
      <c r="AC162" s="34"/>
      <c r="AD162" s="34"/>
      <c r="AE162" s="34"/>
      <c r="AR162" s="201" t="s">
        <v>164</v>
      </c>
      <c r="AT162" s="201" t="s">
        <v>159</v>
      </c>
      <c r="AU162" s="201" t="s">
        <v>165</v>
      </c>
      <c r="AY162" s="17" t="s">
        <v>156</v>
      </c>
      <c r="BE162" s="202">
        <f>IF(O162="základní",K162,0)</f>
        <v>0</v>
      </c>
      <c r="BF162" s="202">
        <f>IF(O162="snížená",K162,0)</f>
        <v>0</v>
      </c>
      <c r="BG162" s="202">
        <f>IF(O162="zákl. přenesená",K162,0)</f>
        <v>0</v>
      </c>
      <c r="BH162" s="202">
        <f>IF(O162="sníž. přenesená",K162,0)</f>
        <v>0</v>
      </c>
      <c r="BI162" s="202">
        <f>IF(O162="nulová",K162,0)</f>
        <v>0</v>
      </c>
      <c r="BJ162" s="17" t="s">
        <v>165</v>
      </c>
      <c r="BK162" s="202">
        <f>ROUND(P162*H162,2)</f>
        <v>0</v>
      </c>
      <c r="BL162" s="17" t="s">
        <v>164</v>
      </c>
      <c r="BM162" s="201" t="s">
        <v>1294</v>
      </c>
    </row>
    <row r="163" spans="1:65" s="2" customFormat="1" ht="11.25">
      <c r="A163" s="34"/>
      <c r="B163" s="35"/>
      <c r="C163" s="36"/>
      <c r="D163" s="203" t="s">
        <v>167</v>
      </c>
      <c r="E163" s="36"/>
      <c r="F163" s="204" t="s">
        <v>283</v>
      </c>
      <c r="G163" s="36"/>
      <c r="H163" s="36"/>
      <c r="I163" s="205"/>
      <c r="J163" s="205"/>
      <c r="K163" s="36"/>
      <c r="L163" s="36"/>
      <c r="M163" s="39"/>
      <c r="N163" s="206"/>
      <c r="O163" s="207"/>
      <c r="P163" s="71"/>
      <c r="Q163" s="71"/>
      <c r="R163" s="71"/>
      <c r="S163" s="71"/>
      <c r="T163" s="71"/>
      <c r="U163" s="71"/>
      <c r="V163" s="71"/>
      <c r="W163" s="71"/>
      <c r="X163" s="72"/>
      <c r="Y163" s="34"/>
      <c r="Z163" s="34"/>
      <c r="AA163" s="34"/>
      <c r="AB163" s="34"/>
      <c r="AC163" s="34"/>
      <c r="AD163" s="34"/>
      <c r="AE163" s="34"/>
      <c r="AT163" s="17" t="s">
        <v>167</v>
      </c>
      <c r="AU163" s="17" t="s">
        <v>165</v>
      </c>
    </row>
    <row r="164" spans="1:65" s="2" customFormat="1" ht="37.9" customHeight="1">
      <c r="A164" s="34"/>
      <c r="B164" s="35"/>
      <c r="C164" s="189" t="s">
        <v>231</v>
      </c>
      <c r="D164" s="189" t="s">
        <v>159</v>
      </c>
      <c r="E164" s="190" t="s">
        <v>305</v>
      </c>
      <c r="F164" s="191" t="s">
        <v>306</v>
      </c>
      <c r="G164" s="192" t="s">
        <v>191</v>
      </c>
      <c r="H164" s="193">
        <v>35</v>
      </c>
      <c r="I164" s="194"/>
      <c r="J164" s="194"/>
      <c r="K164" s="195">
        <f>ROUND(P164*H164,2)</f>
        <v>0</v>
      </c>
      <c r="L164" s="191" t="s">
        <v>163</v>
      </c>
      <c r="M164" s="39"/>
      <c r="N164" s="196" t="s">
        <v>1</v>
      </c>
      <c r="O164" s="197" t="s">
        <v>38</v>
      </c>
      <c r="P164" s="198">
        <f>I164+J164</f>
        <v>0</v>
      </c>
      <c r="Q164" s="198">
        <f>ROUND(I164*H164,2)</f>
        <v>0</v>
      </c>
      <c r="R164" s="198">
        <f>ROUND(J164*H164,2)</f>
        <v>0</v>
      </c>
      <c r="S164" s="71"/>
      <c r="T164" s="199">
        <f>S164*H164</f>
        <v>0</v>
      </c>
      <c r="U164" s="199">
        <v>0</v>
      </c>
      <c r="V164" s="199">
        <f>U164*H164</f>
        <v>0</v>
      </c>
      <c r="W164" s="199">
        <v>0.02</v>
      </c>
      <c r="X164" s="200">
        <f>W164*H164</f>
        <v>0.70000000000000007</v>
      </c>
      <c r="Y164" s="34"/>
      <c r="Z164" s="34"/>
      <c r="AA164" s="34"/>
      <c r="AB164" s="34"/>
      <c r="AC164" s="34"/>
      <c r="AD164" s="34"/>
      <c r="AE164" s="34"/>
      <c r="AR164" s="201" t="s">
        <v>164</v>
      </c>
      <c r="AT164" s="201" t="s">
        <v>159</v>
      </c>
      <c r="AU164" s="201" t="s">
        <v>165</v>
      </c>
      <c r="AY164" s="17" t="s">
        <v>156</v>
      </c>
      <c r="BE164" s="202">
        <f>IF(O164="základní",K164,0)</f>
        <v>0</v>
      </c>
      <c r="BF164" s="202">
        <f>IF(O164="snížená",K164,0)</f>
        <v>0</v>
      </c>
      <c r="BG164" s="202">
        <f>IF(O164="zákl. přenesená",K164,0)</f>
        <v>0</v>
      </c>
      <c r="BH164" s="202">
        <f>IF(O164="sníž. přenesená",K164,0)</f>
        <v>0</v>
      </c>
      <c r="BI164" s="202">
        <f>IF(O164="nulová",K164,0)</f>
        <v>0</v>
      </c>
      <c r="BJ164" s="17" t="s">
        <v>165</v>
      </c>
      <c r="BK164" s="202">
        <f>ROUND(P164*H164,2)</f>
        <v>0</v>
      </c>
      <c r="BL164" s="17" t="s">
        <v>164</v>
      </c>
      <c r="BM164" s="201" t="s">
        <v>1295</v>
      </c>
    </row>
    <row r="165" spans="1:65" s="2" customFormat="1" ht="11.25">
      <c r="A165" s="34"/>
      <c r="B165" s="35"/>
      <c r="C165" s="36"/>
      <c r="D165" s="203" t="s">
        <v>167</v>
      </c>
      <c r="E165" s="36"/>
      <c r="F165" s="204" t="s">
        <v>308</v>
      </c>
      <c r="G165" s="36"/>
      <c r="H165" s="36"/>
      <c r="I165" s="205"/>
      <c r="J165" s="205"/>
      <c r="K165" s="36"/>
      <c r="L165" s="36"/>
      <c r="M165" s="39"/>
      <c r="N165" s="206"/>
      <c r="O165" s="207"/>
      <c r="P165" s="71"/>
      <c r="Q165" s="71"/>
      <c r="R165" s="71"/>
      <c r="S165" s="71"/>
      <c r="T165" s="71"/>
      <c r="U165" s="71"/>
      <c r="V165" s="71"/>
      <c r="W165" s="71"/>
      <c r="X165" s="72"/>
      <c r="Y165" s="34"/>
      <c r="Z165" s="34"/>
      <c r="AA165" s="34"/>
      <c r="AB165" s="34"/>
      <c r="AC165" s="34"/>
      <c r="AD165" s="34"/>
      <c r="AE165" s="34"/>
      <c r="AT165" s="17" t="s">
        <v>167</v>
      </c>
      <c r="AU165" s="17" t="s">
        <v>165</v>
      </c>
    </row>
    <row r="166" spans="1:65" s="12" customFormat="1" ht="22.9" customHeight="1">
      <c r="B166" s="172"/>
      <c r="C166" s="173"/>
      <c r="D166" s="174" t="s">
        <v>73</v>
      </c>
      <c r="E166" s="187" t="s">
        <v>309</v>
      </c>
      <c r="F166" s="187" t="s">
        <v>310</v>
      </c>
      <c r="G166" s="173"/>
      <c r="H166" s="173"/>
      <c r="I166" s="176"/>
      <c r="J166" s="176"/>
      <c r="K166" s="188">
        <f>BK166</f>
        <v>0</v>
      </c>
      <c r="L166" s="173"/>
      <c r="M166" s="178"/>
      <c r="N166" s="179"/>
      <c r="O166" s="180"/>
      <c r="P166" s="180"/>
      <c r="Q166" s="181">
        <f>SUM(Q167:Q180)</f>
        <v>0</v>
      </c>
      <c r="R166" s="181">
        <f>SUM(R167:R180)</f>
        <v>0</v>
      </c>
      <c r="S166" s="180"/>
      <c r="T166" s="182">
        <f>SUM(T167:T180)</f>
        <v>0</v>
      </c>
      <c r="U166" s="180"/>
      <c r="V166" s="182">
        <f>SUM(V167:V180)</f>
        <v>0</v>
      </c>
      <c r="W166" s="180"/>
      <c r="X166" s="183">
        <f>SUM(X167:X180)</f>
        <v>0</v>
      </c>
      <c r="AR166" s="184" t="s">
        <v>82</v>
      </c>
      <c r="AT166" s="185" t="s">
        <v>73</v>
      </c>
      <c r="AU166" s="185" t="s">
        <v>82</v>
      </c>
      <c r="AY166" s="184" t="s">
        <v>156</v>
      </c>
      <c r="BK166" s="186">
        <f>SUM(BK167:BK180)</f>
        <v>0</v>
      </c>
    </row>
    <row r="167" spans="1:65" s="2" customFormat="1" ht="24.2" customHeight="1">
      <c r="A167" s="34"/>
      <c r="B167" s="35"/>
      <c r="C167" s="189" t="s">
        <v>236</v>
      </c>
      <c r="D167" s="189" t="s">
        <v>159</v>
      </c>
      <c r="E167" s="190" t="s">
        <v>312</v>
      </c>
      <c r="F167" s="191" t="s">
        <v>313</v>
      </c>
      <c r="G167" s="192" t="s">
        <v>314</v>
      </c>
      <c r="H167" s="193">
        <v>1.0880000000000001</v>
      </c>
      <c r="I167" s="194"/>
      <c r="J167" s="194"/>
      <c r="K167" s="195">
        <f>ROUND(P167*H167,2)</f>
        <v>0</v>
      </c>
      <c r="L167" s="191" t="s">
        <v>163</v>
      </c>
      <c r="M167" s="39"/>
      <c r="N167" s="196" t="s">
        <v>1</v>
      </c>
      <c r="O167" s="197" t="s">
        <v>38</v>
      </c>
      <c r="P167" s="198">
        <f>I167+J167</f>
        <v>0</v>
      </c>
      <c r="Q167" s="198">
        <f>ROUND(I167*H167,2)</f>
        <v>0</v>
      </c>
      <c r="R167" s="198">
        <f>ROUND(J167*H167,2)</f>
        <v>0</v>
      </c>
      <c r="S167" s="71"/>
      <c r="T167" s="199">
        <f>S167*H167</f>
        <v>0</v>
      </c>
      <c r="U167" s="199">
        <v>0</v>
      </c>
      <c r="V167" s="199">
        <f>U167*H167</f>
        <v>0</v>
      </c>
      <c r="W167" s="199">
        <v>0</v>
      </c>
      <c r="X167" s="200">
        <f>W167*H167</f>
        <v>0</v>
      </c>
      <c r="Y167" s="34"/>
      <c r="Z167" s="34"/>
      <c r="AA167" s="34"/>
      <c r="AB167" s="34"/>
      <c r="AC167" s="34"/>
      <c r="AD167" s="34"/>
      <c r="AE167" s="34"/>
      <c r="AR167" s="201" t="s">
        <v>164</v>
      </c>
      <c r="AT167" s="201" t="s">
        <v>159</v>
      </c>
      <c r="AU167" s="201" t="s">
        <v>165</v>
      </c>
      <c r="AY167" s="17" t="s">
        <v>156</v>
      </c>
      <c r="BE167" s="202">
        <f>IF(O167="základní",K167,0)</f>
        <v>0</v>
      </c>
      <c r="BF167" s="202">
        <f>IF(O167="snížená",K167,0)</f>
        <v>0</v>
      </c>
      <c r="BG167" s="202">
        <f>IF(O167="zákl. přenesená",K167,0)</f>
        <v>0</v>
      </c>
      <c r="BH167" s="202">
        <f>IF(O167="sníž. přenesená",K167,0)</f>
        <v>0</v>
      </c>
      <c r="BI167" s="202">
        <f>IF(O167="nulová",K167,0)</f>
        <v>0</v>
      </c>
      <c r="BJ167" s="17" t="s">
        <v>165</v>
      </c>
      <c r="BK167" s="202">
        <f>ROUND(P167*H167,2)</f>
        <v>0</v>
      </c>
      <c r="BL167" s="17" t="s">
        <v>164</v>
      </c>
      <c r="BM167" s="201" t="s">
        <v>1296</v>
      </c>
    </row>
    <row r="168" spans="1:65" s="2" customFormat="1" ht="11.25">
      <c r="A168" s="34"/>
      <c r="B168" s="35"/>
      <c r="C168" s="36"/>
      <c r="D168" s="203" t="s">
        <v>167</v>
      </c>
      <c r="E168" s="36"/>
      <c r="F168" s="204" t="s">
        <v>316</v>
      </c>
      <c r="G168" s="36"/>
      <c r="H168" s="36"/>
      <c r="I168" s="205"/>
      <c r="J168" s="205"/>
      <c r="K168" s="36"/>
      <c r="L168" s="36"/>
      <c r="M168" s="39"/>
      <c r="N168" s="206"/>
      <c r="O168" s="207"/>
      <c r="P168" s="71"/>
      <c r="Q168" s="71"/>
      <c r="R168" s="71"/>
      <c r="S168" s="71"/>
      <c r="T168" s="71"/>
      <c r="U168" s="71"/>
      <c r="V168" s="71"/>
      <c r="W168" s="71"/>
      <c r="X168" s="72"/>
      <c r="Y168" s="34"/>
      <c r="Z168" s="34"/>
      <c r="AA168" s="34"/>
      <c r="AB168" s="34"/>
      <c r="AC168" s="34"/>
      <c r="AD168" s="34"/>
      <c r="AE168" s="34"/>
      <c r="AT168" s="17" t="s">
        <v>167</v>
      </c>
      <c r="AU168" s="17" t="s">
        <v>165</v>
      </c>
    </row>
    <row r="169" spans="1:65" s="2" customFormat="1" ht="33" customHeight="1">
      <c r="A169" s="34"/>
      <c r="B169" s="35"/>
      <c r="C169" s="189" t="s">
        <v>9</v>
      </c>
      <c r="D169" s="189" t="s">
        <v>159</v>
      </c>
      <c r="E169" s="190" t="s">
        <v>318</v>
      </c>
      <c r="F169" s="191" t="s">
        <v>319</v>
      </c>
      <c r="G169" s="192" t="s">
        <v>314</v>
      </c>
      <c r="H169" s="193">
        <v>2.1760000000000002</v>
      </c>
      <c r="I169" s="194"/>
      <c r="J169" s="194"/>
      <c r="K169" s="195">
        <f>ROUND(P169*H169,2)</f>
        <v>0</v>
      </c>
      <c r="L169" s="191" t="s">
        <v>163</v>
      </c>
      <c r="M169" s="39"/>
      <c r="N169" s="196" t="s">
        <v>1</v>
      </c>
      <c r="O169" s="197" t="s">
        <v>38</v>
      </c>
      <c r="P169" s="198">
        <f>I169+J169</f>
        <v>0</v>
      </c>
      <c r="Q169" s="198">
        <f>ROUND(I169*H169,2)</f>
        <v>0</v>
      </c>
      <c r="R169" s="198">
        <f>ROUND(J169*H169,2)</f>
        <v>0</v>
      </c>
      <c r="S169" s="71"/>
      <c r="T169" s="199">
        <f>S169*H169</f>
        <v>0</v>
      </c>
      <c r="U169" s="199">
        <v>0</v>
      </c>
      <c r="V169" s="199">
        <f>U169*H169</f>
        <v>0</v>
      </c>
      <c r="W169" s="199">
        <v>0</v>
      </c>
      <c r="X169" s="200">
        <f>W169*H169</f>
        <v>0</v>
      </c>
      <c r="Y169" s="34"/>
      <c r="Z169" s="34"/>
      <c r="AA169" s="34"/>
      <c r="AB169" s="34"/>
      <c r="AC169" s="34"/>
      <c r="AD169" s="34"/>
      <c r="AE169" s="34"/>
      <c r="AR169" s="201" t="s">
        <v>164</v>
      </c>
      <c r="AT169" s="201" t="s">
        <v>159</v>
      </c>
      <c r="AU169" s="201" t="s">
        <v>165</v>
      </c>
      <c r="AY169" s="17" t="s">
        <v>156</v>
      </c>
      <c r="BE169" s="202">
        <f>IF(O169="základní",K169,0)</f>
        <v>0</v>
      </c>
      <c r="BF169" s="202">
        <f>IF(O169="snížená",K169,0)</f>
        <v>0</v>
      </c>
      <c r="BG169" s="202">
        <f>IF(O169="zákl. přenesená",K169,0)</f>
        <v>0</v>
      </c>
      <c r="BH169" s="202">
        <f>IF(O169="sníž. přenesená",K169,0)</f>
        <v>0</v>
      </c>
      <c r="BI169" s="202">
        <f>IF(O169="nulová",K169,0)</f>
        <v>0</v>
      </c>
      <c r="BJ169" s="17" t="s">
        <v>165</v>
      </c>
      <c r="BK169" s="202">
        <f>ROUND(P169*H169,2)</f>
        <v>0</v>
      </c>
      <c r="BL169" s="17" t="s">
        <v>164</v>
      </c>
      <c r="BM169" s="201" t="s">
        <v>1297</v>
      </c>
    </row>
    <row r="170" spans="1:65" s="2" customFormat="1" ht="11.25">
      <c r="A170" s="34"/>
      <c r="B170" s="35"/>
      <c r="C170" s="36"/>
      <c r="D170" s="203" t="s">
        <v>167</v>
      </c>
      <c r="E170" s="36"/>
      <c r="F170" s="204" t="s">
        <v>321</v>
      </c>
      <c r="G170" s="36"/>
      <c r="H170" s="36"/>
      <c r="I170" s="205"/>
      <c r="J170" s="205"/>
      <c r="K170" s="36"/>
      <c r="L170" s="36"/>
      <c r="M170" s="39"/>
      <c r="N170" s="206"/>
      <c r="O170" s="207"/>
      <c r="P170" s="71"/>
      <c r="Q170" s="71"/>
      <c r="R170" s="71"/>
      <c r="S170" s="71"/>
      <c r="T170" s="71"/>
      <c r="U170" s="71"/>
      <c r="V170" s="71"/>
      <c r="W170" s="71"/>
      <c r="X170" s="72"/>
      <c r="Y170" s="34"/>
      <c r="Z170" s="34"/>
      <c r="AA170" s="34"/>
      <c r="AB170" s="34"/>
      <c r="AC170" s="34"/>
      <c r="AD170" s="34"/>
      <c r="AE170" s="34"/>
      <c r="AT170" s="17" t="s">
        <v>167</v>
      </c>
      <c r="AU170" s="17" t="s">
        <v>165</v>
      </c>
    </row>
    <row r="171" spans="1:65" s="14" customFormat="1" ht="11.25">
      <c r="B171" s="219"/>
      <c r="C171" s="220"/>
      <c r="D171" s="210" t="s">
        <v>194</v>
      </c>
      <c r="E171" s="220"/>
      <c r="F171" s="222" t="s">
        <v>1298</v>
      </c>
      <c r="G171" s="220"/>
      <c r="H171" s="223">
        <v>2.1760000000000002</v>
      </c>
      <c r="I171" s="224"/>
      <c r="J171" s="224"/>
      <c r="K171" s="220"/>
      <c r="L171" s="220"/>
      <c r="M171" s="225"/>
      <c r="N171" s="226"/>
      <c r="O171" s="227"/>
      <c r="P171" s="227"/>
      <c r="Q171" s="227"/>
      <c r="R171" s="227"/>
      <c r="S171" s="227"/>
      <c r="T171" s="227"/>
      <c r="U171" s="227"/>
      <c r="V171" s="227"/>
      <c r="W171" s="227"/>
      <c r="X171" s="228"/>
      <c r="AT171" s="229" t="s">
        <v>194</v>
      </c>
      <c r="AU171" s="229" t="s">
        <v>165</v>
      </c>
      <c r="AV171" s="14" t="s">
        <v>165</v>
      </c>
      <c r="AW171" s="14" t="s">
        <v>4</v>
      </c>
      <c r="AX171" s="14" t="s">
        <v>82</v>
      </c>
      <c r="AY171" s="229" t="s">
        <v>156</v>
      </c>
    </row>
    <row r="172" spans="1:65" s="2" customFormat="1" ht="24.2" customHeight="1">
      <c r="A172" s="34"/>
      <c r="B172" s="35"/>
      <c r="C172" s="189" t="s">
        <v>248</v>
      </c>
      <c r="D172" s="189" t="s">
        <v>159</v>
      </c>
      <c r="E172" s="190" t="s">
        <v>324</v>
      </c>
      <c r="F172" s="191" t="s">
        <v>325</v>
      </c>
      <c r="G172" s="192" t="s">
        <v>314</v>
      </c>
      <c r="H172" s="193">
        <v>1.0880000000000001</v>
      </c>
      <c r="I172" s="194"/>
      <c r="J172" s="194"/>
      <c r="K172" s="195">
        <f>ROUND(P172*H172,2)</f>
        <v>0</v>
      </c>
      <c r="L172" s="191" t="s">
        <v>163</v>
      </c>
      <c r="M172" s="39"/>
      <c r="N172" s="196" t="s">
        <v>1</v>
      </c>
      <c r="O172" s="197" t="s">
        <v>38</v>
      </c>
      <c r="P172" s="198">
        <f>I172+J172</f>
        <v>0</v>
      </c>
      <c r="Q172" s="198">
        <f>ROUND(I172*H172,2)</f>
        <v>0</v>
      </c>
      <c r="R172" s="198">
        <f>ROUND(J172*H172,2)</f>
        <v>0</v>
      </c>
      <c r="S172" s="71"/>
      <c r="T172" s="199">
        <f>S172*H172</f>
        <v>0</v>
      </c>
      <c r="U172" s="199">
        <v>0</v>
      </c>
      <c r="V172" s="199">
        <f>U172*H172</f>
        <v>0</v>
      </c>
      <c r="W172" s="199">
        <v>0</v>
      </c>
      <c r="X172" s="200">
        <f>W172*H172</f>
        <v>0</v>
      </c>
      <c r="Y172" s="34"/>
      <c r="Z172" s="34"/>
      <c r="AA172" s="34"/>
      <c r="AB172" s="34"/>
      <c r="AC172" s="34"/>
      <c r="AD172" s="34"/>
      <c r="AE172" s="34"/>
      <c r="AR172" s="201" t="s">
        <v>164</v>
      </c>
      <c r="AT172" s="201" t="s">
        <v>159</v>
      </c>
      <c r="AU172" s="201" t="s">
        <v>165</v>
      </c>
      <c r="AY172" s="17" t="s">
        <v>156</v>
      </c>
      <c r="BE172" s="202">
        <f>IF(O172="základní",K172,0)</f>
        <v>0</v>
      </c>
      <c r="BF172" s="202">
        <f>IF(O172="snížená",K172,0)</f>
        <v>0</v>
      </c>
      <c r="BG172" s="202">
        <f>IF(O172="zákl. přenesená",K172,0)</f>
        <v>0</v>
      </c>
      <c r="BH172" s="202">
        <f>IF(O172="sníž. přenesená",K172,0)</f>
        <v>0</v>
      </c>
      <c r="BI172" s="202">
        <f>IF(O172="nulová",K172,0)</f>
        <v>0</v>
      </c>
      <c r="BJ172" s="17" t="s">
        <v>165</v>
      </c>
      <c r="BK172" s="202">
        <f>ROUND(P172*H172,2)</f>
        <v>0</v>
      </c>
      <c r="BL172" s="17" t="s">
        <v>164</v>
      </c>
      <c r="BM172" s="201" t="s">
        <v>1299</v>
      </c>
    </row>
    <row r="173" spans="1:65" s="2" customFormat="1" ht="11.25">
      <c r="A173" s="34"/>
      <c r="B173" s="35"/>
      <c r="C173" s="36"/>
      <c r="D173" s="203" t="s">
        <v>167</v>
      </c>
      <c r="E173" s="36"/>
      <c r="F173" s="204" t="s">
        <v>327</v>
      </c>
      <c r="G173" s="36"/>
      <c r="H173" s="36"/>
      <c r="I173" s="205"/>
      <c r="J173" s="205"/>
      <c r="K173" s="36"/>
      <c r="L173" s="36"/>
      <c r="M173" s="39"/>
      <c r="N173" s="206"/>
      <c r="O173" s="207"/>
      <c r="P173" s="71"/>
      <c r="Q173" s="71"/>
      <c r="R173" s="71"/>
      <c r="S173" s="71"/>
      <c r="T173" s="71"/>
      <c r="U173" s="71"/>
      <c r="V173" s="71"/>
      <c r="W173" s="71"/>
      <c r="X173" s="72"/>
      <c r="Y173" s="34"/>
      <c r="Z173" s="34"/>
      <c r="AA173" s="34"/>
      <c r="AB173" s="34"/>
      <c r="AC173" s="34"/>
      <c r="AD173" s="34"/>
      <c r="AE173" s="34"/>
      <c r="AT173" s="17" t="s">
        <v>167</v>
      </c>
      <c r="AU173" s="17" t="s">
        <v>165</v>
      </c>
    </row>
    <row r="174" spans="1:65" s="2" customFormat="1" ht="24.2" customHeight="1">
      <c r="A174" s="34"/>
      <c r="B174" s="35"/>
      <c r="C174" s="189" t="s">
        <v>254</v>
      </c>
      <c r="D174" s="189" t="s">
        <v>159</v>
      </c>
      <c r="E174" s="190" t="s">
        <v>329</v>
      </c>
      <c r="F174" s="191" t="s">
        <v>330</v>
      </c>
      <c r="G174" s="192" t="s">
        <v>314</v>
      </c>
      <c r="H174" s="193">
        <v>16.32</v>
      </c>
      <c r="I174" s="194"/>
      <c r="J174" s="194"/>
      <c r="K174" s="195">
        <f>ROUND(P174*H174,2)</f>
        <v>0</v>
      </c>
      <c r="L174" s="191" t="s">
        <v>163</v>
      </c>
      <c r="M174" s="39"/>
      <c r="N174" s="196" t="s">
        <v>1</v>
      </c>
      <c r="O174" s="197" t="s">
        <v>38</v>
      </c>
      <c r="P174" s="198">
        <f>I174+J174</f>
        <v>0</v>
      </c>
      <c r="Q174" s="198">
        <f>ROUND(I174*H174,2)</f>
        <v>0</v>
      </c>
      <c r="R174" s="198">
        <f>ROUND(J174*H174,2)</f>
        <v>0</v>
      </c>
      <c r="S174" s="71"/>
      <c r="T174" s="199">
        <f>S174*H174</f>
        <v>0</v>
      </c>
      <c r="U174" s="199">
        <v>0</v>
      </c>
      <c r="V174" s="199">
        <f>U174*H174</f>
        <v>0</v>
      </c>
      <c r="W174" s="199">
        <v>0</v>
      </c>
      <c r="X174" s="200">
        <f>W174*H174</f>
        <v>0</v>
      </c>
      <c r="Y174" s="34"/>
      <c r="Z174" s="34"/>
      <c r="AA174" s="34"/>
      <c r="AB174" s="34"/>
      <c r="AC174" s="34"/>
      <c r="AD174" s="34"/>
      <c r="AE174" s="34"/>
      <c r="AR174" s="201" t="s">
        <v>164</v>
      </c>
      <c r="AT174" s="201" t="s">
        <v>159</v>
      </c>
      <c r="AU174" s="201" t="s">
        <v>165</v>
      </c>
      <c r="AY174" s="17" t="s">
        <v>156</v>
      </c>
      <c r="BE174" s="202">
        <f>IF(O174="základní",K174,0)</f>
        <v>0</v>
      </c>
      <c r="BF174" s="202">
        <f>IF(O174="snížená",K174,0)</f>
        <v>0</v>
      </c>
      <c r="BG174" s="202">
        <f>IF(O174="zákl. přenesená",K174,0)</f>
        <v>0</v>
      </c>
      <c r="BH174" s="202">
        <f>IF(O174="sníž. přenesená",K174,0)</f>
        <v>0</v>
      </c>
      <c r="BI174" s="202">
        <f>IF(O174="nulová",K174,0)</f>
        <v>0</v>
      </c>
      <c r="BJ174" s="17" t="s">
        <v>165</v>
      </c>
      <c r="BK174" s="202">
        <f>ROUND(P174*H174,2)</f>
        <v>0</v>
      </c>
      <c r="BL174" s="17" t="s">
        <v>164</v>
      </c>
      <c r="BM174" s="201" t="s">
        <v>1300</v>
      </c>
    </row>
    <row r="175" spans="1:65" s="2" customFormat="1" ht="11.25">
      <c r="A175" s="34"/>
      <c r="B175" s="35"/>
      <c r="C175" s="36"/>
      <c r="D175" s="203" t="s">
        <v>167</v>
      </c>
      <c r="E175" s="36"/>
      <c r="F175" s="204" t="s">
        <v>332</v>
      </c>
      <c r="G175" s="36"/>
      <c r="H175" s="36"/>
      <c r="I175" s="205"/>
      <c r="J175" s="205"/>
      <c r="K175" s="36"/>
      <c r="L175" s="36"/>
      <c r="M175" s="39"/>
      <c r="N175" s="206"/>
      <c r="O175" s="207"/>
      <c r="P175" s="71"/>
      <c r="Q175" s="71"/>
      <c r="R175" s="71"/>
      <c r="S175" s="71"/>
      <c r="T175" s="71"/>
      <c r="U175" s="71"/>
      <c r="V175" s="71"/>
      <c r="W175" s="71"/>
      <c r="X175" s="72"/>
      <c r="Y175" s="34"/>
      <c r="Z175" s="34"/>
      <c r="AA175" s="34"/>
      <c r="AB175" s="34"/>
      <c r="AC175" s="34"/>
      <c r="AD175" s="34"/>
      <c r="AE175" s="34"/>
      <c r="AT175" s="17" t="s">
        <v>167</v>
      </c>
      <c r="AU175" s="17" t="s">
        <v>165</v>
      </c>
    </row>
    <row r="176" spans="1:65" s="14" customFormat="1" ht="11.25">
      <c r="B176" s="219"/>
      <c r="C176" s="220"/>
      <c r="D176" s="210" t="s">
        <v>194</v>
      </c>
      <c r="E176" s="220"/>
      <c r="F176" s="222" t="s">
        <v>1301</v>
      </c>
      <c r="G176" s="220"/>
      <c r="H176" s="223">
        <v>16.32</v>
      </c>
      <c r="I176" s="224"/>
      <c r="J176" s="224"/>
      <c r="K176" s="220"/>
      <c r="L176" s="220"/>
      <c r="M176" s="225"/>
      <c r="N176" s="226"/>
      <c r="O176" s="227"/>
      <c r="P176" s="227"/>
      <c r="Q176" s="227"/>
      <c r="R176" s="227"/>
      <c r="S176" s="227"/>
      <c r="T176" s="227"/>
      <c r="U176" s="227"/>
      <c r="V176" s="227"/>
      <c r="W176" s="227"/>
      <c r="X176" s="228"/>
      <c r="AT176" s="229" t="s">
        <v>194</v>
      </c>
      <c r="AU176" s="229" t="s">
        <v>165</v>
      </c>
      <c r="AV176" s="14" t="s">
        <v>165</v>
      </c>
      <c r="AW176" s="14" t="s">
        <v>4</v>
      </c>
      <c r="AX176" s="14" t="s">
        <v>82</v>
      </c>
      <c r="AY176" s="229" t="s">
        <v>156</v>
      </c>
    </row>
    <row r="177" spans="1:65" s="2" customFormat="1" ht="37.9" customHeight="1">
      <c r="A177" s="34"/>
      <c r="B177" s="35"/>
      <c r="C177" s="189" t="s">
        <v>262</v>
      </c>
      <c r="D177" s="189" t="s">
        <v>159</v>
      </c>
      <c r="E177" s="190" t="s">
        <v>335</v>
      </c>
      <c r="F177" s="191" t="s">
        <v>336</v>
      </c>
      <c r="G177" s="192" t="s">
        <v>314</v>
      </c>
      <c r="H177" s="193">
        <v>6.38</v>
      </c>
      <c r="I177" s="194"/>
      <c r="J177" s="194"/>
      <c r="K177" s="195">
        <f>ROUND(P177*H177,2)</f>
        <v>0</v>
      </c>
      <c r="L177" s="191" t="s">
        <v>163</v>
      </c>
      <c r="M177" s="39"/>
      <c r="N177" s="196" t="s">
        <v>1</v>
      </c>
      <c r="O177" s="197" t="s">
        <v>38</v>
      </c>
      <c r="P177" s="198">
        <f>I177+J177</f>
        <v>0</v>
      </c>
      <c r="Q177" s="198">
        <f>ROUND(I177*H177,2)</f>
        <v>0</v>
      </c>
      <c r="R177" s="198">
        <f>ROUND(J177*H177,2)</f>
        <v>0</v>
      </c>
      <c r="S177" s="71"/>
      <c r="T177" s="199">
        <f>S177*H177</f>
        <v>0</v>
      </c>
      <c r="U177" s="199">
        <v>0</v>
      </c>
      <c r="V177" s="199">
        <f>U177*H177</f>
        <v>0</v>
      </c>
      <c r="W177" s="199">
        <v>0</v>
      </c>
      <c r="X177" s="200">
        <f>W177*H177</f>
        <v>0</v>
      </c>
      <c r="Y177" s="34"/>
      <c r="Z177" s="34"/>
      <c r="AA177" s="34"/>
      <c r="AB177" s="34"/>
      <c r="AC177" s="34"/>
      <c r="AD177" s="34"/>
      <c r="AE177" s="34"/>
      <c r="AR177" s="201" t="s">
        <v>164</v>
      </c>
      <c r="AT177" s="201" t="s">
        <v>159</v>
      </c>
      <c r="AU177" s="201" t="s">
        <v>165</v>
      </c>
      <c r="AY177" s="17" t="s">
        <v>156</v>
      </c>
      <c r="BE177" s="202">
        <f>IF(O177="základní",K177,0)</f>
        <v>0</v>
      </c>
      <c r="BF177" s="202">
        <f>IF(O177="snížená",K177,0)</f>
        <v>0</v>
      </c>
      <c r="BG177" s="202">
        <f>IF(O177="zákl. přenesená",K177,0)</f>
        <v>0</v>
      </c>
      <c r="BH177" s="202">
        <f>IF(O177="sníž. přenesená",K177,0)</f>
        <v>0</v>
      </c>
      <c r="BI177" s="202">
        <f>IF(O177="nulová",K177,0)</f>
        <v>0</v>
      </c>
      <c r="BJ177" s="17" t="s">
        <v>165</v>
      </c>
      <c r="BK177" s="202">
        <f>ROUND(P177*H177,2)</f>
        <v>0</v>
      </c>
      <c r="BL177" s="17" t="s">
        <v>164</v>
      </c>
      <c r="BM177" s="201" t="s">
        <v>1302</v>
      </c>
    </row>
    <row r="178" spans="1:65" s="2" customFormat="1" ht="11.25">
      <c r="A178" s="34"/>
      <c r="B178" s="35"/>
      <c r="C178" s="36"/>
      <c r="D178" s="203" t="s">
        <v>167</v>
      </c>
      <c r="E178" s="36"/>
      <c r="F178" s="204" t="s">
        <v>338</v>
      </c>
      <c r="G178" s="36"/>
      <c r="H178" s="36"/>
      <c r="I178" s="205"/>
      <c r="J178" s="205"/>
      <c r="K178" s="36"/>
      <c r="L178" s="36"/>
      <c r="M178" s="39"/>
      <c r="N178" s="206"/>
      <c r="O178" s="207"/>
      <c r="P178" s="71"/>
      <c r="Q178" s="71"/>
      <c r="R178" s="71"/>
      <c r="S178" s="71"/>
      <c r="T178" s="71"/>
      <c r="U178" s="71"/>
      <c r="V178" s="71"/>
      <c r="W178" s="71"/>
      <c r="X178" s="72"/>
      <c r="Y178" s="34"/>
      <c r="Z178" s="34"/>
      <c r="AA178" s="34"/>
      <c r="AB178" s="34"/>
      <c r="AC178" s="34"/>
      <c r="AD178" s="34"/>
      <c r="AE178" s="34"/>
      <c r="AT178" s="17" t="s">
        <v>167</v>
      </c>
      <c r="AU178" s="17" t="s">
        <v>165</v>
      </c>
    </row>
    <row r="179" spans="1:65" s="2" customFormat="1" ht="24.2" customHeight="1">
      <c r="A179" s="34"/>
      <c r="B179" s="35"/>
      <c r="C179" s="189" t="s">
        <v>268</v>
      </c>
      <c r="D179" s="189" t="s">
        <v>159</v>
      </c>
      <c r="E179" s="190" t="s">
        <v>340</v>
      </c>
      <c r="F179" s="191" t="s">
        <v>341</v>
      </c>
      <c r="G179" s="192" t="s">
        <v>314</v>
      </c>
      <c r="H179" s="193">
        <v>1.0880000000000001</v>
      </c>
      <c r="I179" s="194"/>
      <c r="J179" s="194"/>
      <c r="K179" s="195">
        <f>ROUND(P179*H179,2)</f>
        <v>0</v>
      </c>
      <c r="L179" s="191" t="s">
        <v>163</v>
      </c>
      <c r="M179" s="39"/>
      <c r="N179" s="196" t="s">
        <v>1</v>
      </c>
      <c r="O179" s="197" t="s">
        <v>38</v>
      </c>
      <c r="P179" s="198">
        <f>I179+J179</f>
        <v>0</v>
      </c>
      <c r="Q179" s="198">
        <f>ROUND(I179*H179,2)</f>
        <v>0</v>
      </c>
      <c r="R179" s="198">
        <f>ROUND(J179*H179,2)</f>
        <v>0</v>
      </c>
      <c r="S179" s="71"/>
      <c r="T179" s="199">
        <f>S179*H179</f>
        <v>0</v>
      </c>
      <c r="U179" s="199">
        <v>0</v>
      </c>
      <c r="V179" s="199">
        <f>U179*H179</f>
        <v>0</v>
      </c>
      <c r="W179" s="199">
        <v>0</v>
      </c>
      <c r="X179" s="200">
        <f>W179*H179</f>
        <v>0</v>
      </c>
      <c r="Y179" s="34"/>
      <c r="Z179" s="34"/>
      <c r="AA179" s="34"/>
      <c r="AB179" s="34"/>
      <c r="AC179" s="34"/>
      <c r="AD179" s="34"/>
      <c r="AE179" s="34"/>
      <c r="AR179" s="201" t="s">
        <v>164</v>
      </c>
      <c r="AT179" s="201" t="s">
        <v>159</v>
      </c>
      <c r="AU179" s="201" t="s">
        <v>165</v>
      </c>
      <c r="AY179" s="17" t="s">
        <v>156</v>
      </c>
      <c r="BE179" s="202">
        <f>IF(O179="základní",K179,0)</f>
        <v>0</v>
      </c>
      <c r="BF179" s="202">
        <f>IF(O179="snížená",K179,0)</f>
        <v>0</v>
      </c>
      <c r="BG179" s="202">
        <f>IF(O179="zákl. přenesená",K179,0)</f>
        <v>0</v>
      </c>
      <c r="BH179" s="202">
        <f>IF(O179="sníž. přenesená",K179,0)</f>
        <v>0</v>
      </c>
      <c r="BI179" s="202">
        <f>IF(O179="nulová",K179,0)</f>
        <v>0</v>
      </c>
      <c r="BJ179" s="17" t="s">
        <v>165</v>
      </c>
      <c r="BK179" s="202">
        <f>ROUND(P179*H179,2)</f>
        <v>0</v>
      </c>
      <c r="BL179" s="17" t="s">
        <v>164</v>
      </c>
      <c r="BM179" s="201" t="s">
        <v>1303</v>
      </c>
    </row>
    <row r="180" spans="1:65" s="2" customFormat="1" ht="11.25">
      <c r="A180" s="34"/>
      <c r="B180" s="35"/>
      <c r="C180" s="36"/>
      <c r="D180" s="203" t="s">
        <v>167</v>
      </c>
      <c r="E180" s="36"/>
      <c r="F180" s="204" t="s">
        <v>343</v>
      </c>
      <c r="G180" s="36"/>
      <c r="H180" s="36"/>
      <c r="I180" s="205"/>
      <c r="J180" s="205"/>
      <c r="K180" s="36"/>
      <c r="L180" s="36"/>
      <c r="M180" s="39"/>
      <c r="N180" s="206"/>
      <c r="O180" s="207"/>
      <c r="P180" s="71"/>
      <c r="Q180" s="71"/>
      <c r="R180" s="71"/>
      <c r="S180" s="71"/>
      <c r="T180" s="71"/>
      <c r="U180" s="71"/>
      <c r="V180" s="71"/>
      <c r="W180" s="71"/>
      <c r="X180" s="72"/>
      <c r="Y180" s="34"/>
      <c r="Z180" s="34"/>
      <c r="AA180" s="34"/>
      <c r="AB180" s="34"/>
      <c r="AC180" s="34"/>
      <c r="AD180" s="34"/>
      <c r="AE180" s="34"/>
      <c r="AT180" s="17" t="s">
        <v>167</v>
      </c>
      <c r="AU180" s="17" t="s">
        <v>165</v>
      </c>
    </row>
    <row r="181" spans="1:65" s="12" customFormat="1" ht="22.9" customHeight="1">
      <c r="B181" s="172"/>
      <c r="C181" s="173"/>
      <c r="D181" s="174" t="s">
        <v>73</v>
      </c>
      <c r="E181" s="187" t="s">
        <v>344</v>
      </c>
      <c r="F181" s="187" t="s">
        <v>345</v>
      </c>
      <c r="G181" s="173"/>
      <c r="H181" s="173"/>
      <c r="I181" s="176"/>
      <c r="J181" s="176"/>
      <c r="K181" s="188">
        <f>BK181</f>
        <v>0</v>
      </c>
      <c r="L181" s="173"/>
      <c r="M181" s="178"/>
      <c r="N181" s="179"/>
      <c r="O181" s="180"/>
      <c r="P181" s="180"/>
      <c r="Q181" s="181">
        <f>SUM(Q182:Q183)</f>
        <v>0</v>
      </c>
      <c r="R181" s="181">
        <f>SUM(R182:R183)</f>
        <v>0</v>
      </c>
      <c r="S181" s="180"/>
      <c r="T181" s="182">
        <f>SUM(T182:T183)</f>
        <v>0</v>
      </c>
      <c r="U181" s="180"/>
      <c r="V181" s="182">
        <f>SUM(V182:V183)</f>
        <v>0</v>
      </c>
      <c r="W181" s="180"/>
      <c r="X181" s="183">
        <f>SUM(X182:X183)</f>
        <v>0</v>
      </c>
      <c r="AR181" s="184" t="s">
        <v>82</v>
      </c>
      <c r="AT181" s="185" t="s">
        <v>73</v>
      </c>
      <c r="AU181" s="185" t="s">
        <v>82</v>
      </c>
      <c r="AY181" s="184" t="s">
        <v>156</v>
      </c>
      <c r="BK181" s="186">
        <f>SUM(BK182:BK183)</f>
        <v>0</v>
      </c>
    </row>
    <row r="182" spans="1:65" s="2" customFormat="1" ht="24">
      <c r="A182" s="34"/>
      <c r="B182" s="35"/>
      <c r="C182" s="189" t="s">
        <v>273</v>
      </c>
      <c r="D182" s="189" t="s">
        <v>159</v>
      </c>
      <c r="E182" s="190" t="s">
        <v>347</v>
      </c>
      <c r="F182" s="191" t="s">
        <v>348</v>
      </c>
      <c r="G182" s="192" t="s">
        <v>314</v>
      </c>
      <c r="H182" s="193">
        <v>1.244</v>
      </c>
      <c r="I182" s="194"/>
      <c r="J182" s="194"/>
      <c r="K182" s="195">
        <f>ROUND(P182*H182,2)</f>
        <v>0</v>
      </c>
      <c r="L182" s="191" t="s">
        <v>163</v>
      </c>
      <c r="M182" s="39"/>
      <c r="N182" s="196" t="s">
        <v>1</v>
      </c>
      <c r="O182" s="197" t="s">
        <v>38</v>
      </c>
      <c r="P182" s="198">
        <f>I182+J182</f>
        <v>0</v>
      </c>
      <c r="Q182" s="198">
        <f>ROUND(I182*H182,2)</f>
        <v>0</v>
      </c>
      <c r="R182" s="198">
        <f>ROUND(J182*H182,2)</f>
        <v>0</v>
      </c>
      <c r="S182" s="71"/>
      <c r="T182" s="199">
        <f>S182*H182</f>
        <v>0</v>
      </c>
      <c r="U182" s="199">
        <v>0</v>
      </c>
      <c r="V182" s="199">
        <f>U182*H182</f>
        <v>0</v>
      </c>
      <c r="W182" s="199">
        <v>0</v>
      </c>
      <c r="X182" s="200">
        <f>W182*H182</f>
        <v>0</v>
      </c>
      <c r="Y182" s="34"/>
      <c r="Z182" s="34"/>
      <c r="AA182" s="34"/>
      <c r="AB182" s="34"/>
      <c r="AC182" s="34"/>
      <c r="AD182" s="34"/>
      <c r="AE182" s="34"/>
      <c r="AR182" s="201" t="s">
        <v>164</v>
      </c>
      <c r="AT182" s="201" t="s">
        <v>159</v>
      </c>
      <c r="AU182" s="201" t="s">
        <v>165</v>
      </c>
      <c r="AY182" s="17" t="s">
        <v>156</v>
      </c>
      <c r="BE182" s="202">
        <f>IF(O182="základní",K182,0)</f>
        <v>0</v>
      </c>
      <c r="BF182" s="202">
        <f>IF(O182="snížená",K182,0)</f>
        <v>0</v>
      </c>
      <c r="BG182" s="202">
        <f>IF(O182="zákl. přenesená",K182,0)</f>
        <v>0</v>
      </c>
      <c r="BH182" s="202">
        <f>IF(O182="sníž. přenesená",K182,0)</f>
        <v>0</v>
      </c>
      <c r="BI182" s="202">
        <f>IF(O182="nulová",K182,0)</f>
        <v>0</v>
      </c>
      <c r="BJ182" s="17" t="s">
        <v>165</v>
      </c>
      <c r="BK182" s="202">
        <f>ROUND(P182*H182,2)</f>
        <v>0</v>
      </c>
      <c r="BL182" s="17" t="s">
        <v>164</v>
      </c>
      <c r="BM182" s="201" t="s">
        <v>1304</v>
      </c>
    </row>
    <row r="183" spans="1:65" s="2" customFormat="1" ht="11.25">
      <c r="A183" s="34"/>
      <c r="B183" s="35"/>
      <c r="C183" s="36"/>
      <c r="D183" s="203" t="s">
        <v>167</v>
      </c>
      <c r="E183" s="36"/>
      <c r="F183" s="204" t="s">
        <v>350</v>
      </c>
      <c r="G183" s="36"/>
      <c r="H183" s="36"/>
      <c r="I183" s="205"/>
      <c r="J183" s="205"/>
      <c r="K183" s="36"/>
      <c r="L183" s="36"/>
      <c r="M183" s="39"/>
      <c r="N183" s="206"/>
      <c r="O183" s="207"/>
      <c r="P183" s="71"/>
      <c r="Q183" s="71"/>
      <c r="R183" s="71"/>
      <c r="S183" s="71"/>
      <c r="T183" s="71"/>
      <c r="U183" s="71"/>
      <c r="V183" s="71"/>
      <c r="W183" s="71"/>
      <c r="X183" s="72"/>
      <c r="Y183" s="34"/>
      <c r="Z183" s="34"/>
      <c r="AA183" s="34"/>
      <c r="AB183" s="34"/>
      <c r="AC183" s="34"/>
      <c r="AD183" s="34"/>
      <c r="AE183" s="34"/>
      <c r="AT183" s="17" t="s">
        <v>167</v>
      </c>
      <c r="AU183" s="17" t="s">
        <v>165</v>
      </c>
    </row>
    <row r="184" spans="1:65" s="12" customFormat="1" ht="25.9" customHeight="1">
      <c r="B184" s="172"/>
      <c r="C184" s="173"/>
      <c r="D184" s="174" t="s">
        <v>73</v>
      </c>
      <c r="E184" s="175" t="s">
        <v>356</v>
      </c>
      <c r="F184" s="175" t="s">
        <v>357</v>
      </c>
      <c r="G184" s="173"/>
      <c r="H184" s="173"/>
      <c r="I184" s="176"/>
      <c r="J184" s="176"/>
      <c r="K184" s="177">
        <f>BK184</f>
        <v>0</v>
      </c>
      <c r="L184" s="173"/>
      <c r="M184" s="178"/>
      <c r="N184" s="179"/>
      <c r="O184" s="180"/>
      <c r="P184" s="180"/>
      <c r="Q184" s="181">
        <f>Q185+Q190+Q205+Q218+Q236+Q249+Q264</f>
        <v>0</v>
      </c>
      <c r="R184" s="181">
        <f>R185+R190+R205+R218+R236+R249+R264</f>
        <v>0</v>
      </c>
      <c r="S184" s="180"/>
      <c r="T184" s="182">
        <f>T185+T190+T205+T218+T236+T249+T264</f>
        <v>0</v>
      </c>
      <c r="U184" s="180"/>
      <c r="V184" s="182">
        <f>V185+V190+V205+V218+V236+V249+V264</f>
        <v>0.37619900000000001</v>
      </c>
      <c r="W184" s="180"/>
      <c r="X184" s="183">
        <f>X185+X190+X205+X218+X236+X249+X264</f>
        <v>0.38805000000000001</v>
      </c>
      <c r="AR184" s="184" t="s">
        <v>165</v>
      </c>
      <c r="AT184" s="185" t="s">
        <v>73</v>
      </c>
      <c r="AU184" s="185" t="s">
        <v>74</v>
      </c>
      <c r="AY184" s="184" t="s">
        <v>156</v>
      </c>
      <c r="BK184" s="186">
        <f>BK185+BK190+BK205+BK218+BK236+BK249+BK264</f>
        <v>0</v>
      </c>
    </row>
    <row r="185" spans="1:65" s="12" customFormat="1" ht="22.9" customHeight="1">
      <c r="B185" s="172"/>
      <c r="C185" s="173"/>
      <c r="D185" s="174" t="s">
        <v>73</v>
      </c>
      <c r="E185" s="187" t="s">
        <v>370</v>
      </c>
      <c r="F185" s="187" t="s">
        <v>371</v>
      </c>
      <c r="G185" s="173"/>
      <c r="H185" s="173"/>
      <c r="I185" s="176"/>
      <c r="J185" s="176"/>
      <c r="K185" s="188">
        <f>BK185</f>
        <v>0</v>
      </c>
      <c r="L185" s="173"/>
      <c r="M185" s="178"/>
      <c r="N185" s="179"/>
      <c r="O185" s="180"/>
      <c r="P185" s="180"/>
      <c r="Q185" s="181">
        <f>SUM(Q186:Q189)</f>
        <v>0</v>
      </c>
      <c r="R185" s="181">
        <f>SUM(R186:R189)</f>
        <v>0</v>
      </c>
      <c r="S185" s="180"/>
      <c r="T185" s="182">
        <f>SUM(T186:T189)</f>
        <v>0</v>
      </c>
      <c r="U185" s="180"/>
      <c r="V185" s="182">
        <f>SUM(V186:V189)</f>
        <v>3.8159999999999999E-3</v>
      </c>
      <c r="W185" s="180"/>
      <c r="X185" s="183">
        <f>SUM(X186:X189)</f>
        <v>0</v>
      </c>
      <c r="AR185" s="184" t="s">
        <v>165</v>
      </c>
      <c r="AT185" s="185" t="s">
        <v>73</v>
      </c>
      <c r="AU185" s="185" t="s">
        <v>82</v>
      </c>
      <c r="AY185" s="184" t="s">
        <v>156</v>
      </c>
      <c r="BK185" s="186">
        <f>SUM(BK186:BK189)</f>
        <v>0</v>
      </c>
    </row>
    <row r="186" spans="1:65" s="2" customFormat="1" ht="33" customHeight="1">
      <c r="A186" s="34"/>
      <c r="B186" s="35"/>
      <c r="C186" s="189" t="s">
        <v>8</v>
      </c>
      <c r="D186" s="189" t="s">
        <v>159</v>
      </c>
      <c r="E186" s="190" t="s">
        <v>373</v>
      </c>
      <c r="F186" s="191" t="s">
        <v>374</v>
      </c>
      <c r="G186" s="192" t="s">
        <v>180</v>
      </c>
      <c r="H186" s="193">
        <v>1</v>
      </c>
      <c r="I186" s="194"/>
      <c r="J186" s="194"/>
      <c r="K186" s="195">
        <f>ROUND(P186*H186,2)</f>
        <v>0</v>
      </c>
      <c r="L186" s="191" t="s">
        <v>163</v>
      </c>
      <c r="M186" s="39"/>
      <c r="N186" s="196" t="s">
        <v>1</v>
      </c>
      <c r="O186" s="197" t="s">
        <v>38</v>
      </c>
      <c r="P186" s="198">
        <f>I186+J186</f>
        <v>0</v>
      </c>
      <c r="Q186" s="198">
        <f>ROUND(I186*H186,2)</f>
        <v>0</v>
      </c>
      <c r="R186" s="198">
        <f>ROUND(J186*H186,2)</f>
        <v>0</v>
      </c>
      <c r="S186" s="71"/>
      <c r="T186" s="199">
        <f>S186*H186</f>
        <v>0</v>
      </c>
      <c r="U186" s="199">
        <v>4.4999999999999999E-4</v>
      </c>
      <c r="V186" s="199">
        <f>U186*H186</f>
        <v>4.4999999999999999E-4</v>
      </c>
      <c r="W186" s="199">
        <v>0</v>
      </c>
      <c r="X186" s="200">
        <f>W186*H186</f>
        <v>0</v>
      </c>
      <c r="Y186" s="34"/>
      <c r="Z186" s="34"/>
      <c r="AA186" s="34"/>
      <c r="AB186" s="34"/>
      <c r="AC186" s="34"/>
      <c r="AD186" s="34"/>
      <c r="AE186" s="34"/>
      <c r="AR186" s="201" t="s">
        <v>248</v>
      </c>
      <c r="AT186" s="201" t="s">
        <v>159</v>
      </c>
      <c r="AU186" s="201" t="s">
        <v>165</v>
      </c>
      <c r="AY186" s="17" t="s">
        <v>156</v>
      </c>
      <c r="BE186" s="202">
        <f>IF(O186="základní",K186,0)</f>
        <v>0</v>
      </c>
      <c r="BF186" s="202">
        <f>IF(O186="snížená",K186,0)</f>
        <v>0</v>
      </c>
      <c r="BG186" s="202">
        <f>IF(O186="zákl. přenesená",K186,0)</f>
        <v>0</v>
      </c>
      <c r="BH186" s="202">
        <f>IF(O186="sníž. přenesená",K186,0)</f>
        <v>0</v>
      </c>
      <c r="BI186" s="202">
        <f>IF(O186="nulová",K186,0)</f>
        <v>0</v>
      </c>
      <c r="BJ186" s="17" t="s">
        <v>165</v>
      </c>
      <c r="BK186" s="202">
        <f>ROUND(P186*H186,2)</f>
        <v>0</v>
      </c>
      <c r="BL186" s="17" t="s">
        <v>248</v>
      </c>
      <c r="BM186" s="201" t="s">
        <v>1305</v>
      </c>
    </row>
    <row r="187" spans="1:65" s="2" customFormat="1" ht="11.25">
      <c r="A187" s="34"/>
      <c r="B187" s="35"/>
      <c r="C187" s="36"/>
      <c r="D187" s="203" t="s">
        <v>167</v>
      </c>
      <c r="E187" s="36"/>
      <c r="F187" s="204" t="s">
        <v>376</v>
      </c>
      <c r="G187" s="36"/>
      <c r="H187" s="36"/>
      <c r="I187" s="205"/>
      <c r="J187" s="205"/>
      <c r="K187" s="36"/>
      <c r="L187" s="36"/>
      <c r="M187" s="39"/>
      <c r="N187" s="206"/>
      <c r="O187" s="207"/>
      <c r="P187" s="71"/>
      <c r="Q187" s="71"/>
      <c r="R187" s="71"/>
      <c r="S187" s="71"/>
      <c r="T187" s="71"/>
      <c r="U187" s="71"/>
      <c r="V187" s="71"/>
      <c r="W187" s="71"/>
      <c r="X187" s="72"/>
      <c r="Y187" s="34"/>
      <c r="Z187" s="34"/>
      <c r="AA187" s="34"/>
      <c r="AB187" s="34"/>
      <c r="AC187" s="34"/>
      <c r="AD187" s="34"/>
      <c r="AE187" s="34"/>
      <c r="AT187" s="17" t="s">
        <v>167</v>
      </c>
      <c r="AU187" s="17" t="s">
        <v>165</v>
      </c>
    </row>
    <row r="188" spans="1:65" s="2" customFormat="1" ht="24.2" customHeight="1">
      <c r="A188" s="34"/>
      <c r="B188" s="35"/>
      <c r="C188" s="241" t="s">
        <v>284</v>
      </c>
      <c r="D188" s="241" t="s">
        <v>242</v>
      </c>
      <c r="E188" s="242" t="s">
        <v>378</v>
      </c>
      <c r="F188" s="243" t="s">
        <v>379</v>
      </c>
      <c r="G188" s="244" t="s">
        <v>180</v>
      </c>
      <c r="H188" s="245">
        <v>1.02</v>
      </c>
      <c r="I188" s="246"/>
      <c r="J188" s="247"/>
      <c r="K188" s="248">
        <f>ROUND(P188*H188,2)</f>
        <v>0</v>
      </c>
      <c r="L188" s="243" t="s">
        <v>163</v>
      </c>
      <c r="M188" s="249"/>
      <c r="N188" s="250" t="s">
        <v>1</v>
      </c>
      <c r="O188" s="197" t="s">
        <v>38</v>
      </c>
      <c r="P188" s="198">
        <f>I188+J188</f>
        <v>0</v>
      </c>
      <c r="Q188" s="198">
        <f>ROUND(I188*H188,2)</f>
        <v>0</v>
      </c>
      <c r="R188" s="198">
        <f>ROUND(J188*H188,2)</f>
        <v>0</v>
      </c>
      <c r="S188" s="71"/>
      <c r="T188" s="199">
        <f>S188*H188</f>
        <v>0</v>
      </c>
      <c r="U188" s="199">
        <v>3.3E-3</v>
      </c>
      <c r="V188" s="199">
        <f>U188*H188</f>
        <v>3.3660000000000001E-3</v>
      </c>
      <c r="W188" s="199">
        <v>0</v>
      </c>
      <c r="X188" s="200">
        <f>W188*H188</f>
        <v>0</v>
      </c>
      <c r="Y188" s="34"/>
      <c r="Z188" s="34"/>
      <c r="AA188" s="34"/>
      <c r="AB188" s="34"/>
      <c r="AC188" s="34"/>
      <c r="AD188" s="34"/>
      <c r="AE188" s="34"/>
      <c r="AR188" s="201" t="s">
        <v>346</v>
      </c>
      <c r="AT188" s="201" t="s">
        <v>242</v>
      </c>
      <c r="AU188" s="201" t="s">
        <v>165</v>
      </c>
      <c r="AY188" s="17" t="s">
        <v>156</v>
      </c>
      <c r="BE188" s="202">
        <f>IF(O188="základní",K188,0)</f>
        <v>0</v>
      </c>
      <c r="BF188" s="202">
        <f>IF(O188="snížená",K188,0)</f>
        <v>0</v>
      </c>
      <c r="BG188" s="202">
        <f>IF(O188="zákl. přenesená",K188,0)</f>
        <v>0</v>
      </c>
      <c r="BH188" s="202">
        <f>IF(O188="sníž. přenesená",K188,0)</f>
        <v>0</v>
      </c>
      <c r="BI188" s="202">
        <f>IF(O188="nulová",K188,0)</f>
        <v>0</v>
      </c>
      <c r="BJ188" s="17" t="s">
        <v>165</v>
      </c>
      <c r="BK188" s="202">
        <f>ROUND(P188*H188,2)</f>
        <v>0</v>
      </c>
      <c r="BL188" s="17" t="s">
        <v>248</v>
      </c>
      <c r="BM188" s="201" t="s">
        <v>1306</v>
      </c>
    </row>
    <row r="189" spans="1:65" s="14" customFormat="1" ht="11.25">
      <c r="B189" s="219"/>
      <c r="C189" s="220"/>
      <c r="D189" s="210" t="s">
        <v>194</v>
      </c>
      <c r="E189" s="220"/>
      <c r="F189" s="222" t="s">
        <v>381</v>
      </c>
      <c r="G189" s="220"/>
      <c r="H189" s="223">
        <v>1.02</v>
      </c>
      <c r="I189" s="224"/>
      <c r="J189" s="224"/>
      <c r="K189" s="220"/>
      <c r="L189" s="220"/>
      <c r="M189" s="225"/>
      <c r="N189" s="226"/>
      <c r="O189" s="227"/>
      <c r="P189" s="227"/>
      <c r="Q189" s="227"/>
      <c r="R189" s="227"/>
      <c r="S189" s="227"/>
      <c r="T189" s="227"/>
      <c r="U189" s="227"/>
      <c r="V189" s="227"/>
      <c r="W189" s="227"/>
      <c r="X189" s="228"/>
      <c r="AT189" s="229" t="s">
        <v>194</v>
      </c>
      <c r="AU189" s="229" t="s">
        <v>165</v>
      </c>
      <c r="AV189" s="14" t="s">
        <v>165</v>
      </c>
      <c r="AW189" s="14" t="s">
        <v>4</v>
      </c>
      <c r="AX189" s="14" t="s">
        <v>82</v>
      </c>
      <c r="AY189" s="229" t="s">
        <v>156</v>
      </c>
    </row>
    <row r="190" spans="1:65" s="12" customFormat="1" ht="22.9" customHeight="1">
      <c r="B190" s="172"/>
      <c r="C190" s="173"/>
      <c r="D190" s="174" t="s">
        <v>73</v>
      </c>
      <c r="E190" s="187" t="s">
        <v>382</v>
      </c>
      <c r="F190" s="187" t="s">
        <v>383</v>
      </c>
      <c r="G190" s="173"/>
      <c r="H190" s="173"/>
      <c r="I190" s="176"/>
      <c r="J190" s="176"/>
      <c r="K190" s="188">
        <f>BK190</f>
        <v>0</v>
      </c>
      <c r="L190" s="173"/>
      <c r="M190" s="178"/>
      <c r="N190" s="179"/>
      <c r="O190" s="180"/>
      <c r="P190" s="180"/>
      <c r="Q190" s="181">
        <f>SUM(Q191:Q204)</f>
        <v>0</v>
      </c>
      <c r="R190" s="181">
        <f>SUM(R191:R204)</f>
        <v>0</v>
      </c>
      <c r="S190" s="180"/>
      <c r="T190" s="182">
        <f>SUM(T191:T204)</f>
        <v>0</v>
      </c>
      <c r="U190" s="180"/>
      <c r="V190" s="182">
        <f>SUM(V191:V204)</f>
        <v>0.30835999999999997</v>
      </c>
      <c r="W190" s="180"/>
      <c r="X190" s="183">
        <f>SUM(X191:X204)</f>
        <v>0.35499999999999998</v>
      </c>
      <c r="AR190" s="184" t="s">
        <v>165</v>
      </c>
      <c r="AT190" s="185" t="s">
        <v>73</v>
      </c>
      <c r="AU190" s="185" t="s">
        <v>82</v>
      </c>
      <c r="AY190" s="184" t="s">
        <v>156</v>
      </c>
      <c r="BK190" s="186">
        <f>SUM(BK191:BK204)</f>
        <v>0</v>
      </c>
    </row>
    <row r="191" spans="1:65" s="2" customFormat="1" ht="24.2" customHeight="1">
      <c r="A191" s="34"/>
      <c r="B191" s="35"/>
      <c r="C191" s="189" t="s">
        <v>292</v>
      </c>
      <c r="D191" s="189" t="s">
        <v>159</v>
      </c>
      <c r="E191" s="190" t="s">
        <v>385</v>
      </c>
      <c r="F191" s="191" t="s">
        <v>386</v>
      </c>
      <c r="G191" s="192" t="s">
        <v>162</v>
      </c>
      <c r="H191" s="193">
        <v>1</v>
      </c>
      <c r="I191" s="194"/>
      <c r="J191" s="194"/>
      <c r="K191" s="195">
        <f>ROUND(P191*H191,2)</f>
        <v>0</v>
      </c>
      <c r="L191" s="191" t="s">
        <v>163</v>
      </c>
      <c r="M191" s="39"/>
      <c r="N191" s="196" t="s">
        <v>1</v>
      </c>
      <c r="O191" s="197" t="s">
        <v>38</v>
      </c>
      <c r="P191" s="198">
        <f>I191+J191</f>
        <v>0</v>
      </c>
      <c r="Q191" s="198">
        <f>ROUND(I191*H191,2)</f>
        <v>0</v>
      </c>
      <c r="R191" s="198">
        <f>ROUND(J191*H191,2)</f>
        <v>0</v>
      </c>
      <c r="S191" s="71"/>
      <c r="T191" s="199">
        <f>S191*H191</f>
        <v>0</v>
      </c>
      <c r="U191" s="199">
        <v>9.0000000000000006E-5</v>
      </c>
      <c r="V191" s="199">
        <f>U191*H191</f>
        <v>9.0000000000000006E-5</v>
      </c>
      <c r="W191" s="199">
        <v>0.35499999999999998</v>
      </c>
      <c r="X191" s="200">
        <f>W191*H191</f>
        <v>0.35499999999999998</v>
      </c>
      <c r="Y191" s="34"/>
      <c r="Z191" s="34"/>
      <c r="AA191" s="34"/>
      <c r="AB191" s="34"/>
      <c r="AC191" s="34"/>
      <c r="AD191" s="34"/>
      <c r="AE191" s="34"/>
      <c r="AR191" s="201" t="s">
        <v>248</v>
      </c>
      <c r="AT191" s="201" t="s">
        <v>159</v>
      </c>
      <c r="AU191" s="201" t="s">
        <v>165</v>
      </c>
      <c r="AY191" s="17" t="s">
        <v>156</v>
      </c>
      <c r="BE191" s="202">
        <f>IF(O191="základní",K191,0)</f>
        <v>0</v>
      </c>
      <c r="BF191" s="202">
        <f>IF(O191="snížená",K191,0)</f>
        <v>0</v>
      </c>
      <c r="BG191" s="202">
        <f>IF(O191="zákl. přenesená",K191,0)</f>
        <v>0</v>
      </c>
      <c r="BH191" s="202">
        <f>IF(O191="sníž. přenesená",K191,0)</f>
        <v>0</v>
      </c>
      <c r="BI191" s="202">
        <f>IF(O191="nulová",K191,0)</f>
        <v>0</v>
      </c>
      <c r="BJ191" s="17" t="s">
        <v>165</v>
      </c>
      <c r="BK191" s="202">
        <f>ROUND(P191*H191,2)</f>
        <v>0</v>
      </c>
      <c r="BL191" s="17" t="s">
        <v>248</v>
      </c>
      <c r="BM191" s="201" t="s">
        <v>1307</v>
      </c>
    </row>
    <row r="192" spans="1:65" s="2" customFormat="1" ht="11.25">
      <c r="A192" s="34"/>
      <c r="B192" s="35"/>
      <c r="C192" s="36"/>
      <c r="D192" s="203" t="s">
        <v>167</v>
      </c>
      <c r="E192" s="36"/>
      <c r="F192" s="204" t="s">
        <v>388</v>
      </c>
      <c r="G192" s="36"/>
      <c r="H192" s="36"/>
      <c r="I192" s="205"/>
      <c r="J192" s="205"/>
      <c r="K192" s="36"/>
      <c r="L192" s="36"/>
      <c r="M192" s="39"/>
      <c r="N192" s="206"/>
      <c r="O192" s="207"/>
      <c r="P192" s="71"/>
      <c r="Q192" s="71"/>
      <c r="R192" s="71"/>
      <c r="S192" s="71"/>
      <c r="T192" s="71"/>
      <c r="U192" s="71"/>
      <c r="V192" s="71"/>
      <c r="W192" s="71"/>
      <c r="X192" s="72"/>
      <c r="Y192" s="34"/>
      <c r="Z192" s="34"/>
      <c r="AA192" s="34"/>
      <c r="AB192" s="34"/>
      <c r="AC192" s="34"/>
      <c r="AD192" s="34"/>
      <c r="AE192" s="34"/>
      <c r="AT192" s="17" t="s">
        <v>167</v>
      </c>
      <c r="AU192" s="17" t="s">
        <v>165</v>
      </c>
    </row>
    <row r="193" spans="1:65" s="2" customFormat="1" ht="24.2" customHeight="1">
      <c r="A193" s="34"/>
      <c r="B193" s="35"/>
      <c r="C193" s="189" t="s">
        <v>278</v>
      </c>
      <c r="D193" s="189" t="s">
        <v>159</v>
      </c>
      <c r="E193" s="190" t="s">
        <v>390</v>
      </c>
      <c r="F193" s="191" t="s">
        <v>391</v>
      </c>
      <c r="G193" s="192" t="s">
        <v>175</v>
      </c>
      <c r="H193" s="193">
        <v>1</v>
      </c>
      <c r="I193" s="194"/>
      <c r="J193" s="194"/>
      <c r="K193" s="195">
        <f>ROUND(P193*H193,2)</f>
        <v>0</v>
      </c>
      <c r="L193" s="191" t="s">
        <v>163</v>
      </c>
      <c r="M193" s="39"/>
      <c r="N193" s="196" t="s">
        <v>1</v>
      </c>
      <c r="O193" s="197" t="s">
        <v>38</v>
      </c>
      <c r="P193" s="198">
        <f>I193+J193</f>
        <v>0</v>
      </c>
      <c r="Q193" s="198">
        <f>ROUND(I193*H193,2)</f>
        <v>0</v>
      </c>
      <c r="R193" s="198">
        <f>ROUND(J193*H193,2)</f>
        <v>0</v>
      </c>
      <c r="S193" s="71"/>
      <c r="T193" s="199">
        <f>S193*H193</f>
        <v>0</v>
      </c>
      <c r="U193" s="199">
        <v>1.027E-2</v>
      </c>
      <c r="V193" s="199">
        <f>U193*H193</f>
        <v>1.027E-2</v>
      </c>
      <c r="W193" s="199">
        <v>0</v>
      </c>
      <c r="X193" s="200">
        <f>W193*H193</f>
        <v>0</v>
      </c>
      <c r="Y193" s="34"/>
      <c r="Z193" s="34"/>
      <c r="AA193" s="34"/>
      <c r="AB193" s="34"/>
      <c r="AC193" s="34"/>
      <c r="AD193" s="34"/>
      <c r="AE193" s="34"/>
      <c r="AR193" s="201" t="s">
        <v>248</v>
      </c>
      <c r="AT193" s="201" t="s">
        <v>159</v>
      </c>
      <c r="AU193" s="201" t="s">
        <v>165</v>
      </c>
      <c r="AY193" s="17" t="s">
        <v>156</v>
      </c>
      <c r="BE193" s="202">
        <f>IF(O193="základní",K193,0)</f>
        <v>0</v>
      </c>
      <c r="BF193" s="202">
        <f>IF(O193="snížená",K193,0)</f>
        <v>0</v>
      </c>
      <c r="BG193" s="202">
        <f>IF(O193="zákl. přenesená",K193,0)</f>
        <v>0</v>
      </c>
      <c r="BH193" s="202">
        <f>IF(O193="sníž. přenesená",K193,0)</f>
        <v>0</v>
      </c>
      <c r="BI193" s="202">
        <f>IF(O193="nulová",K193,0)</f>
        <v>0</v>
      </c>
      <c r="BJ193" s="17" t="s">
        <v>165</v>
      </c>
      <c r="BK193" s="202">
        <f>ROUND(P193*H193,2)</f>
        <v>0</v>
      </c>
      <c r="BL193" s="17" t="s">
        <v>248</v>
      </c>
      <c r="BM193" s="201" t="s">
        <v>1308</v>
      </c>
    </row>
    <row r="194" spans="1:65" s="2" customFormat="1" ht="11.25">
      <c r="A194" s="34"/>
      <c r="B194" s="35"/>
      <c r="C194" s="36"/>
      <c r="D194" s="203" t="s">
        <v>167</v>
      </c>
      <c r="E194" s="36"/>
      <c r="F194" s="204" t="s">
        <v>393</v>
      </c>
      <c r="G194" s="36"/>
      <c r="H194" s="36"/>
      <c r="I194" s="205"/>
      <c r="J194" s="205"/>
      <c r="K194" s="36"/>
      <c r="L194" s="36"/>
      <c r="M194" s="39"/>
      <c r="N194" s="206"/>
      <c r="O194" s="207"/>
      <c r="P194" s="71"/>
      <c r="Q194" s="71"/>
      <c r="R194" s="71"/>
      <c r="S194" s="71"/>
      <c r="T194" s="71"/>
      <c r="U194" s="71"/>
      <c r="V194" s="71"/>
      <c r="W194" s="71"/>
      <c r="X194" s="72"/>
      <c r="Y194" s="34"/>
      <c r="Z194" s="34"/>
      <c r="AA194" s="34"/>
      <c r="AB194" s="34"/>
      <c r="AC194" s="34"/>
      <c r="AD194" s="34"/>
      <c r="AE194" s="34"/>
      <c r="AT194" s="17" t="s">
        <v>167</v>
      </c>
      <c r="AU194" s="17" t="s">
        <v>165</v>
      </c>
    </row>
    <row r="195" spans="1:65" s="2" customFormat="1" ht="24.2" customHeight="1">
      <c r="A195" s="34"/>
      <c r="B195" s="35"/>
      <c r="C195" s="241" t="s">
        <v>304</v>
      </c>
      <c r="D195" s="241" t="s">
        <v>242</v>
      </c>
      <c r="E195" s="242" t="s">
        <v>395</v>
      </c>
      <c r="F195" s="243" t="s">
        <v>396</v>
      </c>
      <c r="G195" s="244" t="s">
        <v>162</v>
      </c>
      <c r="H195" s="245">
        <v>1</v>
      </c>
      <c r="I195" s="246"/>
      <c r="J195" s="247"/>
      <c r="K195" s="248">
        <f>ROUND(P195*H195,2)</f>
        <v>0</v>
      </c>
      <c r="L195" s="243" t="s">
        <v>163</v>
      </c>
      <c r="M195" s="249"/>
      <c r="N195" s="250" t="s">
        <v>1</v>
      </c>
      <c r="O195" s="197" t="s">
        <v>38</v>
      </c>
      <c r="P195" s="198">
        <f>I195+J195</f>
        <v>0</v>
      </c>
      <c r="Q195" s="198">
        <f>ROUND(I195*H195,2)</f>
        <v>0</v>
      </c>
      <c r="R195" s="198">
        <f>ROUND(J195*H195,2)</f>
        <v>0</v>
      </c>
      <c r="S195" s="71"/>
      <c r="T195" s="199">
        <f>S195*H195</f>
        <v>0</v>
      </c>
      <c r="U195" s="199">
        <v>0.29799999999999999</v>
      </c>
      <c r="V195" s="199">
        <f>U195*H195</f>
        <v>0.29799999999999999</v>
      </c>
      <c r="W195" s="199">
        <v>0</v>
      </c>
      <c r="X195" s="200">
        <f>W195*H195</f>
        <v>0</v>
      </c>
      <c r="Y195" s="34"/>
      <c r="Z195" s="34"/>
      <c r="AA195" s="34"/>
      <c r="AB195" s="34"/>
      <c r="AC195" s="34"/>
      <c r="AD195" s="34"/>
      <c r="AE195" s="34"/>
      <c r="AR195" s="201" t="s">
        <v>346</v>
      </c>
      <c r="AT195" s="201" t="s">
        <v>242</v>
      </c>
      <c r="AU195" s="201" t="s">
        <v>165</v>
      </c>
      <c r="AY195" s="17" t="s">
        <v>156</v>
      </c>
      <c r="BE195" s="202">
        <f>IF(O195="základní",K195,0)</f>
        <v>0</v>
      </c>
      <c r="BF195" s="202">
        <f>IF(O195="snížená",K195,0)</f>
        <v>0</v>
      </c>
      <c r="BG195" s="202">
        <f>IF(O195="zákl. přenesená",K195,0)</f>
        <v>0</v>
      </c>
      <c r="BH195" s="202">
        <f>IF(O195="sníž. přenesená",K195,0)</f>
        <v>0</v>
      </c>
      <c r="BI195" s="202">
        <f>IF(O195="nulová",K195,0)</f>
        <v>0</v>
      </c>
      <c r="BJ195" s="17" t="s">
        <v>165</v>
      </c>
      <c r="BK195" s="202">
        <f>ROUND(P195*H195,2)</f>
        <v>0</v>
      </c>
      <c r="BL195" s="17" t="s">
        <v>248</v>
      </c>
      <c r="BM195" s="201" t="s">
        <v>1309</v>
      </c>
    </row>
    <row r="196" spans="1:65" s="2" customFormat="1" ht="24.2" customHeight="1">
      <c r="A196" s="34"/>
      <c r="B196" s="35"/>
      <c r="C196" s="189" t="s">
        <v>311</v>
      </c>
      <c r="D196" s="189" t="s">
        <v>159</v>
      </c>
      <c r="E196" s="190" t="s">
        <v>403</v>
      </c>
      <c r="F196" s="191" t="s">
        <v>404</v>
      </c>
      <c r="G196" s="192" t="s">
        <v>162</v>
      </c>
      <c r="H196" s="193">
        <v>1</v>
      </c>
      <c r="I196" s="194"/>
      <c r="J196" s="194"/>
      <c r="K196" s="195">
        <f>ROUND(P196*H196,2)</f>
        <v>0</v>
      </c>
      <c r="L196" s="191" t="s">
        <v>163</v>
      </c>
      <c r="M196" s="39"/>
      <c r="N196" s="196" t="s">
        <v>1</v>
      </c>
      <c r="O196" s="197" t="s">
        <v>38</v>
      </c>
      <c r="P196" s="198">
        <f>I196+J196</f>
        <v>0</v>
      </c>
      <c r="Q196" s="198">
        <f>ROUND(I196*H196,2)</f>
        <v>0</v>
      </c>
      <c r="R196" s="198">
        <f>ROUND(J196*H196,2)</f>
        <v>0</v>
      </c>
      <c r="S196" s="71"/>
      <c r="T196" s="199">
        <f>S196*H196</f>
        <v>0</v>
      </c>
      <c r="U196" s="199">
        <v>0</v>
      </c>
      <c r="V196" s="199">
        <f>U196*H196</f>
        <v>0</v>
      </c>
      <c r="W196" s="199">
        <v>0</v>
      </c>
      <c r="X196" s="200">
        <f>W196*H196</f>
        <v>0</v>
      </c>
      <c r="Y196" s="34"/>
      <c r="Z196" s="34"/>
      <c r="AA196" s="34"/>
      <c r="AB196" s="34"/>
      <c r="AC196" s="34"/>
      <c r="AD196" s="34"/>
      <c r="AE196" s="34"/>
      <c r="AR196" s="201" t="s">
        <v>248</v>
      </c>
      <c r="AT196" s="201" t="s">
        <v>159</v>
      </c>
      <c r="AU196" s="201" t="s">
        <v>165</v>
      </c>
      <c r="AY196" s="17" t="s">
        <v>156</v>
      </c>
      <c r="BE196" s="202">
        <f>IF(O196="základní",K196,0)</f>
        <v>0</v>
      </c>
      <c r="BF196" s="202">
        <f>IF(O196="snížená",K196,0)</f>
        <v>0</v>
      </c>
      <c r="BG196" s="202">
        <f>IF(O196="zákl. přenesená",K196,0)</f>
        <v>0</v>
      </c>
      <c r="BH196" s="202">
        <f>IF(O196="sníž. přenesená",K196,0)</f>
        <v>0</v>
      </c>
      <c r="BI196" s="202">
        <f>IF(O196="nulová",K196,0)</f>
        <v>0</v>
      </c>
      <c r="BJ196" s="17" t="s">
        <v>165</v>
      </c>
      <c r="BK196" s="202">
        <f>ROUND(P196*H196,2)</f>
        <v>0</v>
      </c>
      <c r="BL196" s="17" t="s">
        <v>248</v>
      </c>
      <c r="BM196" s="201" t="s">
        <v>1310</v>
      </c>
    </row>
    <row r="197" spans="1:65" s="2" customFormat="1" ht="11.25">
      <c r="A197" s="34"/>
      <c r="B197" s="35"/>
      <c r="C197" s="36"/>
      <c r="D197" s="203" t="s">
        <v>167</v>
      </c>
      <c r="E197" s="36"/>
      <c r="F197" s="204" t="s">
        <v>406</v>
      </c>
      <c r="G197" s="36"/>
      <c r="H197" s="36"/>
      <c r="I197" s="205"/>
      <c r="J197" s="205"/>
      <c r="K197" s="36"/>
      <c r="L197" s="36"/>
      <c r="M197" s="39"/>
      <c r="N197" s="206"/>
      <c r="O197" s="207"/>
      <c r="P197" s="71"/>
      <c r="Q197" s="71"/>
      <c r="R197" s="71"/>
      <c r="S197" s="71"/>
      <c r="T197" s="71"/>
      <c r="U197" s="71"/>
      <c r="V197" s="71"/>
      <c r="W197" s="71"/>
      <c r="X197" s="72"/>
      <c r="Y197" s="34"/>
      <c r="Z197" s="34"/>
      <c r="AA197" s="34"/>
      <c r="AB197" s="34"/>
      <c r="AC197" s="34"/>
      <c r="AD197" s="34"/>
      <c r="AE197" s="34"/>
      <c r="AT197" s="17" t="s">
        <v>167</v>
      </c>
      <c r="AU197" s="17" t="s">
        <v>165</v>
      </c>
    </row>
    <row r="198" spans="1:65" s="2" customFormat="1" ht="24.2" customHeight="1">
      <c r="A198" s="34"/>
      <c r="B198" s="35"/>
      <c r="C198" s="189" t="s">
        <v>317</v>
      </c>
      <c r="D198" s="189" t="s">
        <v>159</v>
      </c>
      <c r="E198" s="190" t="s">
        <v>408</v>
      </c>
      <c r="F198" s="191" t="s">
        <v>409</v>
      </c>
      <c r="G198" s="192" t="s">
        <v>314</v>
      </c>
      <c r="H198" s="193">
        <v>0.308</v>
      </c>
      <c r="I198" s="194"/>
      <c r="J198" s="194"/>
      <c r="K198" s="195">
        <f>ROUND(P198*H198,2)</f>
        <v>0</v>
      </c>
      <c r="L198" s="191" t="s">
        <v>163</v>
      </c>
      <c r="M198" s="39"/>
      <c r="N198" s="196" t="s">
        <v>1</v>
      </c>
      <c r="O198" s="197" t="s">
        <v>38</v>
      </c>
      <c r="P198" s="198">
        <f>I198+J198</f>
        <v>0</v>
      </c>
      <c r="Q198" s="198">
        <f>ROUND(I198*H198,2)</f>
        <v>0</v>
      </c>
      <c r="R198" s="198">
        <f>ROUND(J198*H198,2)</f>
        <v>0</v>
      </c>
      <c r="S198" s="71"/>
      <c r="T198" s="199">
        <f>S198*H198</f>
        <v>0</v>
      </c>
      <c r="U198" s="199">
        <v>0</v>
      </c>
      <c r="V198" s="199">
        <f>U198*H198</f>
        <v>0</v>
      </c>
      <c r="W198" s="199">
        <v>0</v>
      </c>
      <c r="X198" s="200">
        <f>W198*H198</f>
        <v>0</v>
      </c>
      <c r="Y198" s="34"/>
      <c r="Z198" s="34"/>
      <c r="AA198" s="34"/>
      <c r="AB198" s="34"/>
      <c r="AC198" s="34"/>
      <c r="AD198" s="34"/>
      <c r="AE198" s="34"/>
      <c r="AR198" s="201" t="s">
        <v>248</v>
      </c>
      <c r="AT198" s="201" t="s">
        <v>159</v>
      </c>
      <c r="AU198" s="201" t="s">
        <v>165</v>
      </c>
      <c r="AY198" s="17" t="s">
        <v>156</v>
      </c>
      <c r="BE198" s="202">
        <f>IF(O198="základní",K198,0)</f>
        <v>0</v>
      </c>
      <c r="BF198" s="202">
        <f>IF(O198="snížená",K198,0)</f>
        <v>0</v>
      </c>
      <c r="BG198" s="202">
        <f>IF(O198="zákl. přenesená",K198,0)</f>
        <v>0</v>
      </c>
      <c r="BH198" s="202">
        <f>IF(O198="sníž. přenesená",K198,0)</f>
        <v>0</v>
      </c>
      <c r="BI198" s="202">
        <f>IF(O198="nulová",K198,0)</f>
        <v>0</v>
      </c>
      <c r="BJ198" s="17" t="s">
        <v>165</v>
      </c>
      <c r="BK198" s="202">
        <f>ROUND(P198*H198,2)</f>
        <v>0</v>
      </c>
      <c r="BL198" s="17" t="s">
        <v>248</v>
      </c>
      <c r="BM198" s="201" t="s">
        <v>1311</v>
      </c>
    </row>
    <row r="199" spans="1:65" s="2" customFormat="1" ht="11.25">
      <c r="A199" s="34"/>
      <c r="B199" s="35"/>
      <c r="C199" s="36"/>
      <c r="D199" s="203" t="s">
        <v>167</v>
      </c>
      <c r="E199" s="36"/>
      <c r="F199" s="204" t="s">
        <v>411</v>
      </c>
      <c r="G199" s="36"/>
      <c r="H199" s="36"/>
      <c r="I199" s="205"/>
      <c r="J199" s="205"/>
      <c r="K199" s="36"/>
      <c r="L199" s="36"/>
      <c r="M199" s="39"/>
      <c r="N199" s="206"/>
      <c r="O199" s="207"/>
      <c r="P199" s="71"/>
      <c r="Q199" s="71"/>
      <c r="R199" s="71"/>
      <c r="S199" s="71"/>
      <c r="T199" s="71"/>
      <c r="U199" s="71"/>
      <c r="V199" s="71"/>
      <c r="W199" s="71"/>
      <c r="X199" s="72"/>
      <c r="Y199" s="34"/>
      <c r="Z199" s="34"/>
      <c r="AA199" s="34"/>
      <c r="AB199" s="34"/>
      <c r="AC199" s="34"/>
      <c r="AD199" s="34"/>
      <c r="AE199" s="34"/>
      <c r="AT199" s="17" t="s">
        <v>167</v>
      </c>
      <c r="AU199" s="17" t="s">
        <v>165</v>
      </c>
    </row>
    <row r="200" spans="1:65" s="2" customFormat="1" ht="24">
      <c r="A200" s="34"/>
      <c r="B200" s="35"/>
      <c r="C200" s="189" t="s">
        <v>323</v>
      </c>
      <c r="D200" s="189" t="s">
        <v>159</v>
      </c>
      <c r="E200" s="190" t="s">
        <v>413</v>
      </c>
      <c r="F200" s="191" t="s">
        <v>414</v>
      </c>
      <c r="G200" s="192" t="s">
        <v>415</v>
      </c>
      <c r="H200" s="251"/>
      <c r="I200" s="194"/>
      <c r="J200" s="194"/>
      <c r="K200" s="195">
        <f>ROUND(P200*H200,2)</f>
        <v>0</v>
      </c>
      <c r="L200" s="191" t="s">
        <v>163</v>
      </c>
      <c r="M200" s="39"/>
      <c r="N200" s="196" t="s">
        <v>1</v>
      </c>
      <c r="O200" s="197" t="s">
        <v>38</v>
      </c>
      <c r="P200" s="198">
        <f>I200+J200</f>
        <v>0</v>
      </c>
      <c r="Q200" s="198">
        <f>ROUND(I200*H200,2)</f>
        <v>0</v>
      </c>
      <c r="R200" s="198">
        <f>ROUND(J200*H200,2)</f>
        <v>0</v>
      </c>
      <c r="S200" s="71"/>
      <c r="T200" s="199">
        <f>S200*H200</f>
        <v>0</v>
      </c>
      <c r="U200" s="199">
        <v>0</v>
      </c>
      <c r="V200" s="199">
        <f>U200*H200</f>
        <v>0</v>
      </c>
      <c r="W200" s="199">
        <v>0</v>
      </c>
      <c r="X200" s="200">
        <f>W200*H200</f>
        <v>0</v>
      </c>
      <c r="Y200" s="34"/>
      <c r="Z200" s="34"/>
      <c r="AA200" s="34"/>
      <c r="AB200" s="34"/>
      <c r="AC200" s="34"/>
      <c r="AD200" s="34"/>
      <c r="AE200" s="34"/>
      <c r="AR200" s="201" t="s">
        <v>248</v>
      </c>
      <c r="AT200" s="201" t="s">
        <v>159</v>
      </c>
      <c r="AU200" s="201" t="s">
        <v>165</v>
      </c>
      <c r="AY200" s="17" t="s">
        <v>156</v>
      </c>
      <c r="BE200" s="202">
        <f>IF(O200="základní",K200,0)</f>
        <v>0</v>
      </c>
      <c r="BF200" s="202">
        <f>IF(O200="snížená",K200,0)</f>
        <v>0</v>
      </c>
      <c r="BG200" s="202">
        <f>IF(O200="zákl. přenesená",K200,0)</f>
        <v>0</v>
      </c>
      <c r="BH200" s="202">
        <f>IF(O200="sníž. přenesená",K200,0)</f>
        <v>0</v>
      </c>
      <c r="BI200" s="202">
        <f>IF(O200="nulová",K200,0)</f>
        <v>0</v>
      </c>
      <c r="BJ200" s="17" t="s">
        <v>165</v>
      </c>
      <c r="BK200" s="202">
        <f>ROUND(P200*H200,2)</f>
        <v>0</v>
      </c>
      <c r="BL200" s="17" t="s">
        <v>248</v>
      </c>
      <c r="BM200" s="201" t="s">
        <v>1312</v>
      </c>
    </row>
    <row r="201" spans="1:65" s="2" customFormat="1" ht="11.25">
      <c r="A201" s="34"/>
      <c r="B201" s="35"/>
      <c r="C201" s="36"/>
      <c r="D201" s="203" t="s">
        <v>167</v>
      </c>
      <c r="E201" s="36"/>
      <c r="F201" s="204" t="s">
        <v>417</v>
      </c>
      <c r="G201" s="36"/>
      <c r="H201" s="36"/>
      <c r="I201" s="205"/>
      <c r="J201" s="205"/>
      <c r="K201" s="36"/>
      <c r="L201" s="36"/>
      <c r="M201" s="39"/>
      <c r="N201" s="206"/>
      <c r="O201" s="207"/>
      <c r="P201" s="71"/>
      <c r="Q201" s="71"/>
      <c r="R201" s="71"/>
      <c r="S201" s="71"/>
      <c r="T201" s="71"/>
      <c r="U201" s="71"/>
      <c r="V201" s="71"/>
      <c r="W201" s="71"/>
      <c r="X201" s="72"/>
      <c r="Y201" s="34"/>
      <c r="Z201" s="34"/>
      <c r="AA201" s="34"/>
      <c r="AB201" s="34"/>
      <c r="AC201" s="34"/>
      <c r="AD201" s="34"/>
      <c r="AE201" s="34"/>
      <c r="AT201" s="17" t="s">
        <v>167</v>
      </c>
      <c r="AU201" s="17" t="s">
        <v>165</v>
      </c>
    </row>
    <row r="202" spans="1:65" s="2" customFormat="1" ht="24.2" customHeight="1">
      <c r="A202" s="34"/>
      <c r="B202" s="35"/>
      <c r="C202" s="189" t="s">
        <v>328</v>
      </c>
      <c r="D202" s="189" t="s">
        <v>159</v>
      </c>
      <c r="E202" s="190" t="s">
        <v>419</v>
      </c>
      <c r="F202" s="191" t="s">
        <v>420</v>
      </c>
      <c r="G202" s="192" t="s">
        <v>415</v>
      </c>
      <c r="H202" s="251"/>
      <c r="I202" s="194"/>
      <c r="J202" s="194"/>
      <c r="K202" s="195">
        <f>ROUND(P202*H202,2)</f>
        <v>0</v>
      </c>
      <c r="L202" s="191" t="s">
        <v>163</v>
      </c>
      <c r="M202" s="39"/>
      <c r="N202" s="196" t="s">
        <v>1</v>
      </c>
      <c r="O202" s="197" t="s">
        <v>38</v>
      </c>
      <c r="P202" s="198">
        <f>I202+J202</f>
        <v>0</v>
      </c>
      <c r="Q202" s="198">
        <f>ROUND(I202*H202,2)</f>
        <v>0</v>
      </c>
      <c r="R202" s="198">
        <f>ROUND(J202*H202,2)</f>
        <v>0</v>
      </c>
      <c r="S202" s="71"/>
      <c r="T202" s="199">
        <f>S202*H202</f>
        <v>0</v>
      </c>
      <c r="U202" s="199">
        <v>0</v>
      </c>
      <c r="V202" s="199">
        <f>U202*H202</f>
        <v>0</v>
      </c>
      <c r="W202" s="199">
        <v>0</v>
      </c>
      <c r="X202" s="200">
        <f>W202*H202</f>
        <v>0</v>
      </c>
      <c r="Y202" s="34"/>
      <c r="Z202" s="34"/>
      <c r="AA202" s="34"/>
      <c r="AB202" s="34"/>
      <c r="AC202" s="34"/>
      <c r="AD202" s="34"/>
      <c r="AE202" s="34"/>
      <c r="AR202" s="201" t="s">
        <v>248</v>
      </c>
      <c r="AT202" s="201" t="s">
        <v>159</v>
      </c>
      <c r="AU202" s="201" t="s">
        <v>165</v>
      </c>
      <c r="AY202" s="17" t="s">
        <v>156</v>
      </c>
      <c r="BE202" s="202">
        <f>IF(O202="základní",K202,0)</f>
        <v>0</v>
      </c>
      <c r="BF202" s="202">
        <f>IF(O202="snížená",K202,0)</f>
        <v>0</v>
      </c>
      <c r="BG202" s="202">
        <f>IF(O202="zákl. přenesená",K202,0)</f>
        <v>0</v>
      </c>
      <c r="BH202" s="202">
        <f>IF(O202="sníž. přenesená",K202,0)</f>
        <v>0</v>
      </c>
      <c r="BI202" s="202">
        <f>IF(O202="nulová",K202,0)</f>
        <v>0</v>
      </c>
      <c r="BJ202" s="17" t="s">
        <v>165</v>
      </c>
      <c r="BK202" s="202">
        <f>ROUND(P202*H202,2)</f>
        <v>0</v>
      </c>
      <c r="BL202" s="17" t="s">
        <v>248</v>
      </c>
      <c r="BM202" s="201" t="s">
        <v>1313</v>
      </c>
    </row>
    <row r="203" spans="1:65" s="2" customFormat="1" ht="11.25">
      <c r="A203" s="34"/>
      <c r="B203" s="35"/>
      <c r="C203" s="36"/>
      <c r="D203" s="203" t="s">
        <v>167</v>
      </c>
      <c r="E203" s="36"/>
      <c r="F203" s="204" t="s">
        <v>422</v>
      </c>
      <c r="G203" s="36"/>
      <c r="H203" s="36"/>
      <c r="I203" s="205"/>
      <c r="J203" s="205"/>
      <c r="K203" s="36"/>
      <c r="L203" s="36"/>
      <c r="M203" s="39"/>
      <c r="N203" s="206"/>
      <c r="O203" s="207"/>
      <c r="P203" s="71"/>
      <c r="Q203" s="71"/>
      <c r="R203" s="71"/>
      <c r="S203" s="71"/>
      <c r="T203" s="71"/>
      <c r="U203" s="71"/>
      <c r="V203" s="71"/>
      <c r="W203" s="71"/>
      <c r="X203" s="72"/>
      <c r="Y203" s="34"/>
      <c r="Z203" s="34"/>
      <c r="AA203" s="34"/>
      <c r="AB203" s="34"/>
      <c r="AC203" s="34"/>
      <c r="AD203" s="34"/>
      <c r="AE203" s="34"/>
      <c r="AT203" s="17" t="s">
        <v>167</v>
      </c>
      <c r="AU203" s="17" t="s">
        <v>165</v>
      </c>
    </row>
    <row r="204" spans="1:65" s="2" customFormat="1" ht="16.5" customHeight="1">
      <c r="A204" s="34"/>
      <c r="B204" s="35"/>
      <c r="C204" s="189" t="s">
        <v>339</v>
      </c>
      <c r="D204" s="189" t="s">
        <v>159</v>
      </c>
      <c r="E204" s="190" t="s">
        <v>399</v>
      </c>
      <c r="F204" s="191" t="s">
        <v>400</v>
      </c>
      <c r="G204" s="192" t="s">
        <v>175</v>
      </c>
      <c r="H204" s="193">
        <v>1</v>
      </c>
      <c r="I204" s="194"/>
      <c r="J204" s="194"/>
      <c r="K204" s="195">
        <f>ROUND(P204*H204,2)</f>
        <v>0</v>
      </c>
      <c r="L204" s="191" t="s">
        <v>1</v>
      </c>
      <c r="M204" s="39"/>
      <c r="N204" s="196" t="s">
        <v>1</v>
      </c>
      <c r="O204" s="197" t="s">
        <v>38</v>
      </c>
      <c r="P204" s="198">
        <f>I204+J204</f>
        <v>0</v>
      </c>
      <c r="Q204" s="198">
        <f>ROUND(I204*H204,2)</f>
        <v>0</v>
      </c>
      <c r="R204" s="198">
        <f>ROUND(J204*H204,2)</f>
        <v>0</v>
      </c>
      <c r="S204" s="71"/>
      <c r="T204" s="199">
        <f>S204*H204</f>
        <v>0</v>
      </c>
      <c r="U204" s="199">
        <v>0</v>
      </c>
      <c r="V204" s="199">
        <f>U204*H204</f>
        <v>0</v>
      </c>
      <c r="W204" s="199">
        <v>0</v>
      </c>
      <c r="X204" s="200">
        <f>W204*H204</f>
        <v>0</v>
      </c>
      <c r="Y204" s="34"/>
      <c r="Z204" s="34"/>
      <c r="AA204" s="34"/>
      <c r="AB204" s="34"/>
      <c r="AC204" s="34"/>
      <c r="AD204" s="34"/>
      <c r="AE204" s="34"/>
      <c r="AR204" s="201" t="s">
        <v>248</v>
      </c>
      <c r="AT204" s="201" t="s">
        <v>159</v>
      </c>
      <c r="AU204" s="201" t="s">
        <v>165</v>
      </c>
      <c r="AY204" s="17" t="s">
        <v>156</v>
      </c>
      <c r="BE204" s="202">
        <f>IF(O204="základní",K204,0)</f>
        <v>0</v>
      </c>
      <c r="BF204" s="202">
        <f>IF(O204="snížená",K204,0)</f>
        <v>0</v>
      </c>
      <c r="BG204" s="202">
        <f>IF(O204="zákl. přenesená",K204,0)</f>
        <v>0</v>
      </c>
      <c r="BH204" s="202">
        <f>IF(O204="sníž. přenesená",K204,0)</f>
        <v>0</v>
      </c>
      <c r="BI204" s="202">
        <f>IF(O204="nulová",K204,0)</f>
        <v>0</v>
      </c>
      <c r="BJ204" s="17" t="s">
        <v>165</v>
      </c>
      <c r="BK204" s="202">
        <f>ROUND(P204*H204,2)</f>
        <v>0</v>
      </c>
      <c r="BL204" s="17" t="s">
        <v>248</v>
      </c>
      <c r="BM204" s="201" t="s">
        <v>1314</v>
      </c>
    </row>
    <row r="205" spans="1:65" s="12" customFormat="1" ht="22.9" customHeight="1">
      <c r="B205" s="172"/>
      <c r="C205" s="173"/>
      <c r="D205" s="174" t="s">
        <v>73</v>
      </c>
      <c r="E205" s="187" t="s">
        <v>423</v>
      </c>
      <c r="F205" s="187" t="s">
        <v>424</v>
      </c>
      <c r="G205" s="173"/>
      <c r="H205" s="173"/>
      <c r="I205" s="176"/>
      <c r="J205" s="176"/>
      <c r="K205" s="188">
        <f>BK205</f>
        <v>0</v>
      </c>
      <c r="L205" s="173"/>
      <c r="M205" s="178"/>
      <c r="N205" s="179"/>
      <c r="O205" s="180"/>
      <c r="P205" s="180"/>
      <c r="Q205" s="181">
        <f>SUM(Q206:Q217)</f>
        <v>0</v>
      </c>
      <c r="R205" s="181">
        <f>SUM(R206:R217)</f>
        <v>0</v>
      </c>
      <c r="S205" s="180"/>
      <c r="T205" s="182">
        <f>SUM(T206:T217)</f>
        <v>0</v>
      </c>
      <c r="U205" s="180"/>
      <c r="V205" s="182">
        <f>SUM(V206:V217)</f>
        <v>9.9499999999999988E-3</v>
      </c>
      <c r="W205" s="180"/>
      <c r="X205" s="183">
        <f>SUM(X206:X217)</f>
        <v>0</v>
      </c>
      <c r="AR205" s="184" t="s">
        <v>165</v>
      </c>
      <c r="AT205" s="185" t="s">
        <v>73</v>
      </c>
      <c r="AU205" s="185" t="s">
        <v>82</v>
      </c>
      <c r="AY205" s="184" t="s">
        <v>156</v>
      </c>
      <c r="BK205" s="186">
        <f>SUM(BK206:BK217)</f>
        <v>0</v>
      </c>
    </row>
    <row r="206" spans="1:65" s="2" customFormat="1" ht="37.9" customHeight="1">
      <c r="A206" s="34"/>
      <c r="B206" s="35"/>
      <c r="C206" s="189" t="s">
        <v>334</v>
      </c>
      <c r="D206" s="189" t="s">
        <v>159</v>
      </c>
      <c r="E206" s="190" t="s">
        <v>426</v>
      </c>
      <c r="F206" s="191" t="s">
        <v>427</v>
      </c>
      <c r="G206" s="192" t="s">
        <v>175</v>
      </c>
      <c r="H206" s="193">
        <v>1</v>
      </c>
      <c r="I206" s="194"/>
      <c r="J206" s="194"/>
      <c r="K206" s="195">
        <f>ROUND(P206*H206,2)</f>
        <v>0</v>
      </c>
      <c r="L206" s="191" t="s">
        <v>163</v>
      </c>
      <c r="M206" s="39"/>
      <c r="N206" s="196" t="s">
        <v>1</v>
      </c>
      <c r="O206" s="197" t="s">
        <v>38</v>
      </c>
      <c r="P206" s="198">
        <f>I206+J206</f>
        <v>0</v>
      </c>
      <c r="Q206" s="198">
        <f>ROUND(I206*H206,2)</f>
        <v>0</v>
      </c>
      <c r="R206" s="198">
        <f>ROUND(J206*H206,2)</f>
        <v>0</v>
      </c>
      <c r="S206" s="71"/>
      <c r="T206" s="199">
        <f>S206*H206</f>
        <v>0</v>
      </c>
      <c r="U206" s="199">
        <v>6.5700000000000003E-3</v>
      </c>
      <c r="V206" s="199">
        <f>U206*H206</f>
        <v>6.5700000000000003E-3</v>
      </c>
      <c r="W206" s="199">
        <v>0</v>
      </c>
      <c r="X206" s="200">
        <f>W206*H206</f>
        <v>0</v>
      </c>
      <c r="Y206" s="34"/>
      <c r="Z206" s="34"/>
      <c r="AA206" s="34"/>
      <c r="AB206" s="34"/>
      <c r="AC206" s="34"/>
      <c r="AD206" s="34"/>
      <c r="AE206" s="34"/>
      <c r="AR206" s="201" t="s">
        <v>248</v>
      </c>
      <c r="AT206" s="201" t="s">
        <v>159</v>
      </c>
      <c r="AU206" s="201" t="s">
        <v>165</v>
      </c>
      <c r="AY206" s="17" t="s">
        <v>156</v>
      </c>
      <c r="BE206" s="202">
        <f>IF(O206="základní",K206,0)</f>
        <v>0</v>
      </c>
      <c r="BF206" s="202">
        <f>IF(O206="snížená",K206,0)</f>
        <v>0</v>
      </c>
      <c r="BG206" s="202">
        <f>IF(O206="zákl. přenesená",K206,0)</f>
        <v>0</v>
      </c>
      <c r="BH206" s="202">
        <f>IF(O206="sníž. přenesená",K206,0)</f>
        <v>0</v>
      </c>
      <c r="BI206" s="202">
        <f>IF(O206="nulová",K206,0)</f>
        <v>0</v>
      </c>
      <c r="BJ206" s="17" t="s">
        <v>165</v>
      </c>
      <c r="BK206" s="202">
        <f>ROUND(P206*H206,2)</f>
        <v>0</v>
      </c>
      <c r="BL206" s="17" t="s">
        <v>248</v>
      </c>
      <c r="BM206" s="201" t="s">
        <v>1315</v>
      </c>
    </row>
    <row r="207" spans="1:65" s="2" customFormat="1" ht="11.25">
      <c r="A207" s="34"/>
      <c r="B207" s="35"/>
      <c r="C207" s="36"/>
      <c r="D207" s="203" t="s">
        <v>167</v>
      </c>
      <c r="E207" s="36"/>
      <c r="F207" s="204" t="s">
        <v>429</v>
      </c>
      <c r="G207" s="36"/>
      <c r="H207" s="36"/>
      <c r="I207" s="205"/>
      <c r="J207" s="205"/>
      <c r="K207" s="36"/>
      <c r="L207" s="36"/>
      <c r="M207" s="39"/>
      <c r="N207" s="206"/>
      <c r="O207" s="207"/>
      <c r="P207" s="71"/>
      <c r="Q207" s="71"/>
      <c r="R207" s="71"/>
      <c r="S207" s="71"/>
      <c r="T207" s="71"/>
      <c r="U207" s="71"/>
      <c r="V207" s="71"/>
      <c r="W207" s="71"/>
      <c r="X207" s="72"/>
      <c r="Y207" s="34"/>
      <c r="Z207" s="34"/>
      <c r="AA207" s="34"/>
      <c r="AB207" s="34"/>
      <c r="AC207" s="34"/>
      <c r="AD207" s="34"/>
      <c r="AE207" s="34"/>
      <c r="AT207" s="17" t="s">
        <v>167</v>
      </c>
      <c r="AU207" s="17" t="s">
        <v>165</v>
      </c>
    </row>
    <row r="208" spans="1:65" s="2" customFormat="1" ht="16.5" customHeight="1">
      <c r="A208" s="34"/>
      <c r="B208" s="35"/>
      <c r="C208" s="241" t="s">
        <v>346</v>
      </c>
      <c r="D208" s="241" t="s">
        <v>242</v>
      </c>
      <c r="E208" s="242" t="s">
        <v>431</v>
      </c>
      <c r="F208" s="243" t="s">
        <v>432</v>
      </c>
      <c r="G208" s="244" t="s">
        <v>162</v>
      </c>
      <c r="H208" s="245">
        <v>1</v>
      </c>
      <c r="I208" s="246"/>
      <c r="J208" s="247"/>
      <c r="K208" s="248">
        <f>ROUND(P208*H208,2)</f>
        <v>0</v>
      </c>
      <c r="L208" s="243" t="s">
        <v>1</v>
      </c>
      <c r="M208" s="249"/>
      <c r="N208" s="250" t="s">
        <v>1</v>
      </c>
      <c r="O208" s="197" t="s">
        <v>38</v>
      </c>
      <c r="P208" s="198">
        <f>I208+J208</f>
        <v>0</v>
      </c>
      <c r="Q208" s="198">
        <f>ROUND(I208*H208,2)</f>
        <v>0</v>
      </c>
      <c r="R208" s="198">
        <f>ROUND(J208*H208,2)</f>
        <v>0</v>
      </c>
      <c r="S208" s="71"/>
      <c r="T208" s="199">
        <f>S208*H208</f>
        <v>0</v>
      </c>
      <c r="U208" s="199">
        <v>5.0000000000000001E-4</v>
      </c>
      <c r="V208" s="199">
        <f>U208*H208</f>
        <v>5.0000000000000001E-4</v>
      </c>
      <c r="W208" s="199">
        <v>0</v>
      </c>
      <c r="X208" s="200">
        <f>W208*H208</f>
        <v>0</v>
      </c>
      <c r="Y208" s="34"/>
      <c r="Z208" s="34"/>
      <c r="AA208" s="34"/>
      <c r="AB208" s="34"/>
      <c r="AC208" s="34"/>
      <c r="AD208" s="34"/>
      <c r="AE208" s="34"/>
      <c r="AR208" s="201" t="s">
        <v>346</v>
      </c>
      <c r="AT208" s="201" t="s">
        <v>242</v>
      </c>
      <c r="AU208" s="201" t="s">
        <v>165</v>
      </c>
      <c r="AY208" s="17" t="s">
        <v>156</v>
      </c>
      <c r="BE208" s="202">
        <f>IF(O208="základní",K208,0)</f>
        <v>0</v>
      </c>
      <c r="BF208" s="202">
        <f>IF(O208="snížená",K208,0)</f>
        <v>0</v>
      </c>
      <c r="BG208" s="202">
        <f>IF(O208="zákl. přenesená",K208,0)</f>
        <v>0</v>
      </c>
      <c r="BH208" s="202">
        <f>IF(O208="sníž. přenesená",K208,0)</f>
        <v>0</v>
      </c>
      <c r="BI208" s="202">
        <f>IF(O208="nulová",K208,0)</f>
        <v>0</v>
      </c>
      <c r="BJ208" s="17" t="s">
        <v>165</v>
      </c>
      <c r="BK208" s="202">
        <f>ROUND(P208*H208,2)</f>
        <v>0</v>
      </c>
      <c r="BL208" s="17" t="s">
        <v>248</v>
      </c>
      <c r="BM208" s="201" t="s">
        <v>1316</v>
      </c>
    </row>
    <row r="209" spans="1:65" s="2" customFormat="1" ht="24.2" customHeight="1">
      <c r="A209" s="34"/>
      <c r="B209" s="35"/>
      <c r="C209" s="189" t="s">
        <v>351</v>
      </c>
      <c r="D209" s="189" t="s">
        <v>159</v>
      </c>
      <c r="E209" s="190" t="s">
        <v>435</v>
      </c>
      <c r="F209" s="191" t="s">
        <v>436</v>
      </c>
      <c r="G209" s="192" t="s">
        <v>175</v>
      </c>
      <c r="H209" s="193">
        <v>1</v>
      </c>
      <c r="I209" s="194"/>
      <c r="J209" s="194"/>
      <c r="K209" s="195">
        <f>ROUND(P209*H209,2)</f>
        <v>0</v>
      </c>
      <c r="L209" s="191" t="s">
        <v>163</v>
      </c>
      <c r="M209" s="39"/>
      <c r="N209" s="196" t="s">
        <v>1</v>
      </c>
      <c r="O209" s="197" t="s">
        <v>38</v>
      </c>
      <c r="P209" s="198">
        <f>I209+J209</f>
        <v>0</v>
      </c>
      <c r="Q209" s="198">
        <f>ROUND(I209*H209,2)</f>
        <v>0</v>
      </c>
      <c r="R209" s="198">
        <f>ROUND(J209*H209,2)</f>
        <v>0</v>
      </c>
      <c r="S209" s="71"/>
      <c r="T209" s="199">
        <f>S209*H209</f>
        <v>0</v>
      </c>
      <c r="U209" s="199">
        <v>6.4999999999999997E-4</v>
      </c>
      <c r="V209" s="199">
        <f>U209*H209</f>
        <v>6.4999999999999997E-4</v>
      </c>
      <c r="W209" s="199">
        <v>0</v>
      </c>
      <c r="X209" s="200">
        <f>W209*H209</f>
        <v>0</v>
      </c>
      <c r="Y209" s="34"/>
      <c r="Z209" s="34"/>
      <c r="AA209" s="34"/>
      <c r="AB209" s="34"/>
      <c r="AC209" s="34"/>
      <c r="AD209" s="34"/>
      <c r="AE209" s="34"/>
      <c r="AR209" s="201" t="s">
        <v>248</v>
      </c>
      <c r="AT209" s="201" t="s">
        <v>159</v>
      </c>
      <c r="AU209" s="201" t="s">
        <v>165</v>
      </c>
      <c r="AY209" s="17" t="s">
        <v>156</v>
      </c>
      <c r="BE209" s="202">
        <f>IF(O209="základní",K209,0)</f>
        <v>0</v>
      </c>
      <c r="BF209" s="202">
        <f>IF(O209="snížená",K209,0)</f>
        <v>0</v>
      </c>
      <c r="BG209" s="202">
        <f>IF(O209="zákl. přenesená",K209,0)</f>
        <v>0</v>
      </c>
      <c r="BH209" s="202">
        <f>IF(O209="sníž. přenesená",K209,0)</f>
        <v>0</v>
      </c>
      <c r="BI209" s="202">
        <f>IF(O209="nulová",K209,0)</f>
        <v>0</v>
      </c>
      <c r="BJ209" s="17" t="s">
        <v>165</v>
      </c>
      <c r="BK209" s="202">
        <f>ROUND(P209*H209,2)</f>
        <v>0</v>
      </c>
      <c r="BL209" s="17" t="s">
        <v>248</v>
      </c>
      <c r="BM209" s="201" t="s">
        <v>1317</v>
      </c>
    </row>
    <row r="210" spans="1:65" s="2" customFormat="1" ht="11.25">
      <c r="A210" s="34"/>
      <c r="B210" s="35"/>
      <c r="C210" s="36"/>
      <c r="D210" s="203" t="s">
        <v>167</v>
      </c>
      <c r="E210" s="36"/>
      <c r="F210" s="204" t="s">
        <v>438</v>
      </c>
      <c r="G210" s="36"/>
      <c r="H210" s="36"/>
      <c r="I210" s="205"/>
      <c r="J210" s="205"/>
      <c r="K210" s="36"/>
      <c r="L210" s="36"/>
      <c r="M210" s="39"/>
      <c r="N210" s="206"/>
      <c r="O210" s="207"/>
      <c r="P210" s="71"/>
      <c r="Q210" s="71"/>
      <c r="R210" s="71"/>
      <c r="S210" s="71"/>
      <c r="T210" s="71"/>
      <c r="U210" s="71"/>
      <c r="V210" s="71"/>
      <c r="W210" s="71"/>
      <c r="X210" s="72"/>
      <c r="Y210" s="34"/>
      <c r="Z210" s="34"/>
      <c r="AA210" s="34"/>
      <c r="AB210" s="34"/>
      <c r="AC210" s="34"/>
      <c r="AD210" s="34"/>
      <c r="AE210" s="34"/>
      <c r="AT210" s="17" t="s">
        <v>167</v>
      </c>
      <c r="AU210" s="17" t="s">
        <v>165</v>
      </c>
    </row>
    <row r="211" spans="1:65" s="2" customFormat="1" ht="24.2" customHeight="1">
      <c r="A211" s="34"/>
      <c r="B211" s="35"/>
      <c r="C211" s="189" t="s">
        <v>360</v>
      </c>
      <c r="D211" s="189" t="s">
        <v>159</v>
      </c>
      <c r="E211" s="190" t="s">
        <v>440</v>
      </c>
      <c r="F211" s="191" t="s">
        <v>441</v>
      </c>
      <c r="G211" s="192" t="s">
        <v>175</v>
      </c>
      <c r="H211" s="193">
        <v>1</v>
      </c>
      <c r="I211" s="194"/>
      <c r="J211" s="194"/>
      <c r="K211" s="195">
        <f>ROUND(P211*H211,2)</f>
        <v>0</v>
      </c>
      <c r="L211" s="191" t="s">
        <v>163</v>
      </c>
      <c r="M211" s="39"/>
      <c r="N211" s="196" t="s">
        <v>1</v>
      </c>
      <c r="O211" s="197" t="s">
        <v>38</v>
      </c>
      <c r="P211" s="198">
        <f>I211+J211</f>
        <v>0</v>
      </c>
      <c r="Q211" s="198">
        <f>ROUND(I211*H211,2)</f>
        <v>0</v>
      </c>
      <c r="R211" s="198">
        <f>ROUND(J211*H211,2)</f>
        <v>0</v>
      </c>
      <c r="S211" s="71"/>
      <c r="T211" s="199">
        <f>S211*H211</f>
        <v>0</v>
      </c>
      <c r="U211" s="199">
        <v>1.4499999999999999E-3</v>
      </c>
      <c r="V211" s="199">
        <f>U211*H211</f>
        <v>1.4499999999999999E-3</v>
      </c>
      <c r="W211" s="199">
        <v>0</v>
      </c>
      <c r="X211" s="200">
        <f>W211*H211</f>
        <v>0</v>
      </c>
      <c r="Y211" s="34"/>
      <c r="Z211" s="34"/>
      <c r="AA211" s="34"/>
      <c r="AB211" s="34"/>
      <c r="AC211" s="34"/>
      <c r="AD211" s="34"/>
      <c r="AE211" s="34"/>
      <c r="AR211" s="201" t="s">
        <v>248</v>
      </c>
      <c r="AT211" s="201" t="s">
        <v>159</v>
      </c>
      <c r="AU211" s="201" t="s">
        <v>165</v>
      </c>
      <c r="AY211" s="17" t="s">
        <v>156</v>
      </c>
      <c r="BE211" s="202">
        <f>IF(O211="základní",K211,0)</f>
        <v>0</v>
      </c>
      <c r="BF211" s="202">
        <f>IF(O211="snížená",K211,0)</f>
        <v>0</v>
      </c>
      <c r="BG211" s="202">
        <f>IF(O211="zákl. přenesená",K211,0)</f>
        <v>0</v>
      </c>
      <c r="BH211" s="202">
        <f>IF(O211="sníž. přenesená",K211,0)</f>
        <v>0</v>
      </c>
      <c r="BI211" s="202">
        <f>IF(O211="nulová",K211,0)</f>
        <v>0</v>
      </c>
      <c r="BJ211" s="17" t="s">
        <v>165</v>
      </c>
      <c r="BK211" s="202">
        <f>ROUND(P211*H211,2)</f>
        <v>0</v>
      </c>
      <c r="BL211" s="17" t="s">
        <v>248</v>
      </c>
      <c r="BM211" s="201" t="s">
        <v>1318</v>
      </c>
    </row>
    <row r="212" spans="1:65" s="2" customFormat="1" ht="11.25">
      <c r="A212" s="34"/>
      <c r="B212" s="35"/>
      <c r="C212" s="36"/>
      <c r="D212" s="203" t="s">
        <v>167</v>
      </c>
      <c r="E212" s="36"/>
      <c r="F212" s="204" t="s">
        <v>443</v>
      </c>
      <c r="G212" s="36"/>
      <c r="H212" s="36"/>
      <c r="I212" s="205"/>
      <c r="J212" s="205"/>
      <c r="K212" s="36"/>
      <c r="L212" s="36"/>
      <c r="M212" s="39"/>
      <c r="N212" s="206"/>
      <c r="O212" s="207"/>
      <c r="P212" s="71"/>
      <c r="Q212" s="71"/>
      <c r="R212" s="71"/>
      <c r="S212" s="71"/>
      <c r="T212" s="71"/>
      <c r="U212" s="71"/>
      <c r="V212" s="71"/>
      <c r="W212" s="71"/>
      <c r="X212" s="72"/>
      <c r="Y212" s="34"/>
      <c r="Z212" s="34"/>
      <c r="AA212" s="34"/>
      <c r="AB212" s="34"/>
      <c r="AC212" s="34"/>
      <c r="AD212" s="34"/>
      <c r="AE212" s="34"/>
      <c r="AT212" s="17" t="s">
        <v>167</v>
      </c>
      <c r="AU212" s="17" t="s">
        <v>165</v>
      </c>
    </row>
    <row r="213" spans="1:65" s="2" customFormat="1" ht="24.2" customHeight="1">
      <c r="A213" s="34"/>
      <c r="B213" s="35"/>
      <c r="C213" s="189" t="s">
        <v>365</v>
      </c>
      <c r="D213" s="189" t="s">
        <v>159</v>
      </c>
      <c r="E213" s="190" t="s">
        <v>445</v>
      </c>
      <c r="F213" s="191" t="s">
        <v>446</v>
      </c>
      <c r="G213" s="192" t="s">
        <v>162</v>
      </c>
      <c r="H213" s="193">
        <v>1</v>
      </c>
      <c r="I213" s="194"/>
      <c r="J213" s="194"/>
      <c r="K213" s="195">
        <f>ROUND(P213*H213,2)</f>
        <v>0</v>
      </c>
      <c r="L213" s="191" t="s">
        <v>163</v>
      </c>
      <c r="M213" s="39"/>
      <c r="N213" s="196" t="s">
        <v>1</v>
      </c>
      <c r="O213" s="197" t="s">
        <v>38</v>
      </c>
      <c r="P213" s="198">
        <f>I213+J213</f>
        <v>0</v>
      </c>
      <c r="Q213" s="198">
        <f>ROUND(I213*H213,2)</f>
        <v>0</v>
      </c>
      <c r="R213" s="198">
        <f>ROUND(J213*H213,2)</f>
        <v>0</v>
      </c>
      <c r="S213" s="71"/>
      <c r="T213" s="199">
        <f>S213*H213</f>
        <v>0</v>
      </c>
      <c r="U213" s="199">
        <v>6.8000000000000005E-4</v>
      </c>
      <c r="V213" s="199">
        <f>U213*H213</f>
        <v>6.8000000000000005E-4</v>
      </c>
      <c r="W213" s="199">
        <v>0</v>
      </c>
      <c r="X213" s="200">
        <f>W213*H213</f>
        <v>0</v>
      </c>
      <c r="Y213" s="34"/>
      <c r="Z213" s="34"/>
      <c r="AA213" s="34"/>
      <c r="AB213" s="34"/>
      <c r="AC213" s="34"/>
      <c r="AD213" s="34"/>
      <c r="AE213" s="34"/>
      <c r="AR213" s="201" t="s">
        <v>248</v>
      </c>
      <c r="AT213" s="201" t="s">
        <v>159</v>
      </c>
      <c r="AU213" s="201" t="s">
        <v>165</v>
      </c>
      <c r="AY213" s="17" t="s">
        <v>156</v>
      </c>
      <c r="BE213" s="202">
        <f>IF(O213="základní",K213,0)</f>
        <v>0</v>
      </c>
      <c r="BF213" s="202">
        <f>IF(O213="snížená",K213,0)</f>
        <v>0</v>
      </c>
      <c r="BG213" s="202">
        <f>IF(O213="zákl. přenesená",K213,0)</f>
        <v>0</v>
      </c>
      <c r="BH213" s="202">
        <f>IF(O213="sníž. přenesená",K213,0)</f>
        <v>0</v>
      </c>
      <c r="BI213" s="202">
        <f>IF(O213="nulová",K213,0)</f>
        <v>0</v>
      </c>
      <c r="BJ213" s="17" t="s">
        <v>165</v>
      </c>
      <c r="BK213" s="202">
        <f>ROUND(P213*H213,2)</f>
        <v>0</v>
      </c>
      <c r="BL213" s="17" t="s">
        <v>248</v>
      </c>
      <c r="BM213" s="201" t="s">
        <v>1319</v>
      </c>
    </row>
    <row r="214" spans="1:65" s="2" customFormat="1" ht="11.25">
      <c r="A214" s="34"/>
      <c r="B214" s="35"/>
      <c r="C214" s="36"/>
      <c r="D214" s="203" t="s">
        <v>167</v>
      </c>
      <c r="E214" s="36"/>
      <c r="F214" s="204" t="s">
        <v>448</v>
      </c>
      <c r="G214" s="36"/>
      <c r="H214" s="36"/>
      <c r="I214" s="205"/>
      <c r="J214" s="205"/>
      <c r="K214" s="36"/>
      <c r="L214" s="36"/>
      <c r="M214" s="39"/>
      <c r="N214" s="206"/>
      <c r="O214" s="207"/>
      <c r="P214" s="71"/>
      <c r="Q214" s="71"/>
      <c r="R214" s="71"/>
      <c r="S214" s="71"/>
      <c r="T214" s="71"/>
      <c r="U214" s="71"/>
      <c r="V214" s="71"/>
      <c r="W214" s="71"/>
      <c r="X214" s="72"/>
      <c r="Y214" s="34"/>
      <c r="Z214" s="34"/>
      <c r="AA214" s="34"/>
      <c r="AB214" s="34"/>
      <c r="AC214" s="34"/>
      <c r="AD214" s="34"/>
      <c r="AE214" s="34"/>
      <c r="AT214" s="17" t="s">
        <v>167</v>
      </c>
      <c r="AU214" s="17" t="s">
        <v>165</v>
      </c>
    </row>
    <row r="215" spans="1:65" s="2" customFormat="1" ht="24.2" customHeight="1">
      <c r="A215" s="34"/>
      <c r="B215" s="35"/>
      <c r="C215" s="241" t="s">
        <v>384</v>
      </c>
      <c r="D215" s="241" t="s">
        <v>242</v>
      </c>
      <c r="E215" s="242" t="s">
        <v>450</v>
      </c>
      <c r="F215" s="243" t="s">
        <v>451</v>
      </c>
      <c r="G215" s="244" t="s">
        <v>162</v>
      </c>
      <c r="H215" s="245">
        <v>1</v>
      </c>
      <c r="I215" s="246"/>
      <c r="J215" s="247"/>
      <c r="K215" s="248">
        <f>ROUND(P215*H215,2)</f>
        <v>0</v>
      </c>
      <c r="L215" s="243" t="s">
        <v>1</v>
      </c>
      <c r="M215" s="249"/>
      <c r="N215" s="250" t="s">
        <v>1</v>
      </c>
      <c r="O215" s="197" t="s">
        <v>38</v>
      </c>
      <c r="P215" s="198">
        <f>I215+J215</f>
        <v>0</v>
      </c>
      <c r="Q215" s="198">
        <f>ROUND(I215*H215,2)</f>
        <v>0</v>
      </c>
      <c r="R215" s="198">
        <f>ROUND(J215*H215,2)</f>
        <v>0</v>
      </c>
      <c r="S215" s="71"/>
      <c r="T215" s="199">
        <f>S215*H215</f>
        <v>0</v>
      </c>
      <c r="U215" s="199">
        <v>1E-4</v>
      </c>
      <c r="V215" s="199">
        <f>U215*H215</f>
        <v>1E-4</v>
      </c>
      <c r="W215" s="199">
        <v>0</v>
      </c>
      <c r="X215" s="200">
        <f>W215*H215</f>
        <v>0</v>
      </c>
      <c r="Y215" s="34"/>
      <c r="Z215" s="34"/>
      <c r="AA215" s="34"/>
      <c r="AB215" s="34"/>
      <c r="AC215" s="34"/>
      <c r="AD215" s="34"/>
      <c r="AE215" s="34"/>
      <c r="AR215" s="201" t="s">
        <v>346</v>
      </c>
      <c r="AT215" s="201" t="s">
        <v>242</v>
      </c>
      <c r="AU215" s="201" t="s">
        <v>165</v>
      </c>
      <c r="AY215" s="17" t="s">
        <v>156</v>
      </c>
      <c r="BE215" s="202">
        <f>IF(O215="základní",K215,0)</f>
        <v>0</v>
      </c>
      <c r="BF215" s="202">
        <f>IF(O215="snížená",K215,0)</f>
        <v>0</v>
      </c>
      <c r="BG215" s="202">
        <f>IF(O215="zákl. přenesená",K215,0)</f>
        <v>0</v>
      </c>
      <c r="BH215" s="202">
        <f>IF(O215="sníž. přenesená",K215,0)</f>
        <v>0</v>
      </c>
      <c r="BI215" s="202">
        <f>IF(O215="nulová",K215,0)</f>
        <v>0</v>
      </c>
      <c r="BJ215" s="17" t="s">
        <v>165</v>
      </c>
      <c r="BK215" s="202">
        <f>ROUND(P215*H215,2)</f>
        <v>0</v>
      </c>
      <c r="BL215" s="17" t="s">
        <v>248</v>
      </c>
      <c r="BM215" s="201" t="s">
        <v>1320</v>
      </c>
    </row>
    <row r="216" spans="1:65" s="2" customFormat="1" ht="24.2" customHeight="1">
      <c r="A216" s="34"/>
      <c r="B216" s="35"/>
      <c r="C216" s="189" t="s">
        <v>389</v>
      </c>
      <c r="D216" s="189" t="s">
        <v>159</v>
      </c>
      <c r="E216" s="190" t="s">
        <v>454</v>
      </c>
      <c r="F216" s="191" t="s">
        <v>455</v>
      </c>
      <c r="G216" s="192" t="s">
        <v>415</v>
      </c>
      <c r="H216" s="251"/>
      <c r="I216" s="194"/>
      <c r="J216" s="194"/>
      <c r="K216" s="195">
        <f>ROUND(P216*H216,2)</f>
        <v>0</v>
      </c>
      <c r="L216" s="191" t="s">
        <v>163</v>
      </c>
      <c r="M216" s="39"/>
      <c r="N216" s="196" t="s">
        <v>1</v>
      </c>
      <c r="O216" s="197" t="s">
        <v>38</v>
      </c>
      <c r="P216" s="198">
        <f>I216+J216</f>
        <v>0</v>
      </c>
      <c r="Q216" s="198">
        <f>ROUND(I216*H216,2)</f>
        <v>0</v>
      </c>
      <c r="R216" s="198">
        <f>ROUND(J216*H216,2)</f>
        <v>0</v>
      </c>
      <c r="S216" s="71"/>
      <c r="T216" s="199">
        <f>S216*H216</f>
        <v>0</v>
      </c>
      <c r="U216" s="199">
        <v>0</v>
      </c>
      <c r="V216" s="199">
        <f>U216*H216</f>
        <v>0</v>
      </c>
      <c r="W216" s="199">
        <v>0</v>
      </c>
      <c r="X216" s="200">
        <f>W216*H216</f>
        <v>0</v>
      </c>
      <c r="Y216" s="34"/>
      <c r="Z216" s="34"/>
      <c r="AA216" s="34"/>
      <c r="AB216" s="34"/>
      <c r="AC216" s="34"/>
      <c r="AD216" s="34"/>
      <c r="AE216" s="34"/>
      <c r="AR216" s="201" t="s">
        <v>248</v>
      </c>
      <c r="AT216" s="201" t="s">
        <v>159</v>
      </c>
      <c r="AU216" s="201" t="s">
        <v>165</v>
      </c>
      <c r="AY216" s="17" t="s">
        <v>156</v>
      </c>
      <c r="BE216" s="202">
        <f>IF(O216="základní",K216,0)</f>
        <v>0</v>
      </c>
      <c r="BF216" s="202">
        <f>IF(O216="snížená",K216,0)</f>
        <v>0</v>
      </c>
      <c r="BG216" s="202">
        <f>IF(O216="zákl. přenesená",K216,0)</f>
        <v>0</v>
      </c>
      <c r="BH216" s="202">
        <f>IF(O216="sníž. přenesená",K216,0)</f>
        <v>0</v>
      </c>
      <c r="BI216" s="202">
        <f>IF(O216="nulová",K216,0)</f>
        <v>0</v>
      </c>
      <c r="BJ216" s="17" t="s">
        <v>165</v>
      </c>
      <c r="BK216" s="202">
        <f>ROUND(P216*H216,2)</f>
        <v>0</v>
      </c>
      <c r="BL216" s="17" t="s">
        <v>248</v>
      </c>
      <c r="BM216" s="201" t="s">
        <v>1321</v>
      </c>
    </row>
    <row r="217" spans="1:65" s="2" customFormat="1" ht="11.25">
      <c r="A217" s="34"/>
      <c r="B217" s="35"/>
      <c r="C217" s="36"/>
      <c r="D217" s="203" t="s">
        <v>167</v>
      </c>
      <c r="E217" s="36"/>
      <c r="F217" s="204" t="s">
        <v>457</v>
      </c>
      <c r="G217" s="36"/>
      <c r="H217" s="36"/>
      <c r="I217" s="205"/>
      <c r="J217" s="205"/>
      <c r="K217" s="36"/>
      <c r="L217" s="36"/>
      <c r="M217" s="39"/>
      <c r="N217" s="206"/>
      <c r="O217" s="207"/>
      <c r="P217" s="71"/>
      <c r="Q217" s="71"/>
      <c r="R217" s="71"/>
      <c r="S217" s="71"/>
      <c r="T217" s="71"/>
      <c r="U217" s="71"/>
      <c r="V217" s="71"/>
      <c r="W217" s="71"/>
      <c r="X217" s="72"/>
      <c r="Y217" s="34"/>
      <c r="Z217" s="34"/>
      <c r="AA217" s="34"/>
      <c r="AB217" s="34"/>
      <c r="AC217" s="34"/>
      <c r="AD217" s="34"/>
      <c r="AE217" s="34"/>
      <c r="AT217" s="17" t="s">
        <v>167</v>
      </c>
      <c r="AU217" s="17" t="s">
        <v>165</v>
      </c>
    </row>
    <row r="218" spans="1:65" s="12" customFormat="1" ht="22.9" customHeight="1">
      <c r="B218" s="172"/>
      <c r="C218" s="173"/>
      <c r="D218" s="174" t="s">
        <v>73</v>
      </c>
      <c r="E218" s="187" t="s">
        <v>458</v>
      </c>
      <c r="F218" s="187" t="s">
        <v>459</v>
      </c>
      <c r="G218" s="173"/>
      <c r="H218" s="173"/>
      <c r="I218" s="176"/>
      <c r="J218" s="176"/>
      <c r="K218" s="188">
        <f>BK218</f>
        <v>0</v>
      </c>
      <c r="L218" s="173"/>
      <c r="M218" s="178"/>
      <c r="N218" s="179"/>
      <c r="O218" s="180"/>
      <c r="P218" s="180"/>
      <c r="Q218" s="181">
        <f>SUM(Q219:Q235)</f>
        <v>0</v>
      </c>
      <c r="R218" s="181">
        <f>SUM(R219:R235)</f>
        <v>0</v>
      </c>
      <c r="S218" s="180"/>
      <c r="T218" s="182">
        <f>SUM(T219:T235)</f>
        <v>0</v>
      </c>
      <c r="U218" s="180"/>
      <c r="V218" s="182">
        <f>SUM(V219:V235)</f>
        <v>3.81E-3</v>
      </c>
      <c r="W218" s="180"/>
      <c r="X218" s="183">
        <f>SUM(X219:X235)</f>
        <v>3.3049999999999996E-2</v>
      </c>
      <c r="AR218" s="184" t="s">
        <v>165</v>
      </c>
      <c r="AT218" s="185" t="s">
        <v>73</v>
      </c>
      <c r="AU218" s="185" t="s">
        <v>82</v>
      </c>
      <c r="AY218" s="184" t="s">
        <v>156</v>
      </c>
      <c r="BK218" s="186">
        <f>SUM(BK219:BK235)</f>
        <v>0</v>
      </c>
    </row>
    <row r="219" spans="1:65" s="2" customFormat="1" ht="33" customHeight="1">
      <c r="A219" s="34"/>
      <c r="B219" s="35"/>
      <c r="C219" s="189" t="s">
        <v>394</v>
      </c>
      <c r="D219" s="189" t="s">
        <v>159</v>
      </c>
      <c r="E219" s="190" t="s">
        <v>485</v>
      </c>
      <c r="F219" s="191" t="s">
        <v>486</v>
      </c>
      <c r="G219" s="192" t="s">
        <v>162</v>
      </c>
      <c r="H219" s="193">
        <v>2</v>
      </c>
      <c r="I219" s="194"/>
      <c r="J219" s="194"/>
      <c r="K219" s="195">
        <f>ROUND(P219*H219,2)</f>
        <v>0</v>
      </c>
      <c r="L219" s="191" t="s">
        <v>163</v>
      </c>
      <c r="M219" s="39"/>
      <c r="N219" s="196" t="s">
        <v>1</v>
      </c>
      <c r="O219" s="197" t="s">
        <v>38</v>
      </c>
      <c r="P219" s="198">
        <f>I219+J219</f>
        <v>0</v>
      </c>
      <c r="Q219" s="198">
        <f>ROUND(I219*H219,2)</f>
        <v>0</v>
      </c>
      <c r="R219" s="198">
        <f>ROUND(J219*H219,2)</f>
        <v>0</v>
      </c>
      <c r="S219" s="71"/>
      <c r="T219" s="199">
        <f>S219*H219</f>
        <v>0</v>
      </c>
      <c r="U219" s="199">
        <v>0</v>
      </c>
      <c r="V219" s="199">
        <f>U219*H219</f>
        <v>0</v>
      </c>
      <c r="W219" s="199">
        <v>0</v>
      </c>
      <c r="X219" s="200">
        <f>W219*H219</f>
        <v>0</v>
      </c>
      <c r="Y219" s="34"/>
      <c r="Z219" s="34"/>
      <c r="AA219" s="34"/>
      <c r="AB219" s="34"/>
      <c r="AC219" s="34"/>
      <c r="AD219" s="34"/>
      <c r="AE219" s="34"/>
      <c r="AR219" s="201" t="s">
        <v>248</v>
      </c>
      <c r="AT219" s="201" t="s">
        <v>159</v>
      </c>
      <c r="AU219" s="201" t="s">
        <v>165</v>
      </c>
      <c r="AY219" s="17" t="s">
        <v>156</v>
      </c>
      <c r="BE219" s="202">
        <f>IF(O219="základní",K219,0)</f>
        <v>0</v>
      </c>
      <c r="BF219" s="202">
        <f>IF(O219="snížená",K219,0)</f>
        <v>0</v>
      </c>
      <c r="BG219" s="202">
        <f>IF(O219="zákl. přenesená",K219,0)</f>
        <v>0</v>
      </c>
      <c r="BH219" s="202">
        <f>IF(O219="sníž. přenesená",K219,0)</f>
        <v>0</v>
      </c>
      <c r="BI219" s="202">
        <f>IF(O219="nulová",K219,0)</f>
        <v>0</v>
      </c>
      <c r="BJ219" s="17" t="s">
        <v>165</v>
      </c>
      <c r="BK219" s="202">
        <f>ROUND(P219*H219,2)</f>
        <v>0</v>
      </c>
      <c r="BL219" s="17" t="s">
        <v>248</v>
      </c>
      <c r="BM219" s="201" t="s">
        <v>1322</v>
      </c>
    </row>
    <row r="220" spans="1:65" s="2" customFormat="1" ht="11.25">
      <c r="A220" s="34"/>
      <c r="B220" s="35"/>
      <c r="C220" s="36"/>
      <c r="D220" s="203" t="s">
        <v>167</v>
      </c>
      <c r="E220" s="36"/>
      <c r="F220" s="204" t="s">
        <v>488</v>
      </c>
      <c r="G220" s="36"/>
      <c r="H220" s="36"/>
      <c r="I220" s="205"/>
      <c r="J220" s="205"/>
      <c r="K220" s="36"/>
      <c r="L220" s="36"/>
      <c r="M220" s="39"/>
      <c r="N220" s="206"/>
      <c r="O220" s="207"/>
      <c r="P220" s="71"/>
      <c r="Q220" s="71"/>
      <c r="R220" s="71"/>
      <c r="S220" s="71"/>
      <c r="T220" s="71"/>
      <c r="U220" s="71"/>
      <c r="V220" s="71"/>
      <c r="W220" s="71"/>
      <c r="X220" s="72"/>
      <c r="Y220" s="34"/>
      <c r="Z220" s="34"/>
      <c r="AA220" s="34"/>
      <c r="AB220" s="34"/>
      <c r="AC220" s="34"/>
      <c r="AD220" s="34"/>
      <c r="AE220" s="34"/>
      <c r="AT220" s="17" t="s">
        <v>167</v>
      </c>
      <c r="AU220" s="17" t="s">
        <v>165</v>
      </c>
    </row>
    <row r="221" spans="1:65" s="2" customFormat="1" ht="24.2" customHeight="1">
      <c r="A221" s="34"/>
      <c r="B221" s="35"/>
      <c r="C221" s="189" t="s">
        <v>402</v>
      </c>
      <c r="D221" s="189" t="s">
        <v>159</v>
      </c>
      <c r="E221" s="190" t="s">
        <v>490</v>
      </c>
      <c r="F221" s="191" t="s">
        <v>491</v>
      </c>
      <c r="G221" s="192" t="s">
        <v>180</v>
      </c>
      <c r="H221" s="193">
        <v>2</v>
      </c>
      <c r="I221" s="194"/>
      <c r="J221" s="194"/>
      <c r="K221" s="195">
        <f>ROUND(P221*H221,2)</f>
        <v>0</v>
      </c>
      <c r="L221" s="191" t="s">
        <v>163</v>
      </c>
      <c r="M221" s="39"/>
      <c r="N221" s="196" t="s">
        <v>1</v>
      </c>
      <c r="O221" s="197" t="s">
        <v>38</v>
      </c>
      <c r="P221" s="198">
        <f>I221+J221</f>
        <v>0</v>
      </c>
      <c r="Q221" s="198">
        <f>ROUND(I221*H221,2)</f>
        <v>0</v>
      </c>
      <c r="R221" s="198">
        <f>ROUND(J221*H221,2)</f>
        <v>0</v>
      </c>
      <c r="S221" s="71"/>
      <c r="T221" s="199">
        <f>S221*H221</f>
        <v>0</v>
      </c>
      <c r="U221" s="199">
        <v>5.0000000000000002E-5</v>
      </c>
      <c r="V221" s="199">
        <f>U221*H221</f>
        <v>1E-4</v>
      </c>
      <c r="W221" s="199">
        <v>4.7299999999999998E-3</v>
      </c>
      <c r="X221" s="200">
        <f>W221*H221</f>
        <v>9.4599999999999997E-3</v>
      </c>
      <c r="Y221" s="34"/>
      <c r="Z221" s="34"/>
      <c r="AA221" s="34"/>
      <c r="AB221" s="34"/>
      <c r="AC221" s="34"/>
      <c r="AD221" s="34"/>
      <c r="AE221" s="34"/>
      <c r="AR221" s="201" t="s">
        <v>248</v>
      </c>
      <c r="AT221" s="201" t="s">
        <v>159</v>
      </c>
      <c r="AU221" s="201" t="s">
        <v>165</v>
      </c>
      <c r="AY221" s="17" t="s">
        <v>156</v>
      </c>
      <c r="BE221" s="202">
        <f>IF(O221="základní",K221,0)</f>
        <v>0</v>
      </c>
      <c r="BF221" s="202">
        <f>IF(O221="snížená",K221,0)</f>
        <v>0</v>
      </c>
      <c r="BG221" s="202">
        <f>IF(O221="zákl. přenesená",K221,0)</f>
        <v>0</v>
      </c>
      <c r="BH221" s="202">
        <f>IF(O221="sníž. přenesená",K221,0)</f>
        <v>0</v>
      </c>
      <c r="BI221" s="202">
        <f>IF(O221="nulová",K221,0)</f>
        <v>0</v>
      </c>
      <c r="BJ221" s="17" t="s">
        <v>165</v>
      </c>
      <c r="BK221" s="202">
        <f>ROUND(P221*H221,2)</f>
        <v>0</v>
      </c>
      <c r="BL221" s="17" t="s">
        <v>248</v>
      </c>
      <c r="BM221" s="201" t="s">
        <v>1323</v>
      </c>
    </row>
    <row r="222" spans="1:65" s="2" customFormat="1" ht="11.25">
      <c r="A222" s="34"/>
      <c r="B222" s="35"/>
      <c r="C222" s="36"/>
      <c r="D222" s="203" t="s">
        <v>167</v>
      </c>
      <c r="E222" s="36"/>
      <c r="F222" s="204" t="s">
        <v>493</v>
      </c>
      <c r="G222" s="36"/>
      <c r="H222" s="36"/>
      <c r="I222" s="205"/>
      <c r="J222" s="205"/>
      <c r="K222" s="36"/>
      <c r="L222" s="36"/>
      <c r="M222" s="39"/>
      <c r="N222" s="206"/>
      <c r="O222" s="207"/>
      <c r="P222" s="71"/>
      <c r="Q222" s="71"/>
      <c r="R222" s="71"/>
      <c r="S222" s="71"/>
      <c r="T222" s="71"/>
      <c r="U222" s="71"/>
      <c r="V222" s="71"/>
      <c r="W222" s="71"/>
      <c r="X222" s="72"/>
      <c r="Y222" s="34"/>
      <c r="Z222" s="34"/>
      <c r="AA222" s="34"/>
      <c r="AB222" s="34"/>
      <c r="AC222" s="34"/>
      <c r="AD222" s="34"/>
      <c r="AE222" s="34"/>
      <c r="AT222" s="17" t="s">
        <v>167</v>
      </c>
      <c r="AU222" s="17" t="s">
        <v>165</v>
      </c>
    </row>
    <row r="223" spans="1:65" s="2" customFormat="1" ht="24.2" customHeight="1">
      <c r="A223" s="34"/>
      <c r="B223" s="35"/>
      <c r="C223" s="189" t="s">
        <v>407</v>
      </c>
      <c r="D223" s="189" t="s">
        <v>159</v>
      </c>
      <c r="E223" s="190" t="s">
        <v>461</v>
      </c>
      <c r="F223" s="191" t="s">
        <v>462</v>
      </c>
      <c r="G223" s="192" t="s">
        <v>180</v>
      </c>
      <c r="H223" s="193">
        <v>1</v>
      </c>
      <c r="I223" s="194"/>
      <c r="J223" s="194"/>
      <c r="K223" s="195">
        <f>ROUND(P223*H223,2)</f>
        <v>0</v>
      </c>
      <c r="L223" s="191" t="s">
        <v>163</v>
      </c>
      <c r="M223" s="39"/>
      <c r="N223" s="196" t="s">
        <v>1</v>
      </c>
      <c r="O223" s="197" t="s">
        <v>38</v>
      </c>
      <c r="P223" s="198">
        <f>I223+J223</f>
        <v>0</v>
      </c>
      <c r="Q223" s="198">
        <f>ROUND(I223*H223,2)</f>
        <v>0</v>
      </c>
      <c r="R223" s="198">
        <f>ROUND(J223*H223,2)</f>
        <v>0</v>
      </c>
      <c r="S223" s="71"/>
      <c r="T223" s="199">
        <f>S223*H223</f>
        <v>0</v>
      </c>
      <c r="U223" s="199">
        <v>1.2E-4</v>
      </c>
      <c r="V223" s="199">
        <f>U223*H223</f>
        <v>1.2E-4</v>
      </c>
      <c r="W223" s="199">
        <v>2.359E-2</v>
      </c>
      <c r="X223" s="200">
        <f>W223*H223</f>
        <v>2.359E-2</v>
      </c>
      <c r="Y223" s="34"/>
      <c r="Z223" s="34"/>
      <c r="AA223" s="34"/>
      <c r="AB223" s="34"/>
      <c r="AC223" s="34"/>
      <c r="AD223" s="34"/>
      <c r="AE223" s="34"/>
      <c r="AR223" s="201" t="s">
        <v>248</v>
      </c>
      <c r="AT223" s="201" t="s">
        <v>159</v>
      </c>
      <c r="AU223" s="201" t="s">
        <v>165</v>
      </c>
      <c r="AY223" s="17" t="s">
        <v>156</v>
      </c>
      <c r="BE223" s="202">
        <f>IF(O223="základní",K223,0)</f>
        <v>0</v>
      </c>
      <c r="BF223" s="202">
        <f>IF(O223="snížená",K223,0)</f>
        <v>0</v>
      </c>
      <c r="BG223" s="202">
        <f>IF(O223="zákl. přenesená",K223,0)</f>
        <v>0</v>
      </c>
      <c r="BH223" s="202">
        <f>IF(O223="sníž. přenesená",K223,0)</f>
        <v>0</v>
      </c>
      <c r="BI223" s="202">
        <f>IF(O223="nulová",K223,0)</f>
        <v>0</v>
      </c>
      <c r="BJ223" s="17" t="s">
        <v>165</v>
      </c>
      <c r="BK223" s="202">
        <f>ROUND(P223*H223,2)</f>
        <v>0</v>
      </c>
      <c r="BL223" s="17" t="s">
        <v>248</v>
      </c>
      <c r="BM223" s="201" t="s">
        <v>1324</v>
      </c>
    </row>
    <row r="224" spans="1:65" s="2" customFormat="1" ht="11.25">
      <c r="A224" s="34"/>
      <c r="B224" s="35"/>
      <c r="C224" s="36"/>
      <c r="D224" s="203" t="s">
        <v>167</v>
      </c>
      <c r="E224" s="36"/>
      <c r="F224" s="204" t="s">
        <v>464</v>
      </c>
      <c r="G224" s="36"/>
      <c r="H224" s="36"/>
      <c r="I224" s="205"/>
      <c r="J224" s="205"/>
      <c r="K224" s="36"/>
      <c r="L224" s="36"/>
      <c r="M224" s="39"/>
      <c r="N224" s="206"/>
      <c r="O224" s="207"/>
      <c r="P224" s="71"/>
      <c r="Q224" s="71"/>
      <c r="R224" s="71"/>
      <c r="S224" s="71"/>
      <c r="T224" s="71"/>
      <c r="U224" s="71"/>
      <c r="V224" s="71"/>
      <c r="W224" s="71"/>
      <c r="X224" s="72"/>
      <c r="Y224" s="34"/>
      <c r="Z224" s="34"/>
      <c r="AA224" s="34"/>
      <c r="AB224" s="34"/>
      <c r="AC224" s="34"/>
      <c r="AD224" s="34"/>
      <c r="AE224" s="34"/>
      <c r="AT224" s="17" t="s">
        <v>167</v>
      </c>
      <c r="AU224" s="17" t="s">
        <v>165</v>
      </c>
    </row>
    <row r="225" spans="1:65" s="2" customFormat="1" ht="24.2" customHeight="1">
      <c r="A225" s="34"/>
      <c r="B225" s="35"/>
      <c r="C225" s="189" t="s">
        <v>484</v>
      </c>
      <c r="D225" s="189" t="s">
        <v>159</v>
      </c>
      <c r="E225" s="190" t="s">
        <v>495</v>
      </c>
      <c r="F225" s="191" t="s">
        <v>496</v>
      </c>
      <c r="G225" s="192" t="s">
        <v>180</v>
      </c>
      <c r="H225" s="193">
        <v>2</v>
      </c>
      <c r="I225" s="194"/>
      <c r="J225" s="194"/>
      <c r="K225" s="195">
        <f>ROUND(P225*H225,2)</f>
        <v>0</v>
      </c>
      <c r="L225" s="191" t="s">
        <v>163</v>
      </c>
      <c r="M225" s="39"/>
      <c r="N225" s="196" t="s">
        <v>1</v>
      </c>
      <c r="O225" s="197" t="s">
        <v>38</v>
      </c>
      <c r="P225" s="198">
        <f>I225+J225</f>
        <v>0</v>
      </c>
      <c r="Q225" s="198">
        <f>ROUND(I225*H225,2)</f>
        <v>0</v>
      </c>
      <c r="R225" s="198">
        <f>ROUND(J225*H225,2)</f>
        <v>0</v>
      </c>
      <c r="S225" s="71"/>
      <c r="T225" s="199">
        <f>S225*H225</f>
        <v>0</v>
      </c>
      <c r="U225" s="199">
        <v>4.6000000000000001E-4</v>
      </c>
      <c r="V225" s="199">
        <f>U225*H225</f>
        <v>9.2000000000000003E-4</v>
      </c>
      <c r="W225" s="199">
        <v>0</v>
      </c>
      <c r="X225" s="200">
        <f>W225*H225</f>
        <v>0</v>
      </c>
      <c r="Y225" s="34"/>
      <c r="Z225" s="34"/>
      <c r="AA225" s="34"/>
      <c r="AB225" s="34"/>
      <c r="AC225" s="34"/>
      <c r="AD225" s="34"/>
      <c r="AE225" s="34"/>
      <c r="AR225" s="201" t="s">
        <v>248</v>
      </c>
      <c r="AT225" s="201" t="s">
        <v>159</v>
      </c>
      <c r="AU225" s="201" t="s">
        <v>165</v>
      </c>
      <c r="AY225" s="17" t="s">
        <v>156</v>
      </c>
      <c r="BE225" s="202">
        <f>IF(O225="základní",K225,0)</f>
        <v>0</v>
      </c>
      <c r="BF225" s="202">
        <f>IF(O225="snížená",K225,0)</f>
        <v>0</v>
      </c>
      <c r="BG225" s="202">
        <f>IF(O225="zákl. přenesená",K225,0)</f>
        <v>0</v>
      </c>
      <c r="BH225" s="202">
        <f>IF(O225="sníž. přenesená",K225,0)</f>
        <v>0</v>
      </c>
      <c r="BI225" s="202">
        <f>IF(O225="nulová",K225,0)</f>
        <v>0</v>
      </c>
      <c r="BJ225" s="17" t="s">
        <v>165</v>
      </c>
      <c r="BK225" s="202">
        <f>ROUND(P225*H225,2)</f>
        <v>0</v>
      </c>
      <c r="BL225" s="17" t="s">
        <v>248</v>
      </c>
      <c r="BM225" s="201" t="s">
        <v>1325</v>
      </c>
    </row>
    <row r="226" spans="1:65" s="2" customFormat="1" ht="11.25">
      <c r="A226" s="34"/>
      <c r="B226" s="35"/>
      <c r="C226" s="36"/>
      <c r="D226" s="203" t="s">
        <v>167</v>
      </c>
      <c r="E226" s="36"/>
      <c r="F226" s="204" t="s">
        <v>498</v>
      </c>
      <c r="G226" s="36"/>
      <c r="H226" s="36"/>
      <c r="I226" s="205"/>
      <c r="J226" s="205"/>
      <c r="K226" s="36"/>
      <c r="L226" s="36"/>
      <c r="M226" s="39"/>
      <c r="N226" s="206"/>
      <c r="O226" s="207"/>
      <c r="P226" s="71"/>
      <c r="Q226" s="71"/>
      <c r="R226" s="71"/>
      <c r="S226" s="71"/>
      <c r="T226" s="71"/>
      <c r="U226" s="71"/>
      <c r="V226" s="71"/>
      <c r="W226" s="71"/>
      <c r="X226" s="72"/>
      <c r="Y226" s="34"/>
      <c r="Z226" s="34"/>
      <c r="AA226" s="34"/>
      <c r="AB226" s="34"/>
      <c r="AC226" s="34"/>
      <c r="AD226" s="34"/>
      <c r="AE226" s="34"/>
      <c r="AT226" s="17" t="s">
        <v>167</v>
      </c>
      <c r="AU226" s="17" t="s">
        <v>165</v>
      </c>
    </row>
    <row r="227" spans="1:65" s="2" customFormat="1" ht="24">
      <c r="A227" s="34"/>
      <c r="B227" s="35"/>
      <c r="C227" s="189" t="s">
        <v>489</v>
      </c>
      <c r="D227" s="189" t="s">
        <v>159</v>
      </c>
      <c r="E227" s="190" t="s">
        <v>500</v>
      </c>
      <c r="F227" s="191" t="s">
        <v>501</v>
      </c>
      <c r="G227" s="192" t="s">
        <v>162</v>
      </c>
      <c r="H227" s="193">
        <v>1</v>
      </c>
      <c r="I227" s="194"/>
      <c r="J227" s="194"/>
      <c r="K227" s="195">
        <f>ROUND(P227*H227,2)</f>
        <v>0</v>
      </c>
      <c r="L227" s="191" t="s">
        <v>163</v>
      </c>
      <c r="M227" s="39"/>
      <c r="N227" s="196" t="s">
        <v>1</v>
      </c>
      <c r="O227" s="197" t="s">
        <v>38</v>
      </c>
      <c r="P227" s="198">
        <f>I227+J227</f>
        <v>0</v>
      </c>
      <c r="Q227" s="198">
        <f>ROUND(I227*H227,2)</f>
        <v>0</v>
      </c>
      <c r="R227" s="198">
        <f>ROUND(J227*H227,2)</f>
        <v>0</v>
      </c>
      <c r="S227" s="71"/>
      <c r="T227" s="199">
        <f>S227*H227</f>
        <v>0</v>
      </c>
      <c r="U227" s="199">
        <v>5.4000000000000001E-4</v>
      </c>
      <c r="V227" s="199">
        <f>U227*H227</f>
        <v>5.4000000000000001E-4</v>
      </c>
      <c r="W227" s="199">
        <v>0</v>
      </c>
      <c r="X227" s="200">
        <f>W227*H227</f>
        <v>0</v>
      </c>
      <c r="Y227" s="34"/>
      <c r="Z227" s="34"/>
      <c r="AA227" s="34"/>
      <c r="AB227" s="34"/>
      <c r="AC227" s="34"/>
      <c r="AD227" s="34"/>
      <c r="AE227" s="34"/>
      <c r="AR227" s="201" t="s">
        <v>248</v>
      </c>
      <c r="AT227" s="201" t="s">
        <v>159</v>
      </c>
      <c r="AU227" s="201" t="s">
        <v>165</v>
      </c>
      <c r="AY227" s="17" t="s">
        <v>156</v>
      </c>
      <c r="BE227" s="202">
        <f>IF(O227="základní",K227,0)</f>
        <v>0</v>
      </c>
      <c r="BF227" s="202">
        <f>IF(O227="snížená",K227,0)</f>
        <v>0</v>
      </c>
      <c r="BG227" s="202">
        <f>IF(O227="zákl. přenesená",K227,0)</f>
        <v>0</v>
      </c>
      <c r="BH227" s="202">
        <f>IF(O227="sníž. přenesená",K227,0)</f>
        <v>0</v>
      </c>
      <c r="BI227" s="202">
        <f>IF(O227="nulová",K227,0)</f>
        <v>0</v>
      </c>
      <c r="BJ227" s="17" t="s">
        <v>165</v>
      </c>
      <c r="BK227" s="202">
        <f>ROUND(P227*H227,2)</f>
        <v>0</v>
      </c>
      <c r="BL227" s="17" t="s">
        <v>248</v>
      </c>
      <c r="BM227" s="201" t="s">
        <v>1326</v>
      </c>
    </row>
    <row r="228" spans="1:65" s="2" customFormat="1" ht="11.25">
      <c r="A228" s="34"/>
      <c r="B228" s="35"/>
      <c r="C228" s="36"/>
      <c r="D228" s="203" t="s">
        <v>167</v>
      </c>
      <c r="E228" s="36"/>
      <c r="F228" s="204" t="s">
        <v>503</v>
      </c>
      <c r="G228" s="36"/>
      <c r="H228" s="36"/>
      <c r="I228" s="205"/>
      <c r="J228" s="205"/>
      <c r="K228" s="36"/>
      <c r="L228" s="36"/>
      <c r="M228" s="39"/>
      <c r="N228" s="206"/>
      <c r="O228" s="207"/>
      <c r="P228" s="71"/>
      <c r="Q228" s="71"/>
      <c r="R228" s="71"/>
      <c r="S228" s="71"/>
      <c r="T228" s="71"/>
      <c r="U228" s="71"/>
      <c r="V228" s="71"/>
      <c r="W228" s="71"/>
      <c r="X228" s="72"/>
      <c r="Y228" s="34"/>
      <c r="Z228" s="34"/>
      <c r="AA228" s="34"/>
      <c r="AB228" s="34"/>
      <c r="AC228" s="34"/>
      <c r="AD228" s="34"/>
      <c r="AE228" s="34"/>
      <c r="AT228" s="17" t="s">
        <v>167</v>
      </c>
      <c r="AU228" s="17" t="s">
        <v>165</v>
      </c>
    </row>
    <row r="229" spans="1:65" s="2" customFormat="1" ht="24.2" customHeight="1">
      <c r="A229" s="34"/>
      <c r="B229" s="35"/>
      <c r="C229" s="189" t="s">
        <v>494</v>
      </c>
      <c r="D229" s="189" t="s">
        <v>159</v>
      </c>
      <c r="E229" s="190" t="s">
        <v>466</v>
      </c>
      <c r="F229" s="191" t="s">
        <v>467</v>
      </c>
      <c r="G229" s="192" t="s">
        <v>180</v>
      </c>
      <c r="H229" s="193">
        <v>1.5</v>
      </c>
      <c r="I229" s="194"/>
      <c r="J229" s="194"/>
      <c r="K229" s="195">
        <f>ROUND(P229*H229,2)</f>
        <v>0</v>
      </c>
      <c r="L229" s="191" t="s">
        <v>163</v>
      </c>
      <c r="M229" s="39"/>
      <c r="N229" s="196" t="s">
        <v>1</v>
      </c>
      <c r="O229" s="197" t="s">
        <v>38</v>
      </c>
      <c r="P229" s="198">
        <f>I229+J229</f>
        <v>0</v>
      </c>
      <c r="Q229" s="198">
        <f>ROUND(I229*H229,2)</f>
        <v>0</v>
      </c>
      <c r="R229" s="198">
        <f>ROUND(J229*H229,2)</f>
        <v>0</v>
      </c>
      <c r="S229" s="71"/>
      <c r="T229" s="199">
        <f>S229*H229</f>
        <v>0</v>
      </c>
      <c r="U229" s="199">
        <v>7.2000000000000005E-4</v>
      </c>
      <c r="V229" s="199">
        <f>U229*H229</f>
        <v>1.08E-3</v>
      </c>
      <c r="W229" s="199">
        <v>0</v>
      </c>
      <c r="X229" s="200">
        <f>W229*H229</f>
        <v>0</v>
      </c>
      <c r="Y229" s="34"/>
      <c r="Z229" s="34"/>
      <c r="AA229" s="34"/>
      <c r="AB229" s="34"/>
      <c r="AC229" s="34"/>
      <c r="AD229" s="34"/>
      <c r="AE229" s="34"/>
      <c r="AR229" s="201" t="s">
        <v>248</v>
      </c>
      <c r="AT229" s="201" t="s">
        <v>159</v>
      </c>
      <c r="AU229" s="201" t="s">
        <v>165</v>
      </c>
      <c r="AY229" s="17" t="s">
        <v>156</v>
      </c>
      <c r="BE229" s="202">
        <f>IF(O229="základní",K229,0)</f>
        <v>0</v>
      </c>
      <c r="BF229" s="202">
        <f>IF(O229="snížená",K229,0)</f>
        <v>0</v>
      </c>
      <c r="BG229" s="202">
        <f>IF(O229="zákl. přenesená",K229,0)</f>
        <v>0</v>
      </c>
      <c r="BH229" s="202">
        <f>IF(O229="sníž. přenesená",K229,0)</f>
        <v>0</v>
      </c>
      <c r="BI229" s="202">
        <f>IF(O229="nulová",K229,0)</f>
        <v>0</v>
      </c>
      <c r="BJ229" s="17" t="s">
        <v>165</v>
      </c>
      <c r="BK229" s="202">
        <f>ROUND(P229*H229,2)</f>
        <v>0</v>
      </c>
      <c r="BL229" s="17" t="s">
        <v>248</v>
      </c>
      <c r="BM229" s="201" t="s">
        <v>1327</v>
      </c>
    </row>
    <row r="230" spans="1:65" s="2" customFormat="1" ht="11.25">
      <c r="A230" s="34"/>
      <c r="B230" s="35"/>
      <c r="C230" s="36"/>
      <c r="D230" s="203" t="s">
        <v>167</v>
      </c>
      <c r="E230" s="36"/>
      <c r="F230" s="204" t="s">
        <v>469</v>
      </c>
      <c r="G230" s="36"/>
      <c r="H230" s="36"/>
      <c r="I230" s="205"/>
      <c r="J230" s="205"/>
      <c r="K230" s="36"/>
      <c r="L230" s="36"/>
      <c r="M230" s="39"/>
      <c r="N230" s="206"/>
      <c r="O230" s="207"/>
      <c r="P230" s="71"/>
      <c r="Q230" s="71"/>
      <c r="R230" s="71"/>
      <c r="S230" s="71"/>
      <c r="T230" s="71"/>
      <c r="U230" s="71"/>
      <c r="V230" s="71"/>
      <c r="W230" s="71"/>
      <c r="X230" s="72"/>
      <c r="Y230" s="34"/>
      <c r="Z230" s="34"/>
      <c r="AA230" s="34"/>
      <c r="AB230" s="34"/>
      <c r="AC230" s="34"/>
      <c r="AD230" s="34"/>
      <c r="AE230" s="34"/>
      <c r="AT230" s="17" t="s">
        <v>167</v>
      </c>
      <c r="AU230" s="17" t="s">
        <v>165</v>
      </c>
    </row>
    <row r="231" spans="1:65" s="2" customFormat="1" ht="24.2" customHeight="1">
      <c r="A231" s="34"/>
      <c r="B231" s="35"/>
      <c r="C231" s="189" t="s">
        <v>499</v>
      </c>
      <c r="D231" s="189" t="s">
        <v>159</v>
      </c>
      <c r="E231" s="190" t="s">
        <v>471</v>
      </c>
      <c r="F231" s="191" t="s">
        <v>472</v>
      </c>
      <c r="G231" s="192" t="s">
        <v>180</v>
      </c>
      <c r="H231" s="193">
        <v>1.5</v>
      </c>
      <c r="I231" s="194"/>
      <c r="J231" s="194"/>
      <c r="K231" s="195">
        <f>ROUND(P231*H231,2)</f>
        <v>0</v>
      </c>
      <c r="L231" s="191" t="s">
        <v>163</v>
      </c>
      <c r="M231" s="39"/>
      <c r="N231" s="196" t="s">
        <v>1</v>
      </c>
      <c r="O231" s="197" t="s">
        <v>38</v>
      </c>
      <c r="P231" s="198">
        <f>I231+J231</f>
        <v>0</v>
      </c>
      <c r="Q231" s="198">
        <f>ROUND(I231*H231,2)</f>
        <v>0</v>
      </c>
      <c r="R231" s="198">
        <f>ROUND(J231*H231,2)</f>
        <v>0</v>
      </c>
      <c r="S231" s="71"/>
      <c r="T231" s="199">
        <f>S231*H231</f>
        <v>0</v>
      </c>
      <c r="U231" s="199">
        <v>0</v>
      </c>
      <c r="V231" s="199">
        <f>U231*H231</f>
        <v>0</v>
      </c>
      <c r="W231" s="199">
        <v>0</v>
      </c>
      <c r="X231" s="200">
        <f>W231*H231</f>
        <v>0</v>
      </c>
      <c r="Y231" s="34"/>
      <c r="Z231" s="34"/>
      <c r="AA231" s="34"/>
      <c r="AB231" s="34"/>
      <c r="AC231" s="34"/>
      <c r="AD231" s="34"/>
      <c r="AE231" s="34"/>
      <c r="AR231" s="201" t="s">
        <v>248</v>
      </c>
      <c r="AT231" s="201" t="s">
        <v>159</v>
      </c>
      <c r="AU231" s="201" t="s">
        <v>165</v>
      </c>
      <c r="AY231" s="17" t="s">
        <v>156</v>
      </c>
      <c r="BE231" s="202">
        <f>IF(O231="základní",K231,0)</f>
        <v>0</v>
      </c>
      <c r="BF231" s="202">
        <f>IF(O231="snížená",K231,0)</f>
        <v>0</v>
      </c>
      <c r="BG231" s="202">
        <f>IF(O231="zákl. přenesená",K231,0)</f>
        <v>0</v>
      </c>
      <c r="BH231" s="202">
        <f>IF(O231="sníž. přenesená",K231,0)</f>
        <v>0</v>
      </c>
      <c r="BI231" s="202">
        <f>IF(O231="nulová",K231,0)</f>
        <v>0</v>
      </c>
      <c r="BJ231" s="17" t="s">
        <v>165</v>
      </c>
      <c r="BK231" s="202">
        <f>ROUND(P231*H231,2)</f>
        <v>0</v>
      </c>
      <c r="BL231" s="17" t="s">
        <v>248</v>
      </c>
      <c r="BM231" s="201" t="s">
        <v>1328</v>
      </c>
    </row>
    <row r="232" spans="1:65" s="2" customFormat="1" ht="11.25">
      <c r="A232" s="34"/>
      <c r="B232" s="35"/>
      <c r="C232" s="36"/>
      <c r="D232" s="203" t="s">
        <v>167</v>
      </c>
      <c r="E232" s="36"/>
      <c r="F232" s="204" t="s">
        <v>474</v>
      </c>
      <c r="G232" s="36"/>
      <c r="H232" s="36"/>
      <c r="I232" s="205"/>
      <c r="J232" s="205"/>
      <c r="K232" s="36"/>
      <c r="L232" s="36"/>
      <c r="M232" s="39"/>
      <c r="N232" s="206"/>
      <c r="O232" s="207"/>
      <c r="P232" s="71"/>
      <c r="Q232" s="71"/>
      <c r="R232" s="71"/>
      <c r="S232" s="71"/>
      <c r="T232" s="71"/>
      <c r="U232" s="71"/>
      <c r="V232" s="71"/>
      <c r="W232" s="71"/>
      <c r="X232" s="72"/>
      <c r="Y232" s="34"/>
      <c r="Z232" s="34"/>
      <c r="AA232" s="34"/>
      <c r="AB232" s="34"/>
      <c r="AC232" s="34"/>
      <c r="AD232" s="34"/>
      <c r="AE232" s="34"/>
      <c r="AT232" s="17" t="s">
        <v>167</v>
      </c>
      <c r="AU232" s="17" t="s">
        <v>165</v>
      </c>
    </row>
    <row r="233" spans="1:65" s="2" customFormat="1" ht="24.2" customHeight="1">
      <c r="A233" s="34"/>
      <c r="B233" s="35"/>
      <c r="C233" s="189" t="s">
        <v>506</v>
      </c>
      <c r="D233" s="189" t="s">
        <v>159</v>
      </c>
      <c r="E233" s="190" t="s">
        <v>476</v>
      </c>
      <c r="F233" s="191" t="s">
        <v>477</v>
      </c>
      <c r="G233" s="192" t="s">
        <v>415</v>
      </c>
      <c r="H233" s="251"/>
      <c r="I233" s="194"/>
      <c r="J233" s="194"/>
      <c r="K233" s="195">
        <f>ROUND(P233*H233,2)</f>
        <v>0</v>
      </c>
      <c r="L233" s="191" t="s">
        <v>163</v>
      </c>
      <c r="M233" s="39"/>
      <c r="N233" s="196" t="s">
        <v>1</v>
      </c>
      <c r="O233" s="197" t="s">
        <v>38</v>
      </c>
      <c r="P233" s="198">
        <f>I233+J233</f>
        <v>0</v>
      </c>
      <c r="Q233" s="198">
        <f>ROUND(I233*H233,2)</f>
        <v>0</v>
      </c>
      <c r="R233" s="198">
        <f>ROUND(J233*H233,2)</f>
        <v>0</v>
      </c>
      <c r="S233" s="71"/>
      <c r="T233" s="199">
        <f>S233*H233</f>
        <v>0</v>
      </c>
      <c r="U233" s="199">
        <v>0</v>
      </c>
      <c r="V233" s="199">
        <f>U233*H233</f>
        <v>0</v>
      </c>
      <c r="W233" s="199">
        <v>0</v>
      </c>
      <c r="X233" s="200">
        <f>W233*H233</f>
        <v>0</v>
      </c>
      <c r="Y233" s="34"/>
      <c r="Z233" s="34"/>
      <c r="AA233" s="34"/>
      <c r="AB233" s="34"/>
      <c r="AC233" s="34"/>
      <c r="AD233" s="34"/>
      <c r="AE233" s="34"/>
      <c r="AR233" s="201" t="s">
        <v>248</v>
      </c>
      <c r="AT233" s="201" t="s">
        <v>159</v>
      </c>
      <c r="AU233" s="201" t="s">
        <v>165</v>
      </c>
      <c r="AY233" s="17" t="s">
        <v>156</v>
      </c>
      <c r="BE233" s="202">
        <f>IF(O233="základní",K233,0)</f>
        <v>0</v>
      </c>
      <c r="BF233" s="202">
        <f>IF(O233="snížená",K233,0)</f>
        <v>0</v>
      </c>
      <c r="BG233" s="202">
        <f>IF(O233="zákl. přenesená",K233,0)</f>
        <v>0</v>
      </c>
      <c r="BH233" s="202">
        <f>IF(O233="sníž. přenesená",K233,0)</f>
        <v>0</v>
      </c>
      <c r="BI233" s="202">
        <f>IF(O233="nulová",K233,0)</f>
        <v>0</v>
      </c>
      <c r="BJ233" s="17" t="s">
        <v>165</v>
      </c>
      <c r="BK233" s="202">
        <f>ROUND(P233*H233,2)</f>
        <v>0</v>
      </c>
      <c r="BL233" s="17" t="s">
        <v>248</v>
      </c>
      <c r="BM233" s="201" t="s">
        <v>1329</v>
      </c>
    </row>
    <row r="234" spans="1:65" s="2" customFormat="1" ht="11.25">
      <c r="A234" s="34"/>
      <c r="B234" s="35"/>
      <c r="C234" s="36"/>
      <c r="D234" s="203" t="s">
        <v>167</v>
      </c>
      <c r="E234" s="36"/>
      <c r="F234" s="204" t="s">
        <v>479</v>
      </c>
      <c r="G234" s="36"/>
      <c r="H234" s="36"/>
      <c r="I234" s="205"/>
      <c r="J234" s="205"/>
      <c r="K234" s="36"/>
      <c r="L234" s="36"/>
      <c r="M234" s="39"/>
      <c r="N234" s="206"/>
      <c r="O234" s="207"/>
      <c r="P234" s="71"/>
      <c r="Q234" s="71"/>
      <c r="R234" s="71"/>
      <c r="S234" s="71"/>
      <c r="T234" s="71"/>
      <c r="U234" s="71"/>
      <c r="V234" s="71"/>
      <c r="W234" s="71"/>
      <c r="X234" s="72"/>
      <c r="Y234" s="34"/>
      <c r="Z234" s="34"/>
      <c r="AA234" s="34"/>
      <c r="AB234" s="34"/>
      <c r="AC234" s="34"/>
      <c r="AD234" s="34"/>
      <c r="AE234" s="34"/>
      <c r="AT234" s="17" t="s">
        <v>167</v>
      </c>
      <c r="AU234" s="17" t="s">
        <v>165</v>
      </c>
    </row>
    <row r="235" spans="1:65" s="2" customFormat="1" ht="16.5" customHeight="1">
      <c r="A235" s="34"/>
      <c r="B235" s="35"/>
      <c r="C235" s="189" t="s">
        <v>511</v>
      </c>
      <c r="D235" s="189" t="s">
        <v>159</v>
      </c>
      <c r="E235" s="190" t="s">
        <v>481</v>
      </c>
      <c r="F235" s="191" t="s">
        <v>482</v>
      </c>
      <c r="G235" s="192" t="s">
        <v>175</v>
      </c>
      <c r="H235" s="193">
        <v>1</v>
      </c>
      <c r="I235" s="194"/>
      <c r="J235" s="194"/>
      <c r="K235" s="195">
        <f>ROUND(P235*H235,2)</f>
        <v>0</v>
      </c>
      <c r="L235" s="191" t="s">
        <v>1</v>
      </c>
      <c r="M235" s="39"/>
      <c r="N235" s="196" t="s">
        <v>1</v>
      </c>
      <c r="O235" s="197" t="s">
        <v>38</v>
      </c>
      <c r="P235" s="198">
        <f>I235+J235</f>
        <v>0</v>
      </c>
      <c r="Q235" s="198">
        <f>ROUND(I235*H235,2)</f>
        <v>0</v>
      </c>
      <c r="R235" s="198">
        <f>ROUND(J235*H235,2)</f>
        <v>0</v>
      </c>
      <c r="S235" s="71"/>
      <c r="T235" s="199">
        <f>S235*H235</f>
        <v>0</v>
      </c>
      <c r="U235" s="199">
        <v>1.0499999999999999E-3</v>
      </c>
      <c r="V235" s="199">
        <f>U235*H235</f>
        <v>1.0499999999999999E-3</v>
      </c>
      <c r="W235" s="199">
        <v>0</v>
      </c>
      <c r="X235" s="200">
        <f>W235*H235</f>
        <v>0</v>
      </c>
      <c r="Y235" s="34"/>
      <c r="Z235" s="34"/>
      <c r="AA235" s="34"/>
      <c r="AB235" s="34"/>
      <c r="AC235" s="34"/>
      <c r="AD235" s="34"/>
      <c r="AE235" s="34"/>
      <c r="AR235" s="201" t="s">
        <v>248</v>
      </c>
      <c r="AT235" s="201" t="s">
        <v>159</v>
      </c>
      <c r="AU235" s="201" t="s">
        <v>165</v>
      </c>
      <c r="AY235" s="17" t="s">
        <v>156</v>
      </c>
      <c r="BE235" s="202">
        <f>IF(O235="základní",K235,0)</f>
        <v>0</v>
      </c>
      <c r="BF235" s="202">
        <f>IF(O235="snížená",K235,0)</f>
        <v>0</v>
      </c>
      <c r="BG235" s="202">
        <f>IF(O235="zákl. přenesená",K235,0)</f>
        <v>0</v>
      </c>
      <c r="BH235" s="202">
        <f>IF(O235="sníž. přenesená",K235,0)</f>
        <v>0</v>
      </c>
      <c r="BI235" s="202">
        <f>IF(O235="nulová",K235,0)</f>
        <v>0</v>
      </c>
      <c r="BJ235" s="17" t="s">
        <v>165</v>
      </c>
      <c r="BK235" s="202">
        <f>ROUND(P235*H235,2)</f>
        <v>0</v>
      </c>
      <c r="BL235" s="17" t="s">
        <v>248</v>
      </c>
      <c r="BM235" s="201" t="s">
        <v>1330</v>
      </c>
    </row>
    <row r="236" spans="1:65" s="12" customFormat="1" ht="22.9" customHeight="1">
      <c r="B236" s="172"/>
      <c r="C236" s="173"/>
      <c r="D236" s="174" t="s">
        <v>73</v>
      </c>
      <c r="E236" s="187" t="s">
        <v>504</v>
      </c>
      <c r="F236" s="187" t="s">
        <v>505</v>
      </c>
      <c r="G236" s="173"/>
      <c r="H236" s="173"/>
      <c r="I236" s="176"/>
      <c r="J236" s="176"/>
      <c r="K236" s="188">
        <f>BK236</f>
        <v>0</v>
      </c>
      <c r="L236" s="173"/>
      <c r="M236" s="178"/>
      <c r="N236" s="179"/>
      <c r="O236" s="180"/>
      <c r="P236" s="180"/>
      <c r="Q236" s="181">
        <f>SUM(Q237:Q248)</f>
        <v>0</v>
      </c>
      <c r="R236" s="181">
        <f>SUM(R237:R248)</f>
        <v>0</v>
      </c>
      <c r="S236" s="180"/>
      <c r="T236" s="182">
        <f>SUM(T237:T248)</f>
        <v>0</v>
      </c>
      <c r="U236" s="180"/>
      <c r="V236" s="182">
        <f>SUM(V237:V248)</f>
        <v>2.5720000000000007E-2</v>
      </c>
      <c r="W236" s="180"/>
      <c r="X236" s="183">
        <f>SUM(X237:X248)</f>
        <v>0</v>
      </c>
      <c r="AR236" s="184" t="s">
        <v>165</v>
      </c>
      <c r="AT236" s="185" t="s">
        <v>73</v>
      </c>
      <c r="AU236" s="185" t="s">
        <v>82</v>
      </c>
      <c r="AY236" s="184" t="s">
        <v>156</v>
      </c>
      <c r="BK236" s="186">
        <f>SUM(BK237:BK248)</f>
        <v>0</v>
      </c>
    </row>
    <row r="237" spans="1:65" s="2" customFormat="1" ht="24.2" customHeight="1">
      <c r="A237" s="34"/>
      <c r="B237" s="35"/>
      <c r="C237" s="189" t="s">
        <v>516</v>
      </c>
      <c r="D237" s="189" t="s">
        <v>159</v>
      </c>
      <c r="E237" s="190" t="s">
        <v>507</v>
      </c>
      <c r="F237" s="191" t="s">
        <v>508</v>
      </c>
      <c r="G237" s="192" t="s">
        <v>175</v>
      </c>
      <c r="H237" s="193">
        <v>2</v>
      </c>
      <c r="I237" s="194"/>
      <c r="J237" s="194"/>
      <c r="K237" s="195">
        <f>ROUND(P237*H237,2)</f>
        <v>0</v>
      </c>
      <c r="L237" s="191" t="s">
        <v>163</v>
      </c>
      <c r="M237" s="39"/>
      <c r="N237" s="196" t="s">
        <v>1</v>
      </c>
      <c r="O237" s="197" t="s">
        <v>38</v>
      </c>
      <c r="P237" s="198">
        <f>I237+J237</f>
        <v>0</v>
      </c>
      <c r="Q237" s="198">
        <f>ROUND(I237*H237,2)</f>
        <v>0</v>
      </c>
      <c r="R237" s="198">
        <f>ROUND(J237*H237,2)</f>
        <v>0</v>
      </c>
      <c r="S237" s="71"/>
      <c r="T237" s="199">
        <f>S237*H237</f>
        <v>0</v>
      </c>
      <c r="U237" s="199">
        <v>4.4600000000000004E-3</v>
      </c>
      <c r="V237" s="199">
        <f>U237*H237</f>
        <v>8.9200000000000008E-3</v>
      </c>
      <c r="W237" s="199">
        <v>0</v>
      </c>
      <c r="X237" s="200">
        <f>W237*H237</f>
        <v>0</v>
      </c>
      <c r="Y237" s="34"/>
      <c r="Z237" s="34"/>
      <c r="AA237" s="34"/>
      <c r="AB237" s="34"/>
      <c r="AC237" s="34"/>
      <c r="AD237" s="34"/>
      <c r="AE237" s="34"/>
      <c r="AR237" s="201" t="s">
        <v>248</v>
      </c>
      <c r="AT237" s="201" t="s">
        <v>159</v>
      </c>
      <c r="AU237" s="201" t="s">
        <v>165</v>
      </c>
      <c r="AY237" s="17" t="s">
        <v>156</v>
      </c>
      <c r="BE237" s="202">
        <f>IF(O237="základní",K237,0)</f>
        <v>0</v>
      </c>
      <c r="BF237" s="202">
        <f>IF(O237="snížená",K237,0)</f>
        <v>0</v>
      </c>
      <c r="BG237" s="202">
        <f>IF(O237="zákl. přenesená",K237,0)</f>
        <v>0</v>
      </c>
      <c r="BH237" s="202">
        <f>IF(O237="sníž. přenesená",K237,0)</f>
        <v>0</v>
      </c>
      <c r="BI237" s="202">
        <f>IF(O237="nulová",K237,0)</f>
        <v>0</v>
      </c>
      <c r="BJ237" s="17" t="s">
        <v>165</v>
      </c>
      <c r="BK237" s="202">
        <f>ROUND(P237*H237,2)</f>
        <v>0</v>
      </c>
      <c r="BL237" s="17" t="s">
        <v>248</v>
      </c>
      <c r="BM237" s="201" t="s">
        <v>1331</v>
      </c>
    </row>
    <row r="238" spans="1:65" s="2" customFormat="1" ht="11.25">
      <c r="A238" s="34"/>
      <c r="B238" s="35"/>
      <c r="C238" s="36"/>
      <c r="D238" s="203" t="s">
        <v>167</v>
      </c>
      <c r="E238" s="36"/>
      <c r="F238" s="204" t="s">
        <v>510</v>
      </c>
      <c r="G238" s="36"/>
      <c r="H238" s="36"/>
      <c r="I238" s="205"/>
      <c r="J238" s="205"/>
      <c r="K238" s="36"/>
      <c r="L238" s="36"/>
      <c r="M238" s="39"/>
      <c r="N238" s="206"/>
      <c r="O238" s="207"/>
      <c r="P238" s="71"/>
      <c r="Q238" s="71"/>
      <c r="R238" s="71"/>
      <c r="S238" s="71"/>
      <c r="T238" s="71"/>
      <c r="U238" s="71"/>
      <c r="V238" s="71"/>
      <c r="W238" s="71"/>
      <c r="X238" s="72"/>
      <c r="Y238" s="34"/>
      <c r="Z238" s="34"/>
      <c r="AA238" s="34"/>
      <c r="AB238" s="34"/>
      <c r="AC238" s="34"/>
      <c r="AD238" s="34"/>
      <c r="AE238" s="34"/>
      <c r="AT238" s="17" t="s">
        <v>167</v>
      </c>
      <c r="AU238" s="17" t="s">
        <v>165</v>
      </c>
    </row>
    <row r="239" spans="1:65" s="2" customFormat="1" ht="24.2" customHeight="1">
      <c r="A239" s="34"/>
      <c r="B239" s="35"/>
      <c r="C239" s="189" t="s">
        <v>521</v>
      </c>
      <c r="D239" s="189" t="s">
        <v>159</v>
      </c>
      <c r="E239" s="190" t="s">
        <v>512</v>
      </c>
      <c r="F239" s="191" t="s">
        <v>513</v>
      </c>
      <c r="G239" s="192" t="s">
        <v>175</v>
      </c>
      <c r="H239" s="193">
        <v>2</v>
      </c>
      <c r="I239" s="194"/>
      <c r="J239" s="194"/>
      <c r="K239" s="195">
        <f>ROUND(P239*H239,2)</f>
        <v>0</v>
      </c>
      <c r="L239" s="191" t="s">
        <v>163</v>
      </c>
      <c r="M239" s="39"/>
      <c r="N239" s="196" t="s">
        <v>1</v>
      </c>
      <c r="O239" s="197" t="s">
        <v>38</v>
      </c>
      <c r="P239" s="198">
        <f>I239+J239</f>
        <v>0</v>
      </c>
      <c r="Q239" s="198">
        <f>ROUND(I239*H239,2)</f>
        <v>0</v>
      </c>
      <c r="R239" s="198">
        <f>ROUND(J239*H239,2)</f>
        <v>0</v>
      </c>
      <c r="S239" s="71"/>
      <c r="T239" s="199">
        <f>S239*H239</f>
        <v>0</v>
      </c>
      <c r="U239" s="199">
        <v>4.7200000000000002E-3</v>
      </c>
      <c r="V239" s="199">
        <f>U239*H239</f>
        <v>9.4400000000000005E-3</v>
      </c>
      <c r="W239" s="199">
        <v>0</v>
      </c>
      <c r="X239" s="200">
        <f>W239*H239</f>
        <v>0</v>
      </c>
      <c r="Y239" s="34"/>
      <c r="Z239" s="34"/>
      <c r="AA239" s="34"/>
      <c r="AB239" s="34"/>
      <c r="AC239" s="34"/>
      <c r="AD239" s="34"/>
      <c r="AE239" s="34"/>
      <c r="AR239" s="201" t="s">
        <v>248</v>
      </c>
      <c r="AT239" s="201" t="s">
        <v>159</v>
      </c>
      <c r="AU239" s="201" t="s">
        <v>165</v>
      </c>
      <c r="AY239" s="17" t="s">
        <v>156</v>
      </c>
      <c r="BE239" s="202">
        <f>IF(O239="základní",K239,0)</f>
        <v>0</v>
      </c>
      <c r="BF239" s="202">
        <f>IF(O239="snížená",K239,0)</f>
        <v>0</v>
      </c>
      <c r="BG239" s="202">
        <f>IF(O239="zákl. přenesená",K239,0)</f>
        <v>0</v>
      </c>
      <c r="BH239" s="202">
        <f>IF(O239="sníž. přenesená",K239,0)</f>
        <v>0</v>
      </c>
      <c r="BI239" s="202">
        <f>IF(O239="nulová",K239,0)</f>
        <v>0</v>
      </c>
      <c r="BJ239" s="17" t="s">
        <v>165</v>
      </c>
      <c r="BK239" s="202">
        <f>ROUND(P239*H239,2)</f>
        <v>0</v>
      </c>
      <c r="BL239" s="17" t="s">
        <v>248</v>
      </c>
      <c r="BM239" s="201" t="s">
        <v>1332</v>
      </c>
    </row>
    <row r="240" spans="1:65" s="2" customFormat="1" ht="11.25">
      <c r="A240" s="34"/>
      <c r="B240" s="35"/>
      <c r="C240" s="36"/>
      <c r="D240" s="203" t="s">
        <v>167</v>
      </c>
      <c r="E240" s="36"/>
      <c r="F240" s="204" t="s">
        <v>515</v>
      </c>
      <c r="G240" s="36"/>
      <c r="H240" s="36"/>
      <c r="I240" s="205"/>
      <c r="J240" s="205"/>
      <c r="K240" s="36"/>
      <c r="L240" s="36"/>
      <c r="M240" s="39"/>
      <c r="N240" s="206"/>
      <c r="O240" s="207"/>
      <c r="P240" s="71"/>
      <c r="Q240" s="71"/>
      <c r="R240" s="71"/>
      <c r="S240" s="71"/>
      <c r="T240" s="71"/>
      <c r="U240" s="71"/>
      <c r="V240" s="71"/>
      <c r="W240" s="71"/>
      <c r="X240" s="72"/>
      <c r="Y240" s="34"/>
      <c r="Z240" s="34"/>
      <c r="AA240" s="34"/>
      <c r="AB240" s="34"/>
      <c r="AC240" s="34"/>
      <c r="AD240" s="34"/>
      <c r="AE240" s="34"/>
      <c r="AT240" s="17" t="s">
        <v>167</v>
      </c>
      <c r="AU240" s="17" t="s">
        <v>165</v>
      </c>
    </row>
    <row r="241" spans="1:65" s="2" customFormat="1" ht="24.2" customHeight="1">
      <c r="A241" s="34"/>
      <c r="B241" s="35"/>
      <c r="C241" s="189" t="s">
        <v>526</v>
      </c>
      <c r="D241" s="189" t="s">
        <v>159</v>
      </c>
      <c r="E241" s="190" t="s">
        <v>517</v>
      </c>
      <c r="F241" s="191" t="s">
        <v>518</v>
      </c>
      <c r="G241" s="192" t="s">
        <v>162</v>
      </c>
      <c r="H241" s="193">
        <v>8</v>
      </c>
      <c r="I241" s="194"/>
      <c r="J241" s="194"/>
      <c r="K241" s="195">
        <f>ROUND(P241*H241,2)</f>
        <v>0</v>
      </c>
      <c r="L241" s="191" t="s">
        <v>163</v>
      </c>
      <c r="M241" s="39"/>
      <c r="N241" s="196" t="s">
        <v>1</v>
      </c>
      <c r="O241" s="197" t="s">
        <v>38</v>
      </c>
      <c r="P241" s="198">
        <f>I241+J241</f>
        <v>0</v>
      </c>
      <c r="Q241" s="198">
        <f>ROUND(I241*H241,2)</f>
        <v>0</v>
      </c>
      <c r="R241" s="198">
        <f>ROUND(J241*H241,2)</f>
        <v>0</v>
      </c>
      <c r="S241" s="71"/>
      <c r="T241" s="199">
        <f>S241*H241</f>
        <v>0</v>
      </c>
      <c r="U241" s="199">
        <v>8.0000000000000007E-5</v>
      </c>
      <c r="V241" s="199">
        <f>U241*H241</f>
        <v>6.4000000000000005E-4</v>
      </c>
      <c r="W241" s="199">
        <v>0</v>
      </c>
      <c r="X241" s="200">
        <f>W241*H241</f>
        <v>0</v>
      </c>
      <c r="Y241" s="34"/>
      <c r="Z241" s="34"/>
      <c r="AA241" s="34"/>
      <c r="AB241" s="34"/>
      <c r="AC241" s="34"/>
      <c r="AD241" s="34"/>
      <c r="AE241" s="34"/>
      <c r="AR241" s="201" t="s">
        <v>248</v>
      </c>
      <c r="AT241" s="201" t="s">
        <v>159</v>
      </c>
      <c r="AU241" s="201" t="s">
        <v>165</v>
      </c>
      <c r="AY241" s="17" t="s">
        <v>156</v>
      </c>
      <c r="BE241" s="202">
        <f>IF(O241="základní",K241,0)</f>
        <v>0</v>
      </c>
      <c r="BF241" s="202">
        <f>IF(O241="snížená",K241,0)</f>
        <v>0</v>
      </c>
      <c r="BG241" s="202">
        <f>IF(O241="zákl. přenesená",K241,0)</f>
        <v>0</v>
      </c>
      <c r="BH241" s="202">
        <f>IF(O241="sníž. přenesená",K241,0)</f>
        <v>0</v>
      </c>
      <c r="BI241" s="202">
        <f>IF(O241="nulová",K241,0)</f>
        <v>0</v>
      </c>
      <c r="BJ241" s="17" t="s">
        <v>165</v>
      </c>
      <c r="BK241" s="202">
        <f>ROUND(P241*H241,2)</f>
        <v>0</v>
      </c>
      <c r="BL241" s="17" t="s">
        <v>248</v>
      </c>
      <c r="BM241" s="201" t="s">
        <v>1333</v>
      </c>
    </row>
    <row r="242" spans="1:65" s="2" customFormat="1" ht="11.25">
      <c r="A242" s="34"/>
      <c r="B242" s="35"/>
      <c r="C242" s="36"/>
      <c r="D242" s="203" t="s">
        <v>167</v>
      </c>
      <c r="E242" s="36"/>
      <c r="F242" s="204" t="s">
        <v>520</v>
      </c>
      <c r="G242" s="36"/>
      <c r="H242" s="36"/>
      <c r="I242" s="205"/>
      <c r="J242" s="205"/>
      <c r="K242" s="36"/>
      <c r="L242" s="36"/>
      <c r="M242" s="39"/>
      <c r="N242" s="206"/>
      <c r="O242" s="207"/>
      <c r="P242" s="71"/>
      <c r="Q242" s="71"/>
      <c r="R242" s="71"/>
      <c r="S242" s="71"/>
      <c r="T242" s="71"/>
      <c r="U242" s="71"/>
      <c r="V242" s="71"/>
      <c r="W242" s="71"/>
      <c r="X242" s="72"/>
      <c r="Y242" s="34"/>
      <c r="Z242" s="34"/>
      <c r="AA242" s="34"/>
      <c r="AB242" s="34"/>
      <c r="AC242" s="34"/>
      <c r="AD242" s="34"/>
      <c r="AE242" s="34"/>
      <c r="AT242" s="17" t="s">
        <v>167</v>
      </c>
      <c r="AU242" s="17" t="s">
        <v>165</v>
      </c>
    </row>
    <row r="243" spans="1:65" s="2" customFormat="1" ht="24.2" customHeight="1">
      <c r="A243" s="34"/>
      <c r="B243" s="35"/>
      <c r="C243" s="189" t="s">
        <v>530</v>
      </c>
      <c r="D243" s="189" t="s">
        <v>159</v>
      </c>
      <c r="E243" s="190" t="s">
        <v>522</v>
      </c>
      <c r="F243" s="191" t="s">
        <v>523</v>
      </c>
      <c r="G243" s="192" t="s">
        <v>162</v>
      </c>
      <c r="H243" s="193">
        <v>8</v>
      </c>
      <c r="I243" s="194"/>
      <c r="J243" s="194"/>
      <c r="K243" s="195">
        <f>ROUND(P243*H243,2)</f>
        <v>0</v>
      </c>
      <c r="L243" s="191" t="s">
        <v>163</v>
      </c>
      <c r="M243" s="39"/>
      <c r="N243" s="196" t="s">
        <v>1</v>
      </c>
      <c r="O243" s="197" t="s">
        <v>38</v>
      </c>
      <c r="P243" s="198">
        <f>I243+J243</f>
        <v>0</v>
      </c>
      <c r="Q243" s="198">
        <f>ROUND(I243*H243,2)</f>
        <v>0</v>
      </c>
      <c r="R243" s="198">
        <f>ROUND(J243*H243,2)</f>
        <v>0</v>
      </c>
      <c r="S243" s="71"/>
      <c r="T243" s="199">
        <f>S243*H243</f>
        <v>0</v>
      </c>
      <c r="U243" s="199">
        <v>2.1000000000000001E-4</v>
      </c>
      <c r="V243" s="199">
        <f>U243*H243</f>
        <v>1.6800000000000001E-3</v>
      </c>
      <c r="W243" s="199">
        <v>0</v>
      </c>
      <c r="X243" s="200">
        <f>W243*H243</f>
        <v>0</v>
      </c>
      <c r="Y243" s="34"/>
      <c r="Z243" s="34"/>
      <c r="AA243" s="34"/>
      <c r="AB243" s="34"/>
      <c r="AC243" s="34"/>
      <c r="AD243" s="34"/>
      <c r="AE243" s="34"/>
      <c r="AR243" s="201" t="s">
        <v>248</v>
      </c>
      <c r="AT243" s="201" t="s">
        <v>159</v>
      </c>
      <c r="AU243" s="201" t="s">
        <v>165</v>
      </c>
      <c r="AY243" s="17" t="s">
        <v>156</v>
      </c>
      <c r="BE243" s="202">
        <f>IF(O243="základní",K243,0)</f>
        <v>0</v>
      </c>
      <c r="BF243" s="202">
        <f>IF(O243="snížená",K243,0)</f>
        <v>0</v>
      </c>
      <c r="BG243" s="202">
        <f>IF(O243="zákl. přenesená",K243,0)</f>
        <v>0</v>
      </c>
      <c r="BH243" s="202">
        <f>IF(O243="sníž. přenesená",K243,0)</f>
        <v>0</v>
      </c>
      <c r="BI243" s="202">
        <f>IF(O243="nulová",K243,0)</f>
        <v>0</v>
      </c>
      <c r="BJ243" s="17" t="s">
        <v>165</v>
      </c>
      <c r="BK243" s="202">
        <f>ROUND(P243*H243,2)</f>
        <v>0</v>
      </c>
      <c r="BL243" s="17" t="s">
        <v>248</v>
      </c>
      <c r="BM243" s="201" t="s">
        <v>1334</v>
      </c>
    </row>
    <row r="244" spans="1:65" s="2" customFormat="1" ht="11.25">
      <c r="A244" s="34"/>
      <c r="B244" s="35"/>
      <c r="C244" s="36"/>
      <c r="D244" s="203" t="s">
        <v>167</v>
      </c>
      <c r="E244" s="36"/>
      <c r="F244" s="204" t="s">
        <v>525</v>
      </c>
      <c r="G244" s="36"/>
      <c r="H244" s="36"/>
      <c r="I244" s="205"/>
      <c r="J244" s="205"/>
      <c r="K244" s="36"/>
      <c r="L244" s="36"/>
      <c r="M244" s="39"/>
      <c r="N244" s="206"/>
      <c r="O244" s="207"/>
      <c r="P244" s="71"/>
      <c r="Q244" s="71"/>
      <c r="R244" s="71"/>
      <c r="S244" s="71"/>
      <c r="T244" s="71"/>
      <c r="U244" s="71"/>
      <c r="V244" s="71"/>
      <c r="W244" s="71"/>
      <c r="X244" s="72"/>
      <c r="Y244" s="34"/>
      <c r="Z244" s="34"/>
      <c r="AA244" s="34"/>
      <c r="AB244" s="34"/>
      <c r="AC244" s="34"/>
      <c r="AD244" s="34"/>
      <c r="AE244" s="34"/>
      <c r="AT244" s="17" t="s">
        <v>167</v>
      </c>
      <c r="AU244" s="17" t="s">
        <v>165</v>
      </c>
    </row>
    <row r="245" spans="1:65" s="2" customFormat="1" ht="24">
      <c r="A245" s="34"/>
      <c r="B245" s="35"/>
      <c r="C245" s="241" t="s">
        <v>538</v>
      </c>
      <c r="D245" s="241" t="s">
        <v>242</v>
      </c>
      <c r="E245" s="242" t="s">
        <v>1153</v>
      </c>
      <c r="F245" s="243" t="s">
        <v>1154</v>
      </c>
      <c r="G245" s="244" t="s">
        <v>162</v>
      </c>
      <c r="H245" s="245">
        <v>2</v>
      </c>
      <c r="I245" s="246"/>
      <c r="J245" s="247"/>
      <c r="K245" s="248">
        <f>ROUND(P245*H245,2)</f>
        <v>0</v>
      </c>
      <c r="L245" s="243" t="s">
        <v>163</v>
      </c>
      <c r="M245" s="249"/>
      <c r="N245" s="250" t="s">
        <v>1</v>
      </c>
      <c r="O245" s="197" t="s">
        <v>38</v>
      </c>
      <c r="P245" s="198">
        <f>I245+J245</f>
        <v>0</v>
      </c>
      <c r="Q245" s="198">
        <f>ROUND(I245*H245,2)</f>
        <v>0</v>
      </c>
      <c r="R245" s="198">
        <f>ROUND(J245*H245,2)</f>
        <v>0</v>
      </c>
      <c r="S245" s="71"/>
      <c r="T245" s="199">
        <f>S245*H245</f>
        <v>0</v>
      </c>
      <c r="U245" s="199">
        <v>1.6900000000000001E-3</v>
      </c>
      <c r="V245" s="199">
        <f>U245*H245</f>
        <v>3.3800000000000002E-3</v>
      </c>
      <c r="W245" s="199">
        <v>0</v>
      </c>
      <c r="X245" s="200">
        <f>W245*H245</f>
        <v>0</v>
      </c>
      <c r="Y245" s="34"/>
      <c r="Z245" s="34"/>
      <c r="AA245" s="34"/>
      <c r="AB245" s="34"/>
      <c r="AC245" s="34"/>
      <c r="AD245" s="34"/>
      <c r="AE245" s="34"/>
      <c r="AR245" s="201" t="s">
        <v>346</v>
      </c>
      <c r="AT245" s="201" t="s">
        <v>242</v>
      </c>
      <c r="AU245" s="201" t="s">
        <v>165</v>
      </c>
      <c r="AY245" s="17" t="s">
        <v>156</v>
      </c>
      <c r="BE245" s="202">
        <f>IF(O245="základní",K245,0)</f>
        <v>0</v>
      </c>
      <c r="BF245" s="202">
        <f>IF(O245="snížená",K245,0)</f>
        <v>0</v>
      </c>
      <c r="BG245" s="202">
        <f>IF(O245="zákl. přenesená",K245,0)</f>
        <v>0</v>
      </c>
      <c r="BH245" s="202">
        <f>IF(O245="sníž. přenesená",K245,0)</f>
        <v>0</v>
      </c>
      <c r="BI245" s="202">
        <f>IF(O245="nulová",K245,0)</f>
        <v>0</v>
      </c>
      <c r="BJ245" s="17" t="s">
        <v>165</v>
      </c>
      <c r="BK245" s="202">
        <f>ROUND(P245*H245,2)</f>
        <v>0</v>
      </c>
      <c r="BL245" s="17" t="s">
        <v>248</v>
      </c>
      <c r="BM245" s="201" t="s">
        <v>1335</v>
      </c>
    </row>
    <row r="246" spans="1:65" s="2" customFormat="1" ht="24.2" customHeight="1">
      <c r="A246" s="34"/>
      <c r="B246" s="35"/>
      <c r="C246" s="241" t="s">
        <v>534</v>
      </c>
      <c r="D246" s="241" t="s">
        <v>242</v>
      </c>
      <c r="E246" s="242" t="s">
        <v>1156</v>
      </c>
      <c r="F246" s="243" t="s">
        <v>532</v>
      </c>
      <c r="G246" s="244" t="s">
        <v>162</v>
      </c>
      <c r="H246" s="245">
        <v>2</v>
      </c>
      <c r="I246" s="246"/>
      <c r="J246" s="247"/>
      <c r="K246" s="248">
        <f>ROUND(P246*H246,2)</f>
        <v>0</v>
      </c>
      <c r="L246" s="243" t="s">
        <v>1</v>
      </c>
      <c r="M246" s="249"/>
      <c r="N246" s="250" t="s">
        <v>1</v>
      </c>
      <c r="O246" s="197" t="s">
        <v>38</v>
      </c>
      <c r="P246" s="198">
        <f>I246+J246</f>
        <v>0</v>
      </c>
      <c r="Q246" s="198">
        <f>ROUND(I246*H246,2)</f>
        <v>0</v>
      </c>
      <c r="R246" s="198">
        <f>ROUND(J246*H246,2)</f>
        <v>0</v>
      </c>
      <c r="S246" s="71"/>
      <c r="T246" s="199">
        <f>S246*H246</f>
        <v>0</v>
      </c>
      <c r="U246" s="199">
        <v>3.2000000000000003E-4</v>
      </c>
      <c r="V246" s="199">
        <f>U246*H246</f>
        <v>6.4000000000000005E-4</v>
      </c>
      <c r="W246" s="199">
        <v>0</v>
      </c>
      <c r="X246" s="200">
        <f>W246*H246</f>
        <v>0</v>
      </c>
      <c r="Y246" s="34"/>
      <c r="Z246" s="34"/>
      <c r="AA246" s="34"/>
      <c r="AB246" s="34"/>
      <c r="AC246" s="34"/>
      <c r="AD246" s="34"/>
      <c r="AE246" s="34"/>
      <c r="AR246" s="201" t="s">
        <v>204</v>
      </c>
      <c r="AT246" s="201" t="s">
        <v>242</v>
      </c>
      <c r="AU246" s="201" t="s">
        <v>165</v>
      </c>
      <c r="AY246" s="17" t="s">
        <v>156</v>
      </c>
      <c r="BE246" s="202">
        <f>IF(O246="základní",K246,0)</f>
        <v>0</v>
      </c>
      <c r="BF246" s="202">
        <f>IF(O246="snížená",K246,0)</f>
        <v>0</v>
      </c>
      <c r="BG246" s="202">
        <f>IF(O246="zákl. přenesená",K246,0)</f>
        <v>0</v>
      </c>
      <c r="BH246" s="202">
        <f>IF(O246="sníž. přenesená",K246,0)</f>
        <v>0</v>
      </c>
      <c r="BI246" s="202">
        <f>IF(O246="nulová",K246,0)</f>
        <v>0</v>
      </c>
      <c r="BJ246" s="17" t="s">
        <v>165</v>
      </c>
      <c r="BK246" s="202">
        <f>ROUND(P246*H246,2)</f>
        <v>0</v>
      </c>
      <c r="BL246" s="17" t="s">
        <v>164</v>
      </c>
      <c r="BM246" s="201" t="s">
        <v>1336</v>
      </c>
    </row>
    <row r="247" spans="1:65" s="2" customFormat="1" ht="24.2" customHeight="1">
      <c r="A247" s="34"/>
      <c r="B247" s="35"/>
      <c r="C247" s="241" t="s">
        <v>412</v>
      </c>
      <c r="D247" s="241" t="s">
        <v>242</v>
      </c>
      <c r="E247" s="242" t="s">
        <v>1158</v>
      </c>
      <c r="F247" s="243" t="s">
        <v>540</v>
      </c>
      <c r="G247" s="244" t="s">
        <v>162</v>
      </c>
      <c r="H247" s="245">
        <v>2</v>
      </c>
      <c r="I247" s="246"/>
      <c r="J247" s="247"/>
      <c r="K247" s="248">
        <f>ROUND(P247*H247,2)</f>
        <v>0</v>
      </c>
      <c r="L247" s="243" t="s">
        <v>1</v>
      </c>
      <c r="M247" s="249"/>
      <c r="N247" s="250" t="s">
        <v>1</v>
      </c>
      <c r="O247" s="197" t="s">
        <v>38</v>
      </c>
      <c r="P247" s="198">
        <f>I247+J247</f>
        <v>0</v>
      </c>
      <c r="Q247" s="198">
        <f>ROUND(I247*H247,2)</f>
        <v>0</v>
      </c>
      <c r="R247" s="198">
        <f>ROUND(J247*H247,2)</f>
        <v>0</v>
      </c>
      <c r="S247" s="71"/>
      <c r="T247" s="199">
        <f>S247*H247</f>
        <v>0</v>
      </c>
      <c r="U247" s="199">
        <v>3.5E-4</v>
      </c>
      <c r="V247" s="199">
        <f>U247*H247</f>
        <v>6.9999999999999999E-4</v>
      </c>
      <c r="W247" s="199">
        <v>0</v>
      </c>
      <c r="X247" s="200">
        <f>W247*H247</f>
        <v>0</v>
      </c>
      <c r="Y247" s="34"/>
      <c r="Z247" s="34"/>
      <c r="AA247" s="34"/>
      <c r="AB247" s="34"/>
      <c r="AC247" s="34"/>
      <c r="AD247" s="34"/>
      <c r="AE247" s="34"/>
      <c r="AR247" s="201" t="s">
        <v>204</v>
      </c>
      <c r="AT247" s="201" t="s">
        <v>242</v>
      </c>
      <c r="AU247" s="201" t="s">
        <v>165</v>
      </c>
      <c r="AY247" s="17" t="s">
        <v>156</v>
      </c>
      <c r="BE247" s="202">
        <f>IF(O247="základní",K247,0)</f>
        <v>0</v>
      </c>
      <c r="BF247" s="202">
        <f>IF(O247="snížená",K247,0)</f>
        <v>0</v>
      </c>
      <c r="BG247" s="202">
        <f>IF(O247="zákl. přenesená",K247,0)</f>
        <v>0</v>
      </c>
      <c r="BH247" s="202">
        <f>IF(O247="sníž. přenesená",K247,0)</f>
        <v>0</v>
      </c>
      <c r="BI247" s="202">
        <f>IF(O247="nulová",K247,0)</f>
        <v>0</v>
      </c>
      <c r="BJ247" s="17" t="s">
        <v>165</v>
      </c>
      <c r="BK247" s="202">
        <f>ROUND(P247*H247,2)</f>
        <v>0</v>
      </c>
      <c r="BL247" s="17" t="s">
        <v>164</v>
      </c>
      <c r="BM247" s="201" t="s">
        <v>1337</v>
      </c>
    </row>
    <row r="248" spans="1:65" s="2" customFormat="1" ht="16.5" customHeight="1">
      <c r="A248" s="34"/>
      <c r="B248" s="35"/>
      <c r="C248" s="241" t="s">
        <v>418</v>
      </c>
      <c r="D248" s="241" t="s">
        <v>242</v>
      </c>
      <c r="E248" s="242" t="s">
        <v>1160</v>
      </c>
      <c r="F248" s="243" t="s">
        <v>536</v>
      </c>
      <c r="G248" s="244" t="s">
        <v>175</v>
      </c>
      <c r="H248" s="245">
        <v>1</v>
      </c>
      <c r="I248" s="246"/>
      <c r="J248" s="247"/>
      <c r="K248" s="248">
        <f>ROUND(P248*H248,2)</f>
        <v>0</v>
      </c>
      <c r="L248" s="243" t="s">
        <v>1</v>
      </c>
      <c r="M248" s="249"/>
      <c r="N248" s="250" t="s">
        <v>1</v>
      </c>
      <c r="O248" s="197" t="s">
        <v>38</v>
      </c>
      <c r="P248" s="198">
        <f>I248+J248</f>
        <v>0</v>
      </c>
      <c r="Q248" s="198">
        <f>ROUND(I248*H248,2)</f>
        <v>0</v>
      </c>
      <c r="R248" s="198">
        <f>ROUND(J248*H248,2)</f>
        <v>0</v>
      </c>
      <c r="S248" s="71"/>
      <c r="T248" s="199">
        <f>S248*H248</f>
        <v>0</v>
      </c>
      <c r="U248" s="199">
        <v>3.2000000000000003E-4</v>
      </c>
      <c r="V248" s="199">
        <f>U248*H248</f>
        <v>3.2000000000000003E-4</v>
      </c>
      <c r="W248" s="199">
        <v>0</v>
      </c>
      <c r="X248" s="200">
        <f>W248*H248</f>
        <v>0</v>
      </c>
      <c r="Y248" s="34"/>
      <c r="Z248" s="34"/>
      <c r="AA248" s="34"/>
      <c r="AB248" s="34"/>
      <c r="AC248" s="34"/>
      <c r="AD248" s="34"/>
      <c r="AE248" s="34"/>
      <c r="AR248" s="201" t="s">
        <v>204</v>
      </c>
      <c r="AT248" s="201" t="s">
        <v>242</v>
      </c>
      <c r="AU248" s="201" t="s">
        <v>165</v>
      </c>
      <c r="AY248" s="17" t="s">
        <v>156</v>
      </c>
      <c r="BE248" s="202">
        <f>IF(O248="základní",K248,0)</f>
        <v>0</v>
      </c>
      <c r="BF248" s="202">
        <f>IF(O248="snížená",K248,0)</f>
        <v>0</v>
      </c>
      <c r="BG248" s="202">
        <f>IF(O248="zákl. přenesená",K248,0)</f>
        <v>0</v>
      </c>
      <c r="BH248" s="202">
        <f>IF(O248="sníž. přenesená",K248,0)</f>
        <v>0</v>
      </c>
      <c r="BI248" s="202">
        <f>IF(O248="nulová",K248,0)</f>
        <v>0</v>
      </c>
      <c r="BJ248" s="17" t="s">
        <v>165</v>
      </c>
      <c r="BK248" s="202">
        <f>ROUND(P248*H248,2)</f>
        <v>0</v>
      </c>
      <c r="BL248" s="17" t="s">
        <v>164</v>
      </c>
      <c r="BM248" s="201" t="s">
        <v>1338</v>
      </c>
    </row>
    <row r="249" spans="1:65" s="12" customFormat="1" ht="22.9" customHeight="1">
      <c r="B249" s="172"/>
      <c r="C249" s="173"/>
      <c r="D249" s="174" t="s">
        <v>73</v>
      </c>
      <c r="E249" s="187" t="s">
        <v>616</v>
      </c>
      <c r="F249" s="187" t="s">
        <v>617</v>
      </c>
      <c r="G249" s="173"/>
      <c r="H249" s="173"/>
      <c r="I249" s="176"/>
      <c r="J249" s="176"/>
      <c r="K249" s="188">
        <f>BK249</f>
        <v>0</v>
      </c>
      <c r="L249" s="173"/>
      <c r="M249" s="178"/>
      <c r="N249" s="179"/>
      <c r="O249" s="180"/>
      <c r="P249" s="180"/>
      <c r="Q249" s="181">
        <f>SUM(Q250:Q263)</f>
        <v>0</v>
      </c>
      <c r="R249" s="181">
        <f>SUM(R250:R263)</f>
        <v>0</v>
      </c>
      <c r="S249" s="180"/>
      <c r="T249" s="182">
        <f>SUM(T250:T263)</f>
        <v>0</v>
      </c>
      <c r="U249" s="180"/>
      <c r="V249" s="182">
        <f>SUM(V250:V263)</f>
        <v>9.8299999999999993E-4</v>
      </c>
      <c r="W249" s="180"/>
      <c r="X249" s="183">
        <f>SUM(X250:X263)</f>
        <v>0</v>
      </c>
      <c r="AR249" s="184" t="s">
        <v>165</v>
      </c>
      <c r="AT249" s="185" t="s">
        <v>73</v>
      </c>
      <c r="AU249" s="185" t="s">
        <v>82</v>
      </c>
      <c r="AY249" s="184" t="s">
        <v>156</v>
      </c>
      <c r="BK249" s="186">
        <f>SUM(BK250:BK263)</f>
        <v>0</v>
      </c>
    </row>
    <row r="250" spans="1:65" s="2" customFormat="1" ht="24.2" customHeight="1">
      <c r="A250" s="34"/>
      <c r="B250" s="35"/>
      <c r="C250" s="189" t="s">
        <v>480</v>
      </c>
      <c r="D250" s="189" t="s">
        <v>159</v>
      </c>
      <c r="E250" s="190" t="s">
        <v>619</v>
      </c>
      <c r="F250" s="191" t="s">
        <v>620</v>
      </c>
      <c r="G250" s="192" t="s">
        <v>191</v>
      </c>
      <c r="H250" s="193">
        <v>2</v>
      </c>
      <c r="I250" s="194"/>
      <c r="J250" s="194"/>
      <c r="K250" s="195">
        <f>ROUND(P250*H250,2)</f>
        <v>0</v>
      </c>
      <c r="L250" s="191" t="s">
        <v>163</v>
      </c>
      <c r="M250" s="39"/>
      <c r="N250" s="196" t="s">
        <v>1</v>
      </c>
      <c r="O250" s="197" t="s">
        <v>38</v>
      </c>
      <c r="P250" s="198">
        <f>I250+J250</f>
        <v>0</v>
      </c>
      <c r="Q250" s="198">
        <f>ROUND(I250*H250,2)</f>
        <v>0</v>
      </c>
      <c r="R250" s="198">
        <f>ROUND(J250*H250,2)</f>
        <v>0</v>
      </c>
      <c r="S250" s="71"/>
      <c r="T250" s="199">
        <f>S250*H250</f>
        <v>0</v>
      </c>
      <c r="U250" s="199">
        <v>0</v>
      </c>
      <c r="V250" s="199">
        <f>U250*H250</f>
        <v>0</v>
      </c>
      <c r="W250" s="199">
        <v>0</v>
      </c>
      <c r="X250" s="200">
        <f>W250*H250</f>
        <v>0</v>
      </c>
      <c r="Y250" s="34"/>
      <c r="Z250" s="34"/>
      <c r="AA250" s="34"/>
      <c r="AB250" s="34"/>
      <c r="AC250" s="34"/>
      <c r="AD250" s="34"/>
      <c r="AE250" s="34"/>
      <c r="AR250" s="201" t="s">
        <v>248</v>
      </c>
      <c r="AT250" s="201" t="s">
        <v>159</v>
      </c>
      <c r="AU250" s="201" t="s">
        <v>165</v>
      </c>
      <c r="AY250" s="17" t="s">
        <v>156</v>
      </c>
      <c r="BE250" s="202">
        <f>IF(O250="základní",K250,0)</f>
        <v>0</v>
      </c>
      <c r="BF250" s="202">
        <f>IF(O250="snížená",K250,0)</f>
        <v>0</v>
      </c>
      <c r="BG250" s="202">
        <f>IF(O250="zákl. přenesená",K250,0)</f>
        <v>0</v>
      </c>
      <c r="BH250" s="202">
        <f>IF(O250="sníž. přenesená",K250,0)</f>
        <v>0</v>
      </c>
      <c r="BI250" s="202">
        <f>IF(O250="nulová",K250,0)</f>
        <v>0</v>
      </c>
      <c r="BJ250" s="17" t="s">
        <v>165</v>
      </c>
      <c r="BK250" s="202">
        <f>ROUND(P250*H250,2)</f>
        <v>0</v>
      </c>
      <c r="BL250" s="17" t="s">
        <v>248</v>
      </c>
      <c r="BM250" s="201" t="s">
        <v>1339</v>
      </c>
    </row>
    <row r="251" spans="1:65" s="2" customFormat="1" ht="11.25">
      <c r="A251" s="34"/>
      <c r="B251" s="35"/>
      <c r="C251" s="36"/>
      <c r="D251" s="203" t="s">
        <v>167</v>
      </c>
      <c r="E251" s="36"/>
      <c r="F251" s="204" t="s">
        <v>622</v>
      </c>
      <c r="G251" s="36"/>
      <c r="H251" s="36"/>
      <c r="I251" s="205"/>
      <c r="J251" s="205"/>
      <c r="K251" s="36"/>
      <c r="L251" s="36"/>
      <c r="M251" s="39"/>
      <c r="N251" s="206"/>
      <c r="O251" s="207"/>
      <c r="P251" s="71"/>
      <c r="Q251" s="71"/>
      <c r="R251" s="71"/>
      <c r="S251" s="71"/>
      <c r="T251" s="71"/>
      <c r="U251" s="71"/>
      <c r="V251" s="71"/>
      <c r="W251" s="71"/>
      <c r="X251" s="72"/>
      <c r="Y251" s="34"/>
      <c r="Z251" s="34"/>
      <c r="AA251" s="34"/>
      <c r="AB251" s="34"/>
      <c r="AC251" s="34"/>
      <c r="AD251" s="34"/>
      <c r="AE251" s="34"/>
      <c r="AT251" s="17" t="s">
        <v>167</v>
      </c>
      <c r="AU251" s="17" t="s">
        <v>165</v>
      </c>
    </row>
    <row r="252" spans="1:65" s="2" customFormat="1" ht="24.2" customHeight="1">
      <c r="A252" s="34"/>
      <c r="B252" s="35"/>
      <c r="C252" s="189" t="s">
        <v>398</v>
      </c>
      <c r="D252" s="189" t="s">
        <v>159</v>
      </c>
      <c r="E252" s="190" t="s">
        <v>624</v>
      </c>
      <c r="F252" s="191" t="s">
        <v>625</v>
      </c>
      <c r="G252" s="192" t="s">
        <v>191</v>
      </c>
      <c r="H252" s="193">
        <v>10</v>
      </c>
      <c r="I252" s="194"/>
      <c r="J252" s="194"/>
      <c r="K252" s="195">
        <f>ROUND(P252*H252,2)</f>
        <v>0</v>
      </c>
      <c r="L252" s="191" t="s">
        <v>163</v>
      </c>
      <c r="M252" s="39"/>
      <c r="N252" s="196" t="s">
        <v>1</v>
      </c>
      <c r="O252" s="197" t="s">
        <v>38</v>
      </c>
      <c r="P252" s="198">
        <f>I252+J252</f>
        <v>0</v>
      </c>
      <c r="Q252" s="198">
        <f>ROUND(I252*H252,2)</f>
        <v>0</v>
      </c>
      <c r="R252" s="198">
        <f>ROUND(J252*H252,2)</f>
        <v>0</v>
      </c>
      <c r="S252" s="71"/>
      <c r="T252" s="199">
        <f>S252*H252</f>
        <v>0</v>
      </c>
      <c r="U252" s="199">
        <v>0</v>
      </c>
      <c r="V252" s="199">
        <f>U252*H252</f>
        <v>0</v>
      </c>
      <c r="W252" s="199">
        <v>0</v>
      </c>
      <c r="X252" s="200">
        <f>W252*H252</f>
        <v>0</v>
      </c>
      <c r="Y252" s="34"/>
      <c r="Z252" s="34"/>
      <c r="AA252" s="34"/>
      <c r="AB252" s="34"/>
      <c r="AC252" s="34"/>
      <c r="AD252" s="34"/>
      <c r="AE252" s="34"/>
      <c r="AR252" s="201" t="s">
        <v>248</v>
      </c>
      <c r="AT252" s="201" t="s">
        <v>159</v>
      </c>
      <c r="AU252" s="201" t="s">
        <v>165</v>
      </c>
      <c r="AY252" s="17" t="s">
        <v>156</v>
      </c>
      <c r="BE252" s="202">
        <f>IF(O252="základní",K252,0)</f>
        <v>0</v>
      </c>
      <c r="BF252" s="202">
        <f>IF(O252="snížená",K252,0)</f>
        <v>0</v>
      </c>
      <c r="BG252" s="202">
        <f>IF(O252="zákl. přenesená",K252,0)</f>
        <v>0</v>
      </c>
      <c r="BH252" s="202">
        <f>IF(O252="sníž. přenesená",K252,0)</f>
        <v>0</v>
      </c>
      <c r="BI252" s="202">
        <f>IF(O252="nulová",K252,0)</f>
        <v>0</v>
      </c>
      <c r="BJ252" s="17" t="s">
        <v>165</v>
      </c>
      <c r="BK252" s="202">
        <f>ROUND(P252*H252,2)</f>
        <v>0</v>
      </c>
      <c r="BL252" s="17" t="s">
        <v>248</v>
      </c>
      <c r="BM252" s="201" t="s">
        <v>1340</v>
      </c>
    </row>
    <row r="253" spans="1:65" s="2" customFormat="1" ht="11.25">
      <c r="A253" s="34"/>
      <c r="B253" s="35"/>
      <c r="C253" s="36"/>
      <c r="D253" s="203" t="s">
        <v>167</v>
      </c>
      <c r="E253" s="36"/>
      <c r="F253" s="204" t="s">
        <v>627</v>
      </c>
      <c r="G253" s="36"/>
      <c r="H253" s="36"/>
      <c r="I253" s="205"/>
      <c r="J253" s="205"/>
      <c r="K253" s="36"/>
      <c r="L253" s="36"/>
      <c r="M253" s="39"/>
      <c r="N253" s="206"/>
      <c r="O253" s="207"/>
      <c r="P253" s="71"/>
      <c r="Q253" s="71"/>
      <c r="R253" s="71"/>
      <c r="S253" s="71"/>
      <c r="T253" s="71"/>
      <c r="U253" s="71"/>
      <c r="V253" s="71"/>
      <c r="W253" s="71"/>
      <c r="X253" s="72"/>
      <c r="Y253" s="34"/>
      <c r="Z253" s="34"/>
      <c r="AA253" s="34"/>
      <c r="AB253" s="34"/>
      <c r="AC253" s="34"/>
      <c r="AD253" s="34"/>
      <c r="AE253" s="34"/>
      <c r="AT253" s="17" t="s">
        <v>167</v>
      </c>
      <c r="AU253" s="17" t="s">
        <v>165</v>
      </c>
    </row>
    <row r="254" spans="1:65" s="2" customFormat="1" ht="24.2" customHeight="1">
      <c r="A254" s="34"/>
      <c r="B254" s="35"/>
      <c r="C254" s="241" t="s">
        <v>425</v>
      </c>
      <c r="D254" s="241" t="s">
        <v>242</v>
      </c>
      <c r="E254" s="242" t="s">
        <v>629</v>
      </c>
      <c r="F254" s="243" t="s">
        <v>630</v>
      </c>
      <c r="G254" s="244" t="s">
        <v>191</v>
      </c>
      <c r="H254" s="245">
        <v>10.5</v>
      </c>
      <c r="I254" s="246"/>
      <c r="J254" s="247"/>
      <c r="K254" s="248">
        <f>ROUND(P254*H254,2)</f>
        <v>0</v>
      </c>
      <c r="L254" s="243" t="s">
        <v>163</v>
      </c>
      <c r="M254" s="249"/>
      <c r="N254" s="250" t="s">
        <v>1</v>
      </c>
      <c r="O254" s="197" t="s">
        <v>38</v>
      </c>
      <c r="P254" s="198">
        <f>I254+J254</f>
        <v>0</v>
      </c>
      <c r="Q254" s="198">
        <f>ROUND(I254*H254,2)</f>
        <v>0</v>
      </c>
      <c r="R254" s="198">
        <f>ROUND(J254*H254,2)</f>
        <v>0</v>
      </c>
      <c r="S254" s="71"/>
      <c r="T254" s="199">
        <f>S254*H254</f>
        <v>0</v>
      </c>
      <c r="U254" s="199">
        <v>0</v>
      </c>
      <c r="V254" s="199">
        <f>U254*H254</f>
        <v>0</v>
      </c>
      <c r="W254" s="199">
        <v>0</v>
      </c>
      <c r="X254" s="200">
        <f>W254*H254</f>
        <v>0</v>
      </c>
      <c r="Y254" s="34"/>
      <c r="Z254" s="34"/>
      <c r="AA254" s="34"/>
      <c r="AB254" s="34"/>
      <c r="AC254" s="34"/>
      <c r="AD254" s="34"/>
      <c r="AE254" s="34"/>
      <c r="AR254" s="201" t="s">
        <v>346</v>
      </c>
      <c r="AT254" s="201" t="s">
        <v>242</v>
      </c>
      <c r="AU254" s="201" t="s">
        <v>165</v>
      </c>
      <c r="AY254" s="17" t="s">
        <v>156</v>
      </c>
      <c r="BE254" s="202">
        <f>IF(O254="základní",K254,0)</f>
        <v>0</v>
      </c>
      <c r="BF254" s="202">
        <f>IF(O254="snížená",K254,0)</f>
        <v>0</v>
      </c>
      <c r="BG254" s="202">
        <f>IF(O254="zákl. přenesená",K254,0)</f>
        <v>0</v>
      </c>
      <c r="BH254" s="202">
        <f>IF(O254="sníž. přenesená",K254,0)</f>
        <v>0</v>
      </c>
      <c r="BI254" s="202">
        <f>IF(O254="nulová",K254,0)</f>
        <v>0</v>
      </c>
      <c r="BJ254" s="17" t="s">
        <v>165</v>
      </c>
      <c r="BK254" s="202">
        <f>ROUND(P254*H254,2)</f>
        <v>0</v>
      </c>
      <c r="BL254" s="17" t="s">
        <v>248</v>
      </c>
      <c r="BM254" s="201" t="s">
        <v>1341</v>
      </c>
    </row>
    <row r="255" spans="1:65" s="14" customFormat="1" ht="11.25">
      <c r="B255" s="219"/>
      <c r="C255" s="220"/>
      <c r="D255" s="210" t="s">
        <v>194</v>
      </c>
      <c r="E255" s="220"/>
      <c r="F255" s="222" t="s">
        <v>1056</v>
      </c>
      <c r="G255" s="220"/>
      <c r="H255" s="223">
        <v>10.5</v>
      </c>
      <c r="I255" s="224"/>
      <c r="J255" s="224"/>
      <c r="K255" s="220"/>
      <c r="L255" s="220"/>
      <c r="M255" s="225"/>
      <c r="N255" s="226"/>
      <c r="O255" s="227"/>
      <c r="P255" s="227"/>
      <c r="Q255" s="227"/>
      <c r="R255" s="227"/>
      <c r="S255" s="227"/>
      <c r="T255" s="227"/>
      <c r="U255" s="227"/>
      <c r="V255" s="227"/>
      <c r="W255" s="227"/>
      <c r="X255" s="228"/>
      <c r="AT255" s="229" t="s">
        <v>194</v>
      </c>
      <c r="AU255" s="229" t="s">
        <v>165</v>
      </c>
      <c r="AV255" s="14" t="s">
        <v>165</v>
      </c>
      <c r="AW255" s="14" t="s">
        <v>4</v>
      </c>
      <c r="AX255" s="14" t="s">
        <v>82</v>
      </c>
      <c r="AY255" s="229" t="s">
        <v>156</v>
      </c>
    </row>
    <row r="256" spans="1:65" s="2" customFormat="1" ht="24">
      <c r="A256" s="34"/>
      <c r="B256" s="35"/>
      <c r="C256" s="189" t="s">
        <v>430</v>
      </c>
      <c r="D256" s="189" t="s">
        <v>159</v>
      </c>
      <c r="E256" s="190" t="s">
        <v>634</v>
      </c>
      <c r="F256" s="191" t="s">
        <v>635</v>
      </c>
      <c r="G256" s="192" t="s">
        <v>191</v>
      </c>
      <c r="H256" s="193">
        <v>6</v>
      </c>
      <c r="I256" s="194"/>
      <c r="J256" s="194"/>
      <c r="K256" s="195">
        <f>ROUND(P256*H256,2)</f>
        <v>0</v>
      </c>
      <c r="L256" s="191" t="s">
        <v>163</v>
      </c>
      <c r="M256" s="39"/>
      <c r="N256" s="196" t="s">
        <v>1</v>
      </c>
      <c r="O256" s="197" t="s">
        <v>38</v>
      </c>
      <c r="P256" s="198">
        <f>I256+J256</f>
        <v>0</v>
      </c>
      <c r="Q256" s="198">
        <f>ROUND(I256*H256,2)</f>
        <v>0</v>
      </c>
      <c r="R256" s="198">
        <f>ROUND(J256*H256,2)</f>
        <v>0</v>
      </c>
      <c r="S256" s="71"/>
      <c r="T256" s="199">
        <f>S256*H256</f>
        <v>0</v>
      </c>
      <c r="U256" s="199">
        <v>0</v>
      </c>
      <c r="V256" s="199">
        <f>U256*H256</f>
        <v>0</v>
      </c>
      <c r="W256" s="199">
        <v>0</v>
      </c>
      <c r="X256" s="200">
        <f>W256*H256</f>
        <v>0</v>
      </c>
      <c r="Y256" s="34"/>
      <c r="Z256" s="34"/>
      <c r="AA256" s="34"/>
      <c r="AB256" s="34"/>
      <c r="AC256" s="34"/>
      <c r="AD256" s="34"/>
      <c r="AE256" s="34"/>
      <c r="AR256" s="201" t="s">
        <v>248</v>
      </c>
      <c r="AT256" s="201" t="s">
        <v>159</v>
      </c>
      <c r="AU256" s="201" t="s">
        <v>165</v>
      </c>
      <c r="AY256" s="17" t="s">
        <v>156</v>
      </c>
      <c r="BE256" s="202">
        <f>IF(O256="základní",K256,0)</f>
        <v>0</v>
      </c>
      <c r="BF256" s="202">
        <f>IF(O256="snížená",K256,0)</f>
        <v>0</v>
      </c>
      <c r="BG256" s="202">
        <f>IF(O256="zákl. přenesená",K256,0)</f>
        <v>0</v>
      </c>
      <c r="BH256" s="202">
        <f>IF(O256="sníž. přenesená",K256,0)</f>
        <v>0</v>
      </c>
      <c r="BI256" s="202">
        <f>IF(O256="nulová",K256,0)</f>
        <v>0</v>
      </c>
      <c r="BJ256" s="17" t="s">
        <v>165</v>
      </c>
      <c r="BK256" s="202">
        <f>ROUND(P256*H256,2)</f>
        <v>0</v>
      </c>
      <c r="BL256" s="17" t="s">
        <v>248</v>
      </c>
      <c r="BM256" s="201" t="s">
        <v>1342</v>
      </c>
    </row>
    <row r="257" spans="1:65" s="2" customFormat="1" ht="11.25">
      <c r="A257" s="34"/>
      <c r="B257" s="35"/>
      <c r="C257" s="36"/>
      <c r="D257" s="203" t="s">
        <v>167</v>
      </c>
      <c r="E257" s="36"/>
      <c r="F257" s="204" t="s">
        <v>637</v>
      </c>
      <c r="G257" s="36"/>
      <c r="H257" s="36"/>
      <c r="I257" s="205"/>
      <c r="J257" s="205"/>
      <c r="K257" s="36"/>
      <c r="L257" s="36"/>
      <c r="M257" s="39"/>
      <c r="N257" s="206"/>
      <c r="O257" s="207"/>
      <c r="P257" s="71"/>
      <c r="Q257" s="71"/>
      <c r="R257" s="71"/>
      <c r="S257" s="71"/>
      <c r="T257" s="71"/>
      <c r="U257" s="71"/>
      <c r="V257" s="71"/>
      <c r="W257" s="71"/>
      <c r="X257" s="72"/>
      <c r="Y257" s="34"/>
      <c r="Z257" s="34"/>
      <c r="AA257" s="34"/>
      <c r="AB257" s="34"/>
      <c r="AC257" s="34"/>
      <c r="AD257" s="34"/>
      <c r="AE257" s="34"/>
      <c r="AT257" s="17" t="s">
        <v>167</v>
      </c>
      <c r="AU257" s="17" t="s">
        <v>165</v>
      </c>
    </row>
    <row r="258" spans="1:65" s="2" customFormat="1" ht="24.2" customHeight="1">
      <c r="A258" s="34"/>
      <c r="B258" s="35"/>
      <c r="C258" s="241" t="s">
        <v>434</v>
      </c>
      <c r="D258" s="241" t="s">
        <v>242</v>
      </c>
      <c r="E258" s="242" t="s">
        <v>639</v>
      </c>
      <c r="F258" s="243" t="s">
        <v>640</v>
      </c>
      <c r="G258" s="244" t="s">
        <v>180</v>
      </c>
      <c r="H258" s="245">
        <v>6.3</v>
      </c>
      <c r="I258" s="246"/>
      <c r="J258" s="247"/>
      <c r="K258" s="248">
        <f>ROUND(P258*H258,2)</f>
        <v>0</v>
      </c>
      <c r="L258" s="243" t="s">
        <v>163</v>
      </c>
      <c r="M258" s="249"/>
      <c r="N258" s="250" t="s">
        <v>1</v>
      </c>
      <c r="O258" s="197" t="s">
        <v>38</v>
      </c>
      <c r="P258" s="198">
        <f>I258+J258</f>
        <v>0</v>
      </c>
      <c r="Q258" s="198">
        <f>ROUND(I258*H258,2)</f>
        <v>0</v>
      </c>
      <c r="R258" s="198">
        <f>ROUND(J258*H258,2)</f>
        <v>0</v>
      </c>
      <c r="S258" s="71"/>
      <c r="T258" s="199">
        <f>S258*H258</f>
        <v>0</v>
      </c>
      <c r="U258" s="199">
        <v>1.0000000000000001E-5</v>
      </c>
      <c r="V258" s="199">
        <f>U258*H258</f>
        <v>6.3E-5</v>
      </c>
      <c r="W258" s="199">
        <v>0</v>
      </c>
      <c r="X258" s="200">
        <f>W258*H258</f>
        <v>0</v>
      </c>
      <c r="Y258" s="34"/>
      <c r="Z258" s="34"/>
      <c r="AA258" s="34"/>
      <c r="AB258" s="34"/>
      <c r="AC258" s="34"/>
      <c r="AD258" s="34"/>
      <c r="AE258" s="34"/>
      <c r="AR258" s="201" t="s">
        <v>346</v>
      </c>
      <c r="AT258" s="201" t="s">
        <v>242</v>
      </c>
      <c r="AU258" s="201" t="s">
        <v>165</v>
      </c>
      <c r="AY258" s="17" t="s">
        <v>156</v>
      </c>
      <c r="BE258" s="202">
        <f>IF(O258="základní",K258,0)</f>
        <v>0</v>
      </c>
      <c r="BF258" s="202">
        <f>IF(O258="snížená",K258,0)</f>
        <v>0</v>
      </c>
      <c r="BG258" s="202">
        <f>IF(O258="zákl. přenesená",K258,0)</f>
        <v>0</v>
      </c>
      <c r="BH258" s="202">
        <f>IF(O258="sníž. přenesená",K258,0)</f>
        <v>0</v>
      </c>
      <c r="BI258" s="202">
        <f>IF(O258="nulová",K258,0)</f>
        <v>0</v>
      </c>
      <c r="BJ258" s="17" t="s">
        <v>165</v>
      </c>
      <c r="BK258" s="202">
        <f>ROUND(P258*H258,2)</f>
        <v>0</v>
      </c>
      <c r="BL258" s="17" t="s">
        <v>248</v>
      </c>
      <c r="BM258" s="201" t="s">
        <v>1343</v>
      </c>
    </row>
    <row r="259" spans="1:65" s="14" customFormat="1" ht="11.25">
      <c r="B259" s="219"/>
      <c r="C259" s="220"/>
      <c r="D259" s="210" t="s">
        <v>194</v>
      </c>
      <c r="E259" s="220"/>
      <c r="F259" s="222" t="s">
        <v>1059</v>
      </c>
      <c r="G259" s="220"/>
      <c r="H259" s="223">
        <v>6.3</v>
      </c>
      <c r="I259" s="224"/>
      <c r="J259" s="224"/>
      <c r="K259" s="220"/>
      <c r="L259" s="220"/>
      <c r="M259" s="225"/>
      <c r="N259" s="226"/>
      <c r="O259" s="227"/>
      <c r="P259" s="227"/>
      <c r="Q259" s="227"/>
      <c r="R259" s="227"/>
      <c r="S259" s="227"/>
      <c r="T259" s="227"/>
      <c r="U259" s="227"/>
      <c r="V259" s="227"/>
      <c r="W259" s="227"/>
      <c r="X259" s="228"/>
      <c r="AT259" s="229" t="s">
        <v>194</v>
      </c>
      <c r="AU259" s="229" t="s">
        <v>165</v>
      </c>
      <c r="AV259" s="14" t="s">
        <v>165</v>
      </c>
      <c r="AW259" s="14" t="s">
        <v>4</v>
      </c>
      <c r="AX259" s="14" t="s">
        <v>82</v>
      </c>
      <c r="AY259" s="229" t="s">
        <v>156</v>
      </c>
    </row>
    <row r="260" spans="1:65" s="2" customFormat="1" ht="24.2" customHeight="1">
      <c r="A260" s="34"/>
      <c r="B260" s="35"/>
      <c r="C260" s="189" t="s">
        <v>439</v>
      </c>
      <c r="D260" s="189" t="s">
        <v>159</v>
      </c>
      <c r="E260" s="190" t="s">
        <v>644</v>
      </c>
      <c r="F260" s="191" t="s">
        <v>645</v>
      </c>
      <c r="G260" s="192" t="s">
        <v>191</v>
      </c>
      <c r="H260" s="193">
        <v>2</v>
      </c>
      <c r="I260" s="194"/>
      <c r="J260" s="194"/>
      <c r="K260" s="195">
        <f>ROUND(P260*H260,2)</f>
        <v>0</v>
      </c>
      <c r="L260" s="191" t="s">
        <v>163</v>
      </c>
      <c r="M260" s="39"/>
      <c r="N260" s="196" t="s">
        <v>1</v>
      </c>
      <c r="O260" s="197" t="s">
        <v>38</v>
      </c>
      <c r="P260" s="198">
        <f>I260+J260</f>
        <v>0</v>
      </c>
      <c r="Q260" s="198">
        <f>ROUND(I260*H260,2)</f>
        <v>0</v>
      </c>
      <c r="R260" s="198">
        <f>ROUND(J260*H260,2)</f>
        <v>0</v>
      </c>
      <c r="S260" s="71"/>
      <c r="T260" s="199">
        <f>S260*H260</f>
        <v>0</v>
      </c>
      <c r="U260" s="199">
        <v>2.0000000000000001E-4</v>
      </c>
      <c r="V260" s="199">
        <f>U260*H260</f>
        <v>4.0000000000000002E-4</v>
      </c>
      <c r="W260" s="199">
        <v>0</v>
      </c>
      <c r="X260" s="200">
        <f>W260*H260</f>
        <v>0</v>
      </c>
      <c r="Y260" s="34"/>
      <c r="Z260" s="34"/>
      <c r="AA260" s="34"/>
      <c r="AB260" s="34"/>
      <c r="AC260" s="34"/>
      <c r="AD260" s="34"/>
      <c r="AE260" s="34"/>
      <c r="AR260" s="201" t="s">
        <v>248</v>
      </c>
      <c r="AT260" s="201" t="s">
        <v>159</v>
      </c>
      <c r="AU260" s="201" t="s">
        <v>165</v>
      </c>
      <c r="AY260" s="17" t="s">
        <v>156</v>
      </c>
      <c r="BE260" s="202">
        <f>IF(O260="základní",K260,0)</f>
        <v>0</v>
      </c>
      <c r="BF260" s="202">
        <f>IF(O260="snížená",K260,0)</f>
        <v>0</v>
      </c>
      <c r="BG260" s="202">
        <f>IF(O260="zákl. přenesená",K260,0)</f>
        <v>0</v>
      </c>
      <c r="BH260" s="202">
        <f>IF(O260="sníž. přenesená",K260,0)</f>
        <v>0</v>
      </c>
      <c r="BI260" s="202">
        <f>IF(O260="nulová",K260,0)</f>
        <v>0</v>
      </c>
      <c r="BJ260" s="17" t="s">
        <v>165</v>
      </c>
      <c r="BK260" s="202">
        <f>ROUND(P260*H260,2)</f>
        <v>0</v>
      </c>
      <c r="BL260" s="17" t="s">
        <v>248</v>
      </c>
      <c r="BM260" s="201" t="s">
        <v>1344</v>
      </c>
    </row>
    <row r="261" spans="1:65" s="2" customFormat="1" ht="11.25">
      <c r="A261" s="34"/>
      <c r="B261" s="35"/>
      <c r="C261" s="36"/>
      <c r="D261" s="203" t="s">
        <v>167</v>
      </c>
      <c r="E261" s="36"/>
      <c r="F261" s="204" t="s">
        <v>647</v>
      </c>
      <c r="G261" s="36"/>
      <c r="H261" s="36"/>
      <c r="I261" s="205"/>
      <c r="J261" s="205"/>
      <c r="K261" s="36"/>
      <c r="L261" s="36"/>
      <c r="M261" s="39"/>
      <c r="N261" s="206"/>
      <c r="O261" s="207"/>
      <c r="P261" s="71"/>
      <c r="Q261" s="71"/>
      <c r="R261" s="71"/>
      <c r="S261" s="71"/>
      <c r="T261" s="71"/>
      <c r="U261" s="71"/>
      <c r="V261" s="71"/>
      <c r="W261" s="71"/>
      <c r="X261" s="72"/>
      <c r="Y261" s="34"/>
      <c r="Z261" s="34"/>
      <c r="AA261" s="34"/>
      <c r="AB261" s="34"/>
      <c r="AC261" s="34"/>
      <c r="AD261" s="34"/>
      <c r="AE261" s="34"/>
      <c r="AT261" s="17" t="s">
        <v>167</v>
      </c>
      <c r="AU261" s="17" t="s">
        <v>165</v>
      </c>
    </row>
    <row r="262" spans="1:65" s="2" customFormat="1" ht="33" customHeight="1">
      <c r="A262" s="34"/>
      <c r="B262" s="35"/>
      <c r="C262" s="189" t="s">
        <v>444</v>
      </c>
      <c r="D262" s="189" t="s">
        <v>159</v>
      </c>
      <c r="E262" s="190" t="s">
        <v>649</v>
      </c>
      <c r="F262" s="191" t="s">
        <v>650</v>
      </c>
      <c r="G262" s="192" t="s">
        <v>191</v>
      </c>
      <c r="H262" s="193">
        <v>2</v>
      </c>
      <c r="I262" s="194"/>
      <c r="J262" s="194"/>
      <c r="K262" s="195">
        <f>ROUND(P262*H262,2)</f>
        <v>0</v>
      </c>
      <c r="L262" s="191" t="s">
        <v>163</v>
      </c>
      <c r="M262" s="39"/>
      <c r="N262" s="196" t="s">
        <v>1</v>
      </c>
      <c r="O262" s="197" t="s">
        <v>38</v>
      </c>
      <c r="P262" s="198">
        <f>I262+J262</f>
        <v>0</v>
      </c>
      <c r="Q262" s="198">
        <f>ROUND(I262*H262,2)</f>
        <v>0</v>
      </c>
      <c r="R262" s="198">
        <f>ROUND(J262*H262,2)</f>
        <v>0</v>
      </c>
      <c r="S262" s="71"/>
      <c r="T262" s="199">
        <f>S262*H262</f>
        <v>0</v>
      </c>
      <c r="U262" s="199">
        <v>2.5999999999999998E-4</v>
      </c>
      <c r="V262" s="199">
        <f>U262*H262</f>
        <v>5.1999999999999995E-4</v>
      </c>
      <c r="W262" s="199">
        <v>0</v>
      </c>
      <c r="X262" s="200">
        <f>W262*H262</f>
        <v>0</v>
      </c>
      <c r="Y262" s="34"/>
      <c r="Z262" s="34"/>
      <c r="AA262" s="34"/>
      <c r="AB262" s="34"/>
      <c r="AC262" s="34"/>
      <c r="AD262" s="34"/>
      <c r="AE262" s="34"/>
      <c r="AR262" s="201" t="s">
        <v>248</v>
      </c>
      <c r="AT262" s="201" t="s">
        <v>159</v>
      </c>
      <c r="AU262" s="201" t="s">
        <v>165</v>
      </c>
      <c r="AY262" s="17" t="s">
        <v>156</v>
      </c>
      <c r="BE262" s="202">
        <f>IF(O262="základní",K262,0)</f>
        <v>0</v>
      </c>
      <c r="BF262" s="202">
        <f>IF(O262="snížená",K262,0)</f>
        <v>0</v>
      </c>
      <c r="BG262" s="202">
        <f>IF(O262="zákl. přenesená",K262,0)</f>
        <v>0</v>
      </c>
      <c r="BH262" s="202">
        <f>IF(O262="sníž. přenesená",K262,0)</f>
        <v>0</v>
      </c>
      <c r="BI262" s="202">
        <f>IF(O262="nulová",K262,0)</f>
        <v>0</v>
      </c>
      <c r="BJ262" s="17" t="s">
        <v>165</v>
      </c>
      <c r="BK262" s="202">
        <f>ROUND(P262*H262,2)</f>
        <v>0</v>
      </c>
      <c r="BL262" s="17" t="s">
        <v>248</v>
      </c>
      <c r="BM262" s="201" t="s">
        <v>1345</v>
      </c>
    </row>
    <row r="263" spans="1:65" s="2" customFormat="1" ht="11.25">
      <c r="A263" s="34"/>
      <c r="B263" s="35"/>
      <c r="C263" s="36"/>
      <c r="D263" s="203" t="s">
        <v>167</v>
      </c>
      <c r="E263" s="36"/>
      <c r="F263" s="204" t="s">
        <v>652</v>
      </c>
      <c r="G263" s="36"/>
      <c r="H263" s="36"/>
      <c r="I263" s="205"/>
      <c r="J263" s="205"/>
      <c r="K263" s="36"/>
      <c r="L263" s="36"/>
      <c r="M263" s="39"/>
      <c r="N263" s="206"/>
      <c r="O263" s="207"/>
      <c r="P263" s="71"/>
      <c r="Q263" s="71"/>
      <c r="R263" s="71"/>
      <c r="S263" s="71"/>
      <c r="T263" s="71"/>
      <c r="U263" s="71"/>
      <c r="V263" s="71"/>
      <c r="W263" s="71"/>
      <c r="X263" s="72"/>
      <c r="Y263" s="34"/>
      <c r="Z263" s="34"/>
      <c r="AA263" s="34"/>
      <c r="AB263" s="34"/>
      <c r="AC263" s="34"/>
      <c r="AD263" s="34"/>
      <c r="AE263" s="34"/>
      <c r="AT263" s="17" t="s">
        <v>167</v>
      </c>
      <c r="AU263" s="17" t="s">
        <v>165</v>
      </c>
    </row>
    <row r="264" spans="1:65" s="12" customFormat="1" ht="22.9" customHeight="1">
      <c r="B264" s="172"/>
      <c r="C264" s="173"/>
      <c r="D264" s="174" t="s">
        <v>73</v>
      </c>
      <c r="E264" s="187" t="s">
        <v>653</v>
      </c>
      <c r="F264" s="187" t="s">
        <v>654</v>
      </c>
      <c r="G264" s="173"/>
      <c r="H264" s="173"/>
      <c r="I264" s="176"/>
      <c r="J264" s="176"/>
      <c r="K264" s="188">
        <f>BK264</f>
        <v>0</v>
      </c>
      <c r="L264" s="173"/>
      <c r="M264" s="178"/>
      <c r="N264" s="179"/>
      <c r="O264" s="180"/>
      <c r="P264" s="180"/>
      <c r="Q264" s="181">
        <f>SUM(Q265:Q273)</f>
        <v>0</v>
      </c>
      <c r="R264" s="181">
        <f>SUM(R265:R273)</f>
        <v>0</v>
      </c>
      <c r="S264" s="180"/>
      <c r="T264" s="182">
        <f>SUM(T265:T273)</f>
        <v>0</v>
      </c>
      <c r="U264" s="180"/>
      <c r="V264" s="182">
        <f>SUM(V265:V273)</f>
        <v>2.3560000000000001E-2</v>
      </c>
      <c r="W264" s="180"/>
      <c r="X264" s="183">
        <f>SUM(X265:X273)</f>
        <v>0</v>
      </c>
      <c r="AR264" s="184" t="s">
        <v>165</v>
      </c>
      <c r="AT264" s="185" t="s">
        <v>73</v>
      </c>
      <c r="AU264" s="185" t="s">
        <v>82</v>
      </c>
      <c r="AY264" s="184" t="s">
        <v>156</v>
      </c>
      <c r="BK264" s="186">
        <f>SUM(BK265:BK273)</f>
        <v>0</v>
      </c>
    </row>
    <row r="265" spans="1:65" s="2" customFormat="1" ht="33" customHeight="1">
      <c r="A265" s="34"/>
      <c r="B265" s="35"/>
      <c r="C265" s="189" t="s">
        <v>449</v>
      </c>
      <c r="D265" s="189" t="s">
        <v>159</v>
      </c>
      <c r="E265" s="190" t="s">
        <v>656</v>
      </c>
      <c r="F265" s="191" t="s">
        <v>657</v>
      </c>
      <c r="G265" s="192" t="s">
        <v>180</v>
      </c>
      <c r="H265" s="193">
        <v>1</v>
      </c>
      <c r="I265" s="194"/>
      <c r="J265" s="194"/>
      <c r="K265" s="195">
        <f>ROUND(P265*H265,2)</f>
        <v>0</v>
      </c>
      <c r="L265" s="191" t="s">
        <v>163</v>
      </c>
      <c r="M265" s="39"/>
      <c r="N265" s="196" t="s">
        <v>1</v>
      </c>
      <c r="O265" s="197" t="s">
        <v>38</v>
      </c>
      <c r="P265" s="198">
        <f>I265+J265</f>
        <v>0</v>
      </c>
      <c r="Q265" s="198">
        <f>ROUND(I265*H265,2)</f>
        <v>0</v>
      </c>
      <c r="R265" s="198">
        <f>ROUND(J265*H265,2)</f>
        <v>0</v>
      </c>
      <c r="S265" s="71"/>
      <c r="T265" s="199">
        <f>S265*H265</f>
        <v>0</v>
      </c>
      <c r="U265" s="199">
        <v>0</v>
      </c>
      <c r="V265" s="199">
        <f>U265*H265</f>
        <v>0</v>
      </c>
      <c r="W265" s="199">
        <v>0</v>
      </c>
      <c r="X265" s="200">
        <f>W265*H265</f>
        <v>0</v>
      </c>
      <c r="Y265" s="34"/>
      <c r="Z265" s="34"/>
      <c r="AA265" s="34"/>
      <c r="AB265" s="34"/>
      <c r="AC265" s="34"/>
      <c r="AD265" s="34"/>
      <c r="AE265" s="34"/>
      <c r="AR265" s="201" t="s">
        <v>248</v>
      </c>
      <c r="AT265" s="201" t="s">
        <v>159</v>
      </c>
      <c r="AU265" s="201" t="s">
        <v>165</v>
      </c>
      <c r="AY265" s="17" t="s">
        <v>156</v>
      </c>
      <c r="BE265" s="202">
        <f>IF(O265="základní",K265,0)</f>
        <v>0</v>
      </c>
      <c r="BF265" s="202">
        <f>IF(O265="snížená",K265,0)</f>
        <v>0</v>
      </c>
      <c r="BG265" s="202">
        <f>IF(O265="zákl. přenesená",K265,0)</f>
        <v>0</v>
      </c>
      <c r="BH265" s="202">
        <f>IF(O265="sníž. přenesená",K265,0)</f>
        <v>0</v>
      </c>
      <c r="BI265" s="202">
        <f>IF(O265="nulová",K265,0)</f>
        <v>0</v>
      </c>
      <c r="BJ265" s="17" t="s">
        <v>165</v>
      </c>
      <c r="BK265" s="202">
        <f>ROUND(P265*H265,2)</f>
        <v>0</v>
      </c>
      <c r="BL265" s="17" t="s">
        <v>248</v>
      </c>
      <c r="BM265" s="201" t="s">
        <v>1346</v>
      </c>
    </row>
    <row r="266" spans="1:65" s="2" customFormat="1" ht="11.25">
      <c r="A266" s="34"/>
      <c r="B266" s="35"/>
      <c r="C266" s="36"/>
      <c r="D266" s="203" t="s">
        <v>167</v>
      </c>
      <c r="E266" s="36"/>
      <c r="F266" s="204" t="s">
        <v>659</v>
      </c>
      <c r="G266" s="36"/>
      <c r="H266" s="36"/>
      <c r="I266" s="205"/>
      <c r="J266" s="205"/>
      <c r="K266" s="36"/>
      <c r="L266" s="36"/>
      <c r="M266" s="39"/>
      <c r="N266" s="206"/>
      <c r="O266" s="207"/>
      <c r="P266" s="71"/>
      <c r="Q266" s="71"/>
      <c r="R266" s="71"/>
      <c r="S266" s="71"/>
      <c r="T266" s="71"/>
      <c r="U266" s="71"/>
      <c r="V266" s="71"/>
      <c r="W266" s="71"/>
      <c r="X266" s="72"/>
      <c r="Y266" s="34"/>
      <c r="Z266" s="34"/>
      <c r="AA266" s="34"/>
      <c r="AB266" s="34"/>
      <c r="AC266" s="34"/>
      <c r="AD266" s="34"/>
      <c r="AE266" s="34"/>
      <c r="AT266" s="17" t="s">
        <v>167</v>
      </c>
      <c r="AU266" s="17" t="s">
        <v>165</v>
      </c>
    </row>
    <row r="267" spans="1:65" s="2" customFormat="1" ht="24.2" customHeight="1">
      <c r="A267" s="34"/>
      <c r="B267" s="35"/>
      <c r="C267" s="241" t="s">
        <v>453</v>
      </c>
      <c r="D267" s="241" t="s">
        <v>242</v>
      </c>
      <c r="E267" s="242" t="s">
        <v>661</v>
      </c>
      <c r="F267" s="243" t="s">
        <v>662</v>
      </c>
      <c r="G267" s="244" t="s">
        <v>162</v>
      </c>
      <c r="H267" s="245">
        <v>1</v>
      </c>
      <c r="I267" s="246"/>
      <c r="J267" s="247"/>
      <c r="K267" s="248">
        <f t="shared" ref="K267:K272" si="1">ROUND(P267*H267,2)</f>
        <v>0</v>
      </c>
      <c r="L267" s="243" t="s">
        <v>163</v>
      </c>
      <c r="M267" s="249"/>
      <c r="N267" s="250" t="s">
        <v>1</v>
      </c>
      <c r="O267" s="197" t="s">
        <v>38</v>
      </c>
      <c r="P267" s="198">
        <f t="shared" ref="P267:P272" si="2">I267+J267</f>
        <v>0</v>
      </c>
      <c r="Q267" s="198">
        <f t="shared" ref="Q267:Q272" si="3">ROUND(I267*H267,2)</f>
        <v>0</v>
      </c>
      <c r="R267" s="198">
        <f t="shared" ref="R267:R272" si="4">ROUND(J267*H267,2)</f>
        <v>0</v>
      </c>
      <c r="S267" s="71"/>
      <c r="T267" s="199">
        <f t="shared" ref="T267:T272" si="5">S267*H267</f>
        <v>0</v>
      </c>
      <c r="U267" s="199">
        <v>4.4000000000000003E-3</v>
      </c>
      <c r="V267" s="199">
        <f t="shared" ref="V267:V272" si="6">U267*H267</f>
        <v>4.4000000000000003E-3</v>
      </c>
      <c r="W267" s="199">
        <v>0</v>
      </c>
      <c r="X267" s="200">
        <f t="shared" ref="X267:X272" si="7">W267*H267</f>
        <v>0</v>
      </c>
      <c r="Y267" s="34"/>
      <c r="Z267" s="34"/>
      <c r="AA267" s="34"/>
      <c r="AB267" s="34"/>
      <c r="AC267" s="34"/>
      <c r="AD267" s="34"/>
      <c r="AE267" s="34"/>
      <c r="AR267" s="201" t="s">
        <v>346</v>
      </c>
      <c r="AT267" s="201" t="s">
        <v>242</v>
      </c>
      <c r="AU267" s="201" t="s">
        <v>165</v>
      </c>
      <c r="AY267" s="17" t="s">
        <v>156</v>
      </c>
      <c r="BE267" s="202">
        <f t="shared" ref="BE267:BE272" si="8">IF(O267="základní",K267,0)</f>
        <v>0</v>
      </c>
      <c r="BF267" s="202">
        <f t="shared" ref="BF267:BF272" si="9">IF(O267="snížená",K267,0)</f>
        <v>0</v>
      </c>
      <c r="BG267" s="202">
        <f t="shared" ref="BG267:BG272" si="10">IF(O267="zákl. přenesená",K267,0)</f>
        <v>0</v>
      </c>
      <c r="BH267" s="202">
        <f t="shared" ref="BH267:BH272" si="11">IF(O267="sníž. přenesená",K267,0)</f>
        <v>0</v>
      </c>
      <c r="BI267" s="202">
        <f t="shared" ref="BI267:BI272" si="12">IF(O267="nulová",K267,0)</f>
        <v>0</v>
      </c>
      <c r="BJ267" s="17" t="s">
        <v>165</v>
      </c>
      <c r="BK267" s="202">
        <f t="shared" ref="BK267:BK272" si="13">ROUND(P267*H267,2)</f>
        <v>0</v>
      </c>
      <c r="BL267" s="17" t="s">
        <v>248</v>
      </c>
      <c r="BM267" s="201" t="s">
        <v>1347</v>
      </c>
    </row>
    <row r="268" spans="1:65" s="2" customFormat="1" ht="24.2" customHeight="1">
      <c r="A268" s="34"/>
      <c r="B268" s="35"/>
      <c r="C268" s="241" t="s">
        <v>688</v>
      </c>
      <c r="D268" s="241" t="s">
        <v>242</v>
      </c>
      <c r="E268" s="242" t="s">
        <v>665</v>
      </c>
      <c r="F268" s="243" t="s">
        <v>666</v>
      </c>
      <c r="G268" s="244" t="s">
        <v>180</v>
      </c>
      <c r="H268" s="245">
        <v>1</v>
      </c>
      <c r="I268" s="246"/>
      <c r="J268" s="247"/>
      <c r="K268" s="248">
        <f t="shared" si="1"/>
        <v>0</v>
      </c>
      <c r="L268" s="243" t="s">
        <v>163</v>
      </c>
      <c r="M268" s="249"/>
      <c r="N268" s="250" t="s">
        <v>1</v>
      </c>
      <c r="O268" s="197" t="s">
        <v>38</v>
      </c>
      <c r="P268" s="198">
        <f t="shared" si="2"/>
        <v>0</v>
      </c>
      <c r="Q268" s="198">
        <f t="shared" si="3"/>
        <v>0</v>
      </c>
      <c r="R268" s="198">
        <f t="shared" si="4"/>
        <v>0</v>
      </c>
      <c r="S268" s="71"/>
      <c r="T268" s="199">
        <f t="shared" si="5"/>
        <v>0</v>
      </c>
      <c r="U268" s="199">
        <v>1.77E-2</v>
      </c>
      <c r="V268" s="199">
        <f t="shared" si="6"/>
        <v>1.77E-2</v>
      </c>
      <c r="W268" s="199">
        <v>0</v>
      </c>
      <c r="X268" s="200">
        <f t="shared" si="7"/>
        <v>0</v>
      </c>
      <c r="Y268" s="34"/>
      <c r="Z268" s="34"/>
      <c r="AA268" s="34"/>
      <c r="AB268" s="34"/>
      <c r="AC268" s="34"/>
      <c r="AD268" s="34"/>
      <c r="AE268" s="34"/>
      <c r="AR268" s="201" t="s">
        <v>346</v>
      </c>
      <c r="AT268" s="201" t="s">
        <v>242</v>
      </c>
      <c r="AU268" s="201" t="s">
        <v>165</v>
      </c>
      <c r="AY268" s="17" t="s">
        <v>156</v>
      </c>
      <c r="BE268" s="202">
        <f t="shared" si="8"/>
        <v>0</v>
      </c>
      <c r="BF268" s="202">
        <f t="shared" si="9"/>
        <v>0</v>
      </c>
      <c r="BG268" s="202">
        <f t="shared" si="10"/>
        <v>0</v>
      </c>
      <c r="BH268" s="202">
        <f t="shared" si="11"/>
        <v>0</v>
      </c>
      <c r="BI268" s="202">
        <f t="shared" si="12"/>
        <v>0</v>
      </c>
      <c r="BJ268" s="17" t="s">
        <v>165</v>
      </c>
      <c r="BK268" s="202">
        <f t="shared" si="13"/>
        <v>0</v>
      </c>
      <c r="BL268" s="17" t="s">
        <v>248</v>
      </c>
      <c r="BM268" s="201" t="s">
        <v>1348</v>
      </c>
    </row>
    <row r="269" spans="1:65" s="2" customFormat="1" ht="24.2" customHeight="1">
      <c r="A269" s="34"/>
      <c r="B269" s="35"/>
      <c r="C269" s="241" t="s">
        <v>465</v>
      </c>
      <c r="D269" s="241" t="s">
        <v>242</v>
      </c>
      <c r="E269" s="242" t="s">
        <v>669</v>
      </c>
      <c r="F269" s="243" t="s">
        <v>670</v>
      </c>
      <c r="G269" s="244" t="s">
        <v>162</v>
      </c>
      <c r="H269" s="245">
        <v>1</v>
      </c>
      <c r="I269" s="246"/>
      <c r="J269" s="247"/>
      <c r="K269" s="248">
        <f t="shared" si="1"/>
        <v>0</v>
      </c>
      <c r="L269" s="243" t="s">
        <v>163</v>
      </c>
      <c r="M269" s="249"/>
      <c r="N269" s="250" t="s">
        <v>1</v>
      </c>
      <c r="O269" s="197" t="s">
        <v>38</v>
      </c>
      <c r="P269" s="198">
        <f t="shared" si="2"/>
        <v>0</v>
      </c>
      <c r="Q269" s="198">
        <f t="shared" si="3"/>
        <v>0</v>
      </c>
      <c r="R269" s="198">
        <f t="shared" si="4"/>
        <v>0</v>
      </c>
      <c r="S269" s="71"/>
      <c r="T269" s="199">
        <f t="shared" si="5"/>
        <v>0</v>
      </c>
      <c r="U269" s="199">
        <v>1.1999999999999999E-3</v>
      </c>
      <c r="V269" s="199">
        <f t="shared" si="6"/>
        <v>1.1999999999999999E-3</v>
      </c>
      <c r="W269" s="199">
        <v>0</v>
      </c>
      <c r="X269" s="200">
        <f t="shared" si="7"/>
        <v>0</v>
      </c>
      <c r="Y269" s="34"/>
      <c r="Z269" s="34"/>
      <c r="AA269" s="34"/>
      <c r="AB269" s="34"/>
      <c r="AC269" s="34"/>
      <c r="AD269" s="34"/>
      <c r="AE269" s="34"/>
      <c r="AR269" s="201" t="s">
        <v>346</v>
      </c>
      <c r="AT269" s="201" t="s">
        <v>242</v>
      </c>
      <c r="AU269" s="201" t="s">
        <v>165</v>
      </c>
      <c r="AY269" s="17" t="s">
        <v>156</v>
      </c>
      <c r="BE269" s="202">
        <f t="shared" si="8"/>
        <v>0</v>
      </c>
      <c r="BF269" s="202">
        <f t="shared" si="9"/>
        <v>0</v>
      </c>
      <c r="BG269" s="202">
        <f t="shared" si="10"/>
        <v>0</v>
      </c>
      <c r="BH269" s="202">
        <f t="shared" si="11"/>
        <v>0</v>
      </c>
      <c r="BI269" s="202">
        <f t="shared" si="12"/>
        <v>0</v>
      </c>
      <c r="BJ269" s="17" t="s">
        <v>165</v>
      </c>
      <c r="BK269" s="202">
        <f t="shared" si="13"/>
        <v>0</v>
      </c>
      <c r="BL269" s="17" t="s">
        <v>248</v>
      </c>
      <c r="BM269" s="201" t="s">
        <v>1349</v>
      </c>
    </row>
    <row r="270" spans="1:65" s="2" customFormat="1" ht="24.2" customHeight="1">
      <c r="A270" s="34"/>
      <c r="B270" s="35"/>
      <c r="C270" s="241" t="s">
        <v>470</v>
      </c>
      <c r="D270" s="241" t="s">
        <v>242</v>
      </c>
      <c r="E270" s="242" t="s">
        <v>673</v>
      </c>
      <c r="F270" s="243" t="s">
        <v>674</v>
      </c>
      <c r="G270" s="244" t="s">
        <v>162</v>
      </c>
      <c r="H270" s="245">
        <v>1</v>
      </c>
      <c r="I270" s="246"/>
      <c r="J270" s="247"/>
      <c r="K270" s="248">
        <f t="shared" si="1"/>
        <v>0</v>
      </c>
      <c r="L270" s="243" t="s">
        <v>163</v>
      </c>
      <c r="M270" s="249"/>
      <c r="N270" s="250" t="s">
        <v>1</v>
      </c>
      <c r="O270" s="197" t="s">
        <v>38</v>
      </c>
      <c r="P270" s="198">
        <f t="shared" si="2"/>
        <v>0</v>
      </c>
      <c r="Q270" s="198">
        <f t="shared" si="3"/>
        <v>0</v>
      </c>
      <c r="R270" s="198">
        <f t="shared" si="4"/>
        <v>0</v>
      </c>
      <c r="S270" s="71"/>
      <c r="T270" s="199">
        <f t="shared" si="5"/>
        <v>0</v>
      </c>
      <c r="U270" s="199">
        <v>5.0000000000000002E-5</v>
      </c>
      <c r="V270" s="199">
        <f t="shared" si="6"/>
        <v>5.0000000000000002E-5</v>
      </c>
      <c r="W270" s="199">
        <v>0</v>
      </c>
      <c r="X270" s="200">
        <f t="shared" si="7"/>
        <v>0</v>
      </c>
      <c r="Y270" s="34"/>
      <c r="Z270" s="34"/>
      <c r="AA270" s="34"/>
      <c r="AB270" s="34"/>
      <c r="AC270" s="34"/>
      <c r="AD270" s="34"/>
      <c r="AE270" s="34"/>
      <c r="AR270" s="201" t="s">
        <v>346</v>
      </c>
      <c r="AT270" s="201" t="s">
        <v>242</v>
      </c>
      <c r="AU270" s="201" t="s">
        <v>165</v>
      </c>
      <c r="AY270" s="17" t="s">
        <v>156</v>
      </c>
      <c r="BE270" s="202">
        <f t="shared" si="8"/>
        <v>0</v>
      </c>
      <c r="BF270" s="202">
        <f t="shared" si="9"/>
        <v>0</v>
      </c>
      <c r="BG270" s="202">
        <f t="shared" si="10"/>
        <v>0</v>
      </c>
      <c r="BH270" s="202">
        <f t="shared" si="11"/>
        <v>0</v>
      </c>
      <c r="BI270" s="202">
        <f t="shared" si="12"/>
        <v>0</v>
      </c>
      <c r="BJ270" s="17" t="s">
        <v>165</v>
      </c>
      <c r="BK270" s="202">
        <f t="shared" si="13"/>
        <v>0</v>
      </c>
      <c r="BL270" s="17" t="s">
        <v>248</v>
      </c>
      <c r="BM270" s="201" t="s">
        <v>1350</v>
      </c>
    </row>
    <row r="271" spans="1:65" s="2" customFormat="1" ht="24.2" customHeight="1">
      <c r="A271" s="34"/>
      <c r="B271" s="35"/>
      <c r="C271" s="241" t="s">
        <v>475</v>
      </c>
      <c r="D271" s="241" t="s">
        <v>242</v>
      </c>
      <c r="E271" s="242" t="s">
        <v>677</v>
      </c>
      <c r="F271" s="243" t="s">
        <v>678</v>
      </c>
      <c r="G271" s="244" t="s">
        <v>162</v>
      </c>
      <c r="H271" s="245">
        <v>1</v>
      </c>
      <c r="I271" s="246"/>
      <c r="J271" s="247"/>
      <c r="K271" s="248">
        <f t="shared" si="1"/>
        <v>0</v>
      </c>
      <c r="L271" s="243" t="s">
        <v>163</v>
      </c>
      <c r="M271" s="249"/>
      <c r="N271" s="250" t="s">
        <v>1</v>
      </c>
      <c r="O271" s="197" t="s">
        <v>38</v>
      </c>
      <c r="P271" s="198">
        <f t="shared" si="2"/>
        <v>0</v>
      </c>
      <c r="Q271" s="198">
        <f t="shared" si="3"/>
        <v>0</v>
      </c>
      <c r="R271" s="198">
        <f t="shared" si="4"/>
        <v>0</v>
      </c>
      <c r="S271" s="71"/>
      <c r="T271" s="199">
        <f t="shared" si="5"/>
        <v>0</v>
      </c>
      <c r="U271" s="199">
        <v>2.1000000000000001E-4</v>
      </c>
      <c r="V271" s="199">
        <f t="shared" si="6"/>
        <v>2.1000000000000001E-4</v>
      </c>
      <c r="W271" s="199">
        <v>0</v>
      </c>
      <c r="X271" s="200">
        <f t="shared" si="7"/>
        <v>0</v>
      </c>
      <c r="Y271" s="34"/>
      <c r="Z271" s="34"/>
      <c r="AA271" s="34"/>
      <c r="AB271" s="34"/>
      <c r="AC271" s="34"/>
      <c r="AD271" s="34"/>
      <c r="AE271" s="34"/>
      <c r="AR271" s="201" t="s">
        <v>346</v>
      </c>
      <c r="AT271" s="201" t="s">
        <v>242</v>
      </c>
      <c r="AU271" s="201" t="s">
        <v>165</v>
      </c>
      <c r="AY271" s="17" t="s">
        <v>156</v>
      </c>
      <c r="BE271" s="202">
        <f t="shared" si="8"/>
        <v>0</v>
      </c>
      <c r="BF271" s="202">
        <f t="shared" si="9"/>
        <v>0</v>
      </c>
      <c r="BG271" s="202">
        <f t="shared" si="10"/>
        <v>0</v>
      </c>
      <c r="BH271" s="202">
        <f t="shared" si="11"/>
        <v>0</v>
      </c>
      <c r="BI271" s="202">
        <f t="shared" si="12"/>
        <v>0</v>
      </c>
      <c r="BJ271" s="17" t="s">
        <v>165</v>
      </c>
      <c r="BK271" s="202">
        <f t="shared" si="13"/>
        <v>0</v>
      </c>
      <c r="BL271" s="17" t="s">
        <v>248</v>
      </c>
      <c r="BM271" s="201" t="s">
        <v>1351</v>
      </c>
    </row>
    <row r="272" spans="1:65" s="2" customFormat="1" ht="24.2" customHeight="1">
      <c r="A272" s="34"/>
      <c r="B272" s="35"/>
      <c r="C272" s="189" t="s">
        <v>544</v>
      </c>
      <c r="D272" s="189" t="s">
        <v>159</v>
      </c>
      <c r="E272" s="190" t="s">
        <v>681</v>
      </c>
      <c r="F272" s="191" t="s">
        <v>682</v>
      </c>
      <c r="G272" s="192" t="s">
        <v>415</v>
      </c>
      <c r="H272" s="251"/>
      <c r="I272" s="194"/>
      <c r="J272" s="194"/>
      <c r="K272" s="195">
        <f t="shared" si="1"/>
        <v>0</v>
      </c>
      <c r="L272" s="191" t="s">
        <v>163</v>
      </c>
      <c r="M272" s="39"/>
      <c r="N272" s="196" t="s">
        <v>1</v>
      </c>
      <c r="O272" s="197" t="s">
        <v>38</v>
      </c>
      <c r="P272" s="198">
        <f t="shared" si="2"/>
        <v>0</v>
      </c>
      <c r="Q272" s="198">
        <f t="shared" si="3"/>
        <v>0</v>
      </c>
      <c r="R272" s="198">
        <f t="shared" si="4"/>
        <v>0</v>
      </c>
      <c r="S272" s="71"/>
      <c r="T272" s="199">
        <f t="shared" si="5"/>
        <v>0</v>
      </c>
      <c r="U272" s="199">
        <v>0</v>
      </c>
      <c r="V272" s="199">
        <f t="shared" si="6"/>
        <v>0</v>
      </c>
      <c r="W272" s="199">
        <v>0</v>
      </c>
      <c r="X272" s="200">
        <f t="shared" si="7"/>
        <v>0</v>
      </c>
      <c r="Y272" s="34"/>
      <c r="Z272" s="34"/>
      <c r="AA272" s="34"/>
      <c r="AB272" s="34"/>
      <c r="AC272" s="34"/>
      <c r="AD272" s="34"/>
      <c r="AE272" s="34"/>
      <c r="AR272" s="201" t="s">
        <v>248</v>
      </c>
      <c r="AT272" s="201" t="s">
        <v>159</v>
      </c>
      <c r="AU272" s="201" t="s">
        <v>165</v>
      </c>
      <c r="AY272" s="17" t="s">
        <v>156</v>
      </c>
      <c r="BE272" s="202">
        <f t="shared" si="8"/>
        <v>0</v>
      </c>
      <c r="BF272" s="202">
        <f t="shared" si="9"/>
        <v>0</v>
      </c>
      <c r="BG272" s="202">
        <f t="shared" si="10"/>
        <v>0</v>
      </c>
      <c r="BH272" s="202">
        <f t="shared" si="11"/>
        <v>0</v>
      </c>
      <c r="BI272" s="202">
        <f t="shared" si="12"/>
        <v>0</v>
      </c>
      <c r="BJ272" s="17" t="s">
        <v>165</v>
      </c>
      <c r="BK272" s="202">
        <f t="shared" si="13"/>
        <v>0</v>
      </c>
      <c r="BL272" s="17" t="s">
        <v>248</v>
      </c>
      <c r="BM272" s="201" t="s">
        <v>1352</v>
      </c>
    </row>
    <row r="273" spans="1:65" s="2" customFormat="1" ht="11.25">
      <c r="A273" s="34"/>
      <c r="B273" s="35"/>
      <c r="C273" s="36"/>
      <c r="D273" s="203" t="s">
        <v>167</v>
      </c>
      <c r="E273" s="36"/>
      <c r="F273" s="204" t="s">
        <v>684</v>
      </c>
      <c r="G273" s="36"/>
      <c r="H273" s="36"/>
      <c r="I273" s="205"/>
      <c r="J273" s="205"/>
      <c r="K273" s="36"/>
      <c r="L273" s="36"/>
      <c r="M273" s="39"/>
      <c r="N273" s="206"/>
      <c r="O273" s="207"/>
      <c r="P273" s="71"/>
      <c r="Q273" s="71"/>
      <c r="R273" s="71"/>
      <c r="S273" s="71"/>
      <c r="T273" s="71"/>
      <c r="U273" s="71"/>
      <c r="V273" s="71"/>
      <c r="W273" s="71"/>
      <c r="X273" s="72"/>
      <c r="Y273" s="34"/>
      <c r="Z273" s="34"/>
      <c r="AA273" s="34"/>
      <c r="AB273" s="34"/>
      <c r="AC273" s="34"/>
      <c r="AD273" s="34"/>
      <c r="AE273" s="34"/>
      <c r="AT273" s="17" t="s">
        <v>167</v>
      </c>
      <c r="AU273" s="17" t="s">
        <v>165</v>
      </c>
    </row>
    <row r="274" spans="1:65" s="12" customFormat="1" ht="25.9" customHeight="1">
      <c r="B274" s="172"/>
      <c r="C274" s="173"/>
      <c r="D274" s="174" t="s">
        <v>73</v>
      </c>
      <c r="E274" s="175" t="s">
        <v>242</v>
      </c>
      <c r="F274" s="175" t="s">
        <v>685</v>
      </c>
      <c r="G274" s="173"/>
      <c r="H274" s="173"/>
      <c r="I274" s="176"/>
      <c r="J274" s="176"/>
      <c r="K274" s="177">
        <f>BK274</f>
        <v>0</v>
      </c>
      <c r="L274" s="173"/>
      <c r="M274" s="178"/>
      <c r="N274" s="179"/>
      <c r="O274" s="180"/>
      <c r="P274" s="180"/>
      <c r="Q274" s="181">
        <f>Q275</f>
        <v>0</v>
      </c>
      <c r="R274" s="181">
        <f>R275</f>
        <v>0</v>
      </c>
      <c r="S274" s="180"/>
      <c r="T274" s="182">
        <f>T275</f>
        <v>0</v>
      </c>
      <c r="U274" s="180"/>
      <c r="V274" s="182">
        <f>V275</f>
        <v>0</v>
      </c>
      <c r="W274" s="180"/>
      <c r="X274" s="183">
        <f>X275</f>
        <v>0</v>
      </c>
      <c r="AR274" s="184" t="s">
        <v>157</v>
      </c>
      <c r="AT274" s="185" t="s">
        <v>73</v>
      </c>
      <c r="AU274" s="185" t="s">
        <v>74</v>
      </c>
      <c r="AY274" s="184" t="s">
        <v>156</v>
      </c>
      <c r="BK274" s="186">
        <f>BK275</f>
        <v>0</v>
      </c>
    </row>
    <row r="275" spans="1:65" s="12" customFormat="1" ht="22.9" customHeight="1">
      <c r="B275" s="172"/>
      <c r="C275" s="173"/>
      <c r="D275" s="174" t="s">
        <v>73</v>
      </c>
      <c r="E275" s="187" t="s">
        <v>686</v>
      </c>
      <c r="F275" s="187" t="s">
        <v>687</v>
      </c>
      <c r="G275" s="173"/>
      <c r="H275" s="173"/>
      <c r="I275" s="176"/>
      <c r="J275" s="176"/>
      <c r="K275" s="188">
        <f>BK275</f>
        <v>0</v>
      </c>
      <c r="L275" s="173"/>
      <c r="M275" s="178"/>
      <c r="N275" s="179"/>
      <c r="O275" s="180"/>
      <c r="P275" s="180"/>
      <c r="Q275" s="181">
        <f>SUM(Q276:Q277)</f>
        <v>0</v>
      </c>
      <c r="R275" s="181">
        <f>SUM(R276:R277)</f>
        <v>0</v>
      </c>
      <c r="S275" s="180"/>
      <c r="T275" s="182">
        <f>SUM(T276:T277)</f>
        <v>0</v>
      </c>
      <c r="U275" s="180"/>
      <c r="V275" s="182">
        <f>SUM(V276:V277)</f>
        <v>0</v>
      </c>
      <c r="W275" s="180"/>
      <c r="X275" s="183">
        <f>SUM(X276:X277)</f>
        <v>0</v>
      </c>
      <c r="AR275" s="184" t="s">
        <v>157</v>
      </c>
      <c r="AT275" s="185" t="s">
        <v>73</v>
      </c>
      <c r="AU275" s="185" t="s">
        <v>82</v>
      </c>
      <c r="AY275" s="184" t="s">
        <v>156</v>
      </c>
      <c r="BK275" s="186">
        <f>SUM(BK276:BK277)</f>
        <v>0</v>
      </c>
    </row>
    <row r="276" spans="1:65" s="2" customFormat="1" ht="24">
      <c r="A276" s="34"/>
      <c r="B276" s="35"/>
      <c r="C276" s="189" t="s">
        <v>549</v>
      </c>
      <c r="D276" s="189" t="s">
        <v>159</v>
      </c>
      <c r="E276" s="190" t="s">
        <v>689</v>
      </c>
      <c r="F276" s="191" t="s">
        <v>690</v>
      </c>
      <c r="G276" s="192" t="s">
        <v>162</v>
      </c>
      <c r="H276" s="193">
        <v>1</v>
      </c>
      <c r="I276" s="194"/>
      <c r="J276" s="194"/>
      <c r="K276" s="195">
        <f>ROUND(P276*H276,2)</f>
        <v>0</v>
      </c>
      <c r="L276" s="191" t="s">
        <v>163</v>
      </c>
      <c r="M276" s="39"/>
      <c r="N276" s="196" t="s">
        <v>1</v>
      </c>
      <c r="O276" s="197" t="s">
        <v>38</v>
      </c>
      <c r="P276" s="198">
        <f>I276+J276</f>
        <v>0</v>
      </c>
      <c r="Q276" s="198">
        <f>ROUND(I276*H276,2)</f>
        <v>0</v>
      </c>
      <c r="R276" s="198">
        <f>ROUND(J276*H276,2)</f>
        <v>0</v>
      </c>
      <c r="S276" s="71"/>
      <c r="T276" s="199">
        <f>S276*H276</f>
        <v>0</v>
      </c>
      <c r="U276" s="199">
        <v>0</v>
      </c>
      <c r="V276" s="199">
        <f>U276*H276</f>
        <v>0</v>
      </c>
      <c r="W276" s="199">
        <v>0</v>
      </c>
      <c r="X276" s="200">
        <f>W276*H276</f>
        <v>0</v>
      </c>
      <c r="Y276" s="34"/>
      <c r="Z276" s="34"/>
      <c r="AA276" s="34"/>
      <c r="AB276" s="34"/>
      <c r="AC276" s="34"/>
      <c r="AD276" s="34"/>
      <c r="AE276" s="34"/>
      <c r="AR276" s="201" t="s">
        <v>688</v>
      </c>
      <c r="AT276" s="201" t="s">
        <v>159</v>
      </c>
      <c r="AU276" s="201" t="s">
        <v>165</v>
      </c>
      <c r="AY276" s="17" t="s">
        <v>156</v>
      </c>
      <c r="BE276" s="202">
        <f>IF(O276="základní",K276,0)</f>
        <v>0</v>
      </c>
      <c r="BF276" s="202">
        <f>IF(O276="snížená",K276,0)</f>
        <v>0</v>
      </c>
      <c r="BG276" s="202">
        <f>IF(O276="zákl. přenesená",K276,0)</f>
        <v>0</v>
      </c>
      <c r="BH276" s="202">
        <f>IF(O276="sníž. přenesená",K276,0)</f>
        <v>0</v>
      </c>
      <c r="BI276" s="202">
        <f>IF(O276="nulová",K276,0)</f>
        <v>0</v>
      </c>
      <c r="BJ276" s="17" t="s">
        <v>165</v>
      </c>
      <c r="BK276" s="202">
        <f>ROUND(P276*H276,2)</f>
        <v>0</v>
      </c>
      <c r="BL276" s="17" t="s">
        <v>688</v>
      </c>
      <c r="BM276" s="201" t="s">
        <v>1353</v>
      </c>
    </row>
    <row r="277" spans="1:65" s="2" customFormat="1" ht="11.25">
      <c r="A277" s="34"/>
      <c r="B277" s="35"/>
      <c r="C277" s="36"/>
      <c r="D277" s="203" t="s">
        <v>167</v>
      </c>
      <c r="E277" s="36"/>
      <c r="F277" s="204" t="s">
        <v>692</v>
      </c>
      <c r="G277" s="36"/>
      <c r="H277" s="36"/>
      <c r="I277" s="205"/>
      <c r="J277" s="205"/>
      <c r="K277" s="36"/>
      <c r="L277" s="36"/>
      <c r="M277" s="39"/>
      <c r="N277" s="252"/>
      <c r="O277" s="253"/>
      <c r="P277" s="254"/>
      <c r="Q277" s="254"/>
      <c r="R277" s="254"/>
      <c r="S277" s="254"/>
      <c r="T277" s="254"/>
      <c r="U277" s="254"/>
      <c r="V277" s="254"/>
      <c r="W277" s="254"/>
      <c r="X277" s="255"/>
      <c r="Y277" s="34"/>
      <c r="Z277" s="34"/>
      <c r="AA277" s="34"/>
      <c r="AB277" s="34"/>
      <c r="AC277" s="34"/>
      <c r="AD277" s="34"/>
      <c r="AE277" s="34"/>
      <c r="AT277" s="17" t="s">
        <v>167</v>
      </c>
      <c r="AU277" s="17" t="s">
        <v>165</v>
      </c>
    </row>
    <row r="278" spans="1:65" s="2" customFormat="1" ht="6.95" customHeight="1">
      <c r="A278" s="34"/>
      <c r="B278" s="54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39"/>
      <c r="N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</row>
  </sheetData>
  <sheetProtection algorithmName="SHA-512" hashValue="GImh+y3DFHQ/i3HjXS7hVXnwmxDHCJnRD+jOb7Ggcr8Sb3KKY2PVSdmzUDg9YBnJu96aspxdZj8Cc3FQU75Y5g==" saltValue="/aar6A4qtmV6EEFULSBIs+1JcTrhB5gVRu3F1OhEFyX4pBoFY+zn22nI4qA3cSZDCD4e2cIREZT4fkRk+Ofnrw==" spinCount="100000" sheet="1" objects="1" scenarios="1" formatColumns="0" formatRows="0" autoFilter="0"/>
  <autoFilter ref="C131:L277"/>
  <mergeCells count="9">
    <mergeCell ref="E87:H87"/>
    <mergeCell ref="E122:H122"/>
    <mergeCell ref="E124:H124"/>
    <mergeCell ref="M2:Z2"/>
    <mergeCell ref="E7:H7"/>
    <mergeCell ref="E9:H9"/>
    <mergeCell ref="E18:H18"/>
    <mergeCell ref="E27:H27"/>
    <mergeCell ref="E85:H85"/>
  </mergeCells>
  <hyperlinks>
    <hyperlink ref="F136" r:id="rId1"/>
    <hyperlink ref="F139" r:id="rId2"/>
    <hyperlink ref="F141" r:id="rId3"/>
    <hyperlink ref="F146" r:id="rId4"/>
    <hyperlink ref="F148" r:id="rId5"/>
    <hyperlink ref="F150" r:id="rId6"/>
    <hyperlink ref="F152" r:id="rId7"/>
    <hyperlink ref="F154" r:id="rId8"/>
    <hyperlink ref="F157" r:id="rId9"/>
    <hyperlink ref="F159" r:id="rId10"/>
    <hyperlink ref="F163" r:id="rId11"/>
    <hyperlink ref="F165" r:id="rId12"/>
    <hyperlink ref="F168" r:id="rId13"/>
    <hyperlink ref="F170" r:id="rId14"/>
    <hyperlink ref="F173" r:id="rId15"/>
    <hyperlink ref="F175" r:id="rId16"/>
    <hyperlink ref="F178" r:id="rId17"/>
    <hyperlink ref="F180" r:id="rId18"/>
    <hyperlink ref="F183" r:id="rId19"/>
    <hyperlink ref="F187" r:id="rId20"/>
    <hyperlink ref="F192" r:id="rId21"/>
    <hyperlink ref="F194" r:id="rId22"/>
    <hyperlink ref="F197" r:id="rId23"/>
    <hyperlink ref="F199" r:id="rId24"/>
    <hyperlink ref="F201" r:id="rId25"/>
    <hyperlink ref="F203" r:id="rId26"/>
    <hyperlink ref="F207" r:id="rId27"/>
    <hyperlink ref="F210" r:id="rId28"/>
    <hyperlink ref="F212" r:id="rId29"/>
    <hyperlink ref="F214" r:id="rId30"/>
    <hyperlink ref="F217" r:id="rId31"/>
    <hyperlink ref="F220" r:id="rId32"/>
    <hyperlink ref="F222" r:id="rId33"/>
    <hyperlink ref="F224" r:id="rId34"/>
    <hyperlink ref="F226" r:id="rId35"/>
    <hyperlink ref="F228" r:id="rId36"/>
    <hyperlink ref="F230" r:id="rId37"/>
    <hyperlink ref="F232" r:id="rId38"/>
    <hyperlink ref="F234" r:id="rId39"/>
    <hyperlink ref="F238" r:id="rId40"/>
    <hyperlink ref="F240" r:id="rId41"/>
    <hyperlink ref="F242" r:id="rId42"/>
    <hyperlink ref="F244" r:id="rId43"/>
    <hyperlink ref="F251" r:id="rId44"/>
    <hyperlink ref="F253" r:id="rId45"/>
    <hyperlink ref="F257" r:id="rId46"/>
    <hyperlink ref="F261" r:id="rId47"/>
    <hyperlink ref="F263" r:id="rId48"/>
    <hyperlink ref="F266" r:id="rId49"/>
    <hyperlink ref="F273" r:id="rId50"/>
    <hyperlink ref="F277" r:id="rId5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T2" s="17" t="s">
        <v>104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82</v>
      </c>
    </row>
    <row r="4" spans="1:46" s="1" customFormat="1" ht="24.95" customHeight="1">
      <c r="B4" s="20"/>
      <c r="D4" s="111" t="s">
        <v>105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97" t="str">
        <f>'Rekapitulace stavby'!K6</f>
        <v>Výměna topných zdrojů b.j. v obvodu OŘ Olomouc</v>
      </c>
      <c r="F7" s="298"/>
      <c r="G7" s="298"/>
      <c r="H7" s="298"/>
      <c r="M7" s="20"/>
    </row>
    <row r="8" spans="1:4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1354</v>
      </c>
      <c r="F9" s="300"/>
      <c r="G9" s="300"/>
      <c r="H9" s="300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03" t="s">
        <v>1</v>
      </c>
      <c r="F27" s="303"/>
      <c r="G27" s="303"/>
      <c r="H27" s="303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108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109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ROUND(K123,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ROUND((SUM(BE123:BE148)),  2)</f>
        <v>0</v>
      </c>
      <c r="G35" s="34"/>
      <c r="H35" s="34"/>
      <c r="I35" s="125">
        <v>0.21</v>
      </c>
      <c r="J35" s="34"/>
      <c r="K35" s="120">
        <f>ROUND(((SUM(BE123:BE148))*I35),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ROUND((SUM(BF123:BF148)),  2)</f>
        <v>0</v>
      </c>
      <c r="G36" s="34"/>
      <c r="H36" s="34"/>
      <c r="I36" s="125">
        <v>0.15</v>
      </c>
      <c r="J36" s="34"/>
      <c r="K36" s="120">
        <f>ROUND(((SUM(BF123:BF148))*I36),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ROUND((SUM(BG123:BG148)),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ROUND((SUM(BH123:BH148)),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ROUND((SUM(BI123:BI148)),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110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Výměna topných zdrojů b.j. v obvodu OŘ Olomouc</v>
      </c>
      <c r="F85" s="305"/>
      <c r="G85" s="305"/>
      <c r="H85" s="305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SO 08 - VRN</v>
      </c>
      <c r="F87" s="306"/>
      <c r="G87" s="306"/>
      <c r="H87" s="306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111</v>
      </c>
      <c r="D94" s="145"/>
      <c r="E94" s="145"/>
      <c r="F94" s="145"/>
      <c r="G94" s="145"/>
      <c r="H94" s="145"/>
      <c r="I94" s="146" t="s">
        <v>112</v>
      </c>
      <c r="J94" s="146" t="s">
        <v>113</v>
      </c>
      <c r="K94" s="146" t="s">
        <v>114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115</v>
      </c>
      <c r="D96" s="36"/>
      <c r="E96" s="36"/>
      <c r="F96" s="36"/>
      <c r="G96" s="36"/>
      <c r="H96" s="36"/>
      <c r="I96" s="84">
        <f t="shared" ref="I96:J98" si="0">Q123</f>
        <v>0</v>
      </c>
      <c r="J96" s="84">
        <f t="shared" si="0"/>
        <v>0</v>
      </c>
      <c r="K96" s="84">
        <f>K123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116</v>
      </c>
    </row>
    <row r="97" spans="1:31" s="9" customFormat="1" ht="24.95" customHeight="1">
      <c r="B97" s="148"/>
      <c r="C97" s="149"/>
      <c r="D97" s="150" t="s">
        <v>1355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K124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1356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K125</f>
        <v>0</v>
      </c>
      <c r="L98" s="155"/>
      <c r="M98" s="159"/>
    </row>
    <row r="99" spans="1:31" s="10" customFormat="1" ht="19.899999999999999" customHeight="1">
      <c r="B99" s="154"/>
      <c r="C99" s="155"/>
      <c r="D99" s="156" t="s">
        <v>1357</v>
      </c>
      <c r="E99" s="157"/>
      <c r="F99" s="157"/>
      <c r="G99" s="157"/>
      <c r="H99" s="157"/>
      <c r="I99" s="158">
        <f>Q128</f>
        <v>0</v>
      </c>
      <c r="J99" s="158">
        <f>R128</f>
        <v>0</v>
      </c>
      <c r="K99" s="158">
        <f>K128</f>
        <v>0</v>
      </c>
      <c r="L99" s="155"/>
      <c r="M99" s="159"/>
    </row>
    <row r="100" spans="1:31" s="10" customFormat="1" ht="19.899999999999999" customHeight="1">
      <c r="B100" s="154"/>
      <c r="C100" s="155"/>
      <c r="D100" s="156" t="s">
        <v>1358</v>
      </c>
      <c r="E100" s="157"/>
      <c r="F100" s="157"/>
      <c r="G100" s="157"/>
      <c r="H100" s="157"/>
      <c r="I100" s="158">
        <f>Q133</f>
        <v>0</v>
      </c>
      <c r="J100" s="158">
        <f>R133</f>
        <v>0</v>
      </c>
      <c r="K100" s="158">
        <f>K133</f>
        <v>0</v>
      </c>
      <c r="L100" s="155"/>
      <c r="M100" s="159"/>
    </row>
    <row r="101" spans="1:31" s="10" customFormat="1" ht="19.899999999999999" customHeight="1">
      <c r="B101" s="154"/>
      <c r="C101" s="155"/>
      <c r="D101" s="156" t="s">
        <v>1359</v>
      </c>
      <c r="E101" s="157"/>
      <c r="F101" s="157"/>
      <c r="G101" s="157"/>
      <c r="H101" s="157"/>
      <c r="I101" s="158">
        <f>Q136</f>
        <v>0</v>
      </c>
      <c r="J101" s="158">
        <f>R136</f>
        <v>0</v>
      </c>
      <c r="K101" s="158">
        <f>K136</f>
        <v>0</v>
      </c>
      <c r="L101" s="155"/>
      <c r="M101" s="159"/>
    </row>
    <row r="102" spans="1:31" s="10" customFormat="1" ht="19.899999999999999" customHeight="1">
      <c r="B102" s="154"/>
      <c r="C102" s="155"/>
      <c r="D102" s="156" t="s">
        <v>1360</v>
      </c>
      <c r="E102" s="157"/>
      <c r="F102" s="157"/>
      <c r="G102" s="157"/>
      <c r="H102" s="157"/>
      <c r="I102" s="158">
        <f>Q141</f>
        <v>0</v>
      </c>
      <c r="J102" s="158">
        <f>R141</f>
        <v>0</v>
      </c>
      <c r="K102" s="158">
        <f>K141</f>
        <v>0</v>
      </c>
      <c r="L102" s="155"/>
      <c r="M102" s="159"/>
    </row>
    <row r="103" spans="1:31" s="10" customFormat="1" ht="19.899999999999999" customHeight="1">
      <c r="B103" s="154"/>
      <c r="C103" s="155"/>
      <c r="D103" s="156" t="s">
        <v>1361</v>
      </c>
      <c r="E103" s="157"/>
      <c r="F103" s="157"/>
      <c r="G103" s="157"/>
      <c r="H103" s="157"/>
      <c r="I103" s="158">
        <f>Q144</f>
        <v>0</v>
      </c>
      <c r="J103" s="158">
        <f>R144</f>
        <v>0</v>
      </c>
      <c r="K103" s="158">
        <f>K144</f>
        <v>0</v>
      </c>
      <c r="L103" s="155"/>
      <c r="M103" s="159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137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17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4" t="str">
        <f>E7</f>
        <v>Výměna topných zdrojů b.j. v obvodu OŘ Olomouc</v>
      </c>
      <c r="F113" s="305"/>
      <c r="G113" s="305"/>
      <c r="H113" s="305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106</v>
      </c>
      <c r="D114" s="36"/>
      <c r="E114" s="36"/>
      <c r="F114" s="36"/>
      <c r="G114" s="36"/>
      <c r="H114" s="36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56" t="str">
        <f>E9</f>
        <v>SO 08 - VRN</v>
      </c>
      <c r="F115" s="306"/>
      <c r="G115" s="306"/>
      <c r="H115" s="30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21</v>
      </c>
      <c r="D117" s="36"/>
      <c r="E117" s="36"/>
      <c r="F117" s="27" t="str">
        <f>F12</f>
        <v xml:space="preserve"> </v>
      </c>
      <c r="G117" s="36"/>
      <c r="H117" s="36"/>
      <c r="I117" s="29" t="s">
        <v>23</v>
      </c>
      <c r="J117" s="66">
        <f>IF(J12="","",J12)</f>
        <v>0</v>
      </c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E15</f>
        <v xml:space="preserve"> </v>
      </c>
      <c r="G119" s="36"/>
      <c r="H119" s="36"/>
      <c r="I119" s="29" t="s">
        <v>29</v>
      </c>
      <c r="J119" s="32" t="str">
        <f>E21</f>
        <v xml:space="preserve"> </v>
      </c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IF(E18="","",E18)</f>
        <v>Vyplň údaj</v>
      </c>
      <c r="G120" s="36"/>
      <c r="H120" s="36"/>
      <c r="I120" s="29" t="s">
        <v>30</v>
      </c>
      <c r="J120" s="32" t="str">
        <f>E24</f>
        <v xml:space="preserve"> </v>
      </c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0"/>
      <c r="B122" s="161"/>
      <c r="C122" s="162" t="s">
        <v>138</v>
      </c>
      <c r="D122" s="163" t="s">
        <v>57</v>
      </c>
      <c r="E122" s="163" t="s">
        <v>53</v>
      </c>
      <c r="F122" s="163" t="s">
        <v>54</v>
      </c>
      <c r="G122" s="163" t="s">
        <v>139</v>
      </c>
      <c r="H122" s="163" t="s">
        <v>140</v>
      </c>
      <c r="I122" s="163" t="s">
        <v>141</v>
      </c>
      <c r="J122" s="163" t="s">
        <v>142</v>
      </c>
      <c r="K122" s="163" t="s">
        <v>114</v>
      </c>
      <c r="L122" s="164" t="s">
        <v>143</v>
      </c>
      <c r="M122" s="165"/>
      <c r="N122" s="75" t="s">
        <v>1</v>
      </c>
      <c r="O122" s="76" t="s">
        <v>36</v>
      </c>
      <c r="P122" s="76" t="s">
        <v>144</v>
      </c>
      <c r="Q122" s="76" t="s">
        <v>145</v>
      </c>
      <c r="R122" s="76" t="s">
        <v>146</v>
      </c>
      <c r="S122" s="76" t="s">
        <v>147</v>
      </c>
      <c r="T122" s="76" t="s">
        <v>148</v>
      </c>
      <c r="U122" s="76" t="s">
        <v>149</v>
      </c>
      <c r="V122" s="76" t="s">
        <v>150</v>
      </c>
      <c r="W122" s="76" t="s">
        <v>151</v>
      </c>
      <c r="X122" s="77" t="s">
        <v>152</v>
      </c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4"/>
      <c r="B123" s="35"/>
      <c r="C123" s="82" t="s">
        <v>153</v>
      </c>
      <c r="D123" s="36"/>
      <c r="E123" s="36"/>
      <c r="F123" s="36"/>
      <c r="G123" s="36"/>
      <c r="H123" s="36"/>
      <c r="I123" s="36"/>
      <c r="J123" s="36"/>
      <c r="K123" s="166">
        <f>BK123</f>
        <v>0</v>
      </c>
      <c r="L123" s="36"/>
      <c r="M123" s="39"/>
      <c r="N123" s="78"/>
      <c r="O123" s="167"/>
      <c r="P123" s="79"/>
      <c r="Q123" s="168">
        <f>Q124</f>
        <v>0</v>
      </c>
      <c r="R123" s="168">
        <f>R124</f>
        <v>0</v>
      </c>
      <c r="S123" s="79"/>
      <c r="T123" s="169">
        <f>T124</f>
        <v>0</v>
      </c>
      <c r="U123" s="79"/>
      <c r="V123" s="169">
        <f>V124</f>
        <v>0</v>
      </c>
      <c r="W123" s="79"/>
      <c r="X123" s="170">
        <f>X124</f>
        <v>0</v>
      </c>
      <c r="Y123" s="34"/>
      <c r="Z123" s="34"/>
      <c r="AA123" s="34"/>
      <c r="AB123" s="34"/>
      <c r="AC123" s="34"/>
      <c r="AD123" s="34"/>
      <c r="AE123" s="34"/>
      <c r="AT123" s="17" t="s">
        <v>73</v>
      </c>
      <c r="AU123" s="17" t="s">
        <v>116</v>
      </c>
      <c r="BK123" s="171">
        <f>BK124</f>
        <v>0</v>
      </c>
    </row>
    <row r="124" spans="1:65" s="12" customFormat="1" ht="25.9" customHeight="1">
      <c r="B124" s="172"/>
      <c r="C124" s="173"/>
      <c r="D124" s="174" t="s">
        <v>73</v>
      </c>
      <c r="E124" s="175" t="s">
        <v>103</v>
      </c>
      <c r="F124" s="175" t="s">
        <v>1362</v>
      </c>
      <c r="G124" s="173"/>
      <c r="H124" s="173"/>
      <c r="I124" s="176"/>
      <c r="J124" s="176"/>
      <c r="K124" s="177">
        <f>BK124</f>
        <v>0</v>
      </c>
      <c r="L124" s="173"/>
      <c r="M124" s="178"/>
      <c r="N124" s="179"/>
      <c r="O124" s="180"/>
      <c r="P124" s="180"/>
      <c r="Q124" s="181">
        <f>Q125+Q128+Q133+Q136+Q141+Q144</f>
        <v>0</v>
      </c>
      <c r="R124" s="181">
        <f>R125+R128+R133+R136+R141+R144</f>
        <v>0</v>
      </c>
      <c r="S124" s="180"/>
      <c r="T124" s="182">
        <f>T125+T128+T133+T136+T141+T144</f>
        <v>0</v>
      </c>
      <c r="U124" s="180"/>
      <c r="V124" s="182">
        <f>V125+V128+V133+V136+V141+V144</f>
        <v>0</v>
      </c>
      <c r="W124" s="180"/>
      <c r="X124" s="183">
        <f>X125+X128+X133+X136+X141+X144</f>
        <v>0</v>
      </c>
      <c r="AR124" s="184" t="s">
        <v>183</v>
      </c>
      <c r="AT124" s="185" t="s">
        <v>73</v>
      </c>
      <c r="AU124" s="185" t="s">
        <v>74</v>
      </c>
      <c r="AY124" s="184" t="s">
        <v>156</v>
      </c>
      <c r="BK124" s="186">
        <f>BK125+BK128+BK133+BK136+BK141+BK144</f>
        <v>0</v>
      </c>
    </row>
    <row r="125" spans="1:65" s="12" customFormat="1" ht="22.9" customHeight="1">
      <c r="B125" s="172"/>
      <c r="C125" s="173"/>
      <c r="D125" s="174" t="s">
        <v>73</v>
      </c>
      <c r="E125" s="187" t="s">
        <v>1363</v>
      </c>
      <c r="F125" s="187" t="s">
        <v>1364</v>
      </c>
      <c r="G125" s="173"/>
      <c r="H125" s="173"/>
      <c r="I125" s="176"/>
      <c r="J125" s="176"/>
      <c r="K125" s="188">
        <f>BK125</f>
        <v>0</v>
      </c>
      <c r="L125" s="173"/>
      <c r="M125" s="178"/>
      <c r="N125" s="179"/>
      <c r="O125" s="180"/>
      <c r="P125" s="180"/>
      <c r="Q125" s="181">
        <f>SUM(Q126:Q127)</f>
        <v>0</v>
      </c>
      <c r="R125" s="181">
        <f>SUM(R126:R127)</f>
        <v>0</v>
      </c>
      <c r="S125" s="180"/>
      <c r="T125" s="182">
        <f>SUM(T126:T127)</f>
        <v>0</v>
      </c>
      <c r="U125" s="180"/>
      <c r="V125" s="182">
        <f>SUM(V126:V127)</f>
        <v>0</v>
      </c>
      <c r="W125" s="180"/>
      <c r="X125" s="183">
        <f>SUM(X126:X127)</f>
        <v>0</v>
      </c>
      <c r="AR125" s="184" t="s">
        <v>183</v>
      </c>
      <c r="AT125" s="185" t="s">
        <v>73</v>
      </c>
      <c r="AU125" s="185" t="s">
        <v>82</v>
      </c>
      <c r="AY125" s="184" t="s">
        <v>156</v>
      </c>
      <c r="BK125" s="186">
        <f>SUM(BK126:BK127)</f>
        <v>0</v>
      </c>
    </row>
    <row r="126" spans="1:65" s="2" customFormat="1" ht="24.2" customHeight="1">
      <c r="A126" s="34"/>
      <c r="B126" s="35"/>
      <c r="C126" s="189" t="s">
        <v>82</v>
      </c>
      <c r="D126" s="189" t="s">
        <v>159</v>
      </c>
      <c r="E126" s="190" t="s">
        <v>1365</v>
      </c>
      <c r="F126" s="191" t="s">
        <v>1364</v>
      </c>
      <c r="G126" s="192" t="s">
        <v>175</v>
      </c>
      <c r="H126" s="193">
        <v>1</v>
      </c>
      <c r="I126" s="194"/>
      <c r="J126" s="194"/>
      <c r="K126" s="195">
        <f>ROUND(P126*H126,2)</f>
        <v>0</v>
      </c>
      <c r="L126" s="191" t="s">
        <v>163</v>
      </c>
      <c r="M126" s="39"/>
      <c r="N126" s="196" t="s">
        <v>1</v>
      </c>
      <c r="O126" s="197" t="s">
        <v>38</v>
      </c>
      <c r="P126" s="198">
        <f>I126+J126</f>
        <v>0</v>
      </c>
      <c r="Q126" s="198">
        <f>ROUND(I126*H126,2)</f>
        <v>0</v>
      </c>
      <c r="R126" s="198">
        <f>ROUND(J126*H126,2)</f>
        <v>0</v>
      </c>
      <c r="S126" s="71"/>
      <c r="T126" s="199">
        <f>S126*H126</f>
        <v>0</v>
      </c>
      <c r="U126" s="199">
        <v>0</v>
      </c>
      <c r="V126" s="199">
        <f>U126*H126</f>
        <v>0</v>
      </c>
      <c r="W126" s="199">
        <v>0</v>
      </c>
      <c r="X126" s="200">
        <f>W126*H126</f>
        <v>0</v>
      </c>
      <c r="Y126" s="34"/>
      <c r="Z126" s="34"/>
      <c r="AA126" s="34"/>
      <c r="AB126" s="34"/>
      <c r="AC126" s="34"/>
      <c r="AD126" s="34"/>
      <c r="AE126" s="34"/>
      <c r="AR126" s="201" t="s">
        <v>1366</v>
      </c>
      <c r="AT126" s="201" t="s">
        <v>159</v>
      </c>
      <c r="AU126" s="201" t="s">
        <v>165</v>
      </c>
      <c r="AY126" s="17" t="s">
        <v>156</v>
      </c>
      <c r="BE126" s="202">
        <f>IF(O126="základní",K126,0)</f>
        <v>0</v>
      </c>
      <c r="BF126" s="202">
        <f>IF(O126="snížená",K126,0)</f>
        <v>0</v>
      </c>
      <c r="BG126" s="202">
        <f>IF(O126="zákl. přenesená",K126,0)</f>
        <v>0</v>
      </c>
      <c r="BH126" s="202">
        <f>IF(O126="sníž. přenesená",K126,0)</f>
        <v>0</v>
      </c>
      <c r="BI126" s="202">
        <f>IF(O126="nulová",K126,0)</f>
        <v>0</v>
      </c>
      <c r="BJ126" s="17" t="s">
        <v>165</v>
      </c>
      <c r="BK126" s="202">
        <f>ROUND(P126*H126,2)</f>
        <v>0</v>
      </c>
      <c r="BL126" s="17" t="s">
        <v>1366</v>
      </c>
      <c r="BM126" s="201" t="s">
        <v>1367</v>
      </c>
    </row>
    <row r="127" spans="1:65" s="2" customFormat="1" ht="11.25">
      <c r="A127" s="34"/>
      <c r="B127" s="35"/>
      <c r="C127" s="36"/>
      <c r="D127" s="203" t="s">
        <v>167</v>
      </c>
      <c r="E127" s="36"/>
      <c r="F127" s="204" t="s">
        <v>1368</v>
      </c>
      <c r="G127" s="36"/>
      <c r="H127" s="36"/>
      <c r="I127" s="205"/>
      <c r="J127" s="205"/>
      <c r="K127" s="36"/>
      <c r="L127" s="36"/>
      <c r="M127" s="39"/>
      <c r="N127" s="206"/>
      <c r="O127" s="207"/>
      <c r="P127" s="71"/>
      <c r="Q127" s="71"/>
      <c r="R127" s="71"/>
      <c r="S127" s="71"/>
      <c r="T127" s="71"/>
      <c r="U127" s="71"/>
      <c r="V127" s="71"/>
      <c r="W127" s="71"/>
      <c r="X127" s="72"/>
      <c r="Y127" s="34"/>
      <c r="Z127" s="34"/>
      <c r="AA127" s="34"/>
      <c r="AB127" s="34"/>
      <c r="AC127" s="34"/>
      <c r="AD127" s="34"/>
      <c r="AE127" s="34"/>
      <c r="AT127" s="17" t="s">
        <v>167</v>
      </c>
      <c r="AU127" s="17" t="s">
        <v>165</v>
      </c>
    </row>
    <row r="128" spans="1:65" s="12" customFormat="1" ht="22.9" customHeight="1">
      <c r="B128" s="172"/>
      <c r="C128" s="173"/>
      <c r="D128" s="174" t="s">
        <v>73</v>
      </c>
      <c r="E128" s="187" t="s">
        <v>1369</v>
      </c>
      <c r="F128" s="187" t="s">
        <v>1370</v>
      </c>
      <c r="G128" s="173"/>
      <c r="H128" s="173"/>
      <c r="I128" s="176"/>
      <c r="J128" s="176"/>
      <c r="K128" s="188">
        <f>BK128</f>
        <v>0</v>
      </c>
      <c r="L128" s="173"/>
      <c r="M128" s="178"/>
      <c r="N128" s="179"/>
      <c r="O128" s="180"/>
      <c r="P128" s="180"/>
      <c r="Q128" s="181">
        <f>SUM(Q129:Q132)</f>
        <v>0</v>
      </c>
      <c r="R128" s="181">
        <f>SUM(R129:R132)</f>
        <v>0</v>
      </c>
      <c r="S128" s="180"/>
      <c r="T128" s="182">
        <f>SUM(T129:T132)</f>
        <v>0</v>
      </c>
      <c r="U128" s="180"/>
      <c r="V128" s="182">
        <f>SUM(V129:V132)</f>
        <v>0</v>
      </c>
      <c r="W128" s="180"/>
      <c r="X128" s="183">
        <f>SUM(X129:X132)</f>
        <v>0</v>
      </c>
      <c r="AR128" s="184" t="s">
        <v>183</v>
      </c>
      <c r="AT128" s="185" t="s">
        <v>73</v>
      </c>
      <c r="AU128" s="185" t="s">
        <v>82</v>
      </c>
      <c r="AY128" s="184" t="s">
        <v>156</v>
      </c>
      <c r="BK128" s="186">
        <f>SUM(BK129:BK132)</f>
        <v>0</v>
      </c>
    </row>
    <row r="129" spans="1:65" s="2" customFormat="1" ht="24.2" customHeight="1">
      <c r="A129" s="34"/>
      <c r="B129" s="35"/>
      <c r="C129" s="189" t="s">
        <v>199</v>
      </c>
      <c r="D129" s="189" t="s">
        <v>159</v>
      </c>
      <c r="E129" s="190" t="s">
        <v>1371</v>
      </c>
      <c r="F129" s="191" t="s">
        <v>1372</v>
      </c>
      <c r="G129" s="192" t="s">
        <v>175</v>
      </c>
      <c r="H129" s="193">
        <v>1</v>
      </c>
      <c r="I129" s="194"/>
      <c r="J129" s="194"/>
      <c r="K129" s="195">
        <f>ROUND(P129*H129,2)</f>
        <v>0</v>
      </c>
      <c r="L129" s="191" t="s">
        <v>163</v>
      </c>
      <c r="M129" s="39"/>
      <c r="N129" s="196" t="s">
        <v>1</v>
      </c>
      <c r="O129" s="197" t="s">
        <v>38</v>
      </c>
      <c r="P129" s="198">
        <f>I129+J129</f>
        <v>0</v>
      </c>
      <c r="Q129" s="198">
        <f>ROUND(I129*H129,2)</f>
        <v>0</v>
      </c>
      <c r="R129" s="198">
        <f>ROUND(J129*H129,2)</f>
        <v>0</v>
      </c>
      <c r="S129" s="71"/>
      <c r="T129" s="199">
        <f>S129*H129</f>
        <v>0</v>
      </c>
      <c r="U129" s="199">
        <v>0</v>
      </c>
      <c r="V129" s="199">
        <f>U129*H129</f>
        <v>0</v>
      </c>
      <c r="W129" s="199">
        <v>0</v>
      </c>
      <c r="X129" s="200">
        <f>W129*H129</f>
        <v>0</v>
      </c>
      <c r="Y129" s="34"/>
      <c r="Z129" s="34"/>
      <c r="AA129" s="34"/>
      <c r="AB129" s="34"/>
      <c r="AC129" s="34"/>
      <c r="AD129" s="34"/>
      <c r="AE129" s="34"/>
      <c r="AR129" s="201" t="s">
        <v>1366</v>
      </c>
      <c r="AT129" s="201" t="s">
        <v>159</v>
      </c>
      <c r="AU129" s="201" t="s">
        <v>165</v>
      </c>
      <c r="AY129" s="17" t="s">
        <v>156</v>
      </c>
      <c r="BE129" s="202">
        <f>IF(O129="základní",K129,0)</f>
        <v>0</v>
      </c>
      <c r="BF129" s="202">
        <f>IF(O129="snížená",K129,0)</f>
        <v>0</v>
      </c>
      <c r="BG129" s="202">
        <f>IF(O129="zákl. přenesená",K129,0)</f>
        <v>0</v>
      </c>
      <c r="BH129" s="202">
        <f>IF(O129="sníž. přenesená",K129,0)</f>
        <v>0</v>
      </c>
      <c r="BI129" s="202">
        <f>IF(O129="nulová",K129,0)</f>
        <v>0</v>
      </c>
      <c r="BJ129" s="17" t="s">
        <v>165</v>
      </c>
      <c r="BK129" s="202">
        <f>ROUND(P129*H129,2)</f>
        <v>0</v>
      </c>
      <c r="BL129" s="17" t="s">
        <v>1366</v>
      </c>
      <c r="BM129" s="201" t="s">
        <v>1373</v>
      </c>
    </row>
    <row r="130" spans="1:65" s="2" customFormat="1" ht="11.25">
      <c r="A130" s="34"/>
      <c r="B130" s="35"/>
      <c r="C130" s="36"/>
      <c r="D130" s="203" t="s">
        <v>167</v>
      </c>
      <c r="E130" s="36"/>
      <c r="F130" s="204" t="s">
        <v>1374</v>
      </c>
      <c r="G130" s="36"/>
      <c r="H130" s="36"/>
      <c r="I130" s="205"/>
      <c r="J130" s="205"/>
      <c r="K130" s="36"/>
      <c r="L130" s="36"/>
      <c r="M130" s="39"/>
      <c r="N130" s="206"/>
      <c r="O130" s="207"/>
      <c r="P130" s="71"/>
      <c r="Q130" s="71"/>
      <c r="R130" s="71"/>
      <c r="S130" s="71"/>
      <c r="T130" s="71"/>
      <c r="U130" s="71"/>
      <c r="V130" s="71"/>
      <c r="W130" s="71"/>
      <c r="X130" s="72"/>
      <c r="Y130" s="34"/>
      <c r="Z130" s="34"/>
      <c r="AA130" s="34"/>
      <c r="AB130" s="34"/>
      <c r="AC130" s="34"/>
      <c r="AD130" s="34"/>
      <c r="AE130" s="34"/>
      <c r="AT130" s="17" t="s">
        <v>167</v>
      </c>
      <c r="AU130" s="17" t="s">
        <v>165</v>
      </c>
    </row>
    <row r="131" spans="1:65" s="2" customFormat="1" ht="24.2" customHeight="1">
      <c r="A131" s="34"/>
      <c r="B131" s="35"/>
      <c r="C131" s="189" t="s">
        <v>204</v>
      </c>
      <c r="D131" s="189" t="s">
        <v>159</v>
      </c>
      <c r="E131" s="190" t="s">
        <v>1375</v>
      </c>
      <c r="F131" s="191" t="s">
        <v>1376</v>
      </c>
      <c r="G131" s="192" t="s">
        <v>175</v>
      </c>
      <c r="H131" s="193">
        <v>1</v>
      </c>
      <c r="I131" s="194"/>
      <c r="J131" s="194"/>
      <c r="K131" s="195">
        <f>ROUND(P131*H131,2)</f>
        <v>0</v>
      </c>
      <c r="L131" s="191" t="s">
        <v>163</v>
      </c>
      <c r="M131" s="39"/>
      <c r="N131" s="196" t="s">
        <v>1</v>
      </c>
      <c r="O131" s="197" t="s">
        <v>38</v>
      </c>
      <c r="P131" s="198">
        <f>I131+J131</f>
        <v>0</v>
      </c>
      <c r="Q131" s="198">
        <f>ROUND(I131*H131,2)</f>
        <v>0</v>
      </c>
      <c r="R131" s="198">
        <f>ROUND(J131*H131,2)</f>
        <v>0</v>
      </c>
      <c r="S131" s="71"/>
      <c r="T131" s="199">
        <f>S131*H131</f>
        <v>0</v>
      </c>
      <c r="U131" s="199">
        <v>0</v>
      </c>
      <c r="V131" s="199">
        <f>U131*H131</f>
        <v>0</v>
      </c>
      <c r="W131" s="199">
        <v>0</v>
      </c>
      <c r="X131" s="200">
        <f>W131*H131</f>
        <v>0</v>
      </c>
      <c r="Y131" s="34"/>
      <c r="Z131" s="34"/>
      <c r="AA131" s="34"/>
      <c r="AB131" s="34"/>
      <c r="AC131" s="34"/>
      <c r="AD131" s="34"/>
      <c r="AE131" s="34"/>
      <c r="AR131" s="201" t="s">
        <v>1366</v>
      </c>
      <c r="AT131" s="201" t="s">
        <v>159</v>
      </c>
      <c r="AU131" s="201" t="s">
        <v>165</v>
      </c>
      <c r="AY131" s="17" t="s">
        <v>156</v>
      </c>
      <c r="BE131" s="202">
        <f>IF(O131="základní",K131,0)</f>
        <v>0</v>
      </c>
      <c r="BF131" s="202">
        <f>IF(O131="snížená",K131,0)</f>
        <v>0</v>
      </c>
      <c r="BG131" s="202">
        <f>IF(O131="zákl. přenesená",K131,0)</f>
        <v>0</v>
      </c>
      <c r="BH131" s="202">
        <f>IF(O131="sníž. přenesená",K131,0)</f>
        <v>0</v>
      </c>
      <c r="BI131" s="202">
        <f>IF(O131="nulová",K131,0)</f>
        <v>0</v>
      </c>
      <c r="BJ131" s="17" t="s">
        <v>165</v>
      </c>
      <c r="BK131" s="202">
        <f>ROUND(P131*H131,2)</f>
        <v>0</v>
      </c>
      <c r="BL131" s="17" t="s">
        <v>1366</v>
      </c>
      <c r="BM131" s="201" t="s">
        <v>1377</v>
      </c>
    </row>
    <row r="132" spans="1:65" s="2" customFormat="1" ht="11.25">
      <c r="A132" s="34"/>
      <c r="B132" s="35"/>
      <c r="C132" s="36"/>
      <c r="D132" s="203" t="s">
        <v>167</v>
      </c>
      <c r="E132" s="36"/>
      <c r="F132" s="204" t="s">
        <v>1378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167</v>
      </c>
      <c r="AU132" s="17" t="s">
        <v>165</v>
      </c>
    </row>
    <row r="133" spans="1:65" s="12" customFormat="1" ht="22.9" customHeight="1">
      <c r="B133" s="172"/>
      <c r="C133" s="173"/>
      <c r="D133" s="174" t="s">
        <v>73</v>
      </c>
      <c r="E133" s="187" t="s">
        <v>1379</v>
      </c>
      <c r="F133" s="187" t="s">
        <v>1380</v>
      </c>
      <c r="G133" s="173"/>
      <c r="H133" s="173"/>
      <c r="I133" s="176"/>
      <c r="J133" s="176"/>
      <c r="K133" s="188">
        <f>BK133</f>
        <v>0</v>
      </c>
      <c r="L133" s="173"/>
      <c r="M133" s="178"/>
      <c r="N133" s="179"/>
      <c r="O133" s="180"/>
      <c r="P133" s="180"/>
      <c r="Q133" s="181">
        <f>SUM(Q134:Q135)</f>
        <v>0</v>
      </c>
      <c r="R133" s="181">
        <f>SUM(R134:R135)</f>
        <v>0</v>
      </c>
      <c r="S133" s="180"/>
      <c r="T133" s="182">
        <f>SUM(T134:T135)</f>
        <v>0</v>
      </c>
      <c r="U133" s="180"/>
      <c r="V133" s="182">
        <f>SUM(V134:V135)</f>
        <v>0</v>
      </c>
      <c r="W133" s="180"/>
      <c r="X133" s="183">
        <f>SUM(X134:X135)</f>
        <v>0</v>
      </c>
      <c r="AR133" s="184" t="s">
        <v>183</v>
      </c>
      <c r="AT133" s="185" t="s">
        <v>73</v>
      </c>
      <c r="AU133" s="185" t="s">
        <v>82</v>
      </c>
      <c r="AY133" s="184" t="s">
        <v>156</v>
      </c>
      <c r="BK133" s="186">
        <f>SUM(BK134:BK135)</f>
        <v>0</v>
      </c>
    </row>
    <row r="134" spans="1:65" s="2" customFormat="1" ht="24.2" customHeight="1">
      <c r="A134" s="34"/>
      <c r="B134" s="35"/>
      <c r="C134" s="189" t="s">
        <v>188</v>
      </c>
      <c r="D134" s="189" t="s">
        <v>159</v>
      </c>
      <c r="E134" s="190" t="s">
        <v>1381</v>
      </c>
      <c r="F134" s="191" t="s">
        <v>1382</v>
      </c>
      <c r="G134" s="192" t="s">
        <v>175</v>
      </c>
      <c r="H134" s="193">
        <v>1</v>
      </c>
      <c r="I134" s="194"/>
      <c r="J134" s="194"/>
      <c r="K134" s="195">
        <f>ROUND(P134*H134,2)</f>
        <v>0</v>
      </c>
      <c r="L134" s="191" t="s">
        <v>163</v>
      </c>
      <c r="M134" s="39"/>
      <c r="N134" s="196" t="s">
        <v>1</v>
      </c>
      <c r="O134" s="197" t="s">
        <v>38</v>
      </c>
      <c r="P134" s="198">
        <f>I134+J134</f>
        <v>0</v>
      </c>
      <c r="Q134" s="198">
        <f>ROUND(I134*H134,2)</f>
        <v>0</v>
      </c>
      <c r="R134" s="198">
        <f>ROUND(J134*H134,2)</f>
        <v>0</v>
      </c>
      <c r="S134" s="71"/>
      <c r="T134" s="199">
        <f>S134*H134</f>
        <v>0</v>
      </c>
      <c r="U134" s="199">
        <v>0</v>
      </c>
      <c r="V134" s="199">
        <f>U134*H134</f>
        <v>0</v>
      </c>
      <c r="W134" s="199">
        <v>0</v>
      </c>
      <c r="X134" s="200">
        <f>W134*H134</f>
        <v>0</v>
      </c>
      <c r="Y134" s="34"/>
      <c r="Z134" s="34"/>
      <c r="AA134" s="34"/>
      <c r="AB134" s="34"/>
      <c r="AC134" s="34"/>
      <c r="AD134" s="34"/>
      <c r="AE134" s="34"/>
      <c r="AR134" s="201" t="s">
        <v>1366</v>
      </c>
      <c r="AT134" s="201" t="s">
        <v>159</v>
      </c>
      <c r="AU134" s="201" t="s">
        <v>165</v>
      </c>
      <c r="AY134" s="17" t="s">
        <v>156</v>
      </c>
      <c r="BE134" s="202">
        <f>IF(O134="základní",K134,0)</f>
        <v>0</v>
      </c>
      <c r="BF134" s="202">
        <f>IF(O134="snížená",K134,0)</f>
        <v>0</v>
      </c>
      <c r="BG134" s="202">
        <f>IF(O134="zákl. přenesená",K134,0)</f>
        <v>0</v>
      </c>
      <c r="BH134" s="202">
        <f>IF(O134="sníž. přenesená",K134,0)</f>
        <v>0</v>
      </c>
      <c r="BI134" s="202">
        <f>IF(O134="nulová",K134,0)</f>
        <v>0</v>
      </c>
      <c r="BJ134" s="17" t="s">
        <v>165</v>
      </c>
      <c r="BK134" s="202">
        <f>ROUND(P134*H134,2)</f>
        <v>0</v>
      </c>
      <c r="BL134" s="17" t="s">
        <v>1366</v>
      </c>
      <c r="BM134" s="201" t="s">
        <v>1383</v>
      </c>
    </row>
    <row r="135" spans="1:65" s="2" customFormat="1" ht="11.25">
      <c r="A135" s="34"/>
      <c r="B135" s="35"/>
      <c r="C135" s="36"/>
      <c r="D135" s="203" t="s">
        <v>167</v>
      </c>
      <c r="E135" s="36"/>
      <c r="F135" s="204" t="s">
        <v>1384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167</v>
      </c>
      <c r="AU135" s="17" t="s">
        <v>165</v>
      </c>
    </row>
    <row r="136" spans="1:65" s="12" customFormat="1" ht="22.9" customHeight="1">
      <c r="B136" s="172"/>
      <c r="C136" s="173"/>
      <c r="D136" s="174" t="s">
        <v>73</v>
      </c>
      <c r="E136" s="187" t="s">
        <v>1385</v>
      </c>
      <c r="F136" s="187" t="s">
        <v>1386</v>
      </c>
      <c r="G136" s="173"/>
      <c r="H136" s="173"/>
      <c r="I136" s="176"/>
      <c r="J136" s="176"/>
      <c r="K136" s="188">
        <f>BK136</f>
        <v>0</v>
      </c>
      <c r="L136" s="173"/>
      <c r="M136" s="178"/>
      <c r="N136" s="179"/>
      <c r="O136" s="180"/>
      <c r="P136" s="180"/>
      <c r="Q136" s="181">
        <f>SUM(Q137:Q140)</f>
        <v>0</v>
      </c>
      <c r="R136" s="181">
        <f>SUM(R137:R140)</f>
        <v>0</v>
      </c>
      <c r="S136" s="180"/>
      <c r="T136" s="182">
        <f>SUM(T137:T140)</f>
        <v>0</v>
      </c>
      <c r="U136" s="180"/>
      <c r="V136" s="182">
        <f>SUM(V137:V140)</f>
        <v>0</v>
      </c>
      <c r="W136" s="180"/>
      <c r="X136" s="183">
        <f>SUM(X137:X140)</f>
        <v>0</v>
      </c>
      <c r="AR136" s="184" t="s">
        <v>183</v>
      </c>
      <c r="AT136" s="185" t="s">
        <v>73</v>
      </c>
      <c r="AU136" s="185" t="s">
        <v>82</v>
      </c>
      <c r="AY136" s="184" t="s">
        <v>156</v>
      </c>
      <c r="BK136" s="186">
        <f>SUM(BK137:BK140)</f>
        <v>0</v>
      </c>
    </row>
    <row r="137" spans="1:65" s="2" customFormat="1" ht="24.2" customHeight="1">
      <c r="A137" s="34"/>
      <c r="B137" s="35"/>
      <c r="C137" s="189" t="s">
        <v>165</v>
      </c>
      <c r="D137" s="189" t="s">
        <v>159</v>
      </c>
      <c r="E137" s="190" t="s">
        <v>1387</v>
      </c>
      <c r="F137" s="191" t="s">
        <v>1386</v>
      </c>
      <c r="G137" s="192" t="s">
        <v>175</v>
      </c>
      <c r="H137" s="193">
        <v>1</v>
      </c>
      <c r="I137" s="194"/>
      <c r="J137" s="194"/>
      <c r="K137" s="195">
        <f>ROUND(P137*H137,2)</f>
        <v>0</v>
      </c>
      <c r="L137" s="191" t="s">
        <v>163</v>
      </c>
      <c r="M137" s="39"/>
      <c r="N137" s="196" t="s">
        <v>1</v>
      </c>
      <c r="O137" s="197" t="s">
        <v>38</v>
      </c>
      <c r="P137" s="198">
        <f>I137+J137</f>
        <v>0</v>
      </c>
      <c r="Q137" s="198">
        <f>ROUND(I137*H137,2)</f>
        <v>0</v>
      </c>
      <c r="R137" s="198">
        <f>ROUND(J137*H137,2)</f>
        <v>0</v>
      </c>
      <c r="S137" s="71"/>
      <c r="T137" s="199">
        <f>S137*H137</f>
        <v>0</v>
      </c>
      <c r="U137" s="199">
        <v>0</v>
      </c>
      <c r="V137" s="199">
        <f>U137*H137</f>
        <v>0</v>
      </c>
      <c r="W137" s="199">
        <v>0</v>
      </c>
      <c r="X137" s="200">
        <f>W137*H137</f>
        <v>0</v>
      </c>
      <c r="Y137" s="34"/>
      <c r="Z137" s="34"/>
      <c r="AA137" s="34"/>
      <c r="AB137" s="34"/>
      <c r="AC137" s="34"/>
      <c r="AD137" s="34"/>
      <c r="AE137" s="34"/>
      <c r="AR137" s="201" t="s">
        <v>1366</v>
      </c>
      <c r="AT137" s="201" t="s">
        <v>159</v>
      </c>
      <c r="AU137" s="201" t="s">
        <v>165</v>
      </c>
      <c r="AY137" s="17" t="s">
        <v>156</v>
      </c>
      <c r="BE137" s="202">
        <f>IF(O137="základní",K137,0)</f>
        <v>0</v>
      </c>
      <c r="BF137" s="202">
        <f>IF(O137="snížená",K137,0)</f>
        <v>0</v>
      </c>
      <c r="BG137" s="202">
        <f>IF(O137="zákl. přenesená",K137,0)</f>
        <v>0</v>
      </c>
      <c r="BH137" s="202">
        <f>IF(O137="sníž. přenesená",K137,0)</f>
        <v>0</v>
      </c>
      <c r="BI137" s="202">
        <f>IF(O137="nulová",K137,0)</f>
        <v>0</v>
      </c>
      <c r="BJ137" s="17" t="s">
        <v>165</v>
      </c>
      <c r="BK137" s="202">
        <f>ROUND(P137*H137,2)</f>
        <v>0</v>
      </c>
      <c r="BL137" s="17" t="s">
        <v>1366</v>
      </c>
      <c r="BM137" s="201" t="s">
        <v>1388</v>
      </c>
    </row>
    <row r="138" spans="1:65" s="2" customFormat="1" ht="11.25">
      <c r="A138" s="34"/>
      <c r="B138" s="35"/>
      <c r="C138" s="36"/>
      <c r="D138" s="203" t="s">
        <v>167</v>
      </c>
      <c r="E138" s="36"/>
      <c r="F138" s="204" t="s">
        <v>1389</v>
      </c>
      <c r="G138" s="36"/>
      <c r="H138" s="36"/>
      <c r="I138" s="205"/>
      <c r="J138" s="205"/>
      <c r="K138" s="36"/>
      <c r="L138" s="36"/>
      <c r="M138" s="39"/>
      <c r="N138" s="206"/>
      <c r="O138" s="207"/>
      <c r="P138" s="71"/>
      <c r="Q138" s="71"/>
      <c r="R138" s="71"/>
      <c r="S138" s="71"/>
      <c r="T138" s="71"/>
      <c r="U138" s="71"/>
      <c r="V138" s="71"/>
      <c r="W138" s="71"/>
      <c r="X138" s="72"/>
      <c r="Y138" s="34"/>
      <c r="Z138" s="34"/>
      <c r="AA138" s="34"/>
      <c r="AB138" s="34"/>
      <c r="AC138" s="34"/>
      <c r="AD138" s="34"/>
      <c r="AE138" s="34"/>
      <c r="AT138" s="17" t="s">
        <v>167</v>
      </c>
      <c r="AU138" s="17" t="s">
        <v>165</v>
      </c>
    </row>
    <row r="139" spans="1:65" s="2" customFormat="1" ht="24.2" customHeight="1">
      <c r="A139" s="34"/>
      <c r="B139" s="35"/>
      <c r="C139" s="189" t="s">
        <v>211</v>
      </c>
      <c r="D139" s="189" t="s">
        <v>159</v>
      </c>
      <c r="E139" s="190" t="s">
        <v>1390</v>
      </c>
      <c r="F139" s="191" t="s">
        <v>1391</v>
      </c>
      <c r="G139" s="192" t="s">
        <v>175</v>
      </c>
      <c r="H139" s="193">
        <v>1</v>
      </c>
      <c r="I139" s="194"/>
      <c r="J139" s="194"/>
      <c r="K139" s="195">
        <f>ROUND(P139*H139,2)</f>
        <v>0</v>
      </c>
      <c r="L139" s="191" t="s">
        <v>163</v>
      </c>
      <c r="M139" s="39"/>
      <c r="N139" s="196" t="s">
        <v>1</v>
      </c>
      <c r="O139" s="197" t="s">
        <v>38</v>
      </c>
      <c r="P139" s="198">
        <f>I139+J139</f>
        <v>0</v>
      </c>
      <c r="Q139" s="198">
        <f>ROUND(I139*H139,2)</f>
        <v>0</v>
      </c>
      <c r="R139" s="198">
        <f>ROUND(J139*H139,2)</f>
        <v>0</v>
      </c>
      <c r="S139" s="71"/>
      <c r="T139" s="199">
        <f>S139*H139</f>
        <v>0</v>
      </c>
      <c r="U139" s="199">
        <v>0</v>
      </c>
      <c r="V139" s="199">
        <f>U139*H139</f>
        <v>0</v>
      </c>
      <c r="W139" s="199">
        <v>0</v>
      </c>
      <c r="X139" s="200">
        <f>W139*H139</f>
        <v>0</v>
      </c>
      <c r="Y139" s="34"/>
      <c r="Z139" s="34"/>
      <c r="AA139" s="34"/>
      <c r="AB139" s="34"/>
      <c r="AC139" s="34"/>
      <c r="AD139" s="34"/>
      <c r="AE139" s="34"/>
      <c r="AR139" s="201" t="s">
        <v>1366</v>
      </c>
      <c r="AT139" s="201" t="s">
        <v>159</v>
      </c>
      <c r="AU139" s="201" t="s">
        <v>165</v>
      </c>
      <c r="AY139" s="17" t="s">
        <v>156</v>
      </c>
      <c r="BE139" s="202">
        <f>IF(O139="základní",K139,0)</f>
        <v>0</v>
      </c>
      <c r="BF139" s="202">
        <f>IF(O139="snížená",K139,0)</f>
        <v>0</v>
      </c>
      <c r="BG139" s="202">
        <f>IF(O139="zákl. přenesená",K139,0)</f>
        <v>0</v>
      </c>
      <c r="BH139" s="202">
        <f>IF(O139="sníž. přenesená",K139,0)</f>
        <v>0</v>
      </c>
      <c r="BI139" s="202">
        <f>IF(O139="nulová",K139,0)</f>
        <v>0</v>
      </c>
      <c r="BJ139" s="17" t="s">
        <v>165</v>
      </c>
      <c r="BK139" s="202">
        <f>ROUND(P139*H139,2)</f>
        <v>0</v>
      </c>
      <c r="BL139" s="17" t="s">
        <v>1366</v>
      </c>
      <c r="BM139" s="201" t="s">
        <v>1392</v>
      </c>
    </row>
    <row r="140" spans="1:65" s="2" customFormat="1" ht="11.25">
      <c r="A140" s="34"/>
      <c r="B140" s="35"/>
      <c r="C140" s="36"/>
      <c r="D140" s="203" t="s">
        <v>167</v>
      </c>
      <c r="E140" s="36"/>
      <c r="F140" s="204" t="s">
        <v>1393</v>
      </c>
      <c r="G140" s="36"/>
      <c r="H140" s="36"/>
      <c r="I140" s="205"/>
      <c r="J140" s="205"/>
      <c r="K140" s="36"/>
      <c r="L140" s="36"/>
      <c r="M140" s="39"/>
      <c r="N140" s="206"/>
      <c r="O140" s="207"/>
      <c r="P140" s="71"/>
      <c r="Q140" s="71"/>
      <c r="R140" s="71"/>
      <c r="S140" s="71"/>
      <c r="T140" s="71"/>
      <c r="U140" s="71"/>
      <c r="V140" s="71"/>
      <c r="W140" s="71"/>
      <c r="X140" s="72"/>
      <c r="Y140" s="34"/>
      <c r="Z140" s="34"/>
      <c r="AA140" s="34"/>
      <c r="AB140" s="34"/>
      <c r="AC140" s="34"/>
      <c r="AD140" s="34"/>
      <c r="AE140" s="34"/>
      <c r="AT140" s="17" t="s">
        <v>167</v>
      </c>
      <c r="AU140" s="17" t="s">
        <v>165</v>
      </c>
    </row>
    <row r="141" spans="1:65" s="12" customFormat="1" ht="22.9" customHeight="1">
      <c r="B141" s="172"/>
      <c r="C141" s="173"/>
      <c r="D141" s="174" t="s">
        <v>73</v>
      </c>
      <c r="E141" s="187" t="s">
        <v>1394</v>
      </c>
      <c r="F141" s="187" t="s">
        <v>1395</v>
      </c>
      <c r="G141" s="173"/>
      <c r="H141" s="173"/>
      <c r="I141" s="176"/>
      <c r="J141" s="176"/>
      <c r="K141" s="188">
        <f>BK141</f>
        <v>0</v>
      </c>
      <c r="L141" s="173"/>
      <c r="M141" s="178"/>
      <c r="N141" s="179"/>
      <c r="O141" s="180"/>
      <c r="P141" s="180"/>
      <c r="Q141" s="181">
        <f>SUM(Q142:Q143)</f>
        <v>0</v>
      </c>
      <c r="R141" s="181">
        <f>SUM(R142:R143)</f>
        <v>0</v>
      </c>
      <c r="S141" s="180"/>
      <c r="T141" s="182">
        <f>SUM(T142:T143)</f>
        <v>0</v>
      </c>
      <c r="U141" s="180"/>
      <c r="V141" s="182">
        <f>SUM(V142:V143)</f>
        <v>0</v>
      </c>
      <c r="W141" s="180"/>
      <c r="X141" s="183">
        <f>SUM(X142:X143)</f>
        <v>0</v>
      </c>
      <c r="AR141" s="184" t="s">
        <v>183</v>
      </c>
      <c r="AT141" s="185" t="s">
        <v>73</v>
      </c>
      <c r="AU141" s="185" t="s">
        <v>82</v>
      </c>
      <c r="AY141" s="184" t="s">
        <v>156</v>
      </c>
      <c r="BK141" s="186">
        <f>SUM(BK142:BK143)</f>
        <v>0</v>
      </c>
    </row>
    <row r="142" spans="1:65" s="2" customFormat="1" ht="24.2" customHeight="1">
      <c r="A142" s="34"/>
      <c r="B142" s="35"/>
      <c r="C142" s="189" t="s">
        <v>157</v>
      </c>
      <c r="D142" s="189" t="s">
        <v>159</v>
      </c>
      <c r="E142" s="190" t="s">
        <v>1396</v>
      </c>
      <c r="F142" s="191" t="s">
        <v>1397</v>
      </c>
      <c r="G142" s="192" t="s">
        <v>175</v>
      </c>
      <c r="H142" s="193">
        <v>1</v>
      </c>
      <c r="I142" s="194"/>
      <c r="J142" s="194"/>
      <c r="K142" s="195">
        <f>ROUND(P142*H142,2)</f>
        <v>0</v>
      </c>
      <c r="L142" s="191" t="s">
        <v>163</v>
      </c>
      <c r="M142" s="39"/>
      <c r="N142" s="196" t="s">
        <v>1</v>
      </c>
      <c r="O142" s="197" t="s">
        <v>38</v>
      </c>
      <c r="P142" s="198">
        <f>I142+J142</f>
        <v>0</v>
      </c>
      <c r="Q142" s="198">
        <f>ROUND(I142*H142,2)</f>
        <v>0</v>
      </c>
      <c r="R142" s="198">
        <f>ROUND(J142*H142,2)</f>
        <v>0</v>
      </c>
      <c r="S142" s="71"/>
      <c r="T142" s="199">
        <f>S142*H142</f>
        <v>0</v>
      </c>
      <c r="U142" s="199">
        <v>0</v>
      </c>
      <c r="V142" s="199">
        <f>U142*H142</f>
        <v>0</v>
      </c>
      <c r="W142" s="199">
        <v>0</v>
      </c>
      <c r="X142" s="200">
        <f>W142*H142</f>
        <v>0</v>
      </c>
      <c r="Y142" s="34"/>
      <c r="Z142" s="34"/>
      <c r="AA142" s="34"/>
      <c r="AB142" s="34"/>
      <c r="AC142" s="34"/>
      <c r="AD142" s="34"/>
      <c r="AE142" s="34"/>
      <c r="AR142" s="201" t="s">
        <v>1366</v>
      </c>
      <c r="AT142" s="201" t="s">
        <v>159</v>
      </c>
      <c r="AU142" s="201" t="s">
        <v>165</v>
      </c>
      <c r="AY142" s="17" t="s">
        <v>156</v>
      </c>
      <c r="BE142" s="202">
        <f>IF(O142="základní",K142,0)</f>
        <v>0</v>
      </c>
      <c r="BF142" s="202">
        <f>IF(O142="snížená",K142,0)</f>
        <v>0</v>
      </c>
      <c r="BG142" s="202">
        <f>IF(O142="zákl. přenesená",K142,0)</f>
        <v>0</v>
      </c>
      <c r="BH142" s="202">
        <f>IF(O142="sníž. přenesená",K142,0)</f>
        <v>0</v>
      </c>
      <c r="BI142" s="202">
        <f>IF(O142="nulová",K142,0)</f>
        <v>0</v>
      </c>
      <c r="BJ142" s="17" t="s">
        <v>165</v>
      </c>
      <c r="BK142" s="202">
        <f>ROUND(P142*H142,2)</f>
        <v>0</v>
      </c>
      <c r="BL142" s="17" t="s">
        <v>1366</v>
      </c>
      <c r="BM142" s="201" t="s">
        <v>1398</v>
      </c>
    </row>
    <row r="143" spans="1:65" s="2" customFormat="1" ht="11.25">
      <c r="A143" s="34"/>
      <c r="B143" s="35"/>
      <c r="C143" s="36"/>
      <c r="D143" s="203" t="s">
        <v>167</v>
      </c>
      <c r="E143" s="36"/>
      <c r="F143" s="204" t="s">
        <v>1399</v>
      </c>
      <c r="G143" s="36"/>
      <c r="H143" s="36"/>
      <c r="I143" s="205"/>
      <c r="J143" s="205"/>
      <c r="K143" s="36"/>
      <c r="L143" s="36"/>
      <c r="M143" s="39"/>
      <c r="N143" s="206"/>
      <c r="O143" s="207"/>
      <c r="P143" s="71"/>
      <c r="Q143" s="71"/>
      <c r="R143" s="71"/>
      <c r="S143" s="71"/>
      <c r="T143" s="71"/>
      <c r="U143" s="71"/>
      <c r="V143" s="71"/>
      <c r="W143" s="71"/>
      <c r="X143" s="72"/>
      <c r="Y143" s="34"/>
      <c r="Z143" s="34"/>
      <c r="AA143" s="34"/>
      <c r="AB143" s="34"/>
      <c r="AC143" s="34"/>
      <c r="AD143" s="34"/>
      <c r="AE143" s="34"/>
      <c r="AT143" s="17" t="s">
        <v>167</v>
      </c>
      <c r="AU143" s="17" t="s">
        <v>165</v>
      </c>
    </row>
    <row r="144" spans="1:65" s="12" customFormat="1" ht="22.9" customHeight="1">
      <c r="B144" s="172"/>
      <c r="C144" s="173"/>
      <c r="D144" s="174" t="s">
        <v>73</v>
      </c>
      <c r="E144" s="187" t="s">
        <v>1400</v>
      </c>
      <c r="F144" s="187" t="s">
        <v>1401</v>
      </c>
      <c r="G144" s="173"/>
      <c r="H144" s="173"/>
      <c r="I144" s="176"/>
      <c r="J144" s="176"/>
      <c r="K144" s="188">
        <f>BK144</f>
        <v>0</v>
      </c>
      <c r="L144" s="173"/>
      <c r="M144" s="178"/>
      <c r="N144" s="179"/>
      <c r="O144" s="180"/>
      <c r="P144" s="180"/>
      <c r="Q144" s="181">
        <f>SUM(Q145:Q148)</f>
        <v>0</v>
      </c>
      <c r="R144" s="181">
        <f>SUM(R145:R148)</f>
        <v>0</v>
      </c>
      <c r="S144" s="180"/>
      <c r="T144" s="182">
        <f>SUM(T145:T148)</f>
        <v>0</v>
      </c>
      <c r="U144" s="180"/>
      <c r="V144" s="182">
        <f>SUM(V145:V148)</f>
        <v>0</v>
      </c>
      <c r="W144" s="180"/>
      <c r="X144" s="183">
        <f>SUM(X145:X148)</f>
        <v>0</v>
      </c>
      <c r="AR144" s="184" t="s">
        <v>183</v>
      </c>
      <c r="AT144" s="185" t="s">
        <v>73</v>
      </c>
      <c r="AU144" s="185" t="s">
        <v>82</v>
      </c>
      <c r="AY144" s="184" t="s">
        <v>156</v>
      </c>
      <c r="BK144" s="186">
        <f>SUM(BK145:BK148)</f>
        <v>0</v>
      </c>
    </row>
    <row r="145" spans="1:65" s="2" customFormat="1" ht="24.2" customHeight="1">
      <c r="A145" s="34"/>
      <c r="B145" s="35"/>
      <c r="C145" s="189" t="s">
        <v>164</v>
      </c>
      <c r="D145" s="189" t="s">
        <v>159</v>
      </c>
      <c r="E145" s="190" t="s">
        <v>1402</v>
      </c>
      <c r="F145" s="191" t="s">
        <v>1403</v>
      </c>
      <c r="G145" s="192" t="s">
        <v>175</v>
      </c>
      <c r="H145" s="193">
        <v>1</v>
      </c>
      <c r="I145" s="194"/>
      <c r="J145" s="194"/>
      <c r="K145" s="195">
        <f>ROUND(P145*H145,2)</f>
        <v>0</v>
      </c>
      <c r="L145" s="191" t="s">
        <v>163</v>
      </c>
      <c r="M145" s="39"/>
      <c r="N145" s="196" t="s">
        <v>1</v>
      </c>
      <c r="O145" s="197" t="s">
        <v>38</v>
      </c>
      <c r="P145" s="198">
        <f>I145+J145</f>
        <v>0</v>
      </c>
      <c r="Q145" s="198">
        <f>ROUND(I145*H145,2)</f>
        <v>0</v>
      </c>
      <c r="R145" s="198">
        <f>ROUND(J145*H145,2)</f>
        <v>0</v>
      </c>
      <c r="S145" s="71"/>
      <c r="T145" s="199">
        <f>S145*H145</f>
        <v>0</v>
      </c>
      <c r="U145" s="199">
        <v>0</v>
      </c>
      <c r="V145" s="199">
        <f>U145*H145</f>
        <v>0</v>
      </c>
      <c r="W145" s="199">
        <v>0</v>
      </c>
      <c r="X145" s="200">
        <f>W145*H145</f>
        <v>0</v>
      </c>
      <c r="Y145" s="34"/>
      <c r="Z145" s="34"/>
      <c r="AA145" s="34"/>
      <c r="AB145" s="34"/>
      <c r="AC145" s="34"/>
      <c r="AD145" s="34"/>
      <c r="AE145" s="34"/>
      <c r="AR145" s="201" t="s">
        <v>1366</v>
      </c>
      <c r="AT145" s="201" t="s">
        <v>159</v>
      </c>
      <c r="AU145" s="201" t="s">
        <v>165</v>
      </c>
      <c r="AY145" s="17" t="s">
        <v>156</v>
      </c>
      <c r="BE145" s="202">
        <f>IF(O145="základní",K145,0)</f>
        <v>0</v>
      </c>
      <c r="BF145" s="202">
        <f>IF(O145="snížená",K145,0)</f>
        <v>0</v>
      </c>
      <c r="BG145" s="202">
        <f>IF(O145="zákl. přenesená",K145,0)</f>
        <v>0</v>
      </c>
      <c r="BH145" s="202">
        <f>IF(O145="sníž. přenesená",K145,0)</f>
        <v>0</v>
      </c>
      <c r="BI145" s="202">
        <f>IF(O145="nulová",K145,0)</f>
        <v>0</v>
      </c>
      <c r="BJ145" s="17" t="s">
        <v>165</v>
      </c>
      <c r="BK145" s="202">
        <f>ROUND(P145*H145,2)</f>
        <v>0</v>
      </c>
      <c r="BL145" s="17" t="s">
        <v>1366</v>
      </c>
      <c r="BM145" s="201" t="s">
        <v>1404</v>
      </c>
    </row>
    <row r="146" spans="1:65" s="2" customFormat="1" ht="11.25">
      <c r="A146" s="34"/>
      <c r="B146" s="35"/>
      <c r="C146" s="36"/>
      <c r="D146" s="203" t="s">
        <v>167</v>
      </c>
      <c r="E146" s="36"/>
      <c r="F146" s="204" t="s">
        <v>1405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167</v>
      </c>
      <c r="AU146" s="17" t="s">
        <v>165</v>
      </c>
    </row>
    <row r="147" spans="1:65" s="2" customFormat="1" ht="24.2" customHeight="1">
      <c r="A147" s="34"/>
      <c r="B147" s="35"/>
      <c r="C147" s="189" t="s">
        <v>183</v>
      </c>
      <c r="D147" s="189" t="s">
        <v>159</v>
      </c>
      <c r="E147" s="190" t="s">
        <v>1406</v>
      </c>
      <c r="F147" s="191" t="s">
        <v>1407</v>
      </c>
      <c r="G147" s="192" t="s">
        <v>175</v>
      </c>
      <c r="H147" s="193">
        <v>1</v>
      </c>
      <c r="I147" s="194"/>
      <c r="J147" s="194"/>
      <c r="K147" s="195">
        <f>ROUND(P147*H147,2)</f>
        <v>0</v>
      </c>
      <c r="L147" s="191" t="s">
        <v>163</v>
      </c>
      <c r="M147" s="39"/>
      <c r="N147" s="196" t="s">
        <v>1</v>
      </c>
      <c r="O147" s="197" t="s">
        <v>38</v>
      </c>
      <c r="P147" s="198">
        <f>I147+J147</f>
        <v>0</v>
      </c>
      <c r="Q147" s="198">
        <f>ROUND(I147*H147,2)</f>
        <v>0</v>
      </c>
      <c r="R147" s="198">
        <f>ROUND(J147*H147,2)</f>
        <v>0</v>
      </c>
      <c r="S147" s="71"/>
      <c r="T147" s="199">
        <f>S147*H147</f>
        <v>0</v>
      </c>
      <c r="U147" s="199">
        <v>0</v>
      </c>
      <c r="V147" s="199">
        <f>U147*H147</f>
        <v>0</v>
      </c>
      <c r="W147" s="199">
        <v>0</v>
      </c>
      <c r="X147" s="200">
        <f>W147*H147</f>
        <v>0</v>
      </c>
      <c r="Y147" s="34"/>
      <c r="Z147" s="34"/>
      <c r="AA147" s="34"/>
      <c r="AB147" s="34"/>
      <c r="AC147" s="34"/>
      <c r="AD147" s="34"/>
      <c r="AE147" s="34"/>
      <c r="AR147" s="201" t="s">
        <v>1366</v>
      </c>
      <c r="AT147" s="201" t="s">
        <v>159</v>
      </c>
      <c r="AU147" s="201" t="s">
        <v>165</v>
      </c>
      <c r="AY147" s="17" t="s">
        <v>156</v>
      </c>
      <c r="BE147" s="202">
        <f>IF(O147="základní",K147,0)</f>
        <v>0</v>
      </c>
      <c r="BF147" s="202">
        <f>IF(O147="snížená",K147,0)</f>
        <v>0</v>
      </c>
      <c r="BG147" s="202">
        <f>IF(O147="zákl. přenesená",K147,0)</f>
        <v>0</v>
      </c>
      <c r="BH147" s="202">
        <f>IF(O147="sníž. přenesená",K147,0)</f>
        <v>0</v>
      </c>
      <c r="BI147" s="202">
        <f>IF(O147="nulová",K147,0)</f>
        <v>0</v>
      </c>
      <c r="BJ147" s="17" t="s">
        <v>165</v>
      </c>
      <c r="BK147" s="202">
        <f>ROUND(P147*H147,2)</f>
        <v>0</v>
      </c>
      <c r="BL147" s="17" t="s">
        <v>1366</v>
      </c>
      <c r="BM147" s="201" t="s">
        <v>1408</v>
      </c>
    </row>
    <row r="148" spans="1:65" s="2" customFormat="1" ht="11.25">
      <c r="A148" s="34"/>
      <c r="B148" s="35"/>
      <c r="C148" s="36"/>
      <c r="D148" s="203" t="s">
        <v>167</v>
      </c>
      <c r="E148" s="36"/>
      <c r="F148" s="204" t="s">
        <v>1409</v>
      </c>
      <c r="G148" s="36"/>
      <c r="H148" s="36"/>
      <c r="I148" s="205"/>
      <c r="J148" s="205"/>
      <c r="K148" s="36"/>
      <c r="L148" s="36"/>
      <c r="M148" s="39"/>
      <c r="N148" s="252"/>
      <c r="O148" s="253"/>
      <c r="P148" s="254"/>
      <c r="Q148" s="254"/>
      <c r="R148" s="254"/>
      <c r="S148" s="254"/>
      <c r="T148" s="254"/>
      <c r="U148" s="254"/>
      <c r="V148" s="254"/>
      <c r="W148" s="254"/>
      <c r="X148" s="255"/>
      <c r="Y148" s="34"/>
      <c r="Z148" s="34"/>
      <c r="AA148" s="34"/>
      <c r="AB148" s="34"/>
      <c r="AC148" s="34"/>
      <c r="AD148" s="34"/>
      <c r="AE148" s="34"/>
      <c r="AT148" s="17" t="s">
        <v>167</v>
      </c>
      <c r="AU148" s="17" t="s">
        <v>165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39"/>
      <c r="N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5VDOOkGnAjzJizRTb5AoJ7l9/y/9UoyCRruZmzFkNINBzJYsXY2+2REqrqqacRDNRJ7apVgNZKqm29+IqZzr0g==" saltValue="SRUBS9l9wQhvKG3p036/qBoggjmgb5nk1vnES73uDbvNbMrh2WfrqR2Fei+rDD0BPqmMad8G0r7yhQf+WUG4qQ==" spinCount="100000" sheet="1" objects="1" scenarios="1" formatColumns="0" formatRows="0" autoFilter="0"/>
  <autoFilter ref="C122:L148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hyperlinks>
    <hyperlink ref="F127" r:id="rId1"/>
    <hyperlink ref="F130" r:id="rId2"/>
    <hyperlink ref="F132" r:id="rId3"/>
    <hyperlink ref="F135" r:id="rId4"/>
    <hyperlink ref="F138" r:id="rId5"/>
    <hyperlink ref="F140" r:id="rId6"/>
    <hyperlink ref="F143" r:id="rId7"/>
    <hyperlink ref="F146" r:id="rId8"/>
    <hyperlink ref="F148" r:id="rId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 01 - SD č.27, Mikulovi...</vt:lpstr>
      <vt:lpstr>SO 02 - SD č.49, Ruda nad...</vt:lpstr>
      <vt:lpstr>SO 03 - VB Žulová, byt Ji...</vt:lpstr>
      <vt:lpstr>SO 04 - VB Žulová, byt Be...</vt:lpstr>
      <vt:lpstr>SO 05 - VB Žulová, byt Vávra</vt:lpstr>
      <vt:lpstr>SO 06 - Vápenná VB, byt G...</vt:lpstr>
      <vt:lpstr>SO 07 - SD č.44, Bludov b...</vt:lpstr>
      <vt:lpstr>SO 08 - VRN</vt:lpstr>
      <vt:lpstr>'Rekapitulace stavby'!Názvy_tisku</vt:lpstr>
      <vt:lpstr>'SO 01 - SD č.27, Mikulovi...'!Názvy_tisku</vt:lpstr>
      <vt:lpstr>'SO 02 - SD č.49, Ruda nad...'!Názvy_tisku</vt:lpstr>
      <vt:lpstr>'SO 03 - VB Žulová, byt Ji...'!Názvy_tisku</vt:lpstr>
      <vt:lpstr>'SO 04 - VB Žulová, byt Be...'!Názvy_tisku</vt:lpstr>
      <vt:lpstr>'SO 05 - VB Žulová, byt Vávra'!Názvy_tisku</vt:lpstr>
      <vt:lpstr>'SO 06 - Vápenná VB, byt G...'!Názvy_tisku</vt:lpstr>
      <vt:lpstr>'SO 07 - SD č.44, Bludov b...'!Názvy_tisku</vt:lpstr>
      <vt:lpstr>'SO 08 - VRN'!Názvy_tisku</vt:lpstr>
      <vt:lpstr>'Rekapitulace stavby'!Oblast_tisku</vt:lpstr>
      <vt:lpstr>'SO 01 - SD č.27, Mikulovi...'!Oblast_tisku</vt:lpstr>
      <vt:lpstr>'SO 02 - SD č.49, Ruda nad...'!Oblast_tisku</vt:lpstr>
      <vt:lpstr>'SO 03 - VB Žulová, byt Ji...'!Oblast_tisku</vt:lpstr>
      <vt:lpstr>'SO 04 - VB Žulová, byt Be...'!Oblast_tisku</vt:lpstr>
      <vt:lpstr>'SO 05 - VB Žulová, byt Vávra'!Oblast_tisku</vt:lpstr>
      <vt:lpstr>'SO 06 - Vápenná VB, byt G...'!Oblast_tisku</vt:lpstr>
      <vt:lpstr>'SO 07 - SD č.44, Bludov b...'!Oblast_tisku</vt:lpstr>
      <vt:lpstr>'SO 08 -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2021-07-27T10:45:56Z</dcterms:created>
  <dcterms:modified xsi:type="dcterms:W3CDTF">2021-08-09T07:28:12Z</dcterms:modified>
</cp:coreProperties>
</file>