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270" windowHeight="11790" activeTab="0"/>
  </bookViews>
  <sheets>
    <sheet name="Rekapitulace stavby" sheetId="1" r:id="rId1"/>
    <sheet name="Objekt1 - Klimatizace" sheetId="2" r:id="rId2"/>
    <sheet name="Objekt2 - Podhledy" sheetId="3" r:id="rId3"/>
    <sheet name="Objekt3 - ZTI" sheetId="4" r:id="rId4"/>
    <sheet name="Objekt4 - Elektroinstalace" sheetId="5" r:id="rId5"/>
    <sheet name="Objekt5 - VRN" sheetId="6" r:id="rId6"/>
    <sheet name="Pokyny pro vyplnění" sheetId="7" r:id="rId7"/>
  </sheets>
  <definedNames>
    <definedName name="_xlnm._FilterDatabase" localSheetId="1" hidden="1">'Objekt1 - Klimatizace'!$C$90:$K$160</definedName>
    <definedName name="_xlnm._FilterDatabase" localSheetId="2" hidden="1">'Objekt2 - Podhledy'!$C$85:$K$116</definedName>
    <definedName name="_xlnm._FilterDatabase" localSheetId="3" hidden="1">'Objekt3 - ZTI'!$C$81:$K$99</definedName>
    <definedName name="_xlnm._FilterDatabase" localSheetId="4" hidden="1">'Objekt4 - Elektroinstalace'!$C$87:$K$182</definedName>
    <definedName name="_xlnm._FilterDatabase" localSheetId="5" hidden="1">'Objekt5 - VRN'!$C$82:$K$96</definedName>
    <definedName name="_xlnm.Print_Area" localSheetId="1">'Objekt1 - Klimatizace'!$C$4:$J$39,'Objekt1 - Klimatizace'!$C$45:$J$72,'Objekt1 - Klimatizace'!$C$78:$K$160</definedName>
    <definedName name="_xlnm.Print_Area" localSheetId="2">'Objekt2 - Podhledy'!$C$4:$J$39,'Objekt2 - Podhledy'!$C$45:$J$67,'Objekt2 - Podhledy'!$C$73:$K$116</definedName>
    <definedName name="_xlnm.Print_Area" localSheetId="3">'Objekt3 - ZTI'!$C$4:$J$39,'Objekt3 - ZTI'!$C$45:$J$63,'Objekt3 - ZTI'!$C$69:$K$99</definedName>
    <definedName name="_xlnm.Print_Area" localSheetId="4">'Objekt4 - Elektroinstalace'!$C$4:$J$39,'Objekt4 - Elektroinstalace'!$C$45:$J$69,'Objekt4 - Elektroinstalace'!$C$75:$K$182</definedName>
    <definedName name="_xlnm.Print_Area" localSheetId="5">'Objekt5 - VRN'!$C$4:$J$39,'Objekt5 - VRN'!$C$45:$J$64,'Objekt5 - VRN'!$C$70:$K$96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'Objekt1 - Klimatizace'!$90:$90</definedName>
    <definedName name="_xlnm.Print_Titles" localSheetId="2">'Objekt2 - Podhledy'!$85:$85</definedName>
    <definedName name="_xlnm.Print_Titles" localSheetId="3">'Objekt3 - ZTI'!$81:$81</definedName>
    <definedName name="_xlnm.Print_Titles" localSheetId="4">'Objekt4 - Elektroinstalace'!$87:$87</definedName>
    <definedName name="_xlnm.Print_Titles" localSheetId="5">'Objekt5 - VRN'!$82:$82</definedName>
  </definedNames>
  <calcPr calcId="162913"/>
</workbook>
</file>

<file path=xl/sharedStrings.xml><?xml version="1.0" encoding="utf-8"?>
<sst xmlns="http://schemas.openxmlformats.org/spreadsheetml/2006/main" count="3394" uniqueCount="781">
  <si>
    <t>Export Komplet</t>
  </si>
  <si>
    <t>VZ</t>
  </si>
  <si>
    <t>2.0</t>
  </si>
  <si>
    <t>ZAMOK</t>
  </si>
  <si>
    <t>False</t>
  </si>
  <si>
    <t>{c2a50fa2-3d3f-4f3c-99a2-b1735537b0b8}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</si>
  <si>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</si>
  <si>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</si>
  <si>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</si>
  <si>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</si>
  <si>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</si>
  <si>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</si>
  <si>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</si>
  <si>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</si>
  <si>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I01011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</si>
  <si>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</si>
  <si>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</si>
  <si>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Ohlomouc hl.n. VB - klimatizace pracoviště CTD</t>
  </si>
  <si>
    <t>KSO:</t>
  </si>
  <si>
    <t/>
  </si>
  <si>
    <t>CC-CZ:</t>
  </si>
  <si>
    <t>Místo:</t>
  </si>
  <si>
    <t>Olomouc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</si>
  <si>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</si>
  <si>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</si>
  <si>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</si>
  <si>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</si>
  <si>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</si>
  <si>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</si>
  <si>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</si>
  <si>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</si>
  <si>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</si>
  <si>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</si>
  <si>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Turek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</si>
  <si>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</si>
  <si>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</si>
  <si>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</si>
  <si>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</si>
  <si>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</si>
  <si>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</si>
  <si>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</si>
  <si>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</si>
  <si>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</si>
  <si>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</si>
  <si>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</si>
  <si>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</si>
  <si>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</si>
  <si>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</si>
  <si>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</si>
  <si>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</si>
  <si>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</si>
  <si>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</si>
  <si>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</si>
  <si>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</si>
  <si>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</si>
  <si>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</si>
  <si>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</si>
  <si>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</si>
  <si>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</si>
  <si>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</si>
  <si>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</si>
  <si>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</si>
  <si>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</si>
  <si>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</si>
  <si>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</si>
  <si>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</si>
  <si>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</si>
  <si>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</si>
  <si>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</si>
  <si>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</si>
  <si>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</si>
  <si>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</si>
  <si>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</si>
  <si>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</si>
  <si>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</si>
  <si>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Objekt1</t>
  </si>
  <si>
    <t>Klimatizace</t>
  </si>
  <si>
    <t>STA</t>
  </si>
  <si>
    <t>1</t>
  </si>
  <si>
    <t>{cbd7ecee-cbf7-4c97-9b90-415cf3dfc910}</t>
  </si>
  <si>
    <t>2</t>
  </si>
  <si>
    <t>Objekt2</t>
  </si>
  <si>
    <t>Podhledy</t>
  </si>
  <si>
    <t>{9f8636f5-75b9-41ee-91e2-e7f44191ce04}</t>
  </si>
  <si>
    <t>Objekt3</t>
  </si>
  <si>
    <t>ZTI</t>
  </si>
  <si>
    <t>{e71587c0-a0b8-4f35-8a0e-4464b289d748}</t>
  </si>
  <si>
    <t>Objekt4</t>
  </si>
  <si>
    <t>Elektroinstalace</t>
  </si>
  <si>
    <t>{21803c31-d12d-4687-926e-5bcbc3794361}</t>
  </si>
  <si>
    <t>Objekt5</t>
  </si>
  <si>
    <t>VRN</t>
  </si>
  <si>
    <t>{655ddb90-2961-46a2-a099-d762c090950f}</t>
  </si>
  <si>
    <t>KRYCÍ LIST SOUPISU PRACÍ</t>
  </si>
  <si>
    <t>Objekt:</t>
  </si>
  <si>
    <t>Objekt1 - Klimatizace</t>
  </si>
  <si>
    <t>REKAPITULACE ČLENĚNÍ SOUPISU PRACÍ</t>
  </si>
  <si>
    <t>Kód dílu - Popis</t>
  </si>
  <si>
    <t>Cena celkem [CZK]</t>
  </si>
  <si>
    <t>-1</t>
  </si>
  <si>
    <t>D1 - HLAVNÍ NÁDRAŽÍ OLOMOUC, JEREMENKOVA 1, PŮDORYS 2.NP</t>
  </si>
  <si>
    <t xml:space="preserve">    PSV - Z1 KLIMATIZACE  2.NP - VLEVO</t>
  </si>
  <si>
    <t xml:space="preserve">    D2 - Z2 KLIMATIZACE  2.NP - VPRAVO</t>
  </si>
  <si>
    <t xml:space="preserve">    D3 - Z3 KLIMATIZACE  2.NP - VLEVO - SPLITY</t>
  </si>
  <si>
    <t xml:space="preserve">    D4 - Montážní materiál</t>
  </si>
  <si>
    <t xml:space="preserve">    D5 - Lešení</t>
  </si>
  <si>
    <t xml:space="preserve">    MON - Všeobecné výkony</t>
  </si>
  <si>
    <t xml:space="preserve">    D6 - kanalizace vnitrni</t>
  </si>
  <si>
    <t>HSV - pripravne a pridruzene prace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</si>
  <si>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</si>
  <si>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</si>
  <si>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</si>
  <si>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</si>
  <si>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</si>
  <si>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</si>
  <si>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</si>
  <si>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</si>
  <si>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</si>
  <si>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</si>
  <si>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</si>
  <si>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</si>
  <si>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</si>
  <si>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</si>
  <si>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</si>
  <si>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</si>
  <si>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</si>
  <si>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HLAVNÍ NÁDRAŽÍ OLOMOUC, JEREMENKOVA 1, PŮDORYS 2.NP</t>
  </si>
  <si>
    <t>ROZPOCET</t>
  </si>
  <si>
    <t>PSV</t>
  </si>
  <si>
    <t>Z1 KLIMATIZACE  2.NP - VLEVO</t>
  </si>
  <si>
    <t>M</t>
  </si>
  <si>
    <t>1.001</t>
  </si>
  <si>
    <t>Venkovní Multi V   / 400v   (Qch/Qt=22,4/24,5 kW)</t>
  </si>
  <si>
    <t>KUS</t>
  </si>
  <si>
    <t>32</t>
  </si>
  <si>
    <t>16</t>
  </si>
  <si>
    <t>8</t>
  </si>
  <si>
    <t>P</t>
  </si>
  <si>
    <t>Poznámka k položce:
P= až 6,28kW,   U=3x400 V,  Imax = 21,3 A, doporučený jistič 32 A max. počet vnitřních jednotek  13</t>
  </si>
  <si>
    <t>1.002</t>
  </si>
  <si>
    <t>Nástěnná jednotka Standard  07(Qch/Qt=2,2/2,5 kW)</t>
  </si>
  <si>
    <t>10</t>
  </si>
  <si>
    <t>1.003</t>
  </si>
  <si>
    <t>Nástěnná jednotka Standard  09 (Qch/Qt=2,8/3,2 kW)</t>
  </si>
  <si>
    <t>12</t>
  </si>
  <si>
    <t>1.002.1</t>
  </si>
  <si>
    <t>Nástěnná jednotka Standard  12 (Qch/Qt=3,6/4kW)</t>
  </si>
  <si>
    <t>14</t>
  </si>
  <si>
    <t>17.008</t>
  </si>
  <si>
    <t>Cu rozbočka Multi V - vnitřní jednotky max 22,4kW</t>
  </si>
  <si>
    <t>4.009</t>
  </si>
  <si>
    <t>Cu rozbočka Multi V - vnitřní jednotky max.44,8kW</t>
  </si>
  <si>
    <t>18</t>
  </si>
  <si>
    <t>4.010</t>
  </si>
  <si>
    <t>Kabelový ovladač Standard III s ČJ barevný displej - white</t>
  </si>
  <si>
    <t>20</t>
  </si>
  <si>
    <t>4.015</t>
  </si>
  <si>
    <t>Cu potrubí, izolace, montážní materiál</t>
  </si>
  <si>
    <t>22</t>
  </si>
  <si>
    <t>3.016</t>
  </si>
  <si>
    <t>Doplnění chladiva  R410A</t>
  </si>
  <si>
    <t>KG</t>
  </si>
  <si>
    <t>24</t>
  </si>
  <si>
    <t>K</t>
  </si>
  <si>
    <t>4.018</t>
  </si>
  <si>
    <t>Rám pod venkovní kondenzační¨jednotku</t>
  </si>
  <si>
    <t>26</t>
  </si>
  <si>
    <t>16.010M</t>
  </si>
  <si>
    <t>Montáž venkovní a vnitřních jednotek, doplnění chladiva, zaškolení obsluhy</t>
  </si>
  <si>
    <t>kpl</t>
  </si>
  <si>
    <t>28</t>
  </si>
  <si>
    <t>Pol1</t>
  </si>
  <si>
    <t>Stížená montáž při provozu v kancelářích</t>
  </si>
  <si>
    <t>30</t>
  </si>
  <si>
    <t>D2</t>
  </si>
  <si>
    <t>Z2 KLIMATIZACE  2.NP - VPRAVO</t>
  </si>
  <si>
    <t>1.001.1</t>
  </si>
  <si>
    <t>Venkovní Multi V S   / 400v   (Qch/Qt=33,6/36,7 kW)</t>
  </si>
  <si>
    <t>Poznámka k položce:
P= až 10,5kW,   U=3x400 V,  Imax = 32,5 A, doporučený jistič 40 A max. počet vnitřních jednotek  20</t>
  </si>
  <si>
    <t>1.002.2</t>
  </si>
  <si>
    <t>Nástěnná jednotka Standard  07 (Qch/Qt=2,2/2,5 kW)</t>
  </si>
  <si>
    <t>34</t>
  </si>
  <si>
    <t>1.002.3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</si>
  <si>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</si>
  <si>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</si>
  <si>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</si>
  <si>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</si>
  <si>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</si>
  <si>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</si>
  <si>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</si>
  <si>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</si>
  <si>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</si>
  <si>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</si>
  <si>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D3</t>
  </si>
  <si>
    <t>Z3 KLIMATIZACE  2.NP - VLEVO - SPLITY</t>
  </si>
  <si>
    <t>3.001</t>
  </si>
  <si>
    <t>Splitová jednotka nástěnná  09   (Qch/Qt=2,5/3,2 kW)</t>
  </si>
  <si>
    <t>56</t>
  </si>
  <si>
    <t>Poznámka k položce:
P=  0,572 až 1,6 kW,   U=1x230 V,  Imax ch/t= 6/7 A, doporučený jistič 10 A</t>
  </si>
  <si>
    <t>3.002</t>
  </si>
  <si>
    <t>Splitová jednotka nástěnná 129   (Qch/Qt=3,5/4 kW)</t>
  </si>
  <si>
    <t>58</t>
  </si>
  <si>
    <t>60</t>
  </si>
  <si>
    <t>62</t>
  </si>
  <si>
    <t>3.016.1</t>
  </si>
  <si>
    <t>Doplnění chladiva  R32</t>
  </si>
  <si>
    <t>64</t>
  </si>
  <si>
    <t>66</t>
  </si>
  <si>
    <t>68</t>
  </si>
  <si>
    <t>Pol2</t>
  </si>
  <si>
    <t>70</t>
  </si>
  <si>
    <t>D4</t>
  </si>
  <si>
    <t>Montážní materiál</t>
  </si>
  <si>
    <t>29.001</t>
  </si>
  <si>
    <t>Montážní a spojovací materiál, těsnící materiál</t>
  </si>
  <si>
    <t>4</t>
  </si>
  <si>
    <t>72</t>
  </si>
  <si>
    <t>D5</t>
  </si>
  <si>
    <t>Lešení</t>
  </si>
  <si>
    <t>941955001</t>
  </si>
  <si>
    <t>Lešení lehké pomocné v podlah do 1,2 m</t>
  </si>
  <si>
    <t>m2</t>
  </si>
  <si>
    <t>76</t>
  </si>
  <si>
    <t>MON</t>
  </si>
  <si>
    <t>Všeobecné výkony</t>
  </si>
  <si>
    <t>35.002</t>
  </si>
  <si>
    <t>Komplexní vyzkoušení</t>
  </si>
  <si>
    <t>HOD</t>
  </si>
  <si>
    <t>78</t>
  </si>
  <si>
    <t>D6</t>
  </si>
  <si>
    <t>kanalizace vnitrni</t>
  </si>
  <si>
    <t>721100099R</t>
  </si>
  <si>
    <t>Čerpadlo kondenzátu   10CE06UN23</t>
  </si>
  <si>
    <t>80</t>
  </si>
  <si>
    <t>721100100M</t>
  </si>
  <si>
    <t>Montáž čerpadla kondenzátu včetně lištového rohu a lišt</t>
  </si>
  <si>
    <t>kus</t>
  </si>
  <si>
    <t>82</t>
  </si>
  <si>
    <t>HSV</t>
  </si>
  <si>
    <t>pripravne a pridruzene prace</t>
  </si>
  <si>
    <t>6</t>
  </si>
  <si>
    <t>Úpravy povrchů, podlahy a osazování výplní</t>
  </si>
  <si>
    <t>611325221</t>
  </si>
  <si>
    <t>Vápenocementová omítka jednotlivých malých ploch štuková na stropech, plochy jednotlivě do 0,09 m2</t>
  </si>
  <si>
    <t>CS ÚRS 2021 02</t>
  </si>
  <si>
    <t>1326882347</t>
  </si>
  <si>
    <t>Online PSC</t>
  </si>
  <si>
    <t>https://podminky.urs.cz/item/CS_URS_2021_02/611325221</t>
  </si>
  <si>
    <t>9</t>
  </si>
  <si>
    <t>Ostatní konstrukce a práce, bourání</t>
  </si>
  <si>
    <t>971052231</t>
  </si>
  <si>
    <t>Vybourání a prorážení otvorů v železobetonových příčkách a zdech základových nebo nadzákladových, plochy do 0,0225 m2, tl. do 150 mm</t>
  </si>
  <si>
    <t>-1944444362</t>
  </si>
  <si>
    <t>https://podminky.urs.cz/item/CS_URS_2021_02/971052231</t>
  </si>
  <si>
    <t>971052241</t>
  </si>
  <si>
    <t>Vybourání a prorážení otvorů v železobetonových příčkách a zdech základových nebo nadzákladových, plochy do 0,0225 m2, tl. do 300 mm</t>
  </si>
  <si>
    <t>766349926</t>
  </si>
  <si>
    <t>https://podminky.urs.cz/item/CS_URS_2021_02/971052241</t>
  </si>
  <si>
    <t>3</t>
  </si>
  <si>
    <t>971052261</t>
  </si>
  <si>
    <t>Vybourání a prorážení otvorů v železobetonových příčkách a zdech základových nebo nadzákladových, plochy do 0,0225 m2, tl. do 600 mm</t>
  </si>
  <si>
    <t>-519862726</t>
  </si>
  <si>
    <t>https://podminky.urs.cz/item/CS_URS_2021_02/971052261</t>
  </si>
  <si>
    <t>997</t>
  </si>
  <si>
    <t>Přesun sutě</t>
  </si>
  <si>
    <t>5</t>
  </si>
  <si>
    <t>997013213</t>
  </si>
  <si>
    <t>Vnitrostaveništní doprava suti a vybouraných hmot vodorovně do 50 m svisle ručně pro budovy a haly výšky přes 9 do 12 m</t>
  </si>
  <si>
    <t>t</t>
  </si>
  <si>
    <t>812994110</t>
  </si>
  <si>
    <t>https://podminky.urs.cz/item/CS_URS_2021_02/997013213</t>
  </si>
  <si>
    <t>997013501</t>
  </si>
  <si>
    <t>Odvoz suti a vybouraných hmot na skládku nebo meziskládku se složením, na vzdálenost do 1 km</t>
  </si>
  <si>
    <t>1610880777</t>
  </si>
  <si>
    <t>https://podminky.urs.cz/item/CS_URS_2021_02/997013501</t>
  </si>
  <si>
    <t>7</t>
  </si>
  <si>
    <t>997013509</t>
  </si>
  <si>
    <t>Odvoz suti a vybouraných hmot na skládku nebo meziskládku se složením, na vzdálenost Příplatek k ceně za každý další i započatý 1 km přes 1 km</t>
  </si>
  <si>
    <t>-1146506584</t>
  </si>
  <si>
    <t>https://podminky.urs.cz/item/CS_URS_2021_02/997013509</t>
  </si>
  <si>
    <t>VV</t>
  </si>
  <si>
    <t>0,847*20</t>
  </si>
  <si>
    <t>997013602</t>
  </si>
  <si>
    <t>Poplatek za uložení stavebního odpadu na skládce (skládkovné) z armovaného betonu zatříděného do Katalogu odpadů pod kódem 17 01 01</t>
  </si>
  <si>
    <t>-1233382565</t>
  </si>
  <si>
    <t>https://podminky.urs.cz/item/CS_URS_2021_02/997013602</t>
  </si>
  <si>
    <t>Objekt2 - Podhledy</t>
  </si>
  <si>
    <t>HSV - Práce a dodávky HSV</t>
  </si>
  <si>
    <t>PSV - Práce a dodávky PSV</t>
  </si>
  <si>
    <t xml:space="preserve">    763 - Konstrukce suché výstavby</t>
  </si>
  <si>
    <t xml:space="preserve">    767 - Konstrukce zámečnické</t>
  </si>
  <si>
    <t xml:space="preserve">    784 - Dokončovací práce - malby a tapety</t>
  </si>
  <si>
    <t>Práce a dodávky HSV</t>
  </si>
  <si>
    <t>619991001</t>
  </si>
  <si>
    <t>Zakrytí vnitřních ploch před znečištěním včetně pozdějšího odkrytí podlah fólií přilepenou lepící páskou</t>
  </si>
  <si>
    <t>1597303074</t>
  </si>
  <si>
    <t>https://podminky.urs.cz/item/CS_URS_2021_02/619991001</t>
  </si>
  <si>
    <t>11</t>
  </si>
  <si>
    <t>949101111</t>
  </si>
  <si>
    <t>Lešení pomocné pracovní pro objekty pozemních staveb pro zatížení do 150 kg/m2, o výšce lešeňové podlahy do 1,9 m</t>
  </si>
  <si>
    <t>-980564039</t>
  </si>
  <si>
    <t>https://podminky.urs.cz/item/CS_URS_2021_02/949101111</t>
  </si>
  <si>
    <t>952901111</t>
  </si>
  <si>
    <t>Vyčištění budov nebo objektů před předáním do užívání budov bytové nebo občanské výstavby, světlé výšky podlaží do 4 m</t>
  </si>
  <si>
    <t>-114457987</t>
  </si>
  <si>
    <t>https://podminky.urs.cz/item/CS_URS_2021_02/952901111</t>
  </si>
  <si>
    <t>Práce a dodávky PSV</t>
  </si>
  <si>
    <t>763</t>
  </si>
  <si>
    <t>Konstrukce suché výstavby</t>
  </si>
  <si>
    <t>763121457</t>
  </si>
  <si>
    <t>Stěna předsazená ze sádrokartonových desek s nosnou konstrukcí z ocelových profilů CW, UW jednoduše opláštěná deskou vysokopevnostní protipožární impregnovanou DFRIH2 tl. 12,5 mm s izolací, EI 30, Rw do 15 dB, stěna tl. 87,5 mm, profil 75</t>
  </si>
  <si>
    <t>557398479</t>
  </si>
  <si>
    <t>https://podminky.urs.cz/item/CS_URS_2021_02/763121457</t>
  </si>
  <si>
    <t>763431001</t>
  </si>
  <si>
    <t>Montáž podhledu minerálního včetně zavěšeného roštu viditelného s panely vyjímatelnými, velikosti panelů do 0,36 m2</t>
  </si>
  <si>
    <t>-1246188665</t>
  </si>
  <si>
    <t>https://podminky.urs.cz/item/CS_URS_2021_02/763431001</t>
  </si>
  <si>
    <t>59036010</t>
  </si>
  <si>
    <t>panel akustický nebarvená hrana viditelný rošt bílá rastr š 24mm tl 20mm</t>
  </si>
  <si>
    <t>-1840463440</t>
  </si>
  <si>
    <t>https://podminky.urs.cz/item/CS_URS_2021_02/59036010</t>
  </si>
  <si>
    <t>195*1,05 'Přepočtené koeficientem množství</t>
  </si>
  <si>
    <t>998763402</t>
  </si>
  <si>
    <t>Přesun hmot pro konstrukce montované z desek stanovený procentní sazbou (%) z ceny vodorovná dopravní vzdálenost do 50 m v objektech výšky přes 6 do 12 m</t>
  </si>
  <si>
    <t>%</t>
  </si>
  <si>
    <t>1006214213</t>
  </si>
  <si>
    <t>https://podminky.urs.cz/item/CS_URS_2021_02/998763402</t>
  </si>
  <si>
    <t>767</t>
  </si>
  <si>
    <t>Konstrukce zámečnické</t>
  </si>
  <si>
    <t>767316311</t>
  </si>
  <si>
    <t>Montáž světlíků bodových přes 1 do 1,5 m2</t>
  </si>
  <si>
    <t>1442650908</t>
  </si>
  <si>
    <t>https://podminky.urs.cz/item/CS_URS_2021_02/767316311</t>
  </si>
  <si>
    <t>56245352</t>
  </si>
  <si>
    <t>světlík bodový třívrstvá kopule, manžeta v 150mm 0,9x0,9m</t>
  </si>
  <si>
    <t>965365524</t>
  </si>
  <si>
    <t>https://podminky.urs.cz/item/CS_URS_2021_02/56245352</t>
  </si>
  <si>
    <t>784</t>
  </si>
  <si>
    <t>Dokončovací práce - malby a tapety</t>
  </si>
  <si>
    <t>784221101</t>
  </si>
  <si>
    <t>Malby z malířských směsí otěruvzdorných za sucha dvojnásobné, bílé za sucha otěruvzdorné dobře v místnostech výšky do 3,80 m</t>
  </si>
  <si>
    <t>1486630579</t>
  </si>
  <si>
    <t>https://podminky.urs.cz/item/CS_URS_2021_02/784221101</t>
  </si>
  <si>
    <t>784221131</t>
  </si>
  <si>
    <t>Malby z malířských směsí otěruvzdorných za sucha Příplatek k cenám dvojnásobných maleb za zvýšenou pracnost při provádění malého rozsahu plochy do 5 m2</t>
  </si>
  <si>
    <t>1078800439</t>
  </si>
  <si>
    <t>https://podminky.urs.cz/item/CS_URS_2021_02/784221131</t>
  </si>
  <si>
    <t>Objekt3 - ZTI</t>
  </si>
  <si>
    <t xml:space="preserve">    721 - Zdravotechnika - vnitřní kanalizace</t>
  </si>
  <si>
    <t xml:space="preserve">    751 - Vzduchotechnika</t>
  </si>
  <si>
    <t>721</t>
  </si>
  <si>
    <t>Zdravotechnika - vnitřní kanalizace</t>
  </si>
  <si>
    <t>721171905</t>
  </si>
  <si>
    <t>Opravy odpadního potrubí plastového vsazení odbočky do potrubí DN 110</t>
  </si>
  <si>
    <t>625366889</t>
  </si>
  <si>
    <t>https://podminky.urs.cz/item/CS_URS_2021_02/721171905</t>
  </si>
  <si>
    <t>721171912</t>
  </si>
  <si>
    <t>Opravy odpadního potrubí plastového propojení dosavadního potrubí DN 40</t>
  </si>
  <si>
    <t>2144705707</t>
  </si>
  <si>
    <t>https://podminky.urs.cz/item/CS_URS_2021_02/721171912</t>
  </si>
  <si>
    <t>721174042</t>
  </si>
  <si>
    <t>Potrubí z trub polypropylenových připojovací DN 40</t>
  </si>
  <si>
    <t>m</t>
  </si>
  <si>
    <t>-1291999618</t>
  </si>
  <si>
    <t>https://podminky.urs.cz/item/CS_URS_2021_02/721174042</t>
  </si>
  <si>
    <t>721290111</t>
  </si>
  <si>
    <t>Zkouška těsnosti kanalizace v objektech vodou do DN 125</t>
  </si>
  <si>
    <t>-1729243129</t>
  </si>
  <si>
    <t>https://podminky.urs.cz/item/CS_URS_2021_02/721290111</t>
  </si>
  <si>
    <t>998721202</t>
  </si>
  <si>
    <t>Přesun hmot pro vnitřní kanalizace stanovený procentní sazbou (%) z ceny vodorovná dopravní vzdálenost do 50 m v objektech výšky přes 6 do 12 m</t>
  </si>
  <si>
    <t>-144568071</t>
  </si>
  <si>
    <t>https://podminky.urs.cz/item/CS_URS_2021_02/998721202</t>
  </si>
  <si>
    <t>751</t>
  </si>
  <si>
    <t>Vzduchotechnika</t>
  </si>
  <si>
    <t>751791181</t>
  </si>
  <si>
    <t>Montáž napojovacího potrubí měděného krycích lišt šířky do 70 mm</t>
  </si>
  <si>
    <t>388942888</t>
  </si>
  <si>
    <t>https://podminky.urs.cz/item/CS_URS_2021_02/751791181</t>
  </si>
  <si>
    <t>42975403</t>
  </si>
  <si>
    <t>lišta krycí pro vedení potrubí klimatizace plastová, 70x55mm</t>
  </si>
  <si>
    <t>1670228764</t>
  </si>
  <si>
    <t>https://podminky.urs.cz/item/CS_URS_2021_02/42975403</t>
  </si>
  <si>
    <t>Objekt4 - Elektroinstalace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</si>
  <si>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</si>
  <si>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</si>
  <si>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</si>
  <si>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</si>
  <si>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>45</t>
  </si>
  <si>
    <t>611325222</t>
  </si>
  <si>
    <t>Vápenocementová omítka jednotlivých malých ploch štuková na stropech, plochy jednotlivě přes 0,09 do 0,25 m2</t>
  </si>
  <si>
    <t>336383539</t>
  </si>
  <si>
    <t>https://podminky.urs.cz/item/CS_URS_2021_02/611325222</t>
  </si>
  <si>
    <t>612325222</t>
  </si>
  <si>
    <t>Vápenocementová omítka jednotlivých malých ploch štuková na stěnách, plochy jednotlivě přes 0,09 do 0,25 m2</t>
  </si>
  <si>
    <t>-1030241831</t>
  </si>
  <si>
    <t>https://podminky.urs.cz/item/CS_URS_2021_02/612325222</t>
  </si>
  <si>
    <t>49</t>
  </si>
  <si>
    <t>256420819</t>
  </si>
  <si>
    <t>619991011</t>
  </si>
  <si>
    <t>Zakrytí vnitřních ploch před znečištěním včetně pozdějšího odkrytí konstrukcí a prvků obalením fólií a přelepením páskou</t>
  </si>
  <si>
    <t>1347491877</t>
  </si>
  <si>
    <t>https://podminky.urs.cz/item/CS_URS_2021_02/619991011</t>
  </si>
  <si>
    <t>292088304</t>
  </si>
  <si>
    <t>39</t>
  </si>
  <si>
    <t>-1798039493</t>
  </si>
  <si>
    <t>-727868454</t>
  </si>
  <si>
    <t>41</t>
  </si>
  <si>
    <t>820613585</t>
  </si>
  <si>
    <t>0,800*20</t>
  </si>
  <si>
    <t>-1760222016</t>
  </si>
  <si>
    <t>741</t>
  </si>
  <si>
    <t>Elektroinstalace - silnoproud</t>
  </si>
  <si>
    <t>210104109</t>
  </si>
  <si>
    <t>ukončení kabelu okem 6mm2</t>
  </si>
  <si>
    <t>1902435003</t>
  </si>
  <si>
    <t>17</t>
  </si>
  <si>
    <t>31035</t>
  </si>
  <si>
    <t>kabelové oko Cu 6mm</t>
  </si>
  <si>
    <t>-932148891</t>
  </si>
  <si>
    <t>210104110</t>
  </si>
  <si>
    <t>ukončení kabelu okem 25mm2</t>
  </si>
  <si>
    <t>163301492</t>
  </si>
  <si>
    <t>19</t>
  </si>
  <si>
    <t>31036</t>
  </si>
  <si>
    <t>kabelové oko Cu 25 mm</t>
  </si>
  <si>
    <t>1687608279</t>
  </si>
  <si>
    <t>47</t>
  </si>
  <si>
    <t>210855456</t>
  </si>
  <si>
    <t>úprava rozvaděče RH</t>
  </si>
  <si>
    <t>1400078376</t>
  </si>
  <si>
    <t>741110302</t>
  </si>
  <si>
    <t>Montáž trubek ochranných s nasunutím nebo našroubováním do krabic plastových tuhých, uložených pevně, vnitřní Ø přes 40 do 90 mm</t>
  </si>
  <si>
    <t>2135386505</t>
  </si>
  <si>
    <t>https://podminky.urs.cz/item/CS_URS_2021_02/741110302</t>
  </si>
  <si>
    <t>34571362</t>
  </si>
  <si>
    <t>trubka elektroinstalační HDPE tuhá dvouplášťová korugovaná D 52/63mm</t>
  </si>
  <si>
    <t>-2052878021</t>
  </si>
  <si>
    <t>https://podminky.urs.cz/item/CS_URS_2021_02/34571362</t>
  </si>
  <si>
    <t>10*1,05 'Přepočtené koeficientem množství</t>
  </si>
  <si>
    <t>741110511</t>
  </si>
  <si>
    <t>Montáž lišt a kanálků elektroinstalačních se spojkami, ohyby a rohy a s nasunutím do krabic vkládacích s víčkem, šířky do 60 mm</t>
  </si>
  <si>
    <t>673655946</t>
  </si>
  <si>
    <t>https://podminky.urs.cz/item/CS_URS_2021_02/741110511</t>
  </si>
  <si>
    <t>34571011</t>
  </si>
  <si>
    <t>lišta elektroinstalační vkládací 24x22mm</t>
  </si>
  <si>
    <t>365435652</t>
  </si>
  <si>
    <t>https://podminky.urs.cz/item/CS_URS_2021_02/34571011</t>
  </si>
  <si>
    <t>245*1,05 'Přepočtené koeficientem množství</t>
  </si>
  <si>
    <t>660583468</t>
  </si>
  <si>
    <t>-106445353</t>
  </si>
  <si>
    <t>88*1,05 'Přepočtené koeficientem množství</t>
  </si>
  <si>
    <t>741110512</t>
  </si>
  <si>
    <t>Montáž lišt a kanálků elektroinstalačních se spojkami, ohyby a rohy a s nasunutím do krabic vkládacích s víčkem, šířky do přes 60 do 120 mm</t>
  </si>
  <si>
    <t>1400494729</t>
  </si>
  <si>
    <t>https://podminky.urs.cz/item/CS_URS_2021_02/741110512</t>
  </si>
  <si>
    <t>34571217</t>
  </si>
  <si>
    <t>kanál elektroinstalační hranatý PVC 120x40mm</t>
  </si>
  <si>
    <t>297740864</t>
  </si>
  <si>
    <t>https://podminky.urs.cz/item/CS_URS_2021_02/34571217</t>
  </si>
  <si>
    <t>6*1,05 'Přepočtené koeficientem množství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</si>
  <si>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</si>
  <si>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</si>
  <si>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1580675882</t>
  </si>
  <si>
    <t>https://podminky.urs.cz/item/CS_URS_2021_02/741112022</t>
  </si>
  <si>
    <t>13</t>
  </si>
  <si>
    <t>34571483</t>
  </si>
  <si>
    <t>krabice v uzavřeném provedení PVC s krytím IP 54 čtvercová 120x120mm</t>
  </si>
  <si>
    <t>-179476679</t>
  </si>
  <si>
    <t>https://podminky.urs.cz/item/CS_URS_2021_02/34571483</t>
  </si>
  <si>
    <t>741124703</t>
  </si>
  <si>
    <t>Montáž kabelů měděných ovládacích bez ukončení uložených volně stíněných ovládacích s plným jádrem (např. JYTY) počtu a průměru žil 2 až 19x1 mm2</t>
  </si>
  <si>
    <t>-329549587</t>
  </si>
  <si>
    <t>https://podminky.urs.cz/item/CS_URS_2021_02/741124703</t>
  </si>
  <si>
    <t>34143174</t>
  </si>
  <si>
    <t>kabel ovládací flexibilní stíněný Cu opletením jádro Cu lanované izolace PVC plášť PVC 300/500V (CMFM) 3x1,00mm2</t>
  </si>
  <si>
    <t>-1360172974</t>
  </si>
  <si>
    <t>https://podminky.urs.cz/item/CS_URS_2021_02/34143174</t>
  </si>
  <si>
    <t>335*1,15 'Přepočtené koeficientem množství</t>
  </si>
  <si>
    <t>25</t>
  </si>
  <si>
    <t>741130004</t>
  </si>
  <si>
    <t>Ukončení vodičů izolovaných s označením a zapojením v rozváděči nebo na přístroji, průřezu žíly do 6 mm2</t>
  </si>
  <si>
    <t>-744097292</t>
  </si>
  <si>
    <t>https://podminky.urs.cz/item/CS_URS_2021_02/741130004</t>
  </si>
  <si>
    <t>23</t>
  </si>
  <si>
    <t>741210002</t>
  </si>
  <si>
    <t>Montáž rozvodnic oceloplechových nebo plastových bez zapojení vodičů běžných, hmotnosti do 50 kg</t>
  </si>
  <si>
    <t>2133800710</t>
  </si>
  <si>
    <t>https://podminky.urs.cz/item/CS_URS_2021_02/741210002</t>
  </si>
  <si>
    <t>00415</t>
  </si>
  <si>
    <t>rozvaděč klimatizace R</t>
  </si>
  <si>
    <t>komplet</t>
  </si>
  <si>
    <t>-1595361576</t>
  </si>
  <si>
    <t>741231012</t>
  </si>
  <si>
    <t>Montáž svorkovnic do rozváděčů s popisnými štítky se zapojením vodičů na jedné straně ochranných</t>
  </si>
  <si>
    <t>1999709273</t>
  </si>
  <si>
    <t>https://podminky.urs.cz/item/CS_URS_2021_02/741231012</t>
  </si>
  <si>
    <t>00307</t>
  </si>
  <si>
    <t>skříň HOP</t>
  </si>
  <si>
    <t>1554524905</t>
  </si>
  <si>
    <t>741910401</t>
  </si>
  <si>
    <t>Montáž žlabů bez stojiny a výložníků plastových, šířky do 100 mm s víkem</t>
  </si>
  <si>
    <t>-1279475079</t>
  </si>
  <si>
    <t>https://podminky.urs.cz/item/CS_URS_2021_02/741910401</t>
  </si>
  <si>
    <t>00402</t>
  </si>
  <si>
    <t>kabelový žlab 150/50 vč. spojek</t>
  </si>
  <si>
    <t>-1067137676</t>
  </si>
  <si>
    <t>Práce a dodávky M</t>
  </si>
  <si>
    <t>21-M</t>
  </si>
  <si>
    <t>Elektromontáže</t>
  </si>
  <si>
    <t>210203403</t>
  </si>
  <si>
    <t>Montáž svítidel výbojkových se zapojením vodičů průmyslových nebo venkovních stropních přisazených 1 zdroj s krytem</t>
  </si>
  <si>
    <t>1980920219</t>
  </si>
  <si>
    <t>https://podminky.urs.cz/item/CS_URS_2021_02/210203403</t>
  </si>
  <si>
    <t>32188</t>
  </si>
  <si>
    <t>svítidlo LED PANEL 60x60 40W</t>
  </si>
  <si>
    <t>256</t>
  </si>
  <si>
    <t>-1892007146</t>
  </si>
  <si>
    <t>37</t>
  </si>
  <si>
    <t>210810045</t>
  </si>
  <si>
    <t>Demontáž CYKY-CYKY 3Cx1.5 mm2 750 V</t>
  </si>
  <si>
    <t>-1304345027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</si>
  <si>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</si>
  <si>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</si>
  <si>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1589667058</t>
  </si>
  <si>
    <t>https://podminky.urs.cz/item/CS_URS_2021_02/210812011</t>
  </si>
  <si>
    <t>35</t>
  </si>
  <si>
    <t>33914</t>
  </si>
  <si>
    <t>CYKY 3Cx1.5 mm2</t>
  </si>
  <si>
    <t>-1310218132</t>
  </si>
  <si>
    <t>33</t>
  </si>
  <si>
    <t>34111261</t>
  </si>
  <si>
    <t>kabel silový oheň retardující bezhalogenový bez funkční schopnosti při požáru jádro Cu 0,6/1kV (N2XH) 3x6mm2</t>
  </si>
  <si>
    <t>128</t>
  </si>
  <si>
    <t>1219309920</t>
  </si>
  <si>
    <t>https://podminky.urs.cz/item/CS_URS_2021_02/34111261</t>
  </si>
  <si>
    <t>110,434782608696*1,15 'Přepočtené koeficientem množství</t>
  </si>
  <si>
    <t>34111269</t>
  </si>
  <si>
    <t>kabel silový oheň retardující bezhalogenový bez funkční schopnosti při požáru jádro Cu 0,6/1kV (N2XH) 3x70+35mm2</t>
  </si>
  <si>
    <t>951026648</t>
  </si>
  <si>
    <t>https://podminky.urs.cz/item/CS_URS_2021_02/34111269</t>
  </si>
  <si>
    <t>20*1,15 'Přepočtené koeficientem množství</t>
  </si>
  <si>
    <t>218203403</t>
  </si>
  <si>
    <t>Demontáž svítidel výbojkových s odpojením vodičů průmyslových nebo venkovních stropních přisazených 1 zdroj s krytem</t>
  </si>
  <si>
    <t>604461476</t>
  </si>
  <si>
    <t>https://podminky.urs.cz/item/CS_URS_2021_02/218203403</t>
  </si>
  <si>
    <t>741122214</t>
  </si>
  <si>
    <t>Montáž kabelů měděných bez ukončení uložených volně nebo v liště plných kulatých (např. CYKY) počtu a průřezu žil 3x25 až 35 mm2</t>
  </si>
  <si>
    <t>-1942332962</t>
  </si>
  <si>
    <t>https://podminky.urs.cz/item/CS_URS_2021_02/741122214</t>
  </si>
  <si>
    <t>22-M</t>
  </si>
  <si>
    <t>Montáže technologických zařízení pro dopravní stavby</t>
  </si>
  <si>
    <t>29</t>
  </si>
  <si>
    <t>220270328</t>
  </si>
  <si>
    <t>Montáž vodiče nebo lana silnoproudého měděného uloženého v trubkovodu nebo v lištách včetně zatažení vodiče do trubek nebo lišt, instalace, manipulace s vodičem, prozvonění a označení, pročištění trubkovodu, otevření a zavření krabic CY, CYA 25,0 mm2</t>
  </si>
  <si>
    <t>1377258421</t>
  </si>
  <si>
    <t>https://podminky.urs.cz/item/CS_URS_2021_02/220270328</t>
  </si>
  <si>
    <t>33836</t>
  </si>
  <si>
    <t>CYA 6 mm2 zelenožlutý</t>
  </si>
  <si>
    <t>562451739</t>
  </si>
  <si>
    <t>31</t>
  </si>
  <si>
    <t>33866</t>
  </si>
  <si>
    <t>CYA 25 mm2</t>
  </si>
  <si>
    <t>-1129896930</t>
  </si>
  <si>
    <t>Objekt5 - VRN</t>
  </si>
  <si>
    <t>HZS - Hodinové zúčtovací sazby</t>
  </si>
  <si>
    <t>VRN - Vedlejší rozpočtové náklady</t>
  </si>
  <si>
    <t xml:space="preserve">    VRN7 - Provozní vlivy</t>
  </si>
  <si>
    <t xml:space="preserve">    VRN9 - Ostatní náklady</t>
  </si>
  <si>
    <t>HZS</t>
  </si>
  <si>
    <t>Hodinové zúčtovací sazby</t>
  </si>
  <si>
    <t>HZS4212</t>
  </si>
  <si>
    <t>Hodinové zúčtovací sazby ostatních profesí revizní a kontrolní činnost revizní technik specialista</t>
  </si>
  <si>
    <t>hod</t>
  </si>
  <si>
    <t>512</t>
  </si>
  <si>
    <t>1888089641</t>
  </si>
  <si>
    <t>https://podminky.urs.cz/item/CS_URS_2021_02/HZS4212</t>
  </si>
  <si>
    <t>Poznámka k položce:
Revize elektro klimatizace, elektroinstalace</t>
  </si>
  <si>
    <t>Vedlejší rozpočtové náklady</t>
  </si>
  <si>
    <t>VRN7</t>
  </si>
  <si>
    <t>Provozní vlivy</t>
  </si>
  <si>
    <t>071103000</t>
  </si>
  <si>
    <t>Provoz investora</t>
  </si>
  <si>
    <t>1024</t>
  </si>
  <si>
    <t>-1418714519</t>
  </si>
  <si>
    <t>https://podminky.urs.cz/item/CS_URS_2021_02/071103000</t>
  </si>
  <si>
    <t>VRN9</t>
  </si>
  <si>
    <t>Ostatní náklady</t>
  </si>
  <si>
    <t>092103001</t>
  </si>
  <si>
    <t>Náklady na zkušební provoz</t>
  </si>
  <si>
    <t>-1082378189</t>
  </si>
  <si>
    <t>https://podminky.urs.cz/item/CS_URS_2021_02/092103001</t>
  </si>
  <si>
    <t>092203000</t>
  </si>
  <si>
    <t>Náklady na zaškolení</t>
  </si>
  <si>
    <t>575734895</t>
  </si>
  <si>
    <t>https://podminky.urs.cz/item/CS_URS_2021_02/092203000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</si>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</sst>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25221" TargetMode="External" /><Relationship Id="rId2" Type="http://schemas.openxmlformats.org/officeDocument/2006/relationships/hyperlink" Target="https://podminky.urs.cz/item/CS_URS_2021_02/971052231" TargetMode="External" /><Relationship Id="rId3" Type="http://schemas.openxmlformats.org/officeDocument/2006/relationships/hyperlink" Target="https://podminky.urs.cz/item/CS_URS_2021_02/971052241" TargetMode="External" /><Relationship Id="rId4" Type="http://schemas.openxmlformats.org/officeDocument/2006/relationships/hyperlink" Target="https://podminky.urs.cz/item/CS_URS_2021_02/971052261" TargetMode="External" /><Relationship Id="rId5" Type="http://schemas.openxmlformats.org/officeDocument/2006/relationships/hyperlink" Target="https://podminky.urs.cz/item/CS_URS_2021_02/997013213" TargetMode="External" /><Relationship Id="rId6" Type="http://schemas.openxmlformats.org/officeDocument/2006/relationships/hyperlink" Target="https://podminky.urs.cz/item/CS_URS_2021_02/997013501" TargetMode="External" /><Relationship Id="rId7" Type="http://schemas.openxmlformats.org/officeDocument/2006/relationships/hyperlink" Target="https://podminky.urs.cz/item/CS_URS_2021_02/997013509" TargetMode="External" /><Relationship Id="rId8" Type="http://schemas.openxmlformats.org/officeDocument/2006/relationships/hyperlink" Target="https://podminky.urs.cz/item/CS_URS_2021_02/997013602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9991001" TargetMode="External" /><Relationship Id="rId2" Type="http://schemas.openxmlformats.org/officeDocument/2006/relationships/hyperlink" Target="https://podminky.urs.cz/item/CS_URS_2021_02/949101111" TargetMode="External" /><Relationship Id="rId3" Type="http://schemas.openxmlformats.org/officeDocument/2006/relationships/hyperlink" Target="https://podminky.urs.cz/item/CS_URS_2021_02/952901111" TargetMode="External" /><Relationship Id="rId4" Type="http://schemas.openxmlformats.org/officeDocument/2006/relationships/hyperlink" Target="https://podminky.urs.cz/item/CS_URS_2021_02/763121457" TargetMode="External" /><Relationship Id="rId5" Type="http://schemas.openxmlformats.org/officeDocument/2006/relationships/hyperlink" Target="https://podminky.urs.cz/item/CS_URS_2021_02/763431001" TargetMode="External" /><Relationship Id="rId6" Type="http://schemas.openxmlformats.org/officeDocument/2006/relationships/hyperlink" Target="https://podminky.urs.cz/item/CS_URS_2021_02/59036010" TargetMode="External" /><Relationship Id="rId7" Type="http://schemas.openxmlformats.org/officeDocument/2006/relationships/hyperlink" Target="https://podminky.urs.cz/item/CS_URS_2021_02/998763402" TargetMode="External" /><Relationship Id="rId8" Type="http://schemas.openxmlformats.org/officeDocument/2006/relationships/hyperlink" Target="https://podminky.urs.cz/item/CS_URS_2021_02/767316311" TargetMode="External" /><Relationship Id="rId9" Type="http://schemas.openxmlformats.org/officeDocument/2006/relationships/hyperlink" Target="https://podminky.urs.cz/item/CS_URS_2021_02/56245352" TargetMode="External" /><Relationship Id="rId10" Type="http://schemas.openxmlformats.org/officeDocument/2006/relationships/hyperlink" Target="https://podminky.urs.cz/item/CS_URS_2021_02/784221101" TargetMode="External" /><Relationship Id="rId11" Type="http://schemas.openxmlformats.org/officeDocument/2006/relationships/hyperlink" Target="https://podminky.urs.cz/item/CS_URS_2021_02/78422113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21171905" TargetMode="External" /><Relationship Id="rId2" Type="http://schemas.openxmlformats.org/officeDocument/2006/relationships/hyperlink" Target="https://podminky.urs.cz/item/CS_URS_2021_02/721171912" TargetMode="External" /><Relationship Id="rId3" Type="http://schemas.openxmlformats.org/officeDocument/2006/relationships/hyperlink" Target="https://podminky.urs.cz/item/CS_URS_2021_02/721174042" TargetMode="External" /><Relationship Id="rId4" Type="http://schemas.openxmlformats.org/officeDocument/2006/relationships/hyperlink" Target="https://podminky.urs.cz/item/CS_URS_2021_02/721290111" TargetMode="External" /><Relationship Id="rId5" Type="http://schemas.openxmlformats.org/officeDocument/2006/relationships/hyperlink" Target="https://podminky.urs.cz/item/CS_URS_2021_02/998721202" TargetMode="External" /><Relationship Id="rId6" Type="http://schemas.openxmlformats.org/officeDocument/2006/relationships/hyperlink" Target="https://podminky.urs.cz/item/CS_URS_2021_02/751791181" TargetMode="External" /><Relationship Id="rId7" Type="http://schemas.openxmlformats.org/officeDocument/2006/relationships/hyperlink" Target="https://podminky.urs.cz/item/CS_URS_2021_02/42975403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25222" TargetMode="External" /><Relationship Id="rId2" Type="http://schemas.openxmlformats.org/officeDocument/2006/relationships/hyperlink" Target="https://podminky.urs.cz/item/CS_URS_2021_02/612325222" TargetMode="External" /><Relationship Id="rId3" Type="http://schemas.openxmlformats.org/officeDocument/2006/relationships/hyperlink" Target="https://podminky.urs.cz/item/CS_URS_2021_02/619991001" TargetMode="External" /><Relationship Id="rId4" Type="http://schemas.openxmlformats.org/officeDocument/2006/relationships/hyperlink" Target="https://podminky.urs.cz/item/CS_URS_2021_02/619991011" TargetMode="External" /><Relationship Id="rId5" Type="http://schemas.openxmlformats.org/officeDocument/2006/relationships/hyperlink" Target="https://podminky.urs.cz/item/CS_URS_2021_02/971052231" TargetMode="External" /><Relationship Id="rId6" Type="http://schemas.openxmlformats.org/officeDocument/2006/relationships/hyperlink" Target="https://podminky.urs.cz/item/CS_URS_2021_02/997013213" TargetMode="External" /><Relationship Id="rId7" Type="http://schemas.openxmlformats.org/officeDocument/2006/relationships/hyperlink" Target="https://podminky.urs.cz/item/CS_URS_2021_02/997013501" TargetMode="External" /><Relationship Id="rId8" Type="http://schemas.openxmlformats.org/officeDocument/2006/relationships/hyperlink" Target="https://podminky.urs.cz/item/CS_URS_2021_02/997013509" TargetMode="External" /><Relationship Id="rId9" Type="http://schemas.openxmlformats.org/officeDocument/2006/relationships/hyperlink" Target="https://podminky.urs.cz/item/CS_URS_2021_02/997013602" TargetMode="External" /><Relationship Id="rId10" Type="http://schemas.openxmlformats.org/officeDocument/2006/relationships/hyperlink" Target="https://podminky.urs.cz/item/CS_URS_2021_02/741110302" TargetMode="External" /><Relationship Id="rId11" Type="http://schemas.openxmlformats.org/officeDocument/2006/relationships/hyperlink" Target="https://podminky.urs.cz/item/CS_URS_2021_02/34571362" TargetMode="External" /><Relationship Id="rId12" Type="http://schemas.openxmlformats.org/officeDocument/2006/relationships/hyperlink" Target="https://podminky.urs.cz/item/CS_URS_2021_02/741110511" TargetMode="External" /><Relationship Id="rId13" Type="http://schemas.openxmlformats.org/officeDocument/2006/relationships/hyperlink" Target="https://podminky.urs.cz/item/CS_URS_2021_02/34571011" TargetMode="External" /><Relationship Id="rId14" Type="http://schemas.openxmlformats.org/officeDocument/2006/relationships/hyperlink" Target="https://podminky.urs.cz/item/CS_URS_2021_02/741110511" TargetMode="External" /><Relationship Id="rId15" Type="http://schemas.openxmlformats.org/officeDocument/2006/relationships/hyperlink" Target="https://podminky.urs.cz/item/CS_URS_2021_02/34571011" TargetMode="External" /><Relationship Id="rId16" Type="http://schemas.openxmlformats.org/officeDocument/2006/relationships/hyperlink" Target="https://podminky.urs.cz/item/CS_URS_2021_02/741110512" TargetMode="External" /><Relationship Id="rId17" Type="http://schemas.openxmlformats.org/officeDocument/2006/relationships/hyperlink" Target="https://podminky.urs.cz/item/CS_URS_2021_02/34571217" TargetMode="External" /><Relationship Id="rId18" Type="http://schemas.openxmlformats.org/officeDocument/2006/relationships/hyperlink" Target="https://podminky.urs.cz/item/CS_URS_2021_02/741112022" TargetMode="External" /><Relationship Id="rId19" Type="http://schemas.openxmlformats.org/officeDocument/2006/relationships/hyperlink" Target="https://podminky.urs.cz/item/CS_URS_2021_02/34571483" TargetMode="External" /><Relationship Id="rId20" Type="http://schemas.openxmlformats.org/officeDocument/2006/relationships/hyperlink" Target="https://podminky.urs.cz/item/CS_URS_2021_02/741124703" TargetMode="External" /><Relationship Id="rId21" Type="http://schemas.openxmlformats.org/officeDocument/2006/relationships/hyperlink" Target="https://podminky.urs.cz/item/CS_URS_2021_02/34143174" TargetMode="External" /><Relationship Id="rId22" Type="http://schemas.openxmlformats.org/officeDocument/2006/relationships/hyperlink" Target="https://podminky.urs.cz/item/CS_URS_2021_02/741130004" TargetMode="External" /><Relationship Id="rId23" Type="http://schemas.openxmlformats.org/officeDocument/2006/relationships/hyperlink" Target="https://podminky.urs.cz/item/CS_URS_2021_02/741210002" TargetMode="External" /><Relationship Id="rId24" Type="http://schemas.openxmlformats.org/officeDocument/2006/relationships/hyperlink" Target="https://podminky.urs.cz/item/CS_URS_2021_02/741231012" TargetMode="External" /><Relationship Id="rId25" Type="http://schemas.openxmlformats.org/officeDocument/2006/relationships/hyperlink" Target="https://podminky.urs.cz/item/CS_URS_2021_02/741910401" TargetMode="External" /><Relationship Id="rId26" Type="http://schemas.openxmlformats.org/officeDocument/2006/relationships/hyperlink" Target="https://podminky.urs.cz/item/CS_URS_2021_02/210203403" TargetMode="External" /><Relationship Id="rId27" Type="http://schemas.openxmlformats.org/officeDocument/2006/relationships/hyperlink" Target="https://podminky.urs.cz/item/CS_URS_2021_02/210812011" TargetMode="External" /><Relationship Id="rId28" Type="http://schemas.openxmlformats.org/officeDocument/2006/relationships/hyperlink" Target="https://podminky.urs.cz/item/CS_URS_2021_02/34111261" TargetMode="External" /><Relationship Id="rId29" Type="http://schemas.openxmlformats.org/officeDocument/2006/relationships/hyperlink" Target="https://podminky.urs.cz/item/CS_URS_2021_02/34111269" TargetMode="External" /><Relationship Id="rId30" Type="http://schemas.openxmlformats.org/officeDocument/2006/relationships/hyperlink" Target="https://podminky.urs.cz/item/CS_URS_2021_02/218203403" TargetMode="External" /><Relationship Id="rId31" Type="http://schemas.openxmlformats.org/officeDocument/2006/relationships/hyperlink" Target="https://podminky.urs.cz/item/CS_URS_2021_02/741122214" TargetMode="External" /><Relationship Id="rId32" Type="http://schemas.openxmlformats.org/officeDocument/2006/relationships/hyperlink" Target="https://podminky.urs.cz/item/CS_URS_2021_02/220270328" TargetMode="External" /><Relationship Id="rId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HZS4212" TargetMode="External" /><Relationship Id="rId2" Type="http://schemas.openxmlformats.org/officeDocument/2006/relationships/hyperlink" Target="https://podminky.urs.cz/item/CS_URS_2021_02/071103000" TargetMode="External" /><Relationship Id="rId3" Type="http://schemas.openxmlformats.org/officeDocument/2006/relationships/hyperlink" Target="https://podminky.urs.cz/item/CS_URS_2021_02/092103001" TargetMode="External" /><Relationship Id="rId4" Type="http://schemas.openxmlformats.org/officeDocument/2006/relationships/hyperlink" Target="https://podminky.urs.cz/item/CS_URS_2021_02/092203000" TargetMode="External" /><Relationship Id="rId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26" t="s">
        <v>14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1"/>
      <c r="AQ5" s="21"/>
      <c r="AR5" s="19"/>
      <c r="BE5" s="32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28" t="s">
        <v>17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1"/>
      <c r="AQ6" s="21"/>
      <c r="AR6" s="19"/>
      <c r="BE6" s="32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2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/>
      <c r="AO8" s="21"/>
      <c r="AP8" s="21"/>
      <c r="AQ8" s="21"/>
      <c r="AR8" s="19"/>
      <c r="BE8" s="32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2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32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32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2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324"/>
      <c r="BS13" s="16" t="s">
        <v>6</v>
      </c>
    </row>
    <row r="14" spans="2:71" ht="12">
      <c r="B14" s="20"/>
      <c r="C14" s="21"/>
      <c r="D14" s="21"/>
      <c r="E14" s="329" t="s">
        <v>29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32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2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324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32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2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324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324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24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24"/>
    </row>
    <row r="23" spans="2:57" s="1" customFormat="1" ht="47.25" customHeight="1">
      <c r="B23" s="20"/>
      <c r="C23" s="21"/>
      <c r="D23" s="21"/>
      <c r="E23" s="331" t="s">
        <v>35</v>
      </c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21"/>
      <c r="AP23" s="21"/>
      <c r="AQ23" s="21"/>
      <c r="AR23" s="19"/>
      <c r="BE23" s="32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2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24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32">
        <f>ROUND(AG54,2)</f>
        <v>0</v>
      </c>
      <c r="AL26" s="333"/>
      <c r="AM26" s="333"/>
      <c r="AN26" s="333"/>
      <c r="AO26" s="333"/>
      <c r="AP26" s="35"/>
      <c r="AQ26" s="35"/>
      <c r="AR26" s="38"/>
      <c r="BE26" s="32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24"/>
    </row>
    <row r="28" spans="1:57" s="2" customFormat="1" ht="1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34" t="s">
        <v>37</v>
      </c>
      <c r="M28" s="334"/>
      <c r="N28" s="334"/>
      <c r="O28" s="334"/>
      <c r="P28" s="334"/>
      <c r="Q28" s="35"/>
      <c r="R28" s="35"/>
      <c r="S28" s="35"/>
      <c r="T28" s="35"/>
      <c r="U28" s="35"/>
      <c r="V28" s="35"/>
      <c r="W28" s="334" t="s">
        <v>38</v>
      </c>
      <c r="X28" s="334"/>
      <c r="Y28" s="334"/>
      <c r="Z28" s="334"/>
      <c r="AA28" s="334"/>
      <c r="AB28" s="334"/>
      <c r="AC28" s="334"/>
      <c r="AD28" s="334"/>
      <c r="AE28" s="334"/>
      <c r="AF28" s="35"/>
      <c r="AG28" s="35"/>
      <c r="AH28" s="35"/>
      <c r="AI28" s="35"/>
      <c r="AJ28" s="35"/>
      <c r="AK28" s="334" t="s">
        <v>39</v>
      </c>
      <c r="AL28" s="334"/>
      <c r="AM28" s="334"/>
      <c r="AN28" s="334"/>
      <c r="AO28" s="334"/>
      <c r="AP28" s="35"/>
      <c r="AQ28" s="35"/>
      <c r="AR28" s="38"/>
      <c r="BE28" s="324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337">
        <v>0.21</v>
      </c>
      <c r="M29" s="336"/>
      <c r="N29" s="336"/>
      <c r="O29" s="336"/>
      <c r="P29" s="336"/>
      <c r="Q29" s="40"/>
      <c r="R29" s="40"/>
      <c r="S29" s="40"/>
      <c r="T29" s="40"/>
      <c r="U29" s="40"/>
      <c r="V29" s="40"/>
      <c r="W29" s="335">
        <f>ROUND(AZ54,2)</f>
        <v>0</v>
      </c>
      <c r="X29" s="336"/>
      <c r="Y29" s="336"/>
      <c r="Z29" s="336"/>
      <c r="AA29" s="336"/>
      <c r="AB29" s="336"/>
      <c r="AC29" s="336"/>
      <c r="AD29" s="336"/>
      <c r="AE29" s="336"/>
      <c r="AF29" s="40"/>
      <c r="AG29" s="40"/>
      <c r="AH29" s="40"/>
      <c r="AI29" s="40"/>
      <c r="AJ29" s="40"/>
      <c r="AK29" s="335">
        <f>ROUND(AV54,2)</f>
        <v>0</v>
      </c>
      <c r="AL29" s="336"/>
      <c r="AM29" s="336"/>
      <c r="AN29" s="336"/>
      <c r="AO29" s="336"/>
      <c r="AP29" s="40"/>
      <c r="AQ29" s="40"/>
      <c r="AR29" s="41"/>
      <c r="BE29" s="325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337">
        <v>0.15</v>
      </c>
      <c r="M30" s="336"/>
      <c r="N30" s="336"/>
      <c r="O30" s="336"/>
      <c r="P30" s="336"/>
      <c r="Q30" s="40"/>
      <c r="R30" s="40"/>
      <c r="S30" s="40"/>
      <c r="T30" s="40"/>
      <c r="U30" s="40"/>
      <c r="V30" s="40"/>
      <c r="W30" s="335">
        <f>ROUND(BA54,2)</f>
        <v>0</v>
      </c>
      <c r="X30" s="336"/>
      <c r="Y30" s="336"/>
      <c r="Z30" s="336"/>
      <c r="AA30" s="336"/>
      <c r="AB30" s="336"/>
      <c r="AC30" s="336"/>
      <c r="AD30" s="336"/>
      <c r="AE30" s="336"/>
      <c r="AF30" s="40"/>
      <c r="AG30" s="40"/>
      <c r="AH30" s="40"/>
      <c r="AI30" s="40"/>
      <c r="AJ30" s="40"/>
      <c r="AK30" s="335">
        <f>ROUND(AW54,2)</f>
        <v>0</v>
      </c>
      <c r="AL30" s="336"/>
      <c r="AM30" s="336"/>
      <c r="AN30" s="336"/>
      <c r="AO30" s="336"/>
      <c r="AP30" s="40"/>
      <c r="AQ30" s="40"/>
      <c r="AR30" s="41"/>
      <c r="BE30" s="325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337">
        <v>0.21</v>
      </c>
      <c r="M31" s="336"/>
      <c r="N31" s="336"/>
      <c r="O31" s="336"/>
      <c r="P31" s="336"/>
      <c r="Q31" s="40"/>
      <c r="R31" s="40"/>
      <c r="S31" s="40"/>
      <c r="T31" s="40"/>
      <c r="U31" s="40"/>
      <c r="V31" s="40"/>
      <c r="W31" s="335">
        <f>ROUND(BB54,2)</f>
        <v>0</v>
      </c>
      <c r="X31" s="336"/>
      <c r="Y31" s="336"/>
      <c r="Z31" s="336"/>
      <c r="AA31" s="336"/>
      <c r="AB31" s="336"/>
      <c r="AC31" s="336"/>
      <c r="AD31" s="336"/>
      <c r="AE31" s="336"/>
      <c r="AF31" s="40"/>
      <c r="AG31" s="40"/>
      <c r="AH31" s="40"/>
      <c r="AI31" s="40"/>
      <c r="AJ31" s="40"/>
      <c r="AK31" s="335">
        <v>0</v>
      </c>
      <c r="AL31" s="336"/>
      <c r="AM31" s="336"/>
      <c r="AN31" s="336"/>
      <c r="AO31" s="336"/>
      <c r="AP31" s="40"/>
      <c r="AQ31" s="40"/>
      <c r="AR31" s="41"/>
      <c r="BE31" s="325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337">
        <v>0.15</v>
      </c>
      <c r="M32" s="336"/>
      <c r="N32" s="336"/>
      <c r="O32" s="336"/>
      <c r="P32" s="336"/>
      <c r="Q32" s="40"/>
      <c r="R32" s="40"/>
      <c r="S32" s="40"/>
      <c r="T32" s="40"/>
      <c r="U32" s="40"/>
      <c r="V32" s="40"/>
      <c r="W32" s="335">
        <f>ROUND(BC54,2)</f>
        <v>0</v>
      </c>
      <c r="X32" s="336"/>
      <c r="Y32" s="336"/>
      <c r="Z32" s="336"/>
      <c r="AA32" s="336"/>
      <c r="AB32" s="336"/>
      <c r="AC32" s="336"/>
      <c r="AD32" s="336"/>
      <c r="AE32" s="336"/>
      <c r="AF32" s="40"/>
      <c r="AG32" s="40"/>
      <c r="AH32" s="40"/>
      <c r="AI32" s="40"/>
      <c r="AJ32" s="40"/>
      <c r="AK32" s="335">
        <v>0</v>
      </c>
      <c r="AL32" s="336"/>
      <c r="AM32" s="336"/>
      <c r="AN32" s="336"/>
      <c r="AO32" s="336"/>
      <c r="AP32" s="40"/>
      <c r="AQ32" s="40"/>
      <c r="AR32" s="41"/>
      <c r="BE32" s="325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337">
        <v>0</v>
      </c>
      <c r="M33" s="336"/>
      <c r="N33" s="336"/>
      <c r="O33" s="336"/>
      <c r="P33" s="336"/>
      <c r="Q33" s="40"/>
      <c r="R33" s="40"/>
      <c r="S33" s="40"/>
      <c r="T33" s="40"/>
      <c r="U33" s="40"/>
      <c r="V33" s="40"/>
      <c r="W33" s="335">
        <f>ROUND(BD54,2)</f>
        <v>0</v>
      </c>
      <c r="X33" s="336"/>
      <c r="Y33" s="336"/>
      <c r="Z33" s="336"/>
      <c r="AA33" s="336"/>
      <c r="AB33" s="336"/>
      <c r="AC33" s="336"/>
      <c r="AD33" s="336"/>
      <c r="AE33" s="336"/>
      <c r="AF33" s="40"/>
      <c r="AG33" s="40"/>
      <c r="AH33" s="40"/>
      <c r="AI33" s="40"/>
      <c r="AJ33" s="40"/>
      <c r="AK33" s="335">
        <v>0</v>
      </c>
      <c r="AL33" s="336"/>
      <c r="AM33" s="336"/>
      <c r="AN33" s="336"/>
      <c r="AO33" s="33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341" t="s">
        <v>48</v>
      </c>
      <c r="Y35" s="339"/>
      <c r="Z35" s="339"/>
      <c r="AA35" s="339"/>
      <c r="AB35" s="339"/>
      <c r="AC35" s="44"/>
      <c r="AD35" s="44"/>
      <c r="AE35" s="44"/>
      <c r="AF35" s="44"/>
      <c r="AG35" s="44"/>
      <c r="AH35" s="44"/>
      <c r="AI35" s="44"/>
      <c r="AJ35" s="44"/>
      <c r="AK35" s="338">
        <f>SUM(AK26:AK33)</f>
        <v>0</v>
      </c>
      <c r="AL35" s="339"/>
      <c r="AM35" s="339"/>
      <c r="AN35" s="339"/>
      <c r="AO35" s="340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I01011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3" t="str">
        <f>K6</f>
        <v>Ohlomouc hl.n. VB - klimatizace pracoviště CTD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Olomouc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5" t="str">
        <f>IF(AN8="","",AN8)</f>
        <v/>
      </c>
      <c r="AN47" s="30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6" t="str">
        <f>IF(E17="","",E17)</f>
        <v xml:space="preserve"> </v>
      </c>
      <c r="AN49" s="307"/>
      <c r="AO49" s="307"/>
      <c r="AP49" s="307"/>
      <c r="AQ49" s="35"/>
      <c r="AR49" s="38"/>
      <c r="AS49" s="308" t="s">
        <v>50</v>
      </c>
      <c r="AT49" s="30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6" t="str">
        <f>IF(E20="","",E20)</f>
        <v>Turek</v>
      </c>
      <c r="AN50" s="307"/>
      <c r="AO50" s="307"/>
      <c r="AP50" s="307"/>
      <c r="AQ50" s="35"/>
      <c r="AR50" s="38"/>
      <c r="AS50" s="310"/>
      <c r="AT50" s="31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2"/>
      <c r="AT51" s="31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4" t="s">
        <v>51</v>
      </c>
      <c r="D52" s="315"/>
      <c r="E52" s="315"/>
      <c r="F52" s="315"/>
      <c r="G52" s="315"/>
      <c r="H52" s="65"/>
      <c r="I52" s="317" t="s">
        <v>52</v>
      </c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6" t="s">
        <v>53</v>
      </c>
      <c r="AH52" s="315"/>
      <c r="AI52" s="315"/>
      <c r="AJ52" s="315"/>
      <c r="AK52" s="315"/>
      <c r="AL52" s="315"/>
      <c r="AM52" s="315"/>
      <c r="AN52" s="317" t="s">
        <v>54</v>
      </c>
      <c r="AO52" s="315"/>
      <c r="AP52" s="315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1">
        <f>ROUND(SUM(AG55:AG59),2)</f>
        <v>0</v>
      </c>
      <c r="AH54" s="321"/>
      <c r="AI54" s="321"/>
      <c r="AJ54" s="321"/>
      <c r="AK54" s="321"/>
      <c r="AL54" s="321"/>
      <c r="AM54" s="321"/>
      <c r="AN54" s="322">
        <f aca="true" t="shared" si="0" ref="AN54:AN59">SUM(AG54,AT54)</f>
        <v>0</v>
      </c>
      <c r="AO54" s="322"/>
      <c r="AP54" s="322"/>
      <c r="AQ54" s="77" t="s">
        <v>19</v>
      </c>
      <c r="AR54" s="78"/>
      <c r="AS54" s="79">
        <f>ROUND(SUM(AS55:AS59),2)</f>
        <v>0</v>
      </c>
      <c r="AT54" s="80">
        <f aca="true" t="shared" si="1" ref="AT54:AT59">ROUND(SUM(AV54:AW54),2)</f>
        <v>0</v>
      </c>
      <c r="AU54" s="81">
        <f>ROUND(SUM(AU55:AU59),5)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ROUND(SUM(AZ55:AZ59),2)</f>
        <v>0</v>
      </c>
      <c r="BA54" s="80">
        <f>ROUND(SUM(BA55:BA59),2)</f>
        <v>0</v>
      </c>
      <c r="BB54" s="80">
        <f>ROUND(SUM(BB55:BB59),2)</f>
        <v>0</v>
      </c>
      <c r="BC54" s="80">
        <f>ROUND(SUM(BC55:BC59),2)</f>
        <v>0</v>
      </c>
      <c r="BD54" s="82">
        <f>ROUND(SUM(BD55:BD59),2)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16.5" customHeight="1">
      <c r="A55" s="85" t="s">
        <v>74</v>
      </c>
      <c r="B55" s="86"/>
      <c r="C55" s="87"/>
      <c r="D55" s="318" t="s">
        <v>75</v>
      </c>
      <c r="E55" s="318"/>
      <c r="F55" s="318"/>
      <c r="G55" s="318"/>
      <c r="H55" s="318"/>
      <c r="I55" s="88"/>
      <c r="J55" s="318" t="s">
        <v>76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9">
        <f>'Objekt1 - Klimatizace'!J30</f>
        <v>0</v>
      </c>
      <c r="AH55" s="320"/>
      <c r="AI55" s="320"/>
      <c r="AJ55" s="320"/>
      <c r="AK55" s="320"/>
      <c r="AL55" s="320"/>
      <c r="AM55" s="320"/>
      <c r="AN55" s="319">
        <f t="shared" si="0"/>
        <v>0</v>
      </c>
      <c r="AO55" s="320"/>
      <c r="AP55" s="320"/>
      <c r="AQ55" s="89" t="s">
        <v>77</v>
      </c>
      <c r="AR55" s="90"/>
      <c r="AS55" s="91">
        <v>0</v>
      </c>
      <c r="AT55" s="92">
        <f t="shared" si="1"/>
        <v>0</v>
      </c>
      <c r="AU55" s="93">
        <f>'Objekt1 - Klimatizace'!P91</f>
        <v>0</v>
      </c>
      <c r="AV55" s="92">
        <f>'Objekt1 - Klimatizace'!J33</f>
        <v>0</v>
      </c>
      <c r="AW55" s="92">
        <f>'Objekt1 - Klimatizace'!J34</f>
        <v>0</v>
      </c>
      <c r="AX55" s="92">
        <f>'Objekt1 - Klimatizace'!J35</f>
        <v>0</v>
      </c>
      <c r="AY55" s="92">
        <f>'Objekt1 - Klimatizace'!J36</f>
        <v>0</v>
      </c>
      <c r="AZ55" s="92">
        <f>'Objekt1 - Klimatizace'!F33</f>
        <v>0</v>
      </c>
      <c r="BA55" s="92">
        <f>'Objekt1 - Klimatizace'!F34</f>
        <v>0</v>
      </c>
      <c r="BB55" s="92">
        <f>'Objekt1 - Klimatizace'!F35</f>
        <v>0</v>
      </c>
      <c r="BC55" s="92">
        <f>'Objekt1 - Klimatizace'!F36</f>
        <v>0</v>
      </c>
      <c r="BD55" s="94">
        <f>'Objekt1 - Klimatizace'!F37</f>
        <v>0</v>
      </c>
      <c r="BT55" s="95" t="s">
        <v>78</v>
      </c>
      <c r="BV55" s="95" t="s">
        <v>72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6.5" customHeight="1">
      <c r="A56" s="85" t="s">
        <v>74</v>
      </c>
      <c r="B56" s="86"/>
      <c r="C56" s="87"/>
      <c r="D56" s="318" t="s">
        <v>81</v>
      </c>
      <c r="E56" s="318"/>
      <c r="F56" s="318"/>
      <c r="G56" s="318"/>
      <c r="H56" s="318"/>
      <c r="I56" s="88"/>
      <c r="J56" s="318" t="s">
        <v>82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9">
        <f>'Objekt2 - Podhledy'!J30</f>
        <v>0</v>
      </c>
      <c r="AH56" s="320"/>
      <c r="AI56" s="320"/>
      <c r="AJ56" s="320"/>
      <c r="AK56" s="320"/>
      <c r="AL56" s="320"/>
      <c r="AM56" s="320"/>
      <c r="AN56" s="319">
        <f t="shared" si="0"/>
        <v>0</v>
      </c>
      <c r="AO56" s="320"/>
      <c r="AP56" s="320"/>
      <c r="AQ56" s="89" t="s">
        <v>77</v>
      </c>
      <c r="AR56" s="90"/>
      <c r="AS56" s="91">
        <v>0</v>
      </c>
      <c r="AT56" s="92">
        <f t="shared" si="1"/>
        <v>0</v>
      </c>
      <c r="AU56" s="93">
        <f>'Objekt2 - Podhledy'!P86</f>
        <v>0</v>
      </c>
      <c r="AV56" s="92">
        <f>'Objekt2 - Podhledy'!J33</f>
        <v>0</v>
      </c>
      <c r="AW56" s="92">
        <f>'Objekt2 - Podhledy'!J34</f>
        <v>0</v>
      </c>
      <c r="AX56" s="92">
        <f>'Objekt2 - Podhledy'!J35</f>
        <v>0</v>
      </c>
      <c r="AY56" s="92">
        <f>'Objekt2 - Podhledy'!J36</f>
        <v>0</v>
      </c>
      <c r="AZ56" s="92">
        <f>'Objekt2 - Podhledy'!F33</f>
        <v>0</v>
      </c>
      <c r="BA56" s="92">
        <f>'Objekt2 - Podhledy'!F34</f>
        <v>0</v>
      </c>
      <c r="BB56" s="92">
        <f>'Objekt2 - Podhledy'!F35</f>
        <v>0</v>
      </c>
      <c r="BC56" s="92">
        <f>'Objekt2 - Podhledy'!F36</f>
        <v>0</v>
      </c>
      <c r="BD56" s="94">
        <f>'Objekt2 - Podhledy'!F37</f>
        <v>0</v>
      </c>
      <c r="BT56" s="95" t="s">
        <v>78</v>
      </c>
      <c r="BV56" s="95" t="s">
        <v>72</v>
      </c>
      <c r="BW56" s="95" t="s">
        <v>83</v>
      </c>
      <c r="BX56" s="95" t="s">
        <v>5</v>
      </c>
      <c r="CL56" s="95" t="s">
        <v>19</v>
      </c>
      <c r="CM56" s="95" t="s">
        <v>80</v>
      </c>
    </row>
    <row r="57" spans="1:91" s="7" customFormat="1" ht="16.5" customHeight="1">
      <c r="A57" s="85" t="s">
        <v>74</v>
      </c>
      <c r="B57" s="86"/>
      <c r="C57" s="87"/>
      <c r="D57" s="318" t="s">
        <v>84</v>
      </c>
      <c r="E57" s="318"/>
      <c r="F57" s="318"/>
      <c r="G57" s="318"/>
      <c r="H57" s="318"/>
      <c r="I57" s="88"/>
      <c r="J57" s="318" t="s">
        <v>85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9">
        <f>'Objekt3 - ZTI'!J30</f>
        <v>0</v>
      </c>
      <c r="AH57" s="320"/>
      <c r="AI57" s="320"/>
      <c r="AJ57" s="320"/>
      <c r="AK57" s="320"/>
      <c r="AL57" s="320"/>
      <c r="AM57" s="320"/>
      <c r="AN57" s="319">
        <f t="shared" si="0"/>
        <v>0</v>
      </c>
      <c r="AO57" s="320"/>
      <c r="AP57" s="320"/>
      <c r="AQ57" s="89" t="s">
        <v>77</v>
      </c>
      <c r="AR57" s="90"/>
      <c r="AS57" s="91">
        <v>0</v>
      </c>
      <c r="AT57" s="92">
        <f t="shared" si="1"/>
        <v>0</v>
      </c>
      <c r="AU57" s="93">
        <f>'Objekt3 - ZTI'!P82</f>
        <v>0</v>
      </c>
      <c r="AV57" s="92">
        <f>'Objekt3 - ZTI'!J33</f>
        <v>0</v>
      </c>
      <c r="AW57" s="92">
        <f>'Objekt3 - ZTI'!J34</f>
        <v>0</v>
      </c>
      <c r="AX57" s="92">
        <f>'Objekt3 - ZTI'!J35</f>
        <v>0</v>
      </c>
      <c r="AY57" s="92">
        <f>'Objekt3 - ZTI'!J36</f>
        <v>0</v>
      </c>
      <c r="AZ57" s="92">
        <f>'Objekt3 - ZTI'!F33</f>
        <v>0</v>
      </c>
      <c r="BA57" s="92">
        <f>'Objekt3 - ZTI'!F34</f>
        <v>0</v>
      </c>
      <c r="BB57" s="92">
        <f>'Objekt3 - ZTI'!F35</f>
        <v>0</v>
      </c>
      <c r="BC57" s="92">
        <f>'Objekt3 - ZTI'!F36</f>
        <v>0</v>
      </c>
      <c r="BD57" s="94">
        <f>'Objekt3 - ZTI'!F37</f>
        <v>0</v>
      </c>
      <c r="BT57" s="95" t="s">
        <v>78</v>
      </c>
      <c r="BV57" s="95" t="s">
        <v>72</v>
      </c>
      <c r="BW57" s="95" t="s">
        <v>86</v>
      </c>
      <c r="BX57" s="95" t="s">
        <v>5</v>
      </c>
      <c r="CL57" s="95" t="s">
        <v>19</v>
      </c>
      <c r="CM57" s="95" t="s">
        <v>80</v>
      </c>
    </row>
    <row r="58" spans="1:91" s="7" customFormat="1" ht="16.5" customHeight="1">
      <c r="A58" s="85" t="s">
        <v>74</v>
      </c>
      <c r="B58" s="86"/>
      <c r="C58" s="87"/>
      <c r="D58" s="318" t="s">
        <v>87</v>
      </c>
      <c r="E58" s="318"/>
      <c r="F58" s="318"/>
      <c r="G58" s="318"/>
      <c r="H58" s="318"/>
      <c r="I58" s="88"/>
      <c r="J58" s="318" t="s">
        <v>88</v>
      </c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9">
        <f>'Objekt4 - Elektroinstalace'!J30</f>
        <v>0</v>
      </c>
      <c r="AH58" s="320"/>
      <c r="AI58" s="320"/>
      <c r="AJ58" s="320"/>
      <c r="AK58" s="320"/>
      <c r="AL58" s="320"/>
      <c r="AM58" s="320"/>
      <c r="AN58" s="319">
        <f t="shared" si="0"/>
        <v>0</v>
      </c>
      <c r="AO58" s="320"/>
      <c r="AP58" s="320"/>
      <c r="AQ58" s="89" t="s">
        <v>77</v>
      </c>
      <c r="AR58" s="90"/>
      <c r="AS58" s="91">
        <v>0</v>
      </c>
      <c r="AT58" s="92">
        <f t="shared" si="1"/>
        <v>0</v>
      </c>
      <c r="AU58" s="93">
        <f>'Objekt4 - Elektroinstalace'!P88</f>
        <v>0</v>
      </c>
      <c r="AV58" s="92">
        <f>'Objekt4 - Elektroinstalace'!J33</f>
        <v>0</v>
      </c>
      <c r="AW58" s="92">
        <f>'Objekt4 - Elektroinstalace'!J34</f>
        <v>0</v>
      </c>
      <c r="AX58" s="92">
        <f>'Objekt4 - Elektroinstalace'!J35</f>
        <v>0</v>
      </c>
      <c r="AY58" s="92">
        <f>'Objekt4 - Elektroinstalace'!J36</f>
        <v>0</v>
      </c>
      <c r="AZ58" s="92">
        <f>'Objekt4 - Elektroinstalace'!F33</f>
        <v>0</v>
      </c>
      <c r="BA58" s="92">
        <f>'Objekt4 - Elektroinstalace'!F34</f>
        <v>0</v>
      </c>
      <c r="BB58" s="92">
        <f>'Objekt4 - Elektroinstalace'!F35</f>
        <v>0</v>
      </c>
      <c r="BC58" s="92">
        <f>'Objekt4 - Elektroinstalace'!F36</f>
        <v>0</v>
      </c>
      <c r="BD58" s="94">
        <f>'Objekt4 - Elektroinstalace'!F37</f>
        <v>0</v>
      </c>
      <c r="BT58" s="95" t="s">
        <v>78</v>
      </c>
      <c r="BV58" s="95" t="s">
        <v>72</v>
      </c>
      <c r="BW58" s="95" t="s">
        <v>89</v>
      </c>
      <c r="BX58" s="95" t="s">
        <v>5</v>
      </c>
      <c r="CL58" s="95" t="s">
        <v>19</v>
      </c>
      <c r="CM58" s="95" t="s">
        <v>80</v>
      </c>
    </row>
    <row r="59" spans="1:91" s="7" customFormat="1" ht="16.5" customHeight="1">
      <c r="A59" s="85" t="s">
        <v>74</v>
      </c>
      <c r="B59" s="86"/>
      <c r="C59" s="87"/>
      <c r="D59" s="318" t="s">
        <v>90</v>
      </c>
      <c r="E59" s="318"/>
      <c r="F59" s="318"/>
      <c r="G59" s="318"/>
      <c r="H59" s="318"/>
      <c r="I59" s="88"/>
      <c r="J59" s="318" t="s">
        <v>91</v>
      </c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9">
        <f>'Objekt5 - VRN'!J30</f>
        <v>0</v>
      </c>
      <c r="AH59" s="320"/>
      <c r="AI59" s="320"/>
      <c r="AJ59" s="320"/>
      <c r="AK59" s="320"/>
      <c r="AL59" s="320"/>
      <c r="AM59" s="320"/>
      <c r="AN59" s="319">
        <f t="shared" si="0"/>
        <v>0</v>
      </c>
      <c r="AO59" s="320"/>
      <c r="AP59" s="320"/>
      <c r="AQ59" s="89" t="s">
        <v>77</v>
      </c>
      <c r="AR59" s="90"/>
      <c r="AS59" s="96">
        <v>0</v>
      </c>
      <c r="AT59" s="97">
        <f t="shared" si="1"/>
        <v>0</v>
      </c>
      <c r="AU59" s="98">
        <f>'Objekt5 - VRN'!P83</f>
        <v>0</v>
      </c>
      <c r="AV59" s="97">
        <f>'Objekt5 - VRN'!J33</f>
        <v>0</v>
      </c>
      <c r="AW59" s="97">
        <f>'Objekt5 - VRN'!J34</f>
        <v>0</v>
      </c>
      <c r="AX59" s="97">
        <f>'Objekt5 - VRN'!J35</f>
        <v>0</v>
      </c>
      <c r="AY59" s="97">
        <f>'Objekt5 - VRN'!J36</f>
        <v>0</v>
      </c>
      <c r="AZ59" s="97">
        <f>'Objekt5 - VRN'!F33</f>
        <v>0</v>
      </c>
      <c r="BA59" s="97">
        <f>'Objekt5 - VRN'!F34</f>
        <v>0</v>
      </c>
      <c r="BB59" s="97">
        <f>'Objekt5 - VRN'!F35</f>
        <v>0</v>
      </c>
      <c r="BC59" s="97">
        <f>'Objekt5 - VRN'!F36</f>
        <v>0</v>
      </c>
      <c r="BD59" s="99">
        <f>'Objekt5 - VRN'!F37</f>
        <v>0</v>
      </c>
      <c r="BT59" s="95" t="s">
        <v>78</v>
      </c>
      <c r="BV59" s="95" t="s">
        <v>72</v>
      </c>
      <c r="BW59" s="95" t="s">
        <v>92</v>
      </c>
      <c r="BX59" s="95" t="s">
        <v>5</v>
      </c>
      <c r="CL59" s="95" t="s">
        <v>19</v>
      </c>
      <c r="CM59" s="95" t="s">
        <v>80</v>
      </c>
    </row>
    <row r="60" spans="1:57" s="2" customFormat="1" ht="30" customHeight="1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8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2" customFormat="1" ht="6.95" customHeight="1">
      <c r="A61" s="33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38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sheetProtection algorithmName="SHA-512" hashValue="KmbHGNwDfEaqMvCcJRmbmUecwpAJETLpdFEMNo4a2k706k1GiwGVb7KcwaF7Xx6LVKKU6wEslu3zdMrJKyKTAw==" saltValue="pG2XhS1zFpVXhUuTmrsKHGj24VeuPh7MlH3AAsz6XOIQeXyqO/6uefzYCXzMnBLED+qZKFSHLBb2hQjE+MBOb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Objekt1 - Klimatizace'!C2" display="/"/>
    <hyperlink ref="A56" location="'Objekt2 - Podhledy'!C2" display="/"/>
    <hyperlink ref="A57" location="'Objekt3 - ZTI'!C2" display="/"/>
    <hyperlink ref="A58" location="'Objekt4 - Elektroinstalace'!C2" display="/"/>
    <hyperlink ref="A59" location="'Objekt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6" t="s">
        <v>79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93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43" t="str">
        <f>'Rekapitulace stavby'!K6</f>
        <v>Ohlomouc hl.n. VB - klimatizace pracoviště CTD</v>
      </c>
      <c r="F7" s="344"/>
      <c r="G7" s="344"/>
      <c r="H7" s="344"/>
      <c r="L7" s="19"/>
    </row>
    <row r="8" spans="1:31" s="2" customFormat="1" ht="12" customHeight="1">
      <c r="A8" s="33"/>
      <c r="B8" s="38"/>
      <c r="C8" s="33"/>
      <c r="D8" s="104" t="s">
        <v>94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95</v>
      </c>
      <c r="F9" s="346"/>
      <c r="G9" s="346"/>
      <c r="H9" s="34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26</v>
      </c>
      <c r="G12" s="33"/>
      <c r="H12" s="33"/>
      <c r="I12" s="104" t="s">
        <v>23</v>
      </c>
      <c r="J12" s="107">
        <f>'Rekapitulace stavby'!AN8</f>
        <v>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>Turek</v>
      </c>
      <c r="F24" s="33"/>
      <c r="G24" s="33"/>
      <c r="H24" s="33"/>
      <c r="I24" s="104" t="s">
        <v>27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9" t="s">
        <v>19</v>
      </c>
      <c r="F27" s="349"/>
      <c r="G27" s="349"/>
      <c r="H27" s="34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ROUND(J91,2)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ROUND((SUM(BE91:BE160)),2)</f>
        <v>0</v>
      </c>
      <c r="G33" s="33"/>
      <c r="H33" s="33"/>
      <c r="I33" s="117">
        <v>0.21</v>
      </c>
      <c r="J33" s="116">
        <f>ROUND(((SUM(BE91:BE160))*I33),2)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ROUND((SUM(BF91:BF160)),2)</f>
        <v>0</v>
      </c>
      <c r="G34" s="33"/>
      <c r="H34" s="33"/>
      <c r="I34" s="117">
        <v>0.15</v>
      </c>
      <c r="J34" s="116">
        <f>ROUND(((SUM(BF91:BF160))*I34),2)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ROUND((SUM(BG91:BG160)),2)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ROUND((SUM(BH91:BH160)),2)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ROUND((SUM(BI91:BI160)),2)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50" t="str">
        <f>E7</f>
        <v>Ohlomouc hl.n. VB - klimatizace pracoviště CTD</v>
      </c>
      <c r="F48" s="351"/>
      <c r="G48" s="351"/>
      <c r="H48" s="35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3" t="str">
        <f>E9</f>
        <v>Objekt1 - Klimatizace</v>
      </c>
      <c r="F50" s="352"/>
      <c r="G50" s="352"/>
      <c r="H50" s="35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>
        <f>IF(J12="","",J12)</f>
        <v>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Turek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97</v>
      </c>
      <c r="D57" s="130"/>
      <c r="E57" s="130"/>
      <c r="F57" s="130"/>
      <c r="G57" s="130"/>
      <c r="H57" s="130"/>
      <c r="I57" s="130"/>
      <c r="J57" s="131" t="s">
        <v>98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J91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99</v>
      </c>
    </row>
    <row r="60" spans="2:12" s="9" customFormat="1" ht="24.95" customHeight="1">
      <c r="B60" s="133"/>
      <c r="C60" s="134"/>
      <c r="D60" s="135" t="s">
        <v>100</v>
      </c>
      <c r="E60" s="136"/>
      <c r="F60" s="136"/>
      <c r="G60" s="136"/>
      <c r="H60" s="136"/>
      <c r="I60" s="136"/>
      <c r="J60" s="137">
        <f>J92</f>
        <v>0</v>
      </c>
      <c r="K60" s="134"/>
      <c r="L60" s="138"/>
    </row>
    <row r="61" spans="2:12" s="10" customFormat="1" ht="19.9" customHeight="1">
      <c r="B61" s="139"/>
      <c r="C61" s="140"/>
      <c r="D61" s="141" t="s">
        <v>101</v>
      </c>
      <c r="E61" s="142"/>
      <c r="F61" s="142"/>
      <c r="G61" s="142"/>
      <c r="H61" s="142"/>
      <c r="I61" s="142"/>
      <c r="J61" s="143">
        <f>J93</f>
        <v>0</v>
      </c>
      <c r="K61" s="140"/>
      <c r="L61" s="144"/>
    </row>
    <row r="62" spans="2:12" s="10" customFormat="1" ht="19.9" customHeight="1">
      <c r="B62" s="139"/>
      <c r="C62" s="140"/>
      <c r="D62" s="141" t="s">
        <v>102</v>
      </c>
      <c r="E62" s="142"/>
      <c r="F62" s="142"/>
      <c r="G62" s="142"/>
      <c r="H62" s="142"/>
      <c r="I62" s="142"/>
      <c r="J62" s="143">
        <f>J107</f>
        <v>0</v>
      </c>
      <c r="K62" s="140"/>
      <c r="L62" s="144"/>
    </row>
    <row r="63" spans="2:12" s="10" customFormat="1" ht="19.9" customHeight="1">
      <c r="B63" s="139"/>
      <c r="C63" s="140"/>
      <c r="D63" s="141" t="s">
        <v>103</v>
      </c>
      <c r="E63" s="142"/>
      <c r="F63" s="142"/>
      <c r="G63" s="142"/>
      <c r="H63" s="142"/>
      <c r="I63" s="142"/>
      <c r="J63" s="143">
        <f>J121</f>
        <v>0</v>
      </c>
      <c r="K63" s="140"/>
      <c r="L63" s="144"/>
    </row>
    <row r="64" spans="2:12" s="10" customFormat="1" ht="19.9" customHeight="1">
      <c r="B64" s="139"/>
      <c r="C64" s="140"/>
      <c r="D64" s="141" t="s">
        <v>104</v>
      </c>
      <c r="E64" s="142"/>
      <c r="F64" s="142"/>
      <c r="G64" s="142"/>
      <c r="H64" s="142"/>
      <c r="I64" s="142"/>
      <c r="J64" s="143">
        <f>J131</f>
        <v>0</v>
      </c>
      <c r="K64" s="140"/>
      <c r="L64" s="144"/>
    </row>
    <row r="65" spans="2:12" s="10" customFormat="1" ht="19.9" customHeight="1">
      <c r="B65" s="139"/>
      <c r="C65" s="140"/>
      <c r="D65" s="141" t="s">
        <v>105</v>
      </c>
      <c r="E65" s="142"/>
      <c r="F65" s="142"/>
      <c r="G65" s="142"/>
      <c r="H65" s="142"/>
      <c r="I65" s="142"/>
      <c r="J65" s="143">
        <f>J133</f>
        <v>0</v>
      </c>
      <c r="K65" s="140"/>
      <c r="L65" s="144"/>
    </row>
    <row r="66" spans="2:12" s="10" customFormat="1" ht="19.9" customHeight="1">
      <c r="B66" s="139"/>
      <c r="C66" s="140"/>
      <c r="D66" s="141" t="s">
        <v>106</v>
      </c>
      <c r="E66" s="142"/>
      <c r="F66" s="142"/>
      <c r="G66" s="142"/>
      <c r="H66" s="142"/>
      <c r="I66" s="142"/>
      <c r="J66" s="143">
        <f>J135</f>
        <v>0</v>
      </c>
      <c r="K66" s="140"/>
      <c r="L66" s="144"/>
    </row>
    <row r="67" spans="2:12" s="10" customFormat="1" ht="19.9" customHeight="1">
      <c r="B67" s="139"/>
      <c r="C67" s="140"/>
      <c r="D67" s="141" t="s">
        <v>107</v>
      </c>
      <c r="E67" s="142"/>
      <c r="F67" s="142"/>
      <c r="G67" s="142"/>
      <c r="H67" s="142"/>
      <c r="I67" s="142"/>
      <c r="J67" s="143">
        <f>J137</f>
        <v>0</v>
      </c>
      <c r="K67" s="140"/>
      <c r="L67" s="144"/>
    </row>
    <row r="68" spans="2:12" s="9" customFormat="1" ht="24.95" customHeight="1">
      <c r="B68" s="133"/>
      <c r="C68" s="134"/>
      <c r="D68" s="135" t="s">
        <v>108</v>
      </c>
      <c r="E68" s="136"/>
      <c r="F68" s="136"/>
      <c r="G68" s="136"/>
      <c r="H68" s="136"/>
      <c r="I68" s="136"/>
      <c r="J68" s="137">
        <f>J140</f>
        <v>0</v>
      </c>
      <c r="K68" s="134"/>
      <c r="L68" s="138"/>
    </row>
    <row r="69" spans="2:12" s="10" customFormat="1" ht="19.9" customHeight="1">
      <c r="B69" s="139"/>
      <c r="C69" s="140"/>
      <c r="D69" s="141" t="s">
        <v>109</v>
      </c>
      <c r="E69" s="142"/>
      <c r="F69" s="142"/>
      <c r="G69" s="142"/>
      <c r="H69" s="142"/>
      <c r="I69" s="142"/>
      <c r="J69" s="143">
        <f>J141</f>
        <v>0</v>
      </c>
      <c r="K69" s="140"/>
      <c r="L69" s="144"/>
    </row>
    <row r="70" spans="2:12" s="10" customFormat="1" ht="19.9" customHeight="1">
      <c r="B70" s="139"/>
      <c r="C70" s="140"/>
      <c r="D70" s="141" t="s">
        <v>110</v>
      </c>
      <c r="E70" s="142"/>
      <c r="F70" s="142"/>
      <c r="G70" s="142"/>
      <c r="H70" s="142"/>
      <c r="I70" s="142"/>
      <c r="J70" s="143">
        <f>J144</f>
        <v>0</v>
      </c>
      <c r="K70" s="140"/>
      <c r="L70" s="144"/>
    </row>
    <row r="71" spans="2:12" s="10" customFormat="1" ht="19.9" customHeight="1">
      <c r="B71" s="139"/>
      <c r="C71" s="140"/>
      <c r="D71" s="141" t="s">
        <v>111</v>
      </c>
      <c r="E71" s="142"/>
      <c r="F71" s="142"/>
      <c r="G71" s="142"/>
      <c r="H71" s="142"/>
      <c r="I71" s="142"/>
      <c r="J71" s="143">
        <f>J151</f>
        <v>0</v>
      </c>
      <c r="K71" s="140"/>
      <c r="L71" s="144"/>
    </row>
    <row r="72" spans="1:31" s="2" customFormat="1" ht="21.75" customHeight="1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112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16</v>
      </c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5"/>
      <c r="D81" s="35"/>
      <c r="E81" s="350" t="str">
        <f>E7</f>
        <v>Ohlomouc hl.n. VB - klimatizace pracoviště CTD</v>
      </c>
      <c r="F81" s="351"/>
      <c r="G81" s="351"/>
      <c r="H81" s="351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94</v>
      </c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5"/>
      <c r="D83" s="35"/>
      <c r="E83" s="303" t="str">
        <f>E9</f>
        <v>Objekt1 - Klimatizace</v>
      </c>
      <c r="F83" s="352"/>
      <c r="G83" s="352"/>
      <c r="H83" s="352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21</v>
      </c>
      <c r="D85" s="35"/>
      <c r="E85" s="35"/>
      <c r="F85" s="26" t="str">
        <f>F12</f>
        <v xml:space="preserve"> </v>
      </c>
      <c r="G85" s="35"/>
      <c r="H85" s="35"/>
      <c r="I85" s="28" t="s">
        <v>23</v>
      </c>
      <c r="J85" s="58">
        <f>IF(J12="","",J12)</f>
        <v>0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24</v>
      </c>
      <c r="D87" s="35"/>
      <c r="E87" s="35"/>
      <c r="F87" s="26" t="str">
        <f>E15</f>
        <v xml:space="preserve"> </v>
      </c>
      <c r="G87" s="35"/>
      <c r="H87" s="35"/>
      <c r="I87" s="28" t="s">
        <v>30</v>
      </c>
      <c r="J87" s="31" t="str">
        <f>E21</f>
        <v xml:space="preserve"> </v>
      </c>
      <c r="K87" s="35"/>
      <c r="L87" s="10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28</v>
      </c>
      <c r="D88" s="35"/>
      <c r="E88" s="35"/>
      <c r="F88" s="26" t="str">
        <f>IF(E18="","",E18)</f>
        <v>Vyplň údaj</v>
      </c>
      <c r="G88" s="35"/>
      <c r="H88" s="35"/>
      <c r="I88" s="28" t="s">
        <v>32</v>
      </c>
      <c r="J88" s="31" t="str">
        <f>E24</f>
        <v>Turek</v>
      </c>
      <c r="K88" s="35"/>
      <c r="L88" s="10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10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45"/>
      <c r="B90" s="146"/>
      <c r="C90" s="147" t="s">
        <v>113</v>
      </c>
      <c r="D90" s="148" t="s">
        <v>55</v>
      </c>
      <c r="E90" s="148" t="s">
        <v>51</v>
      </c>
      <c r="F90" s="148" t="s">
        <v>52</v>
      </c>
      <c r="G90" s="148" t="s">
        <v>114</v>
      </c>
      <c r="H90" s="148" t="s">
        <v>115</v>
      </c>
      <c r="I90" s="148" t="s">
        <v>116</v>
      </c>
      <c r="J90" s="148" t="s">
        <v>98</v>
      </c>
      <c r="K90" s="149" t="s">
        <v>117</v>
      </c>
      <c r="L90" s="150"/>
      <c r="M90" s="67" t="s">
        <v>19</v>
      </c>
      <c r="N90" s="68" t="s">
        <v>40</v>
      </c>
      <c r="O90" s="68" t="s">
        <v>118</v>
      </c>
      <c r="P90" s="68" t="s">
        <v>119</v>
      </c>
      <c r="Q90" s="68" t="s">
        <v>120</v>
      </c>
      <c r="R90" s="68" t="s">
        <v>121</v>
      </c>
      <c r="S90" s="68" t="s">
        <v>122</v>
      </c>
      <c r="T90" s="69" t="s">
        <v>123</v>
      </c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63" s="2" customFormat="1" ht="22.9" customHeight="1">
      <c r="A91" s="33"/>
      <c r="B91" s="34"/>
      <c r="C91" s="74" t="s">
        <v>124</v>
      </c>
      <c r="D91" s="35"/>
      <c r="E91" s="35"/>
      <c r="F91" s="35"/>
      <c r="G91" s="35"/>
      <c r="H91" s="35"/>
      <c r="I91" s="35"/>
      <c r="J91" s="151">
        <f>BK91</f>
        <v>0</v>
      </c>
      <c r="K91" s="35"/>
      <c r="L91" s="38"/>
      <c r="M91" s="70"/>
      <c r="N91" s="152"/>
      <c r="O91" s="71"/>
      <c r="P91" s="153">
        <f>P92+P140</f>
        <v>0</v>
      </c>
      <c r="Q91" s="71"/>
      <c r="R91" s="153">
        <f>R92+R140</f>
        <v>0.1665</v>
      </c>
      <c r="S91" s="71"/>
      <c r="T91" s="154">
        <f>T92+T140</f>
        <v>0.847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69</v>
      </c>
      <c r="AU91" s="16" t="s">
        <v>99</v>
      </c>
      <c r="BK91" s="155">
        <f>BK92+BK140</f>
        <v>0</v>
      </c>
    </row>
    <row r="92" spans="2:63" s="12" customFormat="1" ht="25.9" customHeight="1">
      <c r="B92" s="156"/>
      <c r="C92" s="157"/>
      <c r="D92" s="158" t="s">
        <v>69</v>
      </c>
      <c r="E92" s="159" t="s">
        <v>125</v>
      </c>
      <c r="F92" s="159" t="s">
        <v>126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P93+P107+P121+P131+P133+P135+P137</f>
        <v>0</v>
      </c>
      <c r="Q92" s="164"/>
      <c r="R92" s="165">
        <f>R93+R107+R121+R131+R133+R135+R137</f>
        <v>0</v>
      </c>
      <c r="S92" s="164"/>
      <c r="T92" s="166">
        <f>T93+T107+T121+T131+T133+T135+T137</f>
        <v>0</v>
      </c>
      <c r="AR92" s="167" t="s">
        <v>78</v>
      </c>
      <c r="AT92" s="168" t="s">
        <v>69</v>
      </c>
      <c r="AU92" s="168" t="s">
        <v>70</v>
      </c>
      <c r="AY92" s="167" t="s">
        <v>127</v>
      </c>
      <c r="BK92" s="169">
        <f>BK93+BK107+BK121+BK131+BK133+BK135+BK137</f>
        <v>0</v>
      </c>
    </row>
    <row r="93" spans="2:63" s="12" customFormat="1" ht="22.9" customHeight="1">
      <c r="B93" s="156"/>
      <c r="C93" s="157"/>
      <c r="D93" s="158" t="s">
        <v>69</v>
      </c>
      <c r="E93" s="170" t="s">
        <v>128</v>
      </c>
      <c r="F93" s="170" t="s">
        <v>129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SUM(P94:P106)</f>
        <v>0</v>
      </c>
      <c r="Q93" s="164"/>
      <c r="R93" s="165">
        <f>SUM(R94:R106)</f>
        <v>0</v>
      </c>
      <c r="S93" s="164"/>
      <c r="T93" s="166">
        <f>SUM(T94:T106)</f>
        <v>0</v>
      </c>
      <c r="AR93" s="167" t="s">
        <v>80</v>
      </c>
      <c r="AT93" s="168" t="s">
        <v>69</v>
      </c>
      <c r="AU93" s="168" t="s">
        <v>78</v>
      </c>
      <c r="AY93" s="167" t="s">
        <v>127</v>
      </c>
      <c r="BK93" s="169">
        <f>SUM(BK94:BK106)</f>
        <v>0</v>
      </c>
    </row>
    <row r="94" spans="1:65" s="2" customFormat="1" ht="16.5" customHeight="1">
      <c r="A94" s="33"/>
      <c r="B94" s="34"/>
      <c r="C94" s="172" t="s">
        <v>70</v>
      </c>
      <c r="D94" s="172" t="s">
        <v>130</v>
      </c>
      <c r="E94" s="173" t="s">
        <v>131</v>
      </c>
      <c r="F94" s="174" t="s">
        <v>132</v>
      </c>
      <c r="G94" s="175" t="s">
        <v>133</v>
      </c>
      <c r="H94" s="176">
        <v>1</v>
      </c>
      <c r="I94" s="177"/>
      <c r="J94" s="178">
        <f>ROUND(I94*H94,2)</f>
        <v>0</v>
      </c>
      <c r="K94" s="174" t="s">
        <v>19</v>
      </c>
      <c r="L94" s="179"/>
      <c r="M94" s="180" t="s">
        <v>19</v>
      </c>
      <c r="N94" s="181" t="s">
        <v>41</v>
      </c>
      <c r="O94" s="63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4" t="s">
        <v>134</v>
      </c>
      <c r="AT94" s="184" t="s">
        <v>130</v>
      </c>
      <c r="AU94" s="184" t="s">
        <v>80</v>
      </c>
      <c r="AY94" s="16" t="s">
        <v>127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6" t="s">
        <v>78</v>
      </c>
      <c r="BK94" s="185">
        <f>ROUND(I94*H94,2)</f>
        <v>0</v>
      </c>
      <c r="BL94" s="16" t="s">
        <v>135</v>
      </c>
      <c r="BM94" s="184" t="s">
        <v>136</v>
      </c>
    </row>
    <row r="95" spans="1:47" s="2" customFormat="1" ht="19.5">
      <c r="A95" s="33"/>
      <c r="B95" s="34"/>
      <c r="C95" s="35"/>
      <c r="D95" s="186" t="s">
        <v>137</v>
      </c>
      <c r="E95" s="35"/>
      <c r="F95" s="187" t="s">
        <v>138</v>
      </c>
      <c r="G95" s="35"/>
      <c r="H95" s="35"/>
      <c r="I95" s="188"/>
      <c r="J95" s="35"/>
      <c r="K95" s="35"/>
      <c r="L95" s="38"/>
      <c r="M95" s="189"/>
      <c r="N95" s="190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137</v>
      </c>
      <c r="AU95" s="16" t="s">
        <v>80</v>
      </c>
    </row>
    <row r="96" spans="1:65" s="2" customFormat="1" ht="16.5" customHeight="1">
      <c r="A96" s="33"/>
      <c r="B96" s="34"/>
      <c r="C96" s="172" t="s">
        <v>70</v>
      </c>
      <c r="D96" s="172" t="s">
        <v>130</v>
      </c>
      <c r="E96" s="173" t="s">
        <v>139</v>
      </c>
      <c r="F96" s="174" t="s">
        <v>140</v>
      </c>
      <c r="G96" s="175" t="s">
        <v>133</v>
      </c>
      <c r="H96" s="176">
        <v>1</v>
      </c>
      <c r="I96" s="177"/>
      <c r="J96" s="178">
        <f aca="true" t="shared" si="0" ref="J96:J106">ROUND(I96*H96,2)</f>
        <v>0</v>
      </c>
      <c r="K96" s="174" t="s">
        <v>19</v>
      </c>
      <c r="L96" s="179"/>
      <c r="M96" s="180" t="s">
        <v>19</v>
      </c>
      <c r="N96" s="181" t="s">
        <v>41</v>
      </c>
      <c r="O96" s="63"/>
      <c r="P96" s="182">
        <f aca="true" t="shared" si="1" ref="P96:P106">O96*H96</f>
        <v>0</v>
      </c>
      <c r="Q96" s="182">
        <v>0</v>
      </c>
      <c r="R96" s="182">
        <f aca="true" t="shared" si="2" ref="R96:R106">Q96*H96</f>
        <v>0</v>
      </c>
      <c r="S96" s="182">
        <v>0</v>
      </c>
      <c r="T96" s="183">
        <f aca="true" t="shared" si="3" ref="T96:T106"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4" t="s">
        <v>134</v>
      </c>
      <c r="AT96" s="184" t="s">
        <v>130</v>
      </c>
      <c r="AU96" s="184" t="s">
        <v>80</v>
      </c>
      <c r="AY96" s="16" t="s">
        <v>127</v>
      </c>
      <c r="BE96" s="185">
        <f aca="true" t="shared" si="4" ref="BE96:BE106">IF(N96="základní",J96,0)</f>
        <v>0</v>
      </c>
      <c r="BF96" s="185">
        <f aca="true" t="shared" si="5" ref="BF96:BF106">IF(N96="snížená",J96,0)</f>
        <v>0</v>
      </c>
      <c r="BG96" s="185">
        <f aca="true" t="shared" si="6" ref="BG96:BG106">IF(N96="zákl. přenesená",J96,0)</f>
        <v>0</v>
      </c>
      <c r="BH96" s="185">
        <f aca="true" t="shared" si="7" ref="BH96:BH106">IF(N96="sníž. přenesená",J96,0)</f>
        <v>0</v>
      </c>
      <c r="BI96" s="185">
        <f aca="true" t="shared" si="8" ref="BI96:BI106">IF(N96="nulová",J96,0)</f>
        <v>0</v>
      </c>
      <c r="BJ96" s="16" t="s">
        <v>78</v>
      </c>
      <c r="BK96" s="185">
        <f aca="true" t="shared" si="9" ref="BK96:BK106">ROUND(I96*H96,2)</f>
        <v>0</v>
      </c>
      <c r="BL96" s="16" t="s">
        <v>135</v>
      </c>
      <c r="BM96" s="184" t="s">
        <v>141</v>
      </c>
    </row>
    <row r="97" spans="1:65" s="2" customFormat="1" ht="16.5" customHeight="1">
      <c r="A97" s="33"/>
      <c r="B97" s="34"/>
      <c r="C97" s="172" t="s">
        <v>70</v>
      </c>
      <c r="D97" s="172" t="s">
        <v>130</v>
      </c>
      <c r="E97" s="173" t="s">
        <v>142</v>
      </c>
      <c r="F97" s="174" t="s">
        <v>143</v>
      </c>
      <c r="G97" s="175" t="s">
        <v>133</v>
      </c>
      <c r="H97" s="176">
        <v>5</v>
      </c>
      <c r="I97" s="177"/>
      <c r="J97" s="178">
        <f t="shared" si="0"/>
        <v>0</v>
      </c>
      <c r="K97" s="174" t="s">
        <v>19</v>
      </c>
      <c r="L97" s="179"/>
      <c r="M97" s="180" t="s">
        <v>19</v>
      </c>
      <c r="N97" s="181" t="s">
        <v>41</v>
      </c>
      <c r="O97" s="63"/>
      <c r="P97" s="182">
        <f t="shared" si="1"/>
        <v>0</v>
      </c>
      <c r="Q97" s="182">
        <v>0</v>
      </c>
      <c r="R97" s="182">
        <f t="shared" si="2"/>
        <v>0</v>
      </c>
      <c r="S97" s="182">
        <v>0</v>
      </c>
      <c r="T97" s="183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4" t="s">
        <v>134</v>
      </c>
      <c r="AT97" s="184" t="s">
        <v>130</v>
      </c>
      <c r="AU97" s="184" t="s">
        <v>80</v>
      </c>
      <c r="AY97" s="16" t="s">
        <v>127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6" t="s">
        <v>78</v>
      </c>
      <c r="BK97" s="185">
        <f t="shared" si="9"/>
        <v>0</v>
      </c>
      <c r="BL97" s="16" t="s">
        <v>135</v>
      </c>
      <c r="BM97" s="184" t="s">
        <v>144</v>
      </c>
    </row>
    <row r="98" spans="1:65" s="2" customFormat="1" ht="16.5" customHeight="1">
      <c r="A98" s="33"/>
      <c r="B98" s="34"/>
      <c r="C98" s="172" t="s">
        <v>70</v>
      </c>
      <c r="D98" s="172" t="s">
        <v>130</v>
      </c>
      <c r="E98" s="173" t="s">
        <v>145</v>
      </c>
      <c r="F98" s="174" t="s">
        <v>146</v>
      </c>
      <c r="G98" s="175" t="s">
        <v>133</v>
      </c>
      <c r="H98" s="176">
        <v>1</v>
      </c>
      <c r="I98" s="177"/>
      <c r="J98" s="178">
        <f t="shared" si="0"/>
        <v>0</v>
      </c>
      <c r="K98" s="174" t="s">
        <v>19</v>
      </c>
      <c r="L98" s="179"/>
      <c r="M98" s="180" t="s">
        <v>19</v>
      </c>
      <c r="N98" s="181" t="s">
        <v>41</v>
      </c>
      <c r="O98" s="63"/>
      <c r="P98" s="182">
        <f t="shared" si="1"/>
        <v>0</v>
      </c>
      <c r="Q98" s="182">
        <v>0</v>
      </c>
      <c r="R98" s="182">
        <f t="shared" si="2"/>
        <v>0</v>
      </c>
      <c r="S98" s="182">
        <v>0</v>
      </c>
      <c r="T98" s="183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4" t="s">
        <v>134</v>
      </c>
      <c r="AT98" s="184" t="s">
        <v>130</v>
      </c>
      <c r="AU98" s="184" t="s">
        <v>80</v>
      </c>
      <c r="AY98" s="16" t="s">
        <v>127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6" t="s">
        <v>78</v>
      </c>
      <c r="BK98" s="185">
        <f t="shared" si="9"/>
        <v>0</v>
      </c>
      <c r="BL98" s="16" t="s">
        <v>135</v>
      </c>
      <c r="BM98" s="184" t="s">
        <v>147</v>
      </c>
    </row>
    <row r="99" spans="1:65" s="2" customFormat="1" ht="16.5" customHeight="1">
      <c r="A99" s="33"/>
      <c r="B99" s="34"/>
      <c r="C99" s="172" t="s">
        <v>70</v>
      </c>
      <c r="D99" s="172" t="s">
        <v>130</v>
      </c>
      <c r="E99" s="173" t="s">
        <v>148</v>
      </c>
      <c r="F99" s="174" t="s">
        <v>149</v>
      </c>
      <c r="G99" s="175" t="s">
        <v>133</v>
      </c>
      <c r="H99" s="176">
        <v>5</v>
      </c>
      <c r="I99" s="177"/>
      <c r="J99" s="178">
        <f t="shared" si="0"/>
        <v>0</v>
      </c>
      <c r="K99" s="174" t="s">
        <v>19</v>
      </c>
      <c r="L99" s="179"/>
      <c r="M99" s="180" t="s">
        <v>19</v>
      </c>
      <c r="N99" s="181" t="s">
        <v>41</v>
      </c>
      <c r="O99" s="63"/>
      <c r="P99" s="182">
        <f t="shared" si="1"/>
        <v>0</v>
      </c>
      <c r="Q99" s="182">
        <v>0</v>
      </c>
      <c r="R99" s="182">
        <f t="shared" si="2"/>
        <v>0</v>
      </c>
      <c r="S99" s="182">
        <v>0</v>
      </c>
      <c r="T99" s="183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4" t="s">
        <v>134</v>
      </c>
      <c r="AT99" s="184" t="s">
        <v>130</v>
      </c>
      <c r="AU99" s="184" t="s">
        <v>80</v>
      </c>
      <c r="AY99" s="16" t="s">
        <v>127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6" t="s">
        <v>78</v>
      </c>
      <c r="BK99" s="185">
        <f t="shared" si="9"/>
        <v>0</v>
      </c>
      <c r="BL99" s="16" t="s">
        <v>135</v>
      </c>
      <c r="BM99" s="184" t="s">
        <v>135</v>
      </c>
    </row>
    <row r="100" spans="1:65" s="2" customFormat="1" ht="16.5" customHeight="1">
      <c r="A100" s="33"/>
      <c r="B100" s="34"/>
      <c r="C100" s="172" t="s">
        <v>70</v>
      </c>
      <c r="D100" s="172" t="s">
        <v>130</v>
      </c>
      <c r="E100" s="173" t="s">
        <v>150</v>
      </c>
      <c r="F100" s="174" t="s">
        <v>151</v>
      </c>
      <c r="G100" s="175" t="s">
        <v>133</v>
      </c>
      <c r="H100" s="176">
        <v>1</v>
      </c>
      <c r="I100" s="177"/>
      <c r="J100" s="178">
        <f t="shared" si="0"/>
        <v>0</v>
      </c>
      <c r="K100" s="174" t="s">
        <v>19</v>
      </c>
      <c r="L100" s="179"/>
      <c r="M100" s="180" t="s">
        <v>19</v>
      </c>
      <c r="N100" s="181" t="s">
        <v>41</v>
      </c>
      <c r="O100" s="63"/>
      <c r="P100" s="182">
        <f t="shared" si="1"/>
        <v>0</v>
      </c>
      <c r="Q100" s="182">
        <v>0</v>
      </c>
      <c r="R100" s="182">
        <f t="shared" si="2"/>
        <v>0</v>
      </c>
      <c r="S100" s="182">
        <v>0</v>
      </c>
      <c r="T100" s="183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4" t="s">
        <v>134</v>
      </c>
      <c r="AT100" s="184" t="s">
        <v>130</v>
      </c>
      <c r="AU100" s="184" t="s">
        <v>80</v>
      </c>
      <c r="AY100" s="16" t="s">
        <v>127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6" t="s">
        <v>78</v>
      </c>
      <c r="BK100" s="185">
        <f t="shared" si="9"/>
        <v>0</v>
      </c>
      <c r="BL100" s="16" t="s">
        <v>135</v>
      </c>
      <c r="BM100" s="184" t="s">
        <v>152</v>
      </c>
    </row>
    <row r="101" spans="1:65" s="2" customFormat="1" ht="16.5" customHeight="1">
      <c r="A101" s="33"/>
      <c r="B101" s="34"/>
      <c r="C101" s="172" t="s">
        <v>70</v>
      </c>
      <c r="D101" s="172" t="s">
        <v>130</v>
      </c>
      <c r="E101" s="173" t="s">
        <v>153</v>
      </c>
      <c r="F101" s="174" t="s">
        <v>154</v>
      </c>
      <c r="G101" s="175" t="s">
        <v>133</v>
      </c>
      <c r="H101" s="176">
        <v>7</v>
      </c>
      <c r="I101" s="177"/>
      <c r="J101" s="178">
        <f t="shared" si="0"/>
        <v>0</v>
      </c>
      <c r="K101" s="174" t="s">
        <v>19</v>
      </c>
      <c r="L101" s="179"/>
      <c r="M101" s="180" t="s">
        <v>19</v>
      </c>
      <c r="N101" s="181" t="s">
        <v>41</v>
      </c>
      <c r="O101" s="63"/>
      <c r="P101" s="182">
        <f t="shared" si="1"/>
        <v>0</v>
      </c>
      <c r="Q101" s="182">
        <v>0</v>
      </c>
      <c r="R101" s="182">
        <f t="shared" si="2"/>
        <v>0</v>
      </c>
      <c r="S101" s="182">
        <v>0</v>
      </c>
      <c r="T101" s="183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84" t="s">
        <v>134</v>
      </c>
      <c r="AT101" s="184" t="s">
        <v>130</v>
      </c>
      <c r="AU101" s="184" t="s">
        <v>80</v>
      </c>
      <c r="AY101" s="16" t="s">
        <v>127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6" t="s">
        <v>78</v>
      </c>
      <c r="BK101" s="185">
        <f t="shared" si="9"/>
        <v>0</v>
      </c>
      <c r="BL101" s="16" t="s">
        <v>135</v>
      </c>
      <c r="BM101" s="184" t="s">
        <v>155</v>
      </c>
    </row>
    <row r="102" spans="1:65" s="2" customFormat="1" ht="16.5" customHeight="1">
      <c r="A102" s="33"/>
      <c r="B102" s="34"/>
      <c r="C102" s="172" t="s">
        <v>70</v>
      </c>
      <c r="D102" s="172" t="s">
        <v>130</v>
      </c>
      <c r="E102" s="173" t="s">
        <v>156</v>
      </c>
      <c r="F102" s="174" t="s">
        <v>157</v>
      </c>
      <c r="G102" s="175" t="s">
        <v>130</v>
      </c>
      <c r="H102" s="176">
        <v>79</v>
      </c>
      <c r="I102" s="177"/>
      <c r="J102" s="178">
        <f t="shared" si="0"/>
        <v>0</v>
      </c>
      <c r="K102" s="174" t="s">
        <v>19</v>
      </c>
      <c r="L102" s="179"/>
      <c r="M102" s="180" t="s">
        <v>19</v>
      </c>
      <c r="N102" s="181" t="s">
        <v>41</v>
      </c>
      <c r="O102" s="63"/>
      <c r="P102" s="182">
        <f t="shared" si="1"/>
        <v>0</v>
      </c>
      <c r="Q102" s="182">
        <v>0</v>
      </c>
      <c r="R102" s="182">
        <f t="shared" si="2"/>
        <v>0</v>
      </c>
      <c r="S102" s="182">
        <v>0</v>
      </c>
      <c r="T102" s="183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4" t="s">
        <v>134</v>
      </c>
      <c r="AT102" s="184" t="s">
        <v>130</v>
      </c>
      <c r="AU102" s="184" t="s">
        <v>80</v>
      </c>
      <c r="AY102" s="16" t="s">
        <v>127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6" t="s">
        <v>78</v>
      </c>
      <c r="BK102" s="185">
        <f t="shared" si="9"/>
        <v>0</v>
      </c>
      <c r="BL102" s="16" t="s">
        <v>135</v>
      </c>
      <c r="BM102" s="184" t="s">
        <v>158</v>
      </c>
    </row>
    <row r="103" spans="1:65" s="2" customFormat="1" ht="16.5" customHeight="1">
      <c r="A103" s="33"/>
      <c r="B103" s="34"/>
      <c r="C103" s="172" t="s">
        <v>70</v>
      </c>
      <c r="D103" s="172" t="s">
        <v>130</v>
      </c>
      <c r="E103" s="173" t="s">
        <v>159</v>
      </c>
      <c r="F103" s="174" t="s">
        <v>160</v>
      </c>
      <c r="G103" s="175" t="s">
        <v>161</v>
      </c>
      <c r="H103" s="176">
        <v>4.9</v>
      </c>
      <c r="I103" s="177"/>
      <c r="J103" s="178">
        <f t="shared" si="0"/>
        <v>0</v>
      </c>
      <c r="K103" s="174" t="s">
        <v>19</v>
      </c>
      <c r="L103" s="179"/>
      <c r="M103" s="180" t="s">
        <v>19</v>
      </c>
      <c r="N103" s="181" t="s">
        <v>41</v>
      </c>
      <c r="O103" s="63"/>
      <c r="P103" s="182">
        <f t="shared" si="1"/>
        <v>0</v>
      </c>
      <c r="Q103" s="182">
        <v>0</v>
      </c>
      <c r="R103" s="182">
        <f t="shared" si="2"/>
        <v>0</v>
      </c>
      <c r="S103" s="182">
        <v>0</v>
      </c>
      <c r="T103" s="183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4" t="s">
        <v>134</v>
      </c>
      <c r="AT103" s="184" t="s">
        <v>130</v>
      </c>
      <c r="AU103" s="184" t="s">
        <v>80</v>
      </c>
      <c r="AY103" s="16" t="s">
        <v>127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6" t="s">
        <v>78</v>
      </c>
      <c r="BK103" s="185">
        <f t="shared" si="9"/>
        <v>0</v>
      </c>
      <c r="BL103" s="16" t="s">
        <v>135</v>
      </c>
      <c r="BM103" s="184" t="s">
        <v>162</v>
      </c>
    </row>
    <row r="104" spans="1:65" s="2" customFormat="1" ht="16.5" customHeight="1">
      <c r="A104" s="33"/>
      <c r="B104" s="34"/>
      <c r="C104" s="191" t="s">
        <v>70</v>
      </c>
      <c r="D104" s="191" t="s">
        <v>163</v>
      </c>
      <c r="E104" s="192" t="s">
        <v>164</v>
      </c>
      <c r="F104" s="193" t="s">
        <v>165</v>
      </c>
      <c r="G104" s="194" t="s">
        <v>133</v>
      </c>
      <c r="H104" s="195">
        <v>1</v>
      </c>
      <c r="I104" s="196"/>
      <c r="J104" s="197">
        <f t="shared" si="0"/>
        <v>0</v>
      </c>
      <c r="K104" s="193" t="s">
        <v>19</v>
      </c>
      <c r="L104" s="38"/>
      <c r="M104" s="198" t="s">
        <v>19</v>
      </c>
      <c r="N104" s="199" t="s">
        <v>41</v>
      </c>
      <c r="O104" s="63"/>
      <c r="P104" s="182">
        <f t="shared" si="1"/>
        <v>0</v>
      </c>
      <c r="Q104" s="182">
        <v>0</v>
      </c>
      <c r="R104" s="182">
        <f t="shared" si="2"/>
        <v>0</v>
      </c>
      <c r="S104" s="182">
        <v>0</v>
      </c>
      <c r="T104" s="183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4" t="s">
        <v>135</v>
      </c>
      <c r="AT104" s="184" t="s">
        <v>163</v>
      </c>
      <c r="AU104" s="184" t="s">
        <v>80</v>
      </c>
      <c r="AY104" s="16" t="s">
        <v>127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6" t="s">
        <v>78</v>
      </c>
      <c r="BK104" s="185">
        <f t="shared" si="9"/>
        <v>0</v>
      </c>
      <c r="BL104" s="16" t="s">
        <v>135</v>
      </c>
      <c r="BM104" s="184" t="s">
        <v>166</v>
      </c>
    </row>
    <row r="105" spans="1:65" s="2" customFormat="1" ht="16.5" customHeight="1">
      <c r="A105" s="33"/>
      <c r="B105" s="34"/>
      <c r="C105" s="191" t="s">
        <v>70</v>
      </c>
      <c r="D105" s="191" t="s">
        <v>163</v>
      </c>
      <c r="E105" s="192" t="s">
        <v>167</v>
      </c>
      <c r="F105" s="193" t="s">
        <v>168</v>
      </c>
      <c r="G105" s="194" t="s">
        <v>169</v>
      </c>
      <c r="H105" s="195">
        <v>1</v>
      </c>
      <c r="I105" s="196"/>
      <c r="J105" s="197">
        <f t="shared" si="0"/>
        <v>0</v>
      </c>
      <c r="K105" s="193" t="s">
        <v>19</v>
      </c>
      <c r="L105" s="38"/>
      <c r="M105" s="198" t="s">
        <v>19</v>
      </c>
      <c r="N105" s="199" t="s">
        <v>41</v>
      </c>
      <c r="O105" s="63"/>
      <c r="P105" s="182">
        <f t="shared" si="1"/>
        <v>0</v>
      </c>
      <c r="Q105" s="182">
        <v>0</v>
      </c>
      <c r="R105" s="182">
        <f t="shared" si="2"/>
        <v>0</v>
      </c>
      <c r="S105" s="182">
        <v>0</v>
      </c>
      <c r="T105" s="183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4" t="s">
        <v>135</v>
      </c>
      <c r="AT105" s="184" t="s">
        <v>163</v>
      </c>
      <c r="AU105" s="184" t="s">
        <v>80</v>
      </c>
      <c r="AY105" s="16" t="s">
        <v>127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6" t="s">
        <v>78</v>
      </c>
      <c r="BK105" s="185">
        <f t="shared" si="9"/>
        <v>0</v>
      </c>
      <c r="BL105" s="16" t="s">
        <v>135</v>
      </c>
      <c r="BM105" s="184" t="s">
        <v>170</v>
      </c>
    </row>
    <row r="106" spans="1:65" s="2" customFormat="1" ht="16.5" customHeight="1">
      <c r="A106" s="33"/>
      <c r="B106" s="34"/>
      <c r="C106" s="191" t="s">
        <v>70</v>
      </c>
      <c r="D106" s="191" t="s">
        <v>163</v>
      </c>
      <c r="E106" s="192" t="s">
        <v>171</v>
      </c>
      <c r="F106" s="193" t="s">
        <v>172</v>
      </c>
      <c r="G106" s="194" t="s">
        <v>169</v>
      </c>
      <c r="H106" s="195">
        <v>1</v>
      </c>
      <c r="I106" s="196"/>
      <c r="J106" s="197">
        <f t="shared" si="0"/>
        <v>0</v>
      </c>
      <c r="K106" s="193" t="s">
        <v>19</v>
      </c>
      <c r="L106" s="38"/>
      <c r="M106" s="198" t="s">
        <v>19</v>
      </c>
      <c r="N106" s="199" t="s">
        <v>41</v>
      </c>
      <c r="O106" s="63"/>
      <c r="P106" s="182">
        <f t="shared" si="1"/>
        <v>0</v>
      </c>
      <c r="Q106" s="182">
        <v>0</v>
      </c>
      <c r="R106" s="182">
        <f t="shared" si="2"/>
        <v>0</v>
      </c>
      <c r="S106" s="182">
        <v>0</v>
      </c>
      <c r="T106" s="183">
        <f t="shared" si="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4" t="s">
        <v>135</v>
      </c>
      <c r="AT106" s="184" t="s">
        <v>163</v>
      </c>
      <c r="AU106" s="184" t="s">
        <v>80</v>
      </c>
      <c r="AY106" s="16" t="s">
        <v>127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6" t="s">
        <v>78</v>
      </c>
      <c r="BK106" s="185">
        <f t="shared" si="9"/>
        <v>0</v>
      </c>
      <c r="BL106" s="16" t="s">
        <v>135</v>
      </c>
      <c r="BM106" s="184" t="s">
        <v>173</v>
      </c>
    </row>
    <row r="107" spans="2:63" s="12" customFormat="1" ht="22.9" customHeight="1">
      <c r="B107" s="156"/>
      <c r="C107" s="157"/>
      <c r="D107" s="158" t="s">
        <v>69</v>
      </c>
      <c r="E107" s="170" t="s">
        <v>174</v>
      </c>
      <c r="F107" s="170" t="s">
        <v>175</v>
      </c>
      <c r="G107" s="157"/>
      <c r="H107" s="157"/>
      <c r="I107" s="160"/>
      <c r="J107" s="171">
        <f>BK107</f>
        <v>0</v>
      </c>
      <c r="K107" s="157"/>
      <c r="L107" s="162"/>
      <c r="M107" s="163"/>
      <c r="N107" s="164"/>
      <c r="O107" s="164"/>
      <c r="P107" s="165">
        <f>SUM(P108:P120)</f>
        <v>0</v>
      </c>
      <c r="Q107" s="164"/>
      <c r="R107" s="165">
        <f>SUM(R108:R120)</f>
        <v>0</v>
      </c>
      <c r="S107" s="164"/>
      <c r="T107" s="166">
        <f>SUM(T108:T120)</f>
        <v>0</v>
      </c>
      <c r="AR107" s="167" t="s">
        <v>80</v>
      </c>
      <c r="AT107" s="168" t="s">
        <v>69</v>
      </c>
      <c r="AU107" s="168" t="s">
        <v>78</v>
      </c>
      <c r="AY107" s="167" t="s">
        <v>127</v>
      </c>
      <c r="BK107" s="169">
        <f>SUM(BK108:BK120)</f>
        <v>0</v>
      </c>
    </row>
    <row r="108" spans="1:65" s="2" customFormat="1" ht="16.5" customHeight="1">
      <c r="A108" s="33"/>
      <c r="B108" s="34"/>
      <c r="C108" s="172" t="s">
        <v>70</v>
      </c>
      <c r="D108" s="172" t="s">
        <v>130</v>
      </c>
      <c r="E108" s="173" t="s">
        <v>176</v>
      </c>
      <c r="F108" s="174" t="s">
        <v>177</v>
      </c>
      <c r="G108" s="175" t="s">
        <v>133</v>
      </c>
      <c r="H108" s="176">
        <v>1</v>
      </c>
      <c r="I108" s="177"/>
      <c r="J108" s="178">
        <f>ROUND(I108*H108,2)</f>
        <v>0</v>
      </c>
      <c r="K108" s="174" t="s">
        <v>19</v>
      </c>
      <c r="L108" s="179"/>
      <c r="M108" s="180" t="s">
        <v>19</v>
      </c>
      <c r="N108" s="181" t="s">
        <v>41</v>
      </c>
      <c r="O108" s="63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4" t="s">
        <v>134</v>
      </c>
      <c r="AT108" s="184" t="s">
        <v>130</v>
      </c>
      <c r="AU108" s="184" t="s">
        <v>80</v>
      </c>
      <c r="AY108" s="16" t="s">
        <v>127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6" t="s">
        <v>78</v>
      </c>
      <c r="BK108" s="185">
        <f>ROUND(I108*H108,2)</f>
        <v>0</v>
      </c>
      <c r="BL108" s="16" t="s">
        <v>135</v>
      </c>
      <c r="BM108" s="184" t="s">
        <v>134</v>
      </c>
    </row>
    <row r="109" spans="1:47" s="2" customFormat="1" ht="19.5">
      <c r="A109" s="33"/>
      <c r="B109" s="34"/>
      <c r="C109" s="35"/>
      <c r="D109" s="186" t="s">
        <v>137</v>
      </c>
      <c r="E109" s="35"/>
      <c r="F109" s="187" t="s">
        <v>178</v>
      </c>
      <c r="G109" s="35"/>
      <c r="H109" s="35"/>
      <c r="I109" s="188"/>
      <c r="J109" s="35"/>
      <c r="K109" s="35"/>
      <c r="L109" s="38"/>
      <c r="M109" s="189"/>
      <c r="N109" s="190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137</v>
      </c>
      <c r="AU109" s="16" t="s">
        <v>80</v>
      </c>
    </row>
    <row r="110" spans="1:65" s="2" customFormat="1" ht="16.5" customHeight="1">
      <c r="A110" s="33"/>
      <c r="B110" s="34"/>
      <c r="C110" s="172" t="s">
        <v>70</v>
      </c>
      <c r="D110" s="172" t="s">
        <v>130</v>
      </c>
      <c r="E110" s="173" t="s">
        <v>179</v>
      </c>
      <c r="F110" s="174" t="s">
        <v>180</v>
      </c>
      <c r="G110" s="175" t="s">
        <v>133</v>
      </c>
      <c r="H110" s="176">
        <v>1</v>
      </c>
      <c r="I110" s="177"/>
      <c r="J110" s="178">
        <f aca="true" t="shared" si="10" ref="J110:J120">ROUND(I110*H110,2)</f>
        <v>0</v>
      </c>
      <c r="K110" s="174" t="s">
        <v>19</v>
      </c>
      <c r="L110" s="179"/>
      <c r="M110" s="180" t="s">
        <v>19</v>
      </c>
      <c r="N110" s="181" t="s">
        <v>41</v>
      </c>
      <c r="O110" s="63"/>
      <c r="P110" s="182">
        <f aca="true" t="shared" si="11" ref="P110:P120">O110*H110</f>
        <v>0</v>
      </c>
      <c r="Q110" s="182">
        <v>0</v>
      </c>
      <c r="R110" s="182">
        <f aca="true" t="shared" si="12" ref="R110:R120">Q110*H110</f>
        <v>0</v>
      </c>
      <c r="S110" s="182">
        <v>0</v>
      </c>
      <c r="T110" s="183">
        <f aca="true" t="shared" si="13" ref="T110:T120"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4" t="s">
        <v>134</v>
      </c>
      <c r="AT110" s="184" t="s">
        <v>130</v>
      </c>
      <c r="AU110" s="184" t="s">
        <v>80</v>
      </c>
      <c r="AY110" s="16" t="s">
        <v>127</v>
      </c>
      <c r="BE110" s="185">
        <f aca="true" t="shared" si="14" ref="BE110:BE120">IF(N110="základní",J110,0)</f>
        <v>0</v>
      </c>
      <c r="BF110" s="185">
        <f aca="true" t="shared" si="15" ref="BF110:BF120">IF(N110="snížená",J110,0)</f>
        <v>0</v>
      </c>
      <c r="BG110" s="185">
        <f aca="true" t="shared" si="16" ref="BG110:BG120">IF(N110="zákl. přenesená",J110,0)</f>
        <v>0</v>
      </c>
      <c r="BH110" s="185">
        <f aca="true" t="shared" si="17" ref="BH110:BH120">IF(N110="sníž. přenesená",J110,0)</f>
        <v>0</v>
      </c>
      <c r="BI110" s="185">
        <f aca="true" t="shared" si="18" ref="BI110:BI120">IF(N110="nulová",J110,0)</f>
        <v>0</v>
      </c>
      <c r="BJ110" s="16" t="s">
        <v>78</v>
      </c>
      <c r="BK110" s="185">
        <f aca="true" t="shared" si="19" ref="BK110:BK120">ROUND(I110*H110,2)</f>
        <v>0</v>
      </c>
      <c r="BL110" s="16" t="s">
        <v>135</v>
      </c>
      <c r="BM110" s="184" t="s">
        <v>181</v>
      </c>
    </row>
    <row r="111" spans="1:65" s="2" customFormat="1" ht="16.5" customHeight="1">
      <c r="A111" s="33"/>
      <c r="B111" s="34"/>
      <c r="C111" s="172" t="s">
        <v>70</v>
      </c>
      <c r="D111" s="172" t="s">
        <v>130</v>
      </c>
      <c r="E111" s="173" t="s">
        <v>182</v>
      </c>
      <c r="F111" s="174" t="s">
        <v>143</v>
      </c>
      <c r="G111" s="175" t="s">
        <v>133</v>
      </c>
      <c r="H111" s="176">
        <v>10</v>
      </c>
      <c r="I111" s="177"/>
      <c r="J111" s="178">
        <f t="shared" si="10"/>
        <v>0</v>
      </c>
      <c r="K111" s="174" t="s">
        <v>19</v>
      </c>
      <c r="L111" s="179"/>
      <c r="M111" s="180" t="s">
        <v>19</v>
      </c>
      <c r="N111" s="181" t="s">
        <v>41</v>
      </c>
      <c r="O111" s="63"/>
      <c r="P111" s="182">
        <f t="shared" si="11"/>
        <v>0</v>
      </c>
      <c r="Q111" s="182">
        <v>0</v>
      </c>
      <c r="R111" s="182">
        <f t="shared" si="12"/>
        <v>0</v>
      </c>
      <c r="S111" s="182">
        <v>0</v>
      </c>
      <c r="T111" s="183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4" t="s">
        <v>134</v>
      </c>
      <c r="AT111" s="184" t="s">
        <v>130</v>
      </c>
      <c r="AU111" s="184" t="s">
        <v>80</v>
      </c>
      <c r="AY111" s="16" t="s">
        <v>127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16" t="s">
        <v>78</v>
      </c>
      <c r="BK111" s="185">
        <f t="shared" si="19"/>
        <v>0</v>
      </c>
      <c r="BL111" s="16" t="s">
        <v>135</v>
      </c>
      <c r="BM111" s="184" t="s">
        <v>183</v>
      </c>
    </row>
    <row r="112" spans="1:65" s="2" customFormat="1" ht="16.5" customHeight="1">
      <c r="A112" s="33"/>
      <c r="B112" s="34"/>
      <c r="C112" s="172" t="s">
        <v>70</v>
      </c>
      <c r="D112" s="172" t="s">
        <v>130</v>
      </c>
      <c r="E112" s="173" t="s">
        <v>145</v>
      </c>
      <c r="F112" s="174" t="s">
        <v>146</v>
      </c>
      <c r="G112" s="175" t="s">
        <v>133</v>
      </c>
      <c r="H112" s="176">
        <v>2</v>
      </c>
      <c r="I112" s="177"/>
      <c r="J112" s="178">
        <f t="shared" si="10"/>
        <v>0</v>
      </c>
      <c r="K112" s="174" t="s">
        <v>19</v>
      </c>
      <c r="L112" s="179"/>
      <c r="M112" s="180" t="s">
        <v>19</v>
      </c>
      <c r="N112" s="181" t="s">
        <v>41</v>
      </c>
      <c r="O112" s="63"/>
      <c r="P112" s="182">
        <f t="shared" si="11"/>
        <v>0</v>
      </c>
      <c r="Q112" s="182">
        <v>0</v>
      </c>
      <c r="R112" s="182">
        <f t="shared" si="12"/>
        <v>0</v>
      </c>
      <c r="S112" s="182">
        <v>0</v>
      </c>
      <c r="T112" s="183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4" t="s">
        <v>134</v>
      </c>
      <c r="AT112" s="184" t="s">
        <v>130</v>
      </c>
      <c r="AU112" s="184" t="s">
        <v>80</v>
      </c>
      <c r="AY112" s="16" t="s">
        <v>127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16" t="s">
        <v>78</v>
      </c>
      <c r="BK112" s="185">
        <f t="shared" si="19"/>
        <v>0</v>
      </c>
      <c r="BL112" s="16" t="s">
        <v>135</v>
      </c>
      <c r="BM112" s="184" t="s">
        <v>184</v>
      </c>
    </row>
    <row r="113" spans="1:65" s="2" customFormat="1" ht="16.5" customHeight="1">
      <c r="A113" s="33"/>
      <c r="B113" s="34"/>
      <c r="C113" s="172" t="s">
        <v>70</v>
      </c>
      <c r="D113" s="172" t="s">
        <v>130</v>
      </c>
      <c r="E113" s="173" t="s">
        <v>148</v>
      </c>
      <c r="F113" s="174" t="s">
        <v>149</v>
      </c>
      <c r="G113" s="175" t="s">
        <v>133</v>
      </c>
      <c r="H113" s="176">
        <v>11</v>
      </c>
      <c r="I113" s="177"/>
      <c r="J113" s="178">
        <f t="shared" si="10"/>
        <v>0</v>
      </c>
      <c r="K113" s="174" t="s">
        <v>19</v>
      </c>
      <c r="L113" s="179"/>
      <c r="M113" s="180" t="s">
        <v>19</v>
      </c>
      <c r="N113" s="181" t="s">
        <v>41</v>
      </c>
      <c r="O113" s="63"/>
      <c r="P113" s="182">
        <f t="shared" si="11"/>
        <v>0</v>
      </c>
      <c r="Q113" s="182">
        <v>0</v>
      </c>
      <c r="R113" s="182">
        <f t="shared" si="12"/>
        <v>0</v>
      </c>
      <c r="S113" s="182">
        <v>0</v>
      </c>
      <c r="T113" s="183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84" t="s">
        <v>134</v>
      </c>
      <c r="AT113" s="184" t="s">
        <v>130</v>
      </c>
      <c r="AU113" s="184" t="s">
        <v>80</v>
      </c>
      <c r="AY113" s="16" t="s">
        <v>127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16" t="s">
        <v>78</v>
      </c>
      <c r="BK113" s="185">
        <f t="shared" si="19"/>
        <v>0</v>
      </c>
      <c r="BL113" s="16" t="s">
        <v>135</v>
      </c>
      <c r="BM113" s="184" t="s">
        <v>185</v>
      </c>
    </row>
    <row r="114" spans="1:65" s="2" customFormat="1" ht="16.5" customHeight="1">
      <c r="A114" s="33"/>
      <c r="B114" s="34"/>
      <c r="C114" s="172" t="s">
        <v>70</v>
      </c>
      <c r="D114" s="172" t="s">
        <v>130</v>
      </c>
      <c r="E114" s="173" t="s">
        <v>150</v>
      </c>
      <c r="F114" s="174" t="s">
        <v>151</v>
      </c>
      <c r="G114" s="175" t="s">
        <v>133</v>
      </c>
      <c r="H114" s="176">
        <v>2</v>
      </c>
      <c r="I114" s="177"/>
      <c r="J114" s="178">
        <f t="shared" si="10"/>
        <v>0</v>
      </c>
      <c r="K114" s="174" t="s">
        <v>19</v>
      </c>
      <c r="L114" s="179"/>
      <c r="M114" s="180" t="s">
        <v>19</v>
      </c>
      <c r="N114" s="181" t="s">
        <v>41</v>
      </c>
      <c r="O114" s="63"/>
      <c r="P114" s="182">
        <f t="shared" si="11"/>
        <v>0</v>
      </c>
      <c r="Q114" s="182">
        <v>0</v>
      </c>
      <c r="R114" s="182">
        <f t="shared" si="12"/>
        <v>0</v>
      </c>
      <c r="S114" s="182">
        <v>0</v>
      </c>
      <c r="T114" s="183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4" t="s">
        <v>134</v>
      </c>
      <c r="AT114" s="184" t="s">
        <v>130</v>
      </c>
      <c r="AU114" s="184" t="s">
        <v>80</v>
      </c>
      <c r="AY114" s="16" t="s">
        <v>127</v>
      </c>
      <c r="BE114" s="185">
        <f t="shared" si="14"/>
        <v>0</v>
      </c>
      <c r="BF114" s="185">
        <f t="shared" si="15"/>
        <v>0</v>
      </c>
      <c r="BG114" s="185">
        <f t="shared" si="16"/>
        <v>0</v>
      </c>
      <c r="BH114" s="185">
        <f t="shared" si="17"/>
        <v>0</v>
      </c>
      <c r="BI114" s="185">
        <f t="shared" si="18"/>
        <v>0</v>
      </c>
      <c r="BJ114" s="16" t="s">
        <v>78</v>
      </c>
      <c r="BK114" s="185">
        <f t="shared" si="19"/>
        <v>0</v>
      </c>
      <c r="BL114" s="16" t="s">
        <v>135</v>
      </c>
      <c r="BM114" s="184" t="s">
        <v>186</v>
      </c>
    </row>
    <row r="115" spans="1:65" s="2" customFormat="1" ht="16.5" customHeight="1">
      <c r="A115" s="33"/>
      <c r="B115" s="34"/>
      <c r="C115" s="172" t="s">
        <v>70</v>
      </c>
      <c r="D115" s="172" t="s">
        <v>130</v>
      </c>
      <c r="E115" s="173" t="s">
        <v>153</v>
      </c>
      <c r="F115" s="174" t="s">
        <v>154</v>
      </c>
      <c r="G115" s="175" t="s">
        <v>133</v>
      </c>
      <c r="H115" s="176">
        <v>13</v>
      </c>
      <c r="I115" s="177"/>
      <c r="J115" s="178">
        <f t="shared" si="10"/>
        <v>0</v>
      </c>
      <c r="K115" s="174" t="s">
        <v>19</v>
      </c>
      <c r="L115" s="179"/>
      <c r="M115" s="180" t="s">
        <v>19</v>
      </c>
      <c r="N115" s="181" t="s">
        <v>41</v>
      </c>
      <c r="O115" s="63"/>
      <c r="P115" s="182">
        <f t="shared" si="11"/>
        <v>0</v>
      </c>
      <c r="Q115" s="182">
        <v>0</v>
      </c>
      <c r="R115" s="182">
        <f t="shared" si="12"/>
        <v>0</v>
      </c>
      <c r="S115" s="182">
        <v>0</v>
      </c>
      <c r="T115" s="183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4" t="s">
        <v>134</v>
      </c>
      <c r="AT115" s="184" t="s">
        <v>130</v>
      </c>
      <c r="AU115" s="184" t="s">
        <v>80</v>
      </c>
      <c r="AY115" s="16" t="s">
        <v>127</v>
      </c>
      <c r="BE115" s="185">
        <f t="shared" si="14"/>
        <v>0</v>
      </c>
      <c r="BF115" s="185">
        <f t="shared" si="15"/>
        <v>0</v>
      </c>
      <c r="BG115" s="185">
        <f t="shared" si="16"/>
        <v>0</v>
      </c>
      <c r="BH115" s="185">
        <f t="shared" si="17"/>
        <v>0</v>
      </c>
      <c r="BI115" s="185">
        <f t="shared" si="18"/>
        <v>0</v>
      </c>
      <c r="BJ115" s="16" t="s">
        <v>78</v>
      </c>
      <c r="BK115" s="185">
        <f t="shared" si="19"/>
        <v>0</v>
      </c>
      <c r="BL115" s="16" t="s">
        <v>135</v>
      </c>
      <c r="BM115" s="184" t="s">
        <v>187</v>
      </c>
    </row>
    <row r="116" spans="1:65" s="2" customFormat="1" ht="16.5" customHeight="1">
      <c r="A116" s="33"/>
      <c r="B116" s="34"/>
      <c r="C116" s="172" t="s">
        <v>70</v>
      </c>
      <c r="D116" s="172" t="s">
        <v>130</v>
      </c>
      <c r="E116" s="173" t="s">
        <v>156</v>
      </c>
      <c r="F116" s="174" t="s">
        <v>157</v>
      </c>
      <c r="G116" s="175" t="s">
        <v>130</v>
      </c>
      <c r="H116" s="176">
        <v>139</v>
      </c>
      <c r="I116" s="177"/>
      <c r="J116" s="178">
        <f t="shared" si="10"/>
        <v>0</v>
      </c>
      <c r="K116" s="174" t="s">
        <v>19</v>
      </c>
      <c r="L116" s="179"/>
      <c r="M116" s="180" t="s">
        <v>19</v>
      </c>
      <c r="N116" s="181" t="s">
        <v>41</v>
      </c>
      <c r="O116" s="63"/>
      <c r="P116" s="182">
        <f t="shared" si="11"/>
        <v>0</v>
      </c>
      <c r="Q116" s="182">
        <v>0</v>
      </c>
      <c r="R116" s="182">
        <f t="shared" si="12"/>
        <v>0</v>
      </c>
      <c r="S116" s="182">
        <v>0</v>
      </c>
      <c r="T116" s="183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4" t="s">
        <v>134</v>
      </c>
      <c r="AT116" s="184" t="s">
        <v>130</v>
      </c>
      <c r="AU116" s="184" t="s">
        <v>80</v>
      </c>
      <c r="AY116" s="16" t="s">
        <v>127</v>
      </c>
      <c r="BE116" s="185">
        <f t="shared" si="14"/>
        <v>0</v>
      </c>
      <c r="BF116" s="185">
        <f t="shared" si="15"/>
        <v>0</v>
      </c>
      <c r="BG116" s="185">
        <f t="shared" si="16"/>
        <v>0</v>
      </c>
      <c r="BH116" s="185">
        <f t="shared" si="17"/>
        <v>0</v>
      </c>
      <c r="BI116" s="185">
        <f t="shared" si="18"/>
        <v>0</v>
      </c>
      <c r="BJ116" s="16" t="s">
        <v>78</v>
      </c>
      <c r="BK116" s="185">
        <f t="shared" si="19"/>
        <v>0</v>
      </c>
      <c r="BL116" s="16" t="s">
        <v>135</v>
      </c>
      <c r="BM116" s="184" t="s">
        <v>188</v>
      </c>
    </row>
    <row r="117" spans="1:65" s="2" customFormat="1" ht="16.5" customHeight="1">
      <c r="A117" s="33"/>
      <c r="B117" s="34"/>
      <c r="C117" s="172" t="s">
        <v>70</v>
      </c>
      <c r="D117" s="172" t="s">
        <v>130</v>
      </c>
      <c r="E117" s="173" t="s">
        <v>159</v>
      </c>
      <c r="F117" s="174" t="s">
        <v>160</v>
      </c>
      <c r="G117" s="175" t="s">
        <v>161</v>
      </c>
      <c r="H117" s="176">
        <v>7.9</v>
      </c>
      <c r="I117" s="177"/>
      <c r="J117" s="178">
        <f t="shared" si="10"/>
        <v>0</v>
      </c>
      <c r="K117" s="174" t="s">
        <v>19</v>
      </c>
      <c r="L117" s="179"/>
      <c r="M117" s="180" t="s">
        <v>19</v>
      </c>
      <c r="N117" s="181" t="s">
        <v>41</v>
      </c>
      <c r="O117" s="63"/>
      <c r="P117" s="182">
        <f t="shared" si="11"/>
        <v>0</v>
      </c>
      <c r="Q117" s="182">
        <v>0</v>
      </c>
      <c r="R117" s="182">
        <f t="shared" si="12"/>
        <v>0</v>
      </c>
      <c r="S117" s="182">
        <v>0</v>
      </c>
      <c r="T117" s="183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84" t="s">
        <v>134</v>
      </c>
      <c r="AT117" s="184" t="s">
        <v>130</v>
      </c>
      <c r="AU117" s="184" t="s">
        <v>80</v>
      </c>
      <c r="AY117" s="16" t="s">
        <v>127</v>
      </c>
      <c r="BE117" s="185">
        <f t="shared" si="14"/>
        <v>0</v>
      </c>
      <c r="BF117" s="185">
        <f t="shared" si="15"/>
        <v>0</v>
      </c>
      <c r="BG117" s="185">
        <f t="shared" si="16"/>
        <v>0</v>
      </c>
      <c r="BH117" s="185">
        <f t="shared" si="17"/>
        <v>0</v>
      </c>
      <c r="BI117" s="185">
        <f t="shared" si="18"/>
        <v>0</v>
      </c>
      <c r="BJ117" s="16" t="s">
        <v>78</v>
      </c>
      <c r="BK117" s="185">
        <f t="shared" si="19"/>
        <v>0</v>
      </c>
      <c r="BL117" s="16" t="s">
        <v>135</v>
      </c>
      <c r="BM117" s="184" t="s">
        <v>189</v>
      </c>
    </row>
    <row r="118" spans="1:65" s="2" customFormat="1" ht="16.5" customHeight="1">
      <c r="A118" s="33"/>
      <c r="B118" s="34"/>
      <c r="C118" s="172" t="s">
        <v>70</v>
      </c>
      <c r="D118" s="172" t="s">
        <v>130</v>
      </c>
      <c r="E118" s="173" t="s">
        <v>164</v>
      </c>
      <c r="F118" s="174" t="s">
        <v>165</v>
      </c>
      <c r="G118" s="175" t="s">
        <v>133</v>
      </c>
      <c r="H118" s="176">
        <v>1</v>
      </c>
      <c r="I118" s="177"/>
      <c r="J118" s="178">
        <f t="shared" si="10"/>
        <v>0</v>
      </c>
      <c r="K118" s="174" t="s">
        <v>19</v>
      </c>
      <c r="L118" s="179"/>
      <c r="M118" s="180" t="s">
        <v>19</v>
      </c>
      <c r="N118" s="181" t="s">
        <v>41</v>
      </c>
      <c r="O118" s="63"/>
      <c r="P118" s="182">
        <f t="shared" si="11"/>
        <v>0</v>
      </c>
      <c r="Q118" s="182">
        <v>0</v>
      </c>
      <c r="R118" s="182">
        <f t="shared" si="12"/>
        <v>0</v>
      </c>
      <c r="S118" s="182">
        <v>0</v>
      </c>
      <c r="T118" s="183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4" t="s">
        <v>134</v>
      </c>
      <c r="AT118" s="184" t="s">
        <v>130</v>
      </c>
      <c r="AU118" s="184" t="s">
        <v>80</v>
      </c>
      <c r="AY118" s="16" t="s">
        <v>127</v>
      </c>
      <c r="BE118" s="185">
        <f t="shared" si="14"/>
        <v>0</v>
      </c>
      <c r="BF118" s="185">
        <f t="shared" si="15"/>
        <v>0</v>
      </c>
      <c r="BG118" s="185">
        <f t="shared" si="16"/>
        <v>0</v>
      </c>
      <c r="BH118" s="185">
        <f t="shared" si="17"/>
        <v>0</v>
      </c>
      <c r="BI118" s="185">
        <f t="shared" si="18"/>
        <v>0</v>
      </c>
      <c r="BJ118" s="16" t="s">
        <v>78</v>
      </c>
      <c r="BK118" s="185">
        <f t="shared" si="19"/>
        <v>0</v>
      </c>
      <c r="BL118" s="16" t="s">
        <v>135</v>
      </c>
      <c r="BM118" s="184" t="s">
        <v>190</v>
      </c>
    </row>
    <row r="119" spans="1:65" s="2" customFormat="1" ht="16.5" customHeight="1">
      <c r="A119" s="33"/>
      <c r="B119" s="34"/>
      <c r="C119" s="191" t="s">
        <v>70</v>
      </c>
      <c r="D119" s="191" t="s">
        <v>163</v>
      </c>
      <c r="E119" s="192" t="s">
        <v>167</v>
      </c>
      <c r="F119" s="193" t="s">
        <v>168</v>
      </c>
      <c r="G119" s="194" t="s">
        <v>169</v>
      </c>
      <c r="H119" s="195">
        <v>1</v>
      </c>
      <c r="I119" s="196"/>
      <c r="J119" s="197">
        <f t="shared" si="10"/>
        <v>0</v>
      </c>
      <c r="K119" s="193" t="s">
        <v>19</v>
      </c>
      <c r="L119" s="38"/>
      <c r="M119" s="198" t="s">
        <v>19</v>
      </c>
      <c r="N119" s="199" t="s">
        <v>41</v>
      </c>
      <c r="O119" s="63"/>
      <c r="P119" s="182">
        <f t="shared" si="11"/>
        <v>0</v>
      </c>
      <c r="Q119" s="182">
        <v>0</v>
      </c>
      <c r="R119" s="182">
        <f t="shared" si="12"/>
        <v>0</v>
      </c>
      <c r="S119" s="182">
        <v>0</v>
      </c>
      <c r="T119" s="183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84" t="s">
        <v>135</v>
      </c>
      <c r="AT119" s="184" t="s">
        <v>163</v>
      </c>
      <c r="AU119" s="184" t="s">
        <v>80</v>
      </c>
      <c r="AY119" s="16" t="s">
        <v>127</v>
      </c>
      <c r="BE119" s="185">
        <f t="shared" si="14"/>
        <v>0</v>
      </c>
      <c r="BF119" s="185">
        <f t="shared" si="15"/>
        <v>0</v>
      </c>
      <c r="BG119" s="185">
        <f t="shared" si="16"/>
        <v>0</v>
      </c>
      <c r="BH119" s="185">
        <f t="shared" si="17"/>
        <v>0</v>
      </c>
      <c r="BI119" s="185">
        <f t="shared" si="18"/>
        <v>0</v>
      </c>
      <c r="BJ119" s="16" t="s">
        <v>78</v>
      </c>
      <c r="BK119" s="185">
        <f t="shared" si="19"/>
        <v>0</v>
      </c>
      <c r="BL119" s="16" t="s">
        <v>135</v>
      </c>
      <c r="BM119" s="184" t="s">
        <v>191</v>
      </c>
    </row>
    <row r="120" spans="1:65" s="2" customFormat="1" ht="16.5" customHeight="1">
      <c r="A120" s="33"/>
      <c r="B120" s="34"/>
      <c r="C120" s="191" t="s">
        <v>70</v>
      </c>
      <c r="D120" s="191" t="s">
        <v>163</v>
      </c>
      <c r="E120" s="192" t="s">
        <v>171</v>
      </c>
      <c r="F120" s="193" t="s">
        <v>172</v>
      </c>
      <c r="G120" s="194" t="s">
        <v>169</v>
      </c>
      <c r="H120" s="195">
        <v>1</v>
      </c>
      <c r="I120" s="196"/>
      <c r="J120" s="197">
        <f t="shared" si="10"/>
        <v>0</v>
      </c>
      <c r="K120" s="193" t="s">
        <v>19</v>
      </c>
      <c r="L120" s="38"/>
      <c r="M120" s="198" t="s">
        <v>19</v>
      </c>
      <c r="N120" s="199" t="s">
        <v>41</v>
      </c>
      <c r="O120" s="63"/>
      <c r="P120" s="182">
        <f t="shared" si="11"/>
        <v>0</v>
      </c>
      <c r="Q120" s="182">
        <v>0</v>
      </c>
      <c r="R120" s="182">
        <f t="shared" si="12"/>
        <v>0</v>
      </c>
      <c r="S120" s="182">
        <v>0</v>
      </c>
      <c r="T120" s="183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84" t="s">
        <v>135</v>
      </c>
      <c r="AT120" s="184" t="s">
        <v>163</v>
      </c>
      <c r="AU120" s="184" t="s">
        <v>80</v>
      </c>
      <c r="AY120" s="16" t="s">
        <v>127</v>
      </c>
      <c r="BE120" s="185">
        <f t="shared" si="14"/>
        <v>0</v>
      </c>
      <c r="BF120" s="185">
        <f t="shared" si="15"/>
        <v>0</v>
      </c>
      <c r="BG120" s="185">
        <f t="shared" si="16"/>
        <v>0</v>
      </c>
      <c r="BH120" s="185">
        <f t="shared" si="17"/>
        <v>0</v>
      </c>
      <c r="BI120" s="185">
        <f t="shared" si="18"/>
        <v>0</v>
      </c>
      <c r="BJ120" s="16" t="s">
        <v>78</v>
      </c>
      <c r="BK120" s="185">
        <f t="shared" si="19"/>
        <v>0</v>
      </c>
      <c r="BL120" s="16" t="s">
        <v>135</v>
      </c>
      <c r="BM120" s="184" t="s">
        <v>192</v>
      </c>
    </row>
    <row r="121" spans="2:63" s="12" customFormat="1" ht="22.9" customHeight="1">
      <c r="B121" s="156"/>
      <c r="C121" s="157"/>
      <c r="D121" s="158" t="s">
        <v>69</v>
      </c>
      <c r="E121" s="170" t="s">
        <v>193</v>
      </c>
      <c r="F121" s="170" t="s">
        <v>194</v>
      </c>
      <c r="G121" s="157"/>
      <c r="H121" s="157"/>
      <c r="I121" s="160"/>
      <c r="J121" s="171">
        <f>BK121</f>
        <v>0</v>
      </c>
      <c r="K121" s="157"/>
      <c r="L121" s="162"/>
      <c r="M121" s="163"/>
      <c r="N121" s="164"/>
      <c r="O121" s="164"/>
      <c r="P121" s="165">
        <f>SUM(P122:P130)</f>
        <v>0</v>
      </c>
      <c r="Q121" s="164"/>
      <c r="R121" s="165">
        <f>SUM(R122:R130)</f>
        <v>0</v>
      </c>
      <c r="S121" s="164"/>
      <c r="T121" s="166">
        <f>SUM(T122:T130)</f>
        <v>0</v>
      </c>
      <c r="AR121" s="167" t="s">
        <v>78</v>
      </c>
      <c r="AT121" s="168" t="s">
        <v>69</v>
      </c>
      <c r="AU121" s="168" t="s">
        <v>78</v>
      </c>
      <c r="AY121" s="167" t="s">
        <v>127</v>
      </c>
      <c r="BK121" s="169">
        <f>SUM(BK122:BK130)</f>
        <v>0</v>
      </c>
    </row>
    <row r="122" spans="1:65" s="2" customFormat="1" ht="16.5" customHeight="1">
      <c r="A122" s="33"/>
      <c r="B122" s="34"/>
      <c r="C122" s="172" t="s">
        <v>70</v>
      </c>
      <c r="D122" s="172" t="s">
        <v>130</v>
      </c>
      <c r="E122" s="173" t="s">
        <v>195</v>
      </c>
      <c r="F122" s="174" t="s">
        <v>196</v>
      </c>
      <c r="G122" s="175" t="s">
        <v>133</v>
      </c>
      <c r="H122" s="176">
        <v>2</v>
      </c>
      <c r="I122" s="177"/>
      <c r="J122" s="178">
        <f>ROUND(I122*H122,2)</f>
        <v>0</v>
      </c>
      <c r="K122" s="174" t="s">
        <v>19</v>
      </c>
      <c r="L122" s="179"/>
      <c r="M122" s="180" t="s">
        <v>19</v>
      </c>
      <c r="N122" s="181" t="s">
        <v>41</v>
      </c>
      <c r="O122" s="63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4" t="s">
        <v>134</v>
      </c>
      <c r="AT122" s="184" t="s">
        <v>130</v>
      </c>
      <c r="AU122" s="184" t="s">
        <v>80</v>
      </c>
      <c r="AY122" s="16" t="s">
        <v>127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6" t="s">
        <v>78</v>
      </c>
      <c r="BK122" s="185">
        <f>ROUND(I122*H122,2)</f>
        <v>0</v>
      </c>
      <c r="BL122" s="16" t="s">
        <v>135</v>
      </c>
      <c r="BM122" s="184" t="s">
        <v>197</v>
      </c>
    </row>
    <row r="123" spans="1:47" s="2" customFormat="1" ht="19.5">
      <c r="A123" s="33"/>
      <c r="B123" s="34"/>
      <c r="C123" s="35"/>
      <c r="D123" s="186" t="s">
        <v>137</v>
      </c>
      <c r="E123" s="35"/>
      <c r="F123" s="187" t="s">
        <v>198</v>
      </c>
      <c r="G123" s="35"/>
      <c r="H123" s="35"/>
      <c r="I123" s="188"/>
      <c r="J123" s="35"/>
      <c r="K123" s="35"/>
      <c r="L123" s="38"/>
      <c r="M123" s="189"/>
      <c r="N123" s="190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137</v>
      </c>
      <c r="AU123" s="16" t="s">
        <v>80</v>
      </c>
    </row>
    <row r="124" spans="1:65" s="2" customFormat="1" ht="16.5" customHeight="1">
      <c r="A124" s="33"/>
      <c r="B124" s="34"/>
      <c r="C124" s="172" t="s">
        <v>70</v>
      </c>
      <c r="D124" s="172" t="s">
        <v>130</v>
      </c>
      <c r="E124" s="173" t="s">
        <v>199</v>
      </c>
      <c r="F124" s="174" t="s">
        <v>200</v>
      </c>
      <c r="G124" s="175" t="s">
        <v>133</v>
      </c>
      <c r="H124" s="176">
        <v>2</v>
      </c>
      <c r="I124" s="177"/>
      <c r="J124" s="178">
        <f aca="true" t="shared" si="20" ref="J124:J130">ROUND(I124*H124,2)</f>
        <v>0</v>
      </c>
      <c r="K124" s="174" t="s">
        <v>19</v>
      </c>
      <c r="L124" s="179"/>
      <c r="M124" s="180" t="s">
        <v>19</v>
      </c>
      <c r="N124" s="181" t="s">
        <v>41</v>
      </c>
      <c r="O124" s="63"/>
      <c r="P124" s="182">
        <f aca="true" t="shared" si="21" ref="P124:P130">O124*H124</f>
        <v>0</v>
      </c>
      <c r="Q124" s="182">
        <v>0</v>
      </c>
      <c r="R124" s="182">
        <f aca="true" t="shared" si="22" ref="R124:R130">Q124*H124</f>
        <v>0</v>
      </c>
      <c r="S124" s="182">
        <v>0</v>
      </c>
      <c r="T124" s="183">
        <f aca="true" t="shared" si="23" ref="T124:T130"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4" t="s">
        <v>134</v>
      </c>
      <c r="AT124" s="184" t="s">
        <v>130</v>
      </c>
      <c r="AU124" s="184" t="s">
        <v>80</v>
      </c>
      <c r="AY124" s="16" t="s">
        <v>127</v>
      </c>
      <c r="BE124" s="185">
        <f aca="true" t="shared" si="24" ref="BE124:BE130">IF(N124="základní",J124,0)</f>
        <v>0</v>
      </c>
      <c r="BF124" s="185">
        <f aca="true" t="shared" si="25" ref="BF124:BF130">IF(N124="snížená",J124,0)</f>
        <v>0</v>
      </c>
      <c r="BG124" s="185">
        <f aca="true" t="shared" si="26" ref="BG124:BG130">IF(N124="zákl. přenesená",J124,0)</f>
        <v>0</v>
      </c>
      <c r="BH124" s="185">
        <f aca="true" t="shared" si="27" ref="BH124:BH130">IF(N124="sníž. přenesená",J124,0)</f>
        <v>0</v>
      </c>
      <c r="BI124" s="185">
        <f aca="true" t="shared" si="28" ref="BI124:BI130">IF(N124="nulová",J124,0)</f>
        <v>0</v>
      </c>
      <c r="BJ124" s="16" t="s">
        <v>78</v>
      </c>
      <c r="BK124" s="185">
        <f aca="true" t="shared" si="29" ref="BK124:BK130">ROUND(I124*H124,2)</f>
        <v>0</v>
      </c>
      <c r="BL124" s="16" t="s">
        <v>135</v>
      </c>
      <c r="BM124" s="184" t="s">
        <v>201</v>
      </c>
    </row>
    <row r="125" spans="1:65" s="2" customFormat="1" ht="16.5" customHeight="1">
      <c r="A125" s="33"/>
      <c r="B125" s="34"/>
      <c r="C125" s="172" t="s">
        <v>70</v>
      </c>
      <c r="D125" s="172" t="s">
        <v>130</v>
      </c>
      <c r="E125" s="173" t="s">
        <v>153</v>
      </c>
      <c r="F125" s="174" t="s">
        <v>154</v>
      </c>
      <c r="G125" s="175" t="s">
        <v>133</v>
      </c>
      <c r="H125" s="176">
        <v>4</v>
      </c>
      <c r="I125" s="177"/>
      <c r="J125" s="178">
        <f t="shared" si="20"/>
        <v>0</v>
      </c>
      <c r="K125" s="174" t="s">
        <v>19</v>
      </c>
      <c r="L125" s="179"/>
      <c r="M125" s="180" t="s">
        <v>19</v>
      </c>
      <c r="N125" s="181" t="s">
        <v>41</v>
      </c>
      <c r="O125" s="63"/>
      <c r="P125" s="182">
        <f t="shared" si="21"/>
        <v>0</v>
      </c>
      <c r="Q125" s="182">
        <v>0</v>
      </c>
      <c r="R125" s="182">
        <f t="shared" si="22"/>
        <v>0</v>
      </c>
      <c r="S125" s="182">
        <v>0</v>
      </c>
      <c r="T125" s="183">
        <f t="shared" si="2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84" t="s">
        <v>134</v>
      </c>
      <c r="AT125" s="184" t="s">
        <v>130</v>
      </c>
      <c r="AU125" s="184" t="s">
        <v>80</v>
      </c>
      <c r="AY125" s="16" t="s">
        <v>127</v>
      </c>
      <c r="BE125" s="185">
        <f t="shared" si="24"/>
        <v>0</v>
      </c>
      <c r="BF125" s="185">
        <f t="shared" si="25"/>
        <v>0</v>
      </c>
      <c r="BG125" s="185">
        <f t="shared" si="26"/>
        <v>0</v>
      </c>
      <c r="BH125" s="185">
        <f t="shared" si="27"/>
        <v>0</v>
      </c>
      <c r="BI125" s="185">
        <f t="shared" si="28"/>
        <v>0</v>
      </c>
      <c r="BJ125" s="16" t="s">
        <v>78</v>
      </c>
      <c r="BK125" s="185">
        <f t="shared" si="29"/>
        <v>0</v>
      </c>
      <c r="BL125" s="16" t="s">
        <v>135</v>
      </c>
      <c r="BM125" s="184" t="s">
        <v>202</v>
      </c>
    </row>
    <row r="126" spans="1:65" s="2" customFormat="1" ht="16.5" customHeight="1">
      <c r="A126" s="33"/>
      <c r="B126" s="34"/>
      <c r="C126" s="172" t="s">
        <v>70</v>
      </c>
      <c r="D126" s="172" t="s">
        <v>130</v>
      </c>
      <c r="E126" s="173" t="s">
        <v>156</v>
      </c>
      <c r="F126" s="174" t="s">
        <v>157</v>
      </c>
      <c r="G126" s="175" t="s">
        <v>130</v>
      </c>
      <c r="H126" s="176">
        <v>42</v>
      </c>
      <c r="I126" s="177"/>
      <c r="J126" s="178">
        <f t="shared" si="20"/>
        <v>0</v>
      </c>
      <c r="K126" s="174" t="s">
        <v>19</v>
      </c>
      <c r="L126" s="179"/>
      <c r="M126" s="180" t="s">
        <v>19</v>
      </c>
      <c r="N126" s="181" t="s">
        <v>41</v>
      </c>
      <c r="O126" s="63"/>
      <c r="P126" s="182">
        <f t="shared" si="21"/>
        <v>0</v>
      </c>
      <c r="Q126" s="182">
        <v>0</v>
      </c>
      <c r="R126" s="182">
        <f t="shared" si="22"/>
        <v>0</v>
      </c>
      <c r="S126" s="182">
        <v>0</v>
      </c>
      <c r="T126" s="183">
        <f t="shared" si="2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4" t="s">
        <v>134</v>
      </c>
      <c r="AT126" s="184" t="s">
        <v>130</v>
      </c>
      <c r="AU126" s="184" t="s">
        <v>80</v>
      </c>
      <c r="AY126" s="16" t="s">
        <v>127</v>
      </c>
      <c r="BE126" s="185">
        <f t="shared" si="24"/>
        <v>0</v>
      </c>
      <c r="BF126" s="185">
        <f t="shared" si="25"/>
        <v>0</v>
      </c>
      <c r="BG126" s="185">
        <f t="shared" si="26"/>
        <v>0</v>
      </c>
      <c r="BH126" s="185">
        <f t="shared" si="27"/>
        <v>0</v>
      </c>
      <c r="BI126" s="185">
        <f t="shared" si="28"/>
        <v>0</v>
      </c>
      <c r="BJ126" s="16" t="s">
        <v>78</v>
      </c>
      <c r="BK126" s="185">
        <f t="shared" si="29"/>
        <v>0</v>
      </c>
      <c r="BL126" s="16" t="s">
        <v>135</v>
      </c>
      <c r="BM126" s="184" t="s">
        <v>203</v>
      </c>
    </row>
    <row r="127" spans="1:65" s="2" customFormat="1" ht="16.5" customHeight="1">
      <c r="A127" s="33"/>
      <c r="B127" s="34"/>
      <c r="C127" s="172" t="s">
        <v>70</v>
      </c>
      <c r="D127" s="172" t="s">
        <v>130</v>
      </c>
      <c r="E127" s="173" t="s">
        <v>204</v>
      </c>
      <c r="F127" s="174" t="s">
        <v>205</v>
      </c>
      <c r="G127" s="175" t="s">
        <v>161</v>
      </c>
      <c r="H127" s="176">
        <v>2.2</v>
      </c>
      <c r="I127" s="177"/>
      <c r="J127" s="178">
        <f t="shared" si="20"/>
        <v>0</v>
      </c>
      <c r="K127" s="174" t="s">
        <v>19</v>
      </c>
      <c r="L127" s="179"/>
      <c r="M127" s="180" t="s">
        <v>19</v>
      </c>
      <c r="N127" s="181" t="s">
        <v>41</v>
      </c>
      <c r="O127" s="63"/>
      <c r="P127" s="182">
        <f t="shared" si="21"/>
        <v>0</v>
      </c>
      <c r="Q127" s="182">
        <v>0</v>
      </c>
      <c r="R127" s="182">
        <f t="shared" si="22"/>
        <v>0</v>
      </c>
      <c r="S127" s="182">
        <v>0</v>
      </c>
      <c r="T127" s="183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4" t="s">
        <v>134</v>
      </c>
      <c r="AT127" s="184" t="s">
        <v>130</v>
      </c>
      <c r="AU127" s="184" t="s">
        <v>80</v>
      </c>
      <c r="AY127" s="16" t="s">
        <v>127</v>
      </c>
      <c r="BE127" s="185">
        <f t="shared" si="24"/>
        <v>0</v>
      </c>
      <c r="BF127" s="185">
        <f t="shared" si="25"/>
        <v>0</v>
      </c>
      <c r="BG127" s="185">
        <f t="shared" si="26"/>
        <v>0</v>
      </c>
      <c r="BH127" s="185">
        <f t="shared" si="27"/>
        <v>0</v>
      </c>
      <c r="BI127" s="185">
        <f t="shared" si="28"/>
        <v>0</v>
      </c>
      <c r="BJ127" s="16" t="s">
        <v>78</v>
      </c>
      <c r="BK127" s="185">
        <f t="shared" si="29"/>
        <v>0</v>
      </c>
      <c r="BL127" s="16" t="s">
        <v>135</v>
      </c>
      <c r="BM127" s="184" t="s">
        <v>206</v>
      </c>
    </row>
    <row r="128" spans="1:65" s="2" customFormat="1" ht="16.5" customHeight="1">
      <c r="A128" s="33"/>
      <c r="B128" s="34"/>
      <c r="C128" s="172" t="s">
        <v>70</v>
      </c>
      <c r="D128" s="172" t="s">
        <v>130</v>
      </c>
      <c r="E128" s="173" t="s">
        <v>164</v>
      </c>
      <c r="F128" s="174" t="s">
        <v>165</v>
      </c>
      <c r="G128" s="175" t="s">
        <v>133</v>
      </c>
      <c r="H128" s="176">
        <v>4</v>
      </c>
      <c r="I128" s="177"/>
      <c r="J128" s="178">
        <f t="shared" si="20"/>
        <v>0</v>
      </c>
      <c r="K128" s="174" t="s">
        <v>19</v>
      </c>
      <c r="L128" s="179"/>
      <c r="M128" s="180" t="s">
        <v>19</v>
      </c>
      <c r="N128" s="181" t="s">
        <v>41</v>
      </c>
      <c r="O128" s="63"/>
      <c r="P128" s="182">
        <f t="shared" si="21"/>
        <v>0</v>
      </c>
      <c r="Q128" s="182">
        <v>0</v>
      </c>
      <c r="R128" s="182">
        <f t="shared" si="22"/>
        <v>0</v>
      </c>
      <c r="S128" s="182">
        <v>0</v>
      </c>
      <c r="T128" s="183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84" t="s">
        <v>134</v>
      </c>
      <c r="AT128" s="184" t="s">
        <v>130</v>
      </c>
      <c r="AU128" s="184" t="s">
        <v>80</v>
      </c>
      <c r="AY128" s="16" t="s">
        <v>127</v>
      </c>
      <c r="BE128" s="185">
        <f t="shared" si="24"/>
        <v>0</v>
      </c>
      <c r="BF128" s="185">
        <f t="shared" si="25"/>
        <v>0</v>
      </c>
      <c r="BG128" s="185">
        <f t="shared" si="26"/>
        <v>0</v>
      </c>
      <c r="BH128" s="185">
        <f t="shared" si="27"/>
        <v>0</v>
      </c>
      <c r="BI128" s="185">
        <f t="shared" si="28"/>
        <v>0</v>
      </c>
      <c r="BJ128" s="16" t="s">
        <v>78</v>
      </c>
      <c r="BK128" s="185">
        <f t="shared" si="29"/>
        <v>0</v>
      </c>
      <c r="BL128" s="16" t="s">
        <v>135</v>
      </c>
      <c r="BM128" s="184" t="s">
        <v>207</v>
      </c>
    </row>
    <row r="129" spans="1:65" s="2" customFormat="1" ht="16.5" customHeight="1">
      <c r="A129" s="33"/>
      <c r="B129" s="34"/>
      <c r="C129" s="191" t="s">
        <v>70</v>
      </c>
      <c r="D129" s="191" t="s">
        <v>163</v>
      </c>
      <c r="E129" s="192" t="s">
        <v>167</v>
      </c>
      <c r="F129" s="193" t="s">
        <v>168</v>
      </c>
      <c r="G129" s="194" t="s">
        <v>169</v>
      </c>
      <c r="H129" s="195">
        <v>8</v>
      </c>
      <c r="I129" s="196"/>
      <c r="J129" s="197">
        <f t="shared" si="20"/>
        <v>0</v>
      </c>
      <c r="K129" s="193" t="s">
        <v>19</v>
      </c>
      <c r="L129" s="38"/>
      <c r="M129" s="198" t="s">
        <v>19</v>
      </c>
      <c r="N129" s="199" t="s">
        <v>41</v>
      </c>
      <c r="O129" s="63"/>
      <c r="P129" s="182">
        <f t="shared" si="21"/>
        <v>0</v>
      </c>
      <c r="Q129" s="182">
        <v>0</v>
      </c>
      <c r="R129" s="182">
        <f t="shared" si="22"/>
        <v>0</v>
      </c>
      <c r="S129" s="182">
        <v>0</v>
      </c>
      <c r="T129" s="183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4" t="s">
        <v>135</v>
      </c>
      <c r="AT129" s="184" t="s">
        <v>163</v>
      </c>
      <c r="AU129" s="184" t="s">
        <v>80</v>
      </c>
      <c r="AY129" s="16" t="s">
        <v>127</v>
      </c>
      <c r="BE129" s="185">
        <f t="shared" si="24"/>
        <v>0</v>
      </c>
      <c r="BF129" s="185">
        <f t="shared" si="25"/>
        <v>0</v>
      </c>
      <c r="BG129" s="185">
        <f t="shared" si="26"/>
        <v>0</v>
      </c>
      <c r="BH129" s="185">
        <f t="shared" si="27"/>
        <v>0</v>
      </c>
      <c r="BI129" s="185">
        <f t="shared" si="28"/>
        <v>0</v>
      </c>
      <c r="BJ129" s="16" t="s">
        <v>78</v>
      </c>
      <c r="BK129" s="185">
        <f t="shared" si="29"/>
        <v>0</v>
      </c>
      <c r="BL129" s="16" t="s">
        <v>135</v>
      </c>
      <c r="BM129" s="184" t="s">
        <v>208</v>
      </c>
    </row>
    <row r="130" spans="1:65" s="2" customFormat="1" ht="16.5" customHeight="1">
      <c r="A130" s="33"/>
      <c r="B130" s="34"/>
      <c r="C130" s="191" t="s">
        <v>70</v>
      </c>
      <c r="D130" s="191" t="s">
        <v>163</v>
      </c>
      <c r="E130" s="192" t="s">
        <v>209</v>
      </c>
      <c r="F130" s="193" t="s">
        <v>172</v>
      </c>
      <c r="G130" s="194" t="s">
        <v>169</v>
      </c>
      <c r="H130" s="195">
        <v>1</v>
      </c>
      <c r="I130" s="196"/>
      <c r="J130" s="197">
        <f t="shared" si="20"/>
        <v>0</v>
      </c>
      <c r="K130" s="193" t="s">
        <v>19</v>
      </c>
      <c r="L130" s="38"/>
      <c r="M130" s="198" t="s">
        <v>19</v>
      </c>
      <c r="N130" s="199" t="s">
        <v>41</v>
      </c>
      <c r="O130" s="63"/>
      <c r="P130" s="182">
        <f t="shared" si="21"/>
        <v>0</v>
      </c>
      <c r="Q130" s="182">
        <v>0</v>
      </c>
      <c r="R130" s="182">
        <f t="shared" si="22"/>
        <v>0</v>
      </c>
      <c r="S130" s="182">
        <v>0</v>
      </c>
      <c r="T130" s="183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4" t="s">
        <v>135</v>
      </c>
      <c r="AT130" s="184" t="s">
        <v>163</v>
      </c>
      <c r="AU130" s="184" t="s">
        <v>80</v>
      </c>
      <c r="AY130" s="16" t="s">
        <v>127</v>
      </c>
      <c r="BE130" s="185">
        <f t="shared" si="24"/>
        <v>0</v>
      </c>
      <c r="BF130" s="185">
        <f t="shared" si="25"/>
        <v>0</v>
      </c>
      <c r="BG130" s="185">
        <f t="shared" si="26"/>
        <v>0</v>
      </c>
      <c r="BH130" s="185">
        <f t="shared" si="27"/>
        <v>0</v>
      </c>
      <c r="BI130" s="185">
        <f t="shared" si="28"/>
        <v>0</v>
      </c>
      <c r="BJ130" s="16" t="s">
        <v>78</v>
      </c>
      <c r="BK130" s="185">
        <f t="shared" si="29"/>
        <v>0</v>
      </c>
      <c r="BL130" s="16" t="s">
        <v>135</v>
      </c>
      <c r="BM130" s="184" t="s">
        <v>210</v>
      </c>
    </row>
    <row r="131" spans="2:63" s="12" customFormat="1" ht="22.9" customHeight="1">
      <c r="B131" s="156"/>
      <c r="C131" s="157"/>
      <c r="D131" s="158" t="s">
        <v>69</v>
      </c>
      <c r="E131" s="170" t="s">
        <v>211</v>
      </c>
      <c r="F131" s="170" t="s">
        <v>212</v>
      </c>
      <c r="G131" s="157"/>
      <c r="H131" s="157"/>
      <c r="I131" s="160"/>
      <c r="J131" s="171">
        <f>BK131</f>
        <v>0</v>
      </c>
      <c r="K131" s="157"/>
      <c r="L131" s="162"/>
      <c r="M131" s="163"/>
      <c r="N131" s="164"/>
      <c r="O131" s="164"/>
      <c r="P131" s="165">
        <f>P132</f>
        <v>0</v>
      </c>
      <c r="Q131" s="164"/>
      <c r="R131" s="165">
        <f>R132</f>
        <v>0</v>
      </c>
      <c r="S131" s="164"/>
      <c r="T131" s="166">
        <f>T132</f>
        <v>0</v>
      </c>
      <c r="AR131" s="167" t="s">
        <v>78</v>
      </c>
      <c r="AT131" s="168" t="s">
        <v>69</v>
      </c>
      <c r="AU131" s="168" t="s">
        <v>78</v>
      </c>
      <c r="AY131" s="167" t="s">
        <v>127</v>
      </c>
      <c r="BK131" s="169">
        <f>BK132</f>
        <v>0</v>
      </c>
    </row>
    <row r="132" spans="1:65" s="2" customFormat="1" ht="16.5" customHeight="1">
      <c r="A132" s="33"/>
      <c r="B132" s="34"/>
      <c r="C132" s="172" t="s">
        <v>70</v>
      </c>
      <c r="D132" s="172" t="s">
        <v>130</v>
      </c>
      <c r="E132" s="173" t="s">
        <v>213</v>
      </c>
      <c r="F132" s="174" t="s">
        <v>214</v>
      </c>
      <c r="G132" s="175" t="s">
        <v>161</v>
      </c>
      <c r="H132" s="176">
        <v>60</v>
      </c>
      <c r="I132" s="177"/>
      <c r="J132" s="178">
        <f>ROUND(I132*H132,2)</f>
        <v>0</v>
      </c>
      <c r="K132" s="174" t="s">
        <v>19</v>
      </c>
      <c r="L132" s="179"/>
      <c r="M132" s="180" t="s">
        <v>19</v>
      </c>
      <c r="N132" s="181" t="s">
        <v>41</v>
      </c>
      <c r="O132" s="63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4" t="s">
        <v>136</v>
      </c>
      <c r="AT132" s="184" t="s">
        <v>130</v>
      </c>
      <c r="AU132" s="184" t="s">
        <v>80</v>
      </c>
      <c r="AY132" s="16" t="s">
        <v>127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6" t="s">
        <v>78</v>
      </c>
      <c r="BK132" s="185">
        <f>ROUND(I132*H132,2)</f>
        <v>0</v>
      </c>
      <c r="BL132" s="16" t="s">
        <v>215</v>
      </c>
      <c r="BM132" s="184" t="s">
        <v>216</v>
      </c>
    </row>
    <row r="133" spans="2:63" s="12" customFormat="1" ht="22.9" customHeight="1">
      <c r="B133" s="156"/>
      <c r="C133" s="157"/>
      <c r="D133" s="158" t="s">
        <v>69</v>
      </c>
      <c r="E133" s="170" t="s">
        <v>217</v>
      </c>
      <c r="F133" s="170" t="s">
        <v>218</v>
      </c>
      <c r="G133" s="157"/>
      <c r="H133" s="157"/>
      <c r="I133" s="160"/>
      <c r="J133" s="171">
        <f>BK133</f>
        <v>0</v>
      </c>
      <c r="K133" s="157"/>
      <c r="L133" s="162"/>
      <c r="M133" s="163"/>
      <c r="N133" s="164"/>
      <c r="O133" s="164"/>
      <c r="P133" s="165">
        <f>P134</f>
        <v>0</v>
      </c>
      <c r="Q133" s="164"/>
      <c r="R133" s="165">
        <f>R134</f>
        <v>0</v>
      </c>
      <c r="S133" s="164"/>
      <c r="T133" s="166">
        <f>T134</f>
        <v>0</v>
      </c>
      <c r="AR133" s="167" t="s">
        <v>78</v>
      </c>
      <c r="AT133" s="168" t="s">
        <v>69</v>
      </c>
      <c r="AU133" s="168" t="s">
        <v>78</v>
      </c>
      <c r="AY133" s="167" t="s">
        <v>127</v>
      </c>
      <c r="BK133" s="169">
        <f>BK134</f>
        <v>0</v>
      </c>
    </row>
    <row r="134" spans="1:65" s="2" customFormat="1" ht="16.5" customHeight="1">
      <c r="A134" s="33"/>
      <c r="B134" s="34"/>
      <c r="C134" s="191" t="s">
        <v>70</v>
      </c>
      <c r="D134" s="191" t="s">
        <v>163</v>
      </c>
      <c r="E134" s="192" t="s">
        <v>219</v>
      </c>
      <c r="F134" s="193" t="s">
        <v>220</v>
      </c>
      <c r="G134" s="194" t="s">
        <v>221</v>
      </c>
      <c r="H134" s="195">
        <v>118</v>
      </c>
      <c r="I134" s="196"/>
      <c r="J134" s="197">
        <f>ROUND(I134*H134,2)</f>
        <v>0</v>
      </c>
      <c r="K134" s="193" t="s">
        <v>19</v>
      </c>
      <c r="L134" s="38"/>
      <c r="M134" s="198" t="s">
        <v>19</v>
      </c>
      <c r="N134" s="199" t="s">
        <v>41</v>
      </c>
      <c r="O134" s="63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4" t="s">
        <v>215</v>
      </c>
      <c r="AT134" s="184" t="s">
        <v>163</v>
      </c>
      <c r="AU134" s="184" t="s">
        <v>80</v>
      </c>
      <c r="AY134" s="16" t="s">
        <v>127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6" t="s">
        <v>78</v>
      </c>
      <c r="BK134" s="185">
        <f>ROUND(I134*H134,2)</f>
        <v>0</v>
      </c>
      <c r="BL134" s="16" t="s">
        <v>215</v>
      </c>
      <c r="BM134" s="184" t="s">
        <v>222</v>
      </c>
    </row>
    <row r="135" spans="2:63" s="12" customFormat="1" ht="22.9" customHeight="1">
      <c r="B135" s="156"/>
      <c r="C135" s="157"/>
      <c r="D135" s="158" t="s">
        <v>69</v>
      </c>
      <c r="E135" s="170" t="s">
        <v>223</v>
      </c>
      <c r="F135" s="170" t="s">
        <v>224</v>
      </c>
      <c r="G135" s="157"/>
      <c r="H135" s="157"/>
      <c r="I135" s="160"/>
      <c r="J135" s="171">
        <f>BK135</f>
        <v>0</v>
      </c>
      <c r="K135" s="157"/>
      <c r="L135" s="162"/>
      <c r="M135" s="163"/>
      <c r="N135" s="164"/>
      <c r="O135" s="164"/>
      <c r="P135" s="165">
        <f>P136</f>
        <v>0</v>
      </c>
      <c r="Q135" s="164"/>
      <c r="R135" s="165">
        <f>R136</f>
        <v>0</v>
      </c>
      <c r="S135" s="164"/>
      <c r="T135" s="166">
        <f>T136</f>
        <v>0</v>
      </c>
      <c r="AR135" s="167" t="s">
        <v>78</v>
      </c>
      <c r="AT135" s="168" t="s">
        <v>69</v>
      </c>
      <c r="AU135" s="168" t="s">
        <v>78</v>
      </c>
      <c r="AY135" s="167" t="s">
        <v>127</v>
      </c>
      <c r="BK135" s="169">
        <f>BK136</f>
        <v>0</v>
      </c>
    </row>
    <row r="136" spans="1:65" s="2" customFormat="1" ht="16.5" customHeight="1">
      <c r="A136" s="33"/>
      <c r="B136" s="34"/>
      <c r="C136" s="191" t="s">
        <v>70</v>
      </c>
      <c r="D136" s="191" t="s">
        <v>163</v>
      </c>
      <c r="E136" s="192" t="s">
        <v>225</v>
      </c>
      <c r="F136" s="193" t="s">
        <v>226</v>
      </c>
      <c r="G136" s="194" t="s">
        <v>227</v>
      </c>
      <c r="H136" s="195">
        <v>32</v>
      </c>
      <c r="I136" s="196"/>
      <c r="J136" s="197">
        <f>ROUND(I136*H136,2)</f>
        <v>0</v>
      </c>
      <c r="K136" s="193" t="s">
        <v>19</v>
      </c>
      <c r="L136" s="38"/>
      <c r="M136" s="198" t="s">
        <v>19</v>
      </c>
      <c r="N136" s="199" t="s">
        <v>41</v>
      </c>
      <c r="O136" s="63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4" t="s">
        <v>215</v>
      </c>
      <c r="AT136" s="184" t="s">
        <v>163</v>
      </c>
      <c r="AU136" s="184" t="s">
        <v>80</v>
      </c>
      <c r="AY136" s="16" t="s">
        <v>127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6" t="s">
        <v>78</v>
      </c>
      <c r="BK136" s="185">
        <f>ROUND(I136*H136,2)</f>
        <v>0</v>
      </c>
      <c r="BL136" s="16" t="s">
        <v>215</v>
      </c>
      <c r="BM136" s="184" t="s">
        <v>228</v>
      </c>
    </row>
    <row r="137" spans="2:63" s="12" customFormat="1" ht="22.9" customHeight="1">
      <c r="B137" s="156"/>
      <c r="C137" s="157"/>
      <c r="D137" s="158" t="s">
        <v>69</v>
      </c>
      <c r="E137" s="170" t="s">
        <v>229</v>
      </c>
      <c r="F137" s="170" t="s">
        <v>230</v>
      </c>
      <c r="G137" s="157"/>
      <c r="H137" s="157"/>
      <c r="I137" s="160"/>
      <c r="J137" s="171">
        <f>BK137</f>
        <v>0</v>
      </c>
      <c r="K137" s="157"/>
      <c r="L137" s="162"/>
      <c r="M137" s="163"/>
      <c r="N137" s="164"/>
      <c r="O137" s="164"/>
      <c r="P137" s="165">
        <f>SUM(P138:P139)</f>
        <v>0</v>
      </c>
      <c r="Q137" s="164"/>
      <c r="R137" s="165">
        <f>SUM(R138:R139)</f>
        <v>0</v>
      </c>
      <c r="S137" s="164"/>
      <c r="T137" s="166">
        <f>SUM(T138:T139)</f>
        <v>0</v>
      </c>
      <c r="AR137" s="167" t="s">
        <v>78</v>
      </c>
      <c r="AT137" s="168" t="s">
        <v>69</v>
      </c>
      <c r="AU137" s="168" t="s">
        <v>78</v>
      </c>
      <c r="AY137" s="167" t="s">
        <v>127</v>
      </c>
      <c r="BK137" s="169">
        <f>SUM(BK138:BK139)</f>
        <v>0</v>
      </c>
    </row>
    <row r="138" spans="1:65" s="2" customFormat="1" ht="16.5" customHeight="1">
      <c r="A138" s="33"/>
      <c r="B138" s="34"/>
      <c r="C138" s="172" t="s">
        <v>70</v>
      </c>
      <c r="D138" s="172" t="s">
        <v>130</v>
      </c>
      <c r="E138" s="173" t="s">
        <v>231</v>
      </c>
      <c r="F138" s="174" t="s">
        <v>232</v>
      </c>
      <c r="G138" s="175" t="s">
        <v>133</v>
      </c>
      <c r="H138" s="176">
        <v>23</v>
      </c>
      <c r="I138" s="177"/>
      <c r="J138" s="178">
        <f>ROUND(I138*H138,2)</f>
        <v>0</v>
      </c>
      <c r="K138" s="174" t="s">
        <v>19</v>
      </c>
      <c r="L138" s="179"/>
      <c r="M138" s="180" t="s">
        <v>19</v>
      </c>
      <c r="N138" s="181" t="s">
        <v>41</v>
      </c>
      <c r="O138" s="63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4" t="s">
        <v>136</v>
      </c>
      <c r="AT138" s="184" t="s">
        <v>130</v>
      </c>
      <c r="AU138" s="184" t="s">
        <v>80</v>
      </c>
      <c r="AY138" s="16" t="s">
        <v>127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6" t="s">
        <v>78</v>
      </c>
      <c r="BK138" s="185">
        <f>ROUND(I138*H138,2)</f>
        <v>0</v>
      </c>
      <c r="BL138" s="16" t="s">
        <v>215</v>
      </c>
      <c r="BM138" s="184" t="s">
        <v>233</v>
      </c>
    </row>
    <row r="139" spans="1:65" s="2" customFormat="1" ht="16.5" customHeight="1">
      <c r="A139" s="33"/>
      <c r="B139" s="34"/>
      <c r="C139" s="191" t="s">
        <v>70</v>
      </c>
      <c r="D139" s="191" t="s">
        <v>163</v>
      </c>
      <c r="E139" s="192" t="s">
        <v>234</v>
      </c>
      <c r="F139" s="193" t="s">
        <v>235</v>
      </c>
      <c r="G139" s="194" t="s">
        <v>236</v>
      </c>
      <c r="H139" s="195">
        <v>23</v>
      </c>
      <c r="I139" s="196"/>
      <c r="J139" s="197">
        <f>ROUND(I139*H139,2)</f>
        <v>0</v>
      </c>
      <c r="K139" s="193" t="s">
        <v>19</v>
      </c>
      <c r="L139" s="38"/>
      <c r="M139" s="198" t="s">
        <v>19</v>
      </c>
      <c r="N139" s="199" t="s">
        <v>41</v>
      </c>
      <c r="O139" s="63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4" t="s">
        <v>215</v>
      </c>
      <c r="AT139" s="184" t="s">
        <v>163</v>
      </c>
      <c r="AU139" s="184" t="s">
        <v>80</v>
      </c>
      <c r="AY139" s="16" t="s">
        <v>127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6" t="s">
        <v>78</v>
      </c>
      <c r="BK139" s="185">
        <f>ROUND(I139*H139,2)</f>
        <v>0</v>
      </c>
      <c r="BL139" s="16" t="s">
        <v>215</v>
      </c>
      <c r="BM139" s="184" t="s">
        <v>237</v>
      </c>
    </row>
    <row r="140" spans="2:63" s="12" customFormat="1" ht="25.9" customHeight="1">
      <c r="B140" s="156"/>
      <c r="C140" s="157"/>
      <c r="D140" s="158" t="s">
        <v>69</v>
      </c>
      <c r="E140" s="159" t="s">
        <v>238</v>
      </c>
      <c r="F140" s="159" t="s">
        <v>239</v>
      </c>
      <c r="G140" s="157"/>
      <c r="H140" s="157"/>
      <c r="I140" s="160"/>
      <c r="J140" s="161">
        <f>BK140</f>
        <v>0</v>
      </c>
      <c r="K140" s="157"/>
      <c r="L140" s="162"/>
      <c r="M140" s="163"/>
      <c r="N140" s="164"/>
      <c r="O140" s="164"/>
      <c r="P140" s="165">
        <f>P141+P144+P151</f>
        <v>0</v>
      </c>
      <c r="Q140" s="164"/>
      <c r="R140" s="165">
        <f>R141+R144+R151</f>
        <v>0.1665</v>
      </c>
      <c r="S140" s="164"/>
      <c r="T140" s="166">
        <f>T141+T144+T151</f>
        <v>0.847</v>
      </c>
      <c r="AR140" s="167" t="s">
        <v>78</v>
      </c>
      <c r="AT140" s="168" t="s">
        <v>69</v>
      </c>
      <c r="AU140" s="168" t="s">
        <v>70</v>
      </c>
      <c r="AY140" s="167" t="s">
        <v>127</v>
      </c>
      <c r="BK140" s="169">
        <f>BK141+BK144+BK151</f>
        <v>0</v>
      </c>
    </row>
    <row r="141" spans="2:63" s="12" customFormat="1" ht="22.9" customHeight="1">
      <c r="B141" s="156"/>
      <c r="C141" s="157"/>
      <c r="D141" s="158" t="s">
        <v>69</v>
      </c>
      <c r="E141" s="170" t="s">
        <v>240</v>
      </c>
      <c r="F141" s="170" t="s">
        <v>241</v>
      </c>
      <c r="G141" s="157"/>
      <c r="H141" s="157"/>
      <c r="I141" s="160"/>
      <c r="J141" s="171">
        <f>BK141</f>
        <v>0</v>
      </c>
      <c r="K141" s="157"/>
      <c r="L141" s="162"/>
      <c r="M141" s="163"/>
      <c r="N141" s="164"/>
      <c r="O141" s="164"/>
      <c r="P141" s="165">
        <f>SUM(P142:P143)</f>
        <v>0</v>
      </c>
      <c r="Q141" s="164"/>
      <c r="R141" s="165">
        <f>SUM(R142:R143)</f>
        <v>0.1665</v>
      </c>
      <c r="S141" s="164"/>
      <c r="T141" s="166">
        <f>SUM(T142:T143)</f>
        <v>0</v>
      </c>
      <c r="AR141" s="167" t="s">
        <v>78</v>
      </c>
      <c r="AT141" s="168" t="s">
        <v>69</v>
      </c>
      <c r="AU141" s="168" t="s">
        <v>78</v>
      </c>
      <c r="AY141" s="167" t="s">
        <v>127</v>
      </c>
      <c r="BK141" s="169">
        <f>SUM(BK142:BK143)</f>
        <v>0</v>
      </c>
    </row>
    <row r="142" spans="1:65" s="2" customFormat="1" ht="21.75" customHeight="1">
      <c r="A142" s="33"/>
      <c r="B142" s="34"/>
      <c r="C142" s="191" t="s">
        <v>215</v>
      </c>
      <c r="D142" s="191" t="s">
        <v>163</v>
      </c>
      <c r="E142" s="192" t="s">
        <v>242</v>
      </c>
      <c r="F142" s="193" t="s">
        <v>243</v>
      </c>
      <c r="G142" s="194" t="s">
        <v>236</v>
      </c>
      <c r="H142" s="195">
        <v>45</v>
      </c>
      <c r="I142" s="196"/>
      <c r="J142" s="197">
        <f>ROUND(I142*H142,2)</f>
        <v>0</v>
      </c>
      <c r="K142" s="193" t="s">
        <v>244</v>
      </c>
      <c r="L142" s="38"/>
      <c r="M142" s="198" t="s">
        <v>19</v>
      </c>
      <c r="N142" s="199" t="s">
        <v>41</v>
      </c>
      <c r="O142" s="63"/>
      <c r="P142" s="182">
        <f>O142*H142</f>
        <v>0</v>
      </c>
      <c r="Q142" s="182">
        <v>0.0037</v>
      </c>
      <c r="R142" s="182">
        <f>Q142*H142</f>
        <v>0.1665</v>
      </c>
      <c r="S142" s="182">
        <v>0</v>
      </c>
      <c r="T142" s="18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4" t="s">
        <v>215</v>
      </c>
      <c r="AT142" s="184" t="s">
        <v>163</v>
      </c>
      <c r="AU142" s="184" t="s">
        <v>80</v>
      </c>
      <c r="AY142" s="16" t="s">
        <v>127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6" t="s">
        <v>78</v>
      </c>
      <c r="BK142" s="185">
        <f>ROUND(I142*H142,2)</f>
        <v>0</v>
      </c>
      <c r="BL142" s="16" t="s">
        <v>215</v>
      </c>
      <c r="BM142" s="184" t="s">
        <v>245</v>
      </c>
    </row>
    <row r="143" spans="1:47" s="2" customFormat="1" ht="11.25">
      <c r="A143" s="33"/>
      <c r="B143" s="34"/>
      <c r="C143" s="35"/>
      <c r="D143" s="200" t="s">
        <v>246</v>
      </c>
      <c r="E143" s="35"/>
      <c r="F143" s="201" t="s">
        <v>247</v>
      </c>
      <c r="G143" s="35"/>
      <c r="H143" s="35"/>
      <c r="I143" s="188"/>
      <c r="J143" s="35"/>
      <c r="K143" s="35"/>
      <c r="L143" s="38"/>
      <c r="M143" s="189"/>
      <c r="N143" s="190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246</v>
      </c>
      <c r="AU143" s="16" t="s">
        <v>80</v>
      </c>
    </row>
    <row r="144" spans="2:63" s="12" customFormat="1" ht="22.9" customHeight="1">
      <c r="B144" s="156"/>
      <c r="C144" s="157"/>
      <c r="D144" s="158" t="s">
        <v>69</v>
      </c>
      <c r="E144" s="170" t="s">
        <v>248</v>
      </c>
      <c r="F144" s="170" t="s">
        <v>249</v>
      </c>
      <c r="G144" s="157"/>
      <c r="H144" s="157"/>
      <c r="I144" s="160"/>
      <c r="J144" s="171">
        <f>BK144</f>
        <v>0</v>
      </c>
      <c r="K144" s="157"/>
      <c r="L144" s="162"/>
      <c r="M144" s="163"/>
      <c r="N144" s="164"/>
      <c r="O144" s="164"/>
      <c r="P144" s="165">
        <f>SUM(P145:P150)</f>
        <v>0</v>
      </c>
      <c r="Q144" s="164"/>
      <c r="R144" s="165">
        <f>SUM(R145:R150)</f>
        <v>0</v>
      </c>
      <c r="S144" s="164"/>
      <c r="T144" s="166">
        <f>SUM(T145:T150)</f>
        <v>0.847</v>
      </c>
      <c r="AR144" s="167" t="s">
        <v>78</v>
      </c>
      <c r="AT144" s="168" t="s">
        <v>69</v>
      </c>
      <c r="AU144" s="168" t="s">
        <v>78</v>
      </c>
      <c r="AY144" s="167" t="s">
        <v>127</v>
      </c>
      <c r="BK144" s="169">
        <f>SUM(BK145:BK150)</f>
        <v>0</v>
      </c>
    </row>
    <row r="145" spans="1:65" s="2" customFormat="1" ht="24.2" customHeight="1">
      <c r="A145" s="33"/>
      <c r="B145" s="34"/>
      <c r="C145" s="191" t="s">
        <v>78</v>
      </c>
      <c r="D145" s="191" t="s">
        <v>163</v>
      </c>
      <c r="E145" s="192" t="s">
        <v>250</v>
      </c>
      <c r="F145" s="193" t="s">
        <v>251</v>
      </c>
      <c r="G145" s="194" t="s">
        <v>236</v>
      </c>
      <c r="H145" s="195">
        <v>6</v>
      </c>
      <c r="I145" s="196"/>
      <c r="J145" s="197">
        <f>ROUND(I145*H145,2)</f>
        <v>0</v>
      </c>
      <c r="K145" s="193" t="s">
        <v>244</v>
      </c>
      <c r="L145" s="38"/>
      <c r="M145" s="198" t="s">
        <v>19</v>
      </c>
      <c r="N145" s="199" t="s">
        <v>41</v>
      </c>
      <c r="O145" s="63"/>
      <c r="P145" s="182">
        <f>O145*H145</f>
        <v>0</v>
      </c>
      <c r="Q145" s="182">
        <v>0</v>
      </c>
      <c r="R145" s="182">
        <f>Q145*H145</f>
        <v>0</v>
      </c>
      <c r="S145" s="182">
        <v>0.008</v>
      </c>
      <c r="T145" s="183">
        <f>S145*H145</f>
        <v>0.048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4" t="s">
        <v>215</v>
      </c>
      <c r="AT145" s="184" t="s">
        <v>163</v>
      </c>
      <c r="AU145" s="184" t="s">
        <v>80</v>
      </c>
      <c r="AY145" s="16" t="s">
        <v>127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6" t="s">
        <v>78</v>
      </c>
      <c r="BK145" s="185">
        <f>ROUND(I145*H145,2)</f>
        <v>0</v>
      </c>
      <c r="BL145" s="16" t="s">
        <v>215</v>
      </c>
      <c r="BM145" s="184" t="s">
        <v>252</v>
      </c>
    </row>
    <row r="146" spans="1:47" s="2" customFormat="1" ht="11.25">
      <c r="A146" s="33"/>
      <c r="B146" s="34"/>
      <c r="C146" s="35"/>
      <c r="D146" s="200" t="s">
        <v>246</v>
      </c>
      <c r="E146" s="35"/>
      <c r="F146" s="201" t="s">
        <v>253</v>
      </c>
      <c r="G146" s="35"/>
      <c r="H146" s="35"/>
      <c r="I146" s="188"/>
      <c r="J146" s="35"/>
      <c r="K146" s="35"/>
      <c r="L146" s="38"/>
      <c r="M146" s="189"/>
      <c r="N146" s="190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246</v>
      </c>
      <c r="AU146" s="16" t="s">
        <v>80</v>
      </c>
    </row>
    <row r="147" spans="1:65" s="2" customFormat="1" ht="24.2" customHeight="1">
      <c r="A147" s="33"/>
      <c r="B147" s="34"/>
      <c r="C147" s="191" t="s">
        <v>80</v>
      </c>
      <c r="D147" s="191" t="s">
        <v>163</v>
      </c>
      <c r="E147" s="192" t="s">
        <v>254</v>
      </c>
      <c r="F147" s="193" t="s">
        <v>255</v>
      </c>
      <c r="G147" s="194" t="s">
        <v>236</v>
      </c>
      <c r="H147" s="195">
        <v>15</v>
      </c>
      <c r="I147" s="196"/>
      <c r="J147" s="197">
        <f>ROUND(I147*H147,2)</f>
        <v>0</v>
      </c>
      <c r="K147" s="193" t="s">
        <v>244</v>
      </c>
      <c r="L147" s="38"/>
      <c r="M147" s="198" t="s">
        <v>19</v>
      </c>
      <c r="N147" s="199" t="s">
        <v>41</v>
      </c>
      <c r="O147" s="63"/>
      <c r="P147" s="182">
        <f>O147*H147</f>
        <v>0</v>
      </c>
      <c r="Q147" s="182">
        <v>0</v>
      </c>
      <c r="R147" s="182">
        <f>Q147*H147</f>
        <v>0</v>
      </c>
      <c r="S147" s="182">
        <v>0.017</v>
      </c>
      <c r="T147" s="183">
        <f>S147*H147</f>
        <v>0.255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4" t="s">
        <v>215</v>
      </c>
      <c r="AT147" s="184" t="s">
        <v>163</v>
      </c>
      <c r="AU147" s="184" t="s">
        <v>80</v>
      </c>
      <c r="AY147" s="16" t="s">
        <v>127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6" t="s">
        <v>78</v>
      </c>
      <c r="BK147" s="185">
        <f>ROUND(I147*H147,2)</f>
        <v>0</v>
      </c>
      <c r="BL147" s="16" t="s">
        <v>215</v>
      </c>
      <c r="BM147" s="184" t="s">
        <v>256</v>
      </c>
    </row>
    <row r="148" spans="1:47" s="2" customFormat="1" ht="11.25">
      <c r="A148" s="33"/>
      <c r="B148" s="34"/>
      <c r="C148" s="35"/>
      <c r="D148" s="200" t="s">
        <v>246</v>
      </c>
      <c r="E148" s="35"/>
      <c r="F148" s="201" t="s">
        <v>257</v>
      </c>
      <c r="G148" s="35"/>
      <c r="H148" s="35"/>
      <c r="I148" s="188"/>
      <c r="J148" s="35"/>
      <c r="K148" s="35"/>
      <c r="L148" s="38"/>
      <c r="M148" s="189"/>
      <c r="N148" s="190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246</v>
      </c>
      <c r="AU148" s="16" t="s">
        <v>80</v>
      </c>
    </row>
    <row r="149" spans="1:65" s="2" customFormat="1" ht="24.2" customHeight="1">
      <c r="A149" s="33"/>
      <c r="B149" s="34"/>
      <c r="C149" s="191" t="s">
        <v>258</v>
      </c>
      <c r="D149" s="191" t="s">
        <v>163</v>
      </c>
      <c r="E149" s="192" t="s">
        <v>259</v>
      </c>
      <c r="F149" s="193" t="s">
        <v>260</v>
      </c>
      <c r="G149" s="194" t="s">
        <v>236</v>
      </c>
      <c r="H149" s="195">
        <v>16</v>
      </c>
      <c r="I149" s="196"/>
      <c r="J149" s="197">
        <f>ROUND(I149*H149,2)</f>
        <v>0</v>
      </c>
      <c r="K149" s="193" t="s">
        <v>244</v>
      </c>
      <c r="L149" s="38"/>
      <c r="M149" s="198" t="s">
        <v>19</v>
      </c>
      <c r="N149" s="199" t="s">
        <v>41</v>
      </c>
      <c r="O149" s="63"/>
      <c r="P149" s="182">
        <f>O149*H149</f>
        <v>0</v>
      </c>
      <c r="Q149" s="182">
        <v>0</v>
      </c>
      <c r="R149" s="182">
        <f>Q149*H149</f>
        <v>0</v>
      </c>
      <c r="S149" s="182">
        <v>0.034</v>
      </c>
      <c r="T149" s="183">
        <f>S149*H149</f>
        <v>0.544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4" t="s">
        <v>215</v>
      </c>
      <c r="AT149" s="184" t="s">
        <v>163</v>
      </c>
      <c r="AU149" s="184" t="s">
        <v>80</v>
      </c>
      <c r="AY149" s="16" t="s">
        <v>127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6" t="s">
        <v>78</v>
      </c>
      <c r="BK149" s="185">
        <f>ROUND(I149*H149,2)</f>
        <v>0</v>
      </c>
      <c r="BL149" s="16" t="s">
        <v>215</v>
      </c>
      <c r="BM149" s="184" t="s">
        <v>261</v>
      </c>
    </row>
    <row r="150" spans="1:47" s="2" customFormat="1" ht="11.25">
      <c r="A150" s="33"/>
      <c r="B150" s="34"/>
      <c r="C150" s="35"/>
      <c r="D150" s="200" t="s">
        <v>246</v>
      </c>
      <c r="E150" s="35"/>
      <c r="F150" s="201" t="s">
        <v>262</v>
      </c>
      <c r="G150" s="35"/>
      <c r="H150" s="35"/>
      <c r="I150" s="188"/>
      <c r="J150" s="35"/>
      <c r="K150" s="35"/>
      <c r="L150" s="38"/>
      <c r="M150" s="189"/>
      <c r="N150" s="190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246</v>
      </c>
      <c r="AU150" s="16" t="s">
        <v>80</v>
      </c>
    </row>
    <row r="151" spans="2:63" s="12" customFormat="1" ht="22.9" customHeight="1">
      <c r="B151" s="156"/>
      <c r="C151" s="157"/>
      <c r="D151" s="158" t="s">
        <v>69</v>
      </c>
      <c r="E151" s="170" t="s">
        <v>263</v>
      </c>
      <c r="F151" s="170" t="s">
        <v>264</v>
      </c>
      <c r="G151" s="157"/>
      <c r="H151" s="157"/>
      <c r="I151" s="160"/>
      <c r="J151" s="171">
        <f>BK151</f>
        <v>0</v>
      </c>
      <c r="K151" s="157"/>
      <c r="L151" s="162"/>
      <c r="M151" s="163"/>
      <c r="N151" s="164"/>
      <c r="O151" s="164"/>
      <c r="P151" s="165">
        <f>SUM(P152:P160)</f>
        <v>0</v>
      </c>
      <c r="Q151" s="164"/>
      <c r="R151" s="165">
        <f>SUM(R152:R160)</f>
        <v>0</v>
      </c>
      <c r="S151" s="164"/>
      <c r="T151" s="166">
        <f>SUM(T152:T160)</f>
        <v>0</v>
      </c>
      <c r="AR151" s="167" t="s">
        <v>78</v>
      </c>
      <c r="AT151" s="168" t="s">
        <v>69</v>
      </c>
      <c r="AU151" s="168" t="s">
        <v>78</v>
      </c>
      <c r="AY151" s="167" t="s">
        <v>127</v>
      </c>
      <c r="BK151" s="169">
        <f>SUM(BK152:BK160)</f>
        <v>0</v>
      </c>
    </row>
    <row r="152" spans="1:65" s="2" customFormat="1" ht="24.2" customHeight="1">
      <c r="A152" s="33"/>
      <c r="B152" s="34"/>
      <c r="C152" s="191" t="s">
        <v>265</v>
      </c>
      <c r="D152" s="191" t="s">
        <v>163</v>
      </c>
      <c r="E152" s="192" t="s">
        <v>266</v>
      </c>
      <c r="F152" s="193" t="s">
        <v>267</v>
      </c>
      <c r="G152" s="194" t="s">
        <v>268</v>
      </c>
      <c r="H152" s="195">
        <v>0.847</v>
      </c>
      <c r="I152" s="196"/>
      <c r="J152" s="197">
        <f>ROUND(I152*H152,2)</f>
        <v>0</v>
      </c>
      <c r="K152" s="193" t="s">
        <v>244</v>
      </c>
      <c r="L152" s="38"/>
      <c r="M152" s="198" t="s">
        <v>19</v>
      </c>
      <c r="N152" s="199" t="s">
        <v>41</v>
      </c>
      <c r="O152" s="63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4" t="s">
        <v>215</v>
      </c>
      <c r="AT152" s="184" t="s">
        <v>163</v>
      </c>
      <c r="AU152" s="184" t="s">
        <v>80</v>
      </c>
      <c r="AY152" s="16" t="s">
        <v>127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6" t="s">
        <v>78</v>
      </c>
      <c r="BK152" s="185">
        <f>ROUND(I152*H152,2)</f>
        <v>0</v>
      </c>
      <c r="BL152" s="16" t="s">
        <v>215</v>
      </c>
      <c r="BM152" s="184" t="s">
        <v>269</v>
      </c>
    </row>
    <row r="153" spans="1:47" s="2" customFormat="1" ht="11.25">
      <c r="A153" s="33"/>
      <c r="B153" s="34"/>
      <c r="C153" s="35"/>
      <c r="D153" s="200" t="s">
        <v>246</v>
      </c>
      <c r="E153" s="35"/>
      <c r="F153" s="201" t="s">
        <v>270</v>
      </c>
      <c r="G153" s="35"/>
      <c r="H153" s="35"/>
      <c r="I153" s="188"/>
      <c r="J153" s="35"/>
      <c r="K153" s="35"/>
      <c r="L153" s="38"/>
      <c r="M153" s="189"/>
      <c r="N153" s="190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246</v>
      </c>
      <c r="AU153" s="16" t="s">
        <v>80</v>
      </c>
    </row>
    <row r="154" spans="1:65" s="2" customFormat="1" ht="21.75" customHeight="1">
      <c r="A154" s="33"/>
      <c r="B154" s="34"/>
      <c r="C154" s="191" t="s">
        <v>240</v>
      </c>
      <c r="D154" s="191" t="s">
        <v>163</v>
      </c>
      <c r="E154" s="192" t="s">
        <v>271</v>
      </c>
      <c r="F154" s="193" t="s">
        <v>272</v>
      </c>
      <c r="G154" s="194" t="s">
        <v>268</v>
      </c>
      <c r="H154" s="195">
        <v>0.847</v>
      </c>
      <c r="I154" s="196"/>
      <c r="J154" s="197">
        <f>ROUND(I154*H154,2)</f>
        <v>0</v>
      </c>
      <c r="K154" s="193" t="s">
        <v>244</v>
      </c>
      <c r="L154" s="38"/>
      <c r="M154" s="198" t="s">
        <v>19</v>
      </c>
      <c r="N154" s="199" t="s">
        <v>41</v>
      </c>
      <c r="O154" s="63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4" t="s">
        <v>215</v>
      </c>
      <c r="AT154" s="184" t="s">
        <v>163</v>
      </c>
      <c r="AU154" s="184" t="s">
        <v>80</v>
      </c>
      <c r="AY154" s="16" t="s">
        <v>127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6" t="s">
        <v>78</v>
      </c>
      <c r="BK154" s="185">
        <f>ROUND(I154*H154,2)</f>
        <v>0</v>
      </c>
      <c r="BL154" s="16" t="s">
        <v>215</v>
      </c>
      <c r="BM154" s="184" t="s">
        <v>273</v>
      </c>
    </row>
    <row r="155" spans="1:47" s="2" customFormat="1" ht="11.25">
      <c r="A155" s="33"/>
      <c r="B155" s="34"/>
      <c r="C155" s="35"/>
      <c r="D155" s="200" t="s">
        <v>246</v>
      </c>
      <c r="E155" s="35"/>
      <c r="F155" s="201" t="s">
        <v>274</v>
      </c>
      <c r="G155" s="35"/>
      <c r="H155" s="35"/>
      <c r="I155" s="188"/>
      <c r="J155" s="35"/>
      <c r="K155" s="35"/>
      <c r="L155" s="38"/>
      <c r="M155" s="189"/>
      <c r="N155" s="190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246</v>
      </c>
      <c r="AU155" s="16" t="s">
        <v>80</v>
      </c>
    </row>
    <row r="156" spans="1:65" s="2" customFormat="1" ht="24.2" customHeight="1">
      <c r="A156" s="33"/>
      <c r="B156" s="34"/>
      <c r="C156" s="191" t="s">
        <v>275</v>
      </c>
      <c r="D156" s="191" t="s">
        <v>163</v>
      </c>
      <c r="E156" s="192" t="s">
        <v>276</v>
      </c>
      <c r="F156" s="193" t="s">
        <v>277</v>
      </c>
      <c r="G156" s="194" t="s">
        <v>268</v>
      </c>
      <c r="H156" s="195">
        <v>16.94</v>
      </c>
      <c r="I156" s="196"/>
      <c r="J156" s="197">
        <f>ROUND(I156*H156,2)</f>
        <v>0</v>
      </c>
      <c r="K156" s="193" t="s">
        <v>244</v>
      </c>
      <c r="L156" s="38"/>
      <c r="M156" s="198" t="s">
        <v>19</v>
      </c>
      <c r="N156" s="199" t="s">
        <v>41</v>
      </c>
      <c r="O156" s="63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4" t="s">
        <v>215</v>
      </c>
      <c r="AT156" s="184" t="s">
        <v>163</v>
      </c>
      <c r="AU156" s="184" t="s">
        <v>80</v>
      </c>
      <c r="AY156" s="16" t="s">
        <v>127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6" t="s">
        <v>78</v>
      </c>
      <c r="BK156" s="185">
        <f>ROUND(I156*H156,2)</f>
        <v>0</v>
      </c>
      <c r="BL156" s="16" t="s">
        <v>215</v>
      </c>
      <c r="BM156" s="184" t="s">
        <v>278</v>
      </c>
    </row>
    <row r="157" spans="1:47" s="2" customFormat="1" ht="11.25">
      <c r="A157" s="33"/>
      <c r="B157" s="34"/>
      <c r="C157" s="35"/>
      <c r="D157" s="200" t="s">
        <v>246</v>
      </c>
      <c r="E157" s="35"/>
      <c r="F157" s="201" t="s">
        <v>279</v>
      </c>
      <c r="G157" s="35"/>
      <c r="H157" s="35"/>
      <c r="I157" s="188"/>
      <c r="J157" s="35"/>
      <c r="K157" s="35"/>
      <c r="L157" s="38"/>
      <c r="M157" s="189"/>
      <c r="N157" s="190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246</v>
      </c>
      <c r="AU157" s="16" t="s">
        <v>80</v>
      </c>
    </row>
    <row r="158" spans="2:51" s="13" customFormat="1" ht="11.25">
      <c r="B158" s="202"/>
      <c r="C158" s="203"/>
      <c r="D158" s="186" t="s">
        <v>280</v>
      </c>
      <c r="E158" s="204" t="s">
        <v>19</v>
      </c>
      <c r="F158" s="205" t="s">
        <v>281</v>
      </c>
      <c r="G158" s="203"/>
      <c r="H158" s="206">
        <v>16.94</v>
      </c>
      <c r="I158" s="207"/>
      <c r="J158" s="203"/>
      <c r="K158" s="203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280</v>
      </c>
      <c r="AU158" s="212" t="s">
        <v>80</v>
      </c>
      <c r="AV158" s="13" t="s">
        <v>80</v>
      </c>
      <c r="AW158" s="13" t="s">
        <v>31</v>
      </c>
      <c r="AX158" s="13" t="s">
        <v>78</v>
      </c>
      <c r="AY158" s="212" t="s">
        <v>127</v>
      </c>
    </row>
    <row r="159" spans="1:65" s="2" customFormat="1" ht="24.2" customHeight="1">
      <c r="A159" s="33"/>
      <c r="B159" s="34"/>
      <c r="C159" s="191" t="s">
        <v>136</v>
      </c>
      <c r="D159" s="191" t="s">
        <v>163</v>
      </c>
      <c r="E159" s="192" t="s">
        <v>282</v>
      </c>
      <c r="F159" s="193" t="s">
        <v>283</v>
      </c>
      <c r="G159" s="194" t="s">
        <v>268</v>
      </c>
      <c r="H159" s="195">
        <v>0.847</v>
      </c>
      <c r="I159" s="196"/>
      <c r="J159" s="197">
        <f>ROUND(I159*H159,2)</f>
        <v>0</v>
      </c>
      <c r="K159" s="193" t="s">
        <v>244</v>
      </c>
      <c r="L159" s="38"/>
      <c r="M159" s="198" t="s">
        <v>19</v>
      </c>
      <c r="N159" s="199" t="s">
        <v>41</v>
      </c>
      <c r="O159" s="63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4" t="s">
        <v>215</v>
      </c>
      <c r="AT159" s="184" t="s">
        <v>163</v>
      </c>
      <c r="AU159" s="184" t="s">
        <v>80</v>
      </c>
      <c r="AY159" s="16" t="s">
        <v>127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6" t="s">
        <v>78</v>
      </c>
      <c r="BK159" s="185">
        <f>ROUND(I159*H159,2)</f>
        <v>0</v>
      </c>
      <c r="BL159" s="16" t="s">
        <v>215</v>
      </c>
      <c r="BM159" s="184" t="s">
        <v>284</v>
      </c>
    </row>
    <row r="160" spans="1:47" s="2" customFormat="1" ht="11.25">
      <c r="A160" s="33"/>
      <c r="B160" s="34"/>
      <c r="C160" s="35"/>
      <c r="D160" s="200" t="s">
        <v>246</v>
      </c>
      <c r="E160" s="35"/>
      <c r="F160" s="201" t="s">
        <v>285</v>
      </c>
      <c r="G160" s="35"/>
      <c r="H160" s="35"/>
      <c r="I160" s="188"/>
      <c r="J160" s="35"/>
      <c r="K160" s="35"/>
      <c r="L160" s="38"/>
      <c r="M160" s="213"/>
      <c r="N160" s="214"/>
      <c r="O160" s="215"/>
      <c r="P160" s="215"/>
      <c r="Q160" s="215"/>
      <c r="R160" s="215"/>
      <c r="S160" s="215"/>
      <c r="T160" s="216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246</v>
      </c>
      <c r="AU160" s="16" t="s">
        <v>80</v>
      </c>
    </row>
    <row r="161" spans="1:31" s="2" customFormat="1" ht="6.95" customHeight="1">
      <c r="A161" s="33"/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38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sheetProtection algorithmName="SHA-512" hashValue="RZsFWOS11+hvpqGR59gR5wBFPWUwZ9gbfSqrGGEFFFFHUNQSyrHMRd611lEK2VhP2Z4r2GWwo6S2sANxMz3kgQ==" saltValue="w1KRJ151wCh+SccBTko2+VoRouRot+a277CxeoGsw9lqgDjnQsRja2jo8DKjqvIEaH7cLeQRvCtD9IHjTsMbqA==" spinCount="100000" sheet="1" objects="1" scenarios="1" formatColumns="0" formatRows="0" autoFilter="0"/>
  <autoFilter ref="C90:K160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143" r:id="rId1" display="https://podminky.urs.cz/item/CS_URS_2021_02/611325221"/>
    <hyperlink ref="F146" r:id="rId2" display="https://podminky.urs.cz/item/CS_URS_2021_02/971052231"/>
    <hyperlink ref="F148" r:id="rId3" display="https://podminky.urs.cz/item/CS_URS_2021_02/971052241"/>
    <hyperlink ref="F150" r:id="rId4" display="https://podminky.urs.cz/item/CS_URS_2021_02/971052261"/>
    <hyperlink ref="F153" r:id="rId5" display="https://podminky.urs.cz/item/CS_URS_2021_02/997013213"/>
    <hyperlink ref="F155" r:id="rId6" display="https://podminky.urs.cz/item/CS_URS_2021_02/997013501"/>
    <hyperlink ref="F157" r:id="rId7" display="https://podminky.urs.cz/item/CS_URS_2021_02/997013509"/>
    <hyperlink ref="F160" r:id="rId8" display="https://podminky.urs.cz/item/CS_URS_2021_02/9970136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6" t="s">
        <v>83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93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43" t="str">
        <f>'Rekapitulace stavby'!K6</f>
        <v>Ohlomouc hl.n. VB - klimatizace pracoviště CTD</v>
      </c>
      <c r="F7" s="344"/>
      <c r="G7" s="344"/>
      <c r="H7" s="344"/>
      <c r="L7" s="19"/>
    </row>
    <row r="8" spans="1:31" s="2" customFormat="1" ht="12" customHeight="1">
      <c r="A8" s="33"/>
      <c r="B8" s="38"/>
      <c r="C8" s="33"/>
      <c r="D8" s="104" t="s">
        <v>94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286</v>
      </c>
      <c r="F9" s="346"/>
      <c r="G9" s="346"/>
      <c r="H9" s="34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9" t="s">
        <v>19</v>
      </c>
      <c r="F27" s="349"/>
      <c r="G27" s="349"/>
      <c r="H27" s="34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ROUND(J86,2)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ROUND((SUM(BE86:BE116)),2)</f>
        <v>0</v>
      </c>
      <c r="G33" s="33"/>
      <c r="H33" s="33"/>
      <c r="I33" s="117">
        <v>0.21</v>
      </c>
      <c r="J33" s="116">
        <f>ROUND(((SUM(BE86:BE116))*I33),2)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ROUND((SUM(BF86:BF116)),2)</f>
        <v>0</v>
      </c>
      <c r="G34" s="33"/>
      <c r="H34" s="33"/>
      <c r="I34" s="117">
        <v>0.15</v>
      </c>
      <c r="J34" s="116">
        <f>ROUND(((SUM(BF86:BF116))*I34),2)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ROUND((SUM(BG86:BG116)),2)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ROUND((SUM(BH86:BH116)),2)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ROUND((SUM(BI86:BI116)),2)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50" t="str">
        <f>E7</f>
        <v>Ohlomouc hl.n. VB - klimatizace pracoviště CTD</v>
      </c>
      <c r="F48" s="351"/>
      <c r="G48" s="351"/>
      <c r="H48" s="35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3" t="str">
        <f>E9</f>
        <v>Objekt2 - Podhledy</v>
      </c>
      <c r="F50" s="352"/>
      <c r="G50" s="352"/>
      <c r="H50" s="35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Olomouc</v>
      </c>
      <c r="G52" s="35"/>
      <c r="H52" s="35"/>
      <c r="I52" s="28" t="s">
        <v>23</v>
      </c>
      <c r="J52" s="58">
        <f>IF(J12="","",J12)</f>
        <v>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Turek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97</v>
      </c>
      <c r="D57" s="130"/>
      <c r="E57" s="130"/>
      <c r="F57" s="130"/>
      <c r="G57" s="130"/>
      <c r="H57" s="130"/>
      <c r="I57" s="130"/>
      <c r="J57" s="131" t="s">
        <v>98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J86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99</v>
      </c>
    </row>
    <row r="60" spans="2:12" s="9" customFormat="1" ht="24.95" customHeight="1">
      <c r="B60" s="133"/>
      <c r="C60" s="134"/>
      <c r="D60" s="135" t="s">
        <v>287</v>
      </c>
      <c r="E60" s="136"/>
      <c r="F60" s="136"/>
      <c r="G60" s="136"/>
      <c r="H60" s="136"/>
      <c r="I60" s="136"/>
      <c r="J60" s="137">
        <f>J87</f>
        <v>0</v>
      </c>
      <c r="K60" s="134"/>
      <c r="L60" s="138"/>
    </row>
    <row r="61" spans="2:12" s="10" customFormat="1" ht="19.9" customHeight="1">
      <c r="B61" s="139"/>
      <c r="C61" s="140"/>
      <c r="D61" s="141" t="s">
        <v>109</v>
      </c>
      <c r="E61" s="142"/>
      <c r="F61" s="142"/>
      <c r="G61" s="142"/>
      <c r="H61" s="142"/>
      <c r="I61" s="142"/>
      <c r="J61" s="143">
        <f>J88</f>
        <v>0</v>
      </c>
      <c r="K61" s="140"/>
      <c r="L61" s="144"/>
    </row>
    <row r="62" spans="2:12" s="10" customFormat="1" ht="19.9" customHeight="1">
      <c r="B62" s="139"/>
      <c r="C62" s="140"/>
      <c r="D62" s="141" t="s">
        <v>110</v>
      </c>
      <c r="E62" s="142"/>
      <c r="F62" s="142"/>
      <c r="G62" s="142"/>
      <c r="H62" s="142"/>
      <c r="I62" s="142"/>
      <c r="J62" s="143">
        <f>J91</f>
        <v>0</v>
      </c>
      <c r="K62" s="140"/>
      <c r="L62" s="144"/>
    </row>
    <row r="63" spans="2:12" s="9" customFormat="1" ht="24.95" customHeight="1">
      <c r="B63" s="133"/>
      <c r="C63" s="134"/>
      <c r="D63" s="135" t="s">
        <v>288</v>
      </c>
      <c r="E63" s="136"/>
      <c r="F63" s="136"/>
      <c r="G63" s="136"/>
      <c r="H63" s="136"/>
      <c r="I63" s="136"/>
      <c r="J63" s="137">
        <f>J96</f>
        <v>0</v>
      </c>
      <c r="K63" s="134"/>
      <c r="L63" s="138"/>
    </row>
    <row r="64" spans="2:12" s="10" customFormat="1" ht="19.9" customHeight="1">
      <c r="B64" s="139"/>
      <c r="C64" s="140"/>
      <c r="D64" s="141" t="s">
        <v>289</v>
      </c>
      <c r="E64" s="142"/>
      <c r="F64" s="142"/>
      <c r="G64" s="142"/>
      <c r="H64" s="142"/>
      <c r="I64" s="142"/>
      <c r="J64" s="143">
        <f>J97</f>
        <v>0</v>
      </c>
      <c r="K64" s="140"/>
      <c r="L64" s="144"/>
    </row>
    <row r="65" spans="2:12" s="10" customFormat="1" ht="19.9" customHeight="1">
      <c r="B65" s="139"/>
      <c r="C65" s="140"/>
      <c r="D65" s="141" t="s">
        <v>290</v>
      </c>
      <c r="E65" s="142"/>
      <c r="F65" s="142"/>
      <c r="G65" s="142"/>
      <c r="H65" s="142"/>
      <c r="I65" s="142"/>
      <c r="J65" s="143">
        <f>J107</f>
        <v>0</v>
      </c>
      <c r="K65" s="140"/>
      <c r="L65" s="144"/>
    </row>
    <row r="66" spans="2:12" s="10" customFormat="1" ht="19.9" customHeight="1">
      <c r="B66" s="139"/>
      <c r="C66" s="140"/>
      <c r="D66" s="141" t="s">
        <v>291</v>
      </c>
      <c r="E66" s="142"/>
      <c r="F66" s="142"/>
      <c r="G66" s="142"/>
      <c r="H66" s="142"/>
      <c r="I66" s="142"/>
      <c r="J66" s="143">
        <f>J112</f>
        <v>0</v>
      </c>
      <c r="K66" s="140"/>
      <c r="L66" s="144"/>
    </row>
    <row r="67" spans="1:31" s="2" customFormat="1" ht="21.75" customHeight="1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112</v>
      </c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16</v>
      </c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5"/>
      <c r="D76" s="35"/>
      <c r="E76" s="350" t="str">
        <f>E7</f>
        <v>Ohlomouc hl.n. VB - klimatizace pracoviště CTD</v>
      </c>
      <c r="F76" s="351"/>
      <c r="G76" s="351"/>
      <c r="H76" s="351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94</v>
      </c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5"/>
      <c r="D78" s="35"/>
      <c r="E78" s="303" t="str">
        <f>E9</f>
        <v>Objekt2 - Podhledy</v>
      </c>
      <c r="F78" s="352"/>
      <c r="G78" s="352"/>
      <c r="H78" s="352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21</v>
      </c>
      <c r="D80" s="35"/>
      <c r="E80" s="35"/>
      <c r="F80" s="26" t="str">
        <f>F12</f>
        <v>Olomouc</v>
      </c>
      <c r="G80" s="35"/>
      <c r="H80" s="35"/>
      <c r="I80" s="28" t="s">
        <v>23</v>
      </c>
      <c r="J80" s="58">
        <f>IF(J12="","",J12)</f>
        <v>0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24</v>
      </c>
      <c r="D82" s="35"/>
      <c r="E82" s="35"/>
      <c r="F82" s="26" t="str">
        <f>E15</f>
        <v xml:space="preserve"> </v>
      </c>
      <c r="G82" s="35"/>
      <c r="H82" s="35"/>
      <c r="I82" s="28" t="s">
        <v>30</v>
      </c>
      <c r="J82" s="31" t="str">
        <f>E21</f>
        <v xml:space="preserve"> </v>
      </c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28</v>
      </c>
      <c r="D83" s="35"/>
      <c r="E83" s="35"/>
      <c r="F83" s="26" t="str">
        <f>IF(E18="","",E18)</f>
        <v>Vyplň údaj</v>
      </c>
      <c r="G83" s="35"/>
      <c r="H83" s="35"/>
      <c r="I83" s="28" t="s">
        <v>32</v>
      </c>
      <c r="J83" s="31" t="str">
        <f>E24</f>
        <v>Turek</v>
      </c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45"/>
      <c r="B85" s="146"/>
      <c r="C85" s="147" t="s">
        <v>113</v>
      </c>
      <c r="D85" s="148" t="s">
        <v>55</v>
      </c>
      <c r="E85" s="148" t="s">
        <v>51</v>
      </c>
      <c r="F85" s="148" t="s">
        <v>52</v>
      </c>
      <c r="G85" s="148" t="s">
        <v>114</v>
      </c>
      <c r="H85" s="148" t="s">
        <v>115</v>
      </c>
      <c r="I85" s="148" t="s">
        <v>116</v>
      </c>
      <c r="J85" s="148" t="s">
        <v>98</v>
      </c>
      <c r="K85" s="149" t="s">
        <v>117</v>
      </c>
      <c r="L85" s="150"/>
      <c r="M85" s="67" t="s">
        <v>19</v>
      </c>
      <c r="N85" s="68" t="s">
        <v>40</v>
      </c>
      <c r="O85" s="68" t="s">
        <v>118</v>
      </c>
      <c r="P85" s="68" t="s">
        <v>119</v>
      </c>
      <c r="Q85" s="68" t="s">
        <v>120</v>
      </c>
      <c r="R85" s="68" t="s">
        <v>121</v>
      </c>
      <c r="S85" s="68" t="s">
        <v>122</v>
      </c>
      <c r="T85" s="69" t="s">
        <v>123</v>
      </c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</row>
    <row r="86" spans="1:63" s="2" customFormat="1" ht="22.9" customHeight="1">
      <c r="A86" s="33"/>
      <c r="B86" s="34"/>
      <c r="C86" s="74" t="s">
        <v>124</v>
      </c>
      <c r="D86" s="35"/>
      <c r="E86" s="35"/>
      <c r="F86" s="35"/>
      <c r="G86" s="35"/>
      <c r="H86" s="35"/>
      <c r="I86" s="35"/>
      <c r="J86" s="151">
        <f>BK86</f>
        <v>0</v>
      </c>
      <c r="K86" s="35"/>
      <c r="L86" s="38"/>
      <c r="M86" s="70"/>
      <c r="N86" s="152"/>
      <c r="O86" s="71"/>
      <c r="P86" s="153">
        <f>P87+P96</f>
        <v>0</v>
      </c>
      <c r="Q86" s="71"/>
      <c r="R86" s="153">
        <f>R87+R96</f>
        <v>0.6556375</v>
      </c>
      <c r="S86" s="71"/>
      <c r="T86" s="154">
        <f>T87+T96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69</v>
      </c>
      <c r="AU86" s="16" t="s">
        <v>99</v>
      </c>
      <c r="BK86" s="155">
        <f>BK87+BK96</f>
        <v>0</v>
      </c>
    </row>
    <row r="87" spans="2:63" s="12" customFormat="1" ht="25.9" customHeight="1">
      <c r="B87" s="156"/>
      <c r="C87" s="157"/>
      <c r="D87" s="158" t="s">
        <v>69</v>
      </c>
      <c r="E87" s="159" t="s">
        <v>238</v>
      </c>
      <c r="F87" s="159" t="s">
        <v>292</v>
      </c>
      <c r="G87" s="157"/>
      <c r="H87" s="157"/>
      <c r="I87" s="160"/>
      <c r="J87" s="161">
        <f>BK87</f>
        <v>0</v>
      </c>
      <c r="K87" s="157"/>
      <c r="L87" s="162"/>
      <c r="M87" s="163"/>
      <c r="N87" s="164"/>
      <c r="O87" s="164"/>
      <c r="P87" s="165">
        <f>P88+P91</f>
        <v>0</v>
      </c>
      <c r="Q87" s="164"/>
      <c r="R87" s="165">
        <f>R88+R91</f>
        <v>0.03315</v>
      </c>
      <c r="S87" s="164"/>
      <c r="T87" s="166">
        <f>T88+T91</f>
        <v>0</v>
      </c>
      <c r="AR87" s="167" t="s">
        <v>78</v>
      </c>
      <c r="AT87" s="168" t="s">
        <v>69</v>
      </c>
      <c r="AU87" s="168" t="s">
        <v>70</v>
      </c>
      <c r="AY87" s="167" t="s">
        <v>127</v>
      </c>
      <c r="BK87" s="169">
        <f>BK88+BK91</f>
        <v>0</v>
      </c>
    </row>
    <row r="88" spans="2:63" s="12" customFormat="1" ht="22.9" customHeight="1">
      <c r="B88" s="156"/>
      <c r="C88" s="157"/>
      <c r="D88" s="158" t="s">
        <v>69</v>
      </c>
      <c r="E88" s="170" t="s">
        <v>240</v>
      </c>
      <c r="F88" s="170" t="s">
        <v>241</v>
      </c>
      <c r="G88" s="157"/>
      <c r="H88" s="157"/>
      <c r="I88" s="160"/>
      <c r="J88" s="171">
        <f>BK88</f>
        <v>0</v>
      </c>
      <c r="K88" s="157"/>
      <c r="L88" s="162"/>
      <c r="M88" s="163"/>
      <c r="N88" s="164"/>
      <c r="O88" s="164"/>
      <c r="P88" s="165">
        <f>SUM(P89:P90)</f>
        <v>0</v>
      </c>
      <c r="Q88" s="164"/>
      <c r="R88" s="165">
        <f>SUM(R89:R90)</f>
        <v>0</v>
      </c>
      <c r="S88" s="164"/>
      <c r="T88" s="166">
        <f>SUM(T89:T90)</f>
        <v>0</v>
      </c>
      <c r="AR88" s="167" t="s">
        <v>78</v>
      </c>
      <c r="AT88" s="168" t="s">
        <v>69</v>
      </c>
      <c r="AU88" s="168" t="s">
        <v>78</v>
      </c>
      <c r="AY88" s="167" t="s">
        <v>127</v>
      </c>
      <c r="BK88" s="169">
        <f>SUM(BK89:BK90)</f>
        <v>0</v>
      </c>
    </row>
    <row r="89" spans="1:65" s="2" customFormat="1" ht="21.75" customHeight="1">
      <c r="A89" s="33"/>
      <c r="B89" s="34"/>
      <c r="C89" s="191" t="s">
        <v>136</v>
      </c>
      <c r="D89" s="191" t="s">
        <v>163</v>
      </c>
      <c r="E89" s="192" t="s">
        <v>293</v>
      </c>
      <c r="F89" s="193" t="s">
        <v>294</v>
      </c>
      <c r="G89" s="194" t="s">
        <v>221</v>
      </c>
      <c r="H89" s="195">
        <v>195</v>
      </c>
      <c r="I89" s="196"/>
      <c r="J89" s="197">
        <f>ROUND(I89*H89,2)</f>
        <v>0</v>
      </c>
      <c r="K89" s="193" t="s">
        <v>244</v>
      </c>
      <c r="L89" s="38"/>
      <c r="M89" s="198" t="s">
        <v>19</v>
      </c>
      <c r="N89" s="199" t="s">
        <v>41</v>
      </c>
      <c r="O89" s="63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4" t="s">
        <v>215</v>
      </c>
      <c r="AT89" s="184" t="s">
        <v>163</v>
      </c>
      <c r="AU89" s="184" t="s">
        <v>80</v>
      </c>
      <c r="AY89" s="16" t="s">
        <v>127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6" t="s">
        <v>78</v>
      </c>
      <c r="BK89" s="185">
        <f>ROUND(I89*H89,2)</f>
        <v>0</v>
      </c>
      <c r="BL89" s="16" t="s">
        <v>215</v>
      </c>
      <c r="BM89" s="184" t="s">
        <v>295</v>
      </c>
    </row>
    <row r="90" spans="1:47" s="2" customFormat="1" ht="11.25">
      <c r="A90" s="33"/>
      <c r="B90" s="34"/>
      <c r="C90" s="35"/>
      <c r="D90" s="200" t="s">
        <v>246</v>
      </c>
      <c r="E90" s="35"/>
      <c r="F90" s="201" t="s">
        <v>296</v>
      </c>
      <c r="G90" s="35"/>
      <c r="H90" s="35"/>
      <c r="I90" s="188"/>
      <c r="J90" s="35"/>
      <c r="K90" s="35"/>
      <c r="L90" s="38"/>
      <c r="M90" s="189"/>
      <c r="N90" s="190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246</v>
      </c>
      <c r="AU90" s="16" t="s">
        <v>80</v>
      </c>
    </row>
    <row r="91" spans="2:63" s="12" customFormat="1" ht="22.9" customHeight="1">
      <c r="B91" s="156"/>
      <c r="C91" s="157"/>
      <c r="D91" s="158" t="s">
        <v>69</v>
      </c>
      <c r="E91" s="170" t="s">
        <v>248</v>
      </c>
      <c r="F91" s="170" t="s">
        <v>249</v>
      </c>
      <c r="G91" s="157"/>
      <c r="H91" s="157"/>
      <c r="I91" s="160"/>
      <c r="J91" s="171">
        <f>BK91</f>
        <v>0</v>
      </c>
      <c r="K91" s="157"/>
      <c r="L91" s="162"/>
      <c r="M91" s="163"/>
      <c r="N91" s="164"/>
      <c r="O91" s="164"/>
      <c r="P91" s="165">
        <f>SUM(P92:P95)</f>
        <v>0</v>
      </c>
      <c r="Q91" s="164"/>
      <c r="R91" s="165">
        <f>SUM(R92:R95)</f>
        <v>0.03315</v>
      </c>
      <c r="S91" s="164"/>
      <c r="T91" s="166">
        <f>SUM(T92:T95)</f>
        <v>0</v>
      </c>
      <c r="AR91" s="167" t="s">
        <v>78</v>
      </c>
      <c r="AT91" s="168" t="s">
        <v>69</v>
      </c>
      <c r="AU91" s="168" t="s">
        <v>78</v>
      </c>
      <c r="AY91" s="167" t="s">
        <v>127</v>
      </c>
      <c r="BK91" s="169">
        <f>SUM(BK92:BK95)</f>
        <v>0</v>
      </c>
    </row>
    <row r="92" spans="1:65" s="2" customFormat="1" ht="24.2" customHeight="1">
      <c r="A92" s="33"/>
      <c r="B92" s="34"/>
      <c r="C92" s="191" t="s">
        <v>297</v>
      </c>
      <c r="D92" s="191" t="s">
        <v>163</v>
      </c>
      <c r="E92" s="192" t="s">
        <v>298</v>
      </c>
      <c r="F92" s="193" t="s">
        <v>299</v>
      </c>
      <c r="G92" s="194" t="s">
        <v>221</v>
      </c>
      <c r="H92" s="195">
        <v>195</v>
      </c>
      <c r="I92" s="196"/>
      <c r="J92" s="197">
        <f>ROUND(I92*H92,2)</f>
        <v>0</v>
      </c>
      <c r="K92" s="193" t="s">
        <v>244</v>
      </c>
      <c r="L92" s="38"/>
      <c r="M92" s="198" t="s">
        <v>19</v>
      </c>
      <c r="N92" s="199" t="s">
        <v>41</v>
      </c>
      <c r="O92" s="63"/>
      <c r="P92" s="182">
        <f>O92*H92</f>
        <v>0</v>
      </c>
      <c r="Q92" s="182">
        <v>0.00013</v>
      </c>
      <c r="R92" s="182">
        <f>Q92*H92</f>
        <v>0.025349999999999998</v>
      </c>
      <c r="S92" s="182">
        <v>0</v>
      </c>
      <c r="T92" s="183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84" t="s">
        <v>215</v>
      </c>
      <c r="AT92" s="184" t="s">
        <v>163</v>
      </c>
      <c r="AU92" s="184" t="s">
        <v>80</v>
      </c>
      <c r="AY92" s="16" t="s">
        <v>127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6" t="s">
        <v>78</v>
      </c>
      <c r="BK92" s="185">
        <f>ROUND(I92*H92,2)</f>
        <v>0</v>
      </c>
      <c r="BL92" s="16" t="s">
        <v>215</v>
      </c>
      <c r="BM92" s="184" t="s">
        <v>300</v>
      </c>
    </row>
    <row r="93" spans="1:47" s="2" customFormat="1" ht="11.25">
      <c r="A93" s="33"/>
      <c r="B93" s="34"/>
      <c r="C93" s="35"/>
      <c r="D93" s="200" t="s">
        <v>246</v>
      </c>
      <c r="E93" s="35"/>
      <c r="F93" s="201" t="s">
        <v>301</v>
      </c>
      <c r="G93" s="35"/>
      <c r="H93" s="35"/>
      <c r="I93" s="188"/>
      <c r="J93" s="35"/>
      <c r="K93" s="35"/>
      <c r="L93" s="38"/>
      <c r="M93" s="189"/>
      <c r="N93" s="190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246</v>
      </c>
      <c r="AU93" s="16" t="s">
        <v>80</v>
      </c>
    </row>
    <row r="94" spans="1:65" s="2" customFormat="1" ht="24.2" customHeight="1">
      <c r="A94" s="33"/>
      <c r="B94" s="34"/>
      <c r="C94" s="191" t="s">
        <v>275</v>
      </c>
      <c r="D94" s="191" t="s">
        <v>163</v>
      </c>
      <c r="E94" s="192" t="s">
        <v>302</v>
      </c>
      <c r="F94" s="193" t="s">
        <v>303</v>
      </c>
      <c r="G94" s="194" t="s">
        <v>221</v>
      </c>
      <c r="H94" s="195">
        <v>195</v>
      </c>
      <c r="I94" s="196"/>
      <c r="J94" s="197">
        <f>ROUND(I94*H94,2)</f>
        <v>0</v>
      </c>
      <c r="K94" s="193" t="s">
        <v>244</v>
      </c>
      <c r="L94" s="38"/>
      <c r="M94" s="198" t="s">
        <v>19</v>
      </c>
      <c r="N94" s="199" t="s">
        <v>41</v>
      </c>
      <c r="O94" s="63"/>
      <c r="P94" s="182">
        <f>O94*H94</f>
        <v>0</v>
      </c>
      <c r="Q94" s="182">
        <v>4E-05</v>
      </c>
      <c r="R94" s="182">
        <f>Q94*H94</f>
        <v>0.0078000000000000005</v>
      </c>
      <c r="S94" s="182">
        <v>0</v>
      </c>
      <c r="T94" s="183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4" t="s">
        <v>215</v>
      </c>
      <c r="AT94" s="184" t="s">
        <v>163</v>
      </c>
      <c r="AU94" s="184" t="s">
        <v>80</v>
      </c>
      <c r="AY94" s="16" t="s">
        <v>127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6" t="s">
        <v>78</v>
      </c>
      <c r="BK94" s="185">
        <f>ROUND(I94*H94,2)</f>
        <v>0</v>
      </c>
      <c r="BL94" s="16" t="s">
        <v>215</v>
      </c>
      <c r="BM94" s="184" t="s">
        <v>304</v>
      </c>
    </row>
    <row r="95" spans="1:47" s="2" customFormat="1" ht="11.25">
      <c r="A95" s="33"/>
      <c r="B95" s="34"/>
      <c r="C95" s="35"/>
      <c r="D95" s="200" t="s">
        <v>246</v>
      </c>
      <c r="E95" s="35"/>
      <c r="F95" s="201" t="s">
        <v>305</v>
      </c>
      <c r="G95" s="35"/>
      <c r="H95" s="35"/>
      <c r="I95" s="188"/>
      <c r="J95" s="35"/>
      <c r="K95" s="35"/>
      <c r="L95" s="38"/>
      <c r="M95" s="189"/>
      <c r="N95" s="190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246</v>
      </c>
      <c r="AU95" s="16" t="s">
        <v>80</v>
      </c>
    </row>
    <row r="96" spans="2:63" s="12" customFormat="1" ht="25.9" customHeight="1">
      <c r="B96" s="156"/>
      <c r="C96" s="157"/>
      <c r="D96" s="158" t="s">
        <v>69</v>
      </c>
      <c r="E96" s="159" t="s">
        <v>128</v>
      </c>
      <c r="F96" s="159" t="s">
        <v>306</v>
      </c>
      <c r="G96" s="157"/>
      <c r="H96" s="157"/>
      <c r="I96" s="160"/>
      <c r="J96" s="161">
        <f>BK96</f>
        <v>0</v>
      </c>
      <c r="K96" s="157"/>
      <c r="L96" s="162"/>
      <c r="M96" s="163"/>
      <c r="N96" s="164"/>
      <c r="O96" s="164"/>
      <c r="P96" s="165">
        <f>P97+P107+P112</f>
        <v>0</v>
      </c>
      <c r="Q96" s="164"/>
      <c r="R96" s="165">
        <f>R97+R107+R112</f>
        <v>0.6224875</v>
      </c>
      <c r="S96" s="164"/>
      <c r="T96" s="166">
        <f>T97+T107+T112</f>
        <v>0</v>
      </c>
      <c r="AR96" s="167" t="s">
        <v>80</v>
      </c>
      <c r="AT96" s="168" t="s">
        <v>69</v>
      </c>
      <c r="AU96" s="168" t="s">
        <v>70</v>
      </c>
      <c r="AY96" s="167" t="s">
        <v>127</v>
      </c>
      <c r="BK96" s="169">
        <f>BK97+BK107+BK112</f>
        <v>0</v>
      </c>
    </row>
    <row r="97" spans="2:63" s="12" customFormat="1" ht="22.9" customHeight="1">
      <c r="B97" s="156"/>
      <c r="C97" s="157"/>
      <c r="D97" s="158" t="s">
        <v>69</v>
      </c>
      <c r="E97" s="170" t="s">
        <v>307</v>
      </c>
      <c r="F97" s="170" t="s">
        <v>308</v>
      </c>
      <c r="G97" s="157"/>
      <c r="H97" s="157"/>
      <c r="I97" s="160"/>
      <c r="J97" s="171">
        <f>BK97</f>
        <v>0</v>
      </c>
      <c r="K97" s="157"/>
      <c r="L97" s="162"/>
      <c r="M97" s="163"/>
      <c r="N97" s="164"/>
      <c r="O97" s="164"/>
      <c r="P97" s="165">
        <f>SUM(P98:P106)</f>
        <v>0</v>
      </c>
      <c r="Q97" s="164"/>
      <c r="R97" s="165">
        <f>SUM(R98:R106)</f>
        <v>0.5787375</v>
      </c>
      <c r="S97" s="164"/>
      <c r="T97" s="166">
        <f>SUM(T98:T106)</f>
        <v>0</v>
      </c>
      <c r="AR97" s="167" t="s">
        <v>80</v>
      </c>
      <c r="AT97" s="168" t="s">
        <v>69</v>
      </c>
      <c r="AU97" s="168" t="s">
        <v>78</v>
      </c>
      <c r="AY97" s="167" t="s">
        <v>127</v>
      </c>
      <c r="BK97" s="169">
        <f>SUM(BK98:BK106)</f>
        <v>0</v>
      </c>
    </row>
    <row r="98" spans="1:65" s="2" customFormat="1" ht="37.9" customHeight="1">
      <c r="A98" s="33"/>
      <c r="B98" s="34"/>
      <c r="C98" s="191" t="s">
        <v>265</v>
      </c>
      <c r="D98" s="191" t="s">
        <v>163</v>
      </c>
      <c r="E98" s="192" t="s">
        <v>309</v>
      </c>
      <c r="F98" s="193" t="s">
        <v>310</v>
      </c>
      <c r="G98" s="194" t="s">
        <v>221</v>
      </c>
      <c r="H98" s="195">
        <v>6</v>
      </c>
      <c r="I98" s="196"/>
      <c r="J98" s="197">
        <f>ROUND(I98*H98,2)</f>
        <v>0</v>
      </c>
      <c r="K98" s="193" t="s">
        <v>244</v>
      </c>
      <c r="L98" s="38"/>
      <c r="M98" s="198" t="s">
        <v>19</v>
      </c>
      <c r="N98" s="199" t="s">
        <v>41</v>
      </c>
      <c r="O98" s="63"/>
      <c r="P98" s="182">
        <f>O98*H98</f>
        <v>0</v>
      </c>
      <c r="Q98" s="182">
        <v>0.01714</v>
      </c>
      <c r="R98" s="182">
        <f>Q98*H98</f>
        <v>0.10283999999999999</v>
      </c>
      <c r="S98" s="182">
        <v>0</v>
      </c>
      <c r="T98" s="183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4" t="s">
        <v>135</v>
      </c>
      <c r="AT98" s="184" t="s">
        <v>163</v>
      </c>
      <c r="AU98" s="184" t="s">
        <v>80</v>
      </c>
      <c r="AY98" s="16" t="s">
        <v>127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6" t="s">
        <v>78</v>
      </c>
      <c r="BK98" s="185">
        <f>ROUND(I98*H98,2)</f>
        <v>0</v>
      </c>
      <c r="BL98" s="16" t="s">
        <v>135</v>
      </c>
      <c r="BM98" s="184" t="s">
        <v>311</v>
      </c>
    </row>
    <row r="99" spans="1:47" s="2" customFormat="1" ht="11.25">
      <c r="A99" s="33"/>
      <c r="B99" s="34"/>
      <c r="C99" s="35"/>
      <c r="D99" s="200" t="s">
        <v>246</v>
      </c>
      <c r="E99" s="35"/>
      <c r="F99" s="201" t="s">
        <v>312</v>
      </c>
      <c r="G99" s="35"/>
      <c r="H99" s="35"/>
      <c r="I99" s="188"/>
      <c r="J99" s="35"/>
      <c r="K99" s="35"/>
      <c r="L99" s="38"/>
      <c r="M99" s="189"/>
      <c r="N99" s="190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246</v>
      </c>
      <c r="AU99" s="16" t="s">
        <v>80</v>
      </c>
    </row>
    <row r="100" spans="1:65" s="2" customFormat="1" ht="24.2" customHeight="1">
      <c r="A100" s="33"/>
      <c r="B100" s="34"/>
      <c r="C100" s="191" t="s">
        <v>78</v>
      </c>
      <c r="D100" s="191" t="s">
        <v>163</v>
      </c>
      <c r="E100" s="192" t="s">
        <v>313</v>
      </c>
      <c r="F100" s="193" t="s">
        <v>314</v>
      </c>
      <c r="G100" s="194" t="s">
        <v>221</v>
      </c>
      <c r="H100" s="195">
        <v>195</v>
      </c>
      <c r="I100" s="196"/>
      <c r="J100" s="197">
        <f>ROUND(I100*H100,2)</f>
        <v>0</v>
      </c>
      <c r="K100" s="193" t="s">
        <v>244</v>
      </c>
      <c r="L100" s="38"/>
      <c r="M100" s="198" t="s">
        <v>19</v>
      </c>
      <c r="N100" s="199" t="s">
        <v>41</v>
      </c>
      <c r="O100" s="63"/>
      <c r="P100" s="182">
        <f>O100*H100</f>
        <v>0</v>
      </c>
      <c r="Q100" s="182">
        <v>0.00117</v>
      </c>
      <c r="R100" s="182">
        <f>Q100*H100</f>
        <v>0.22815000000000002</v>
      </c>
      <c r="S100" s="182">
        <v>0</v>
      </c>
      <c r="T100" s="183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4" t="s">
        <v>135</v>
      </c>
      <c r="AT100" s="184" t="s">
        <v>163</v>
      </c>
      <c r="AU100" s="184" t="s">
        <v>80</v>
      </c>
      <c r="AY100" s="16" t="s">
        <v>127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6" t="s">
        <v>78</v>
      </c>
      <c r="BK100" s="185">
        <f>ROUND(I100*H100,2)</f>
        <v>0</v>
      </c>
      <c r="BL100" s="16" t="s">
        <v>135</v>
      </c>
      <c r="BM100" s="184" t="s">
        <v>315</v>
      </c>
    </row>
    <row r="101" spans="1:47" s="2" customFormat="1" ht="11.25">
      <c r="A101" s="33"/>
      <c r="B101" s="34"/>
      <c r="C101" s="35"/>
      <c r="D101" s="200" t="s">
        <v>246</v>
      </c>
      <c r="E101" s="35"/>
      <c r="F101" s="201" t="s">
        <v>316</v>
      </c>
      <c r="G101" s="35"/>
      <c r="H101" s="35"/>
      <c r="I101" s="188"/>
      <c r="J101" s="35"/>
      <c r="K101" s="35"/>
      <c r="L101" s="38"/>
      <c r="M101" s="189"/>
      <c r="N101" s="190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246</v>
      </c>
      <c r="AU101" s="16" t="s">
        <v>80</v>
      </c>
    </row>
    <row r="102" spans="1:65" s="2" customFormat="1" ht="16.5" customHeight="1">
      <c r="A102" s="33"/>
      <c r="B102" s="34"/>
      <c r="C102" s="172" t="s">
        <v>80</v>
      </c>
      <c r="D102" s="172" t="s">
        <v>130</v>
      </c>
      <c r="E102" s="173" t="s">
        <v>317</v>
      </c>
      <c r="F102" s="174" t="s">
        <v>318</v>
      </c>
      <c r="G102" s="175" t="s">
        <v>221</v>
      </c>
      <c r="H102" s="176">
        <v>204.75</v>
      </c>
      <c r="I102" s="177"/>
      <c r="J102" s="178">
        <f>ROUND(I102*H102,2)</f>
        <v>0</v>
      </c>
      <c r="K102" s="174" t="s">
        <v>244</v>
      </c>
      <c r="L102" s="179"/>
      <c r="M102" s="180" t="s">
        <v>19</v>
      </c>
      <c r="N102" s="181" t="s">
        <v>41</v>
      </c>
      <c r="O102" s="63"/>
      <c r="P102" s="182">
        <f>O102*H102</f>
        <v>0</v>
      </c>
      <c r="Q102" s="182">
        <v>0.00121</v>
      </c>
      <c r="R102" s="182">
        <f>Q102*H102</f>
        <v>0.24774749999999998</v>
      </c>
      <c r="S102" s="182">
        <v>0</v>
      </c>
      <c r="T102" s="183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4" t="s">
        <v>134</v>
      </c>
      <c r="AT102" s="184" t="s">
        <v>130</v>
      </c>
      <c r="AU102" s="184" t="s">
        <v>80</v>
      </c>
      <c r="AY102" s="16" t="s">
        <v>127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6" t="s">
        <v>78</v>
      </c>
      <c r="BK102" s="185">
        <f>ROUND(I102*H102,2)</f>
        <v>0</v>
      </c>
      <c r="BL102" s="16" t="s">
        <v>135</v>
      </c>
      <c r="BM102" s="184" t="s">
        <v>319</v>
      </c>
    </row>
    <row r="103" spans="1:47" s="2" customFormat="1" ht="11.25">
      <c r="A103" s="33"/>
      <c r="B103" s="34"/>
      <c r="C103" s="35"/>
      <c r="D103" s="200" t="s">
        <v>246</v>
      </c>
      <c r="E103" s="35"/>
      <c r="F103" s="201" t="s">
        <v>320</v>
      </c>
      <c r="G103" s="35"/>
      <c r="H103" s="35"/>
      <c r="I103" s="188"/>
      <c r="J103" s="35"/>
      <c r="K103" s="35"/>
      <c r="L103" s="38"/>
      <c r="M103" s="189"/>
      <c r="N103" s="190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246</v>
      </c>
      <c r="AU103" s="16" t="s">
        <v>80</v>
      </c>
    </row>
    <row r="104" spans="2:51" s="13" customFormat="1" ht="11.25">
      <c r="B104" s="202"/>
      <c r="C104" s="203"/>
      <c r="D104" s="186" t="s">
        <v>280</v>
      </c>
      <c r="E104" s="203"/>
      <c r="F104" s="205" t="s">
        <v>321</v>
      </c>
      <c r="G104" s="203"/>
      <c r="H104" s="206">
        <v>204.75</v>
      </c>
      <c r="I104" s="207"/>
      <c r="J104" s="203"/>
      <c r="K104" s="203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280</v>
      </c>
      <c r="AU104" s="212" t="s">
        <v>80</v>
      </c>
      <c r="AV104" s="13" t="s">
        <v>80</v>
      </c>
      <c r="AW104" s="13" t="s">
        <v>4</v>
      </c>
      <c r="AX104" s="13" t="s">
        <v>78</v>
      </c>
      <c r="AY104" s="212" t="s">
        <v>127</v>
      </c>
    </row>
    <row r="105" spans="1:65" s="2" customFormat="1" ht="24.2" customHeight="1">
      <c r="A105" s="33"/>
      <c r="B105" s="34"/>
      <c r="C105" s="191" t="s">
        <v>240</v>
      </c>
      <c r="D105" s="191" t="s">
        <v>163</v>
      </c>
      <c r="E105" s="192" t="s">
        <v>322</v>
      </c>
      <c r="F105" s="193" t="s">
        <v>323</v>
      </c>
      <c r="G105" s="194" t="s">
        <v>324</v>
      </c>
      <c r="H105" s="217"/>
      <c r="I105" s="196"/>
      <c r="J105" s="197">
        <f>ROUND(I105*H105,2)</f>
        <v>0</v>
      </c>
      <c r="K105" s="193" t="s">
        <v>244</v>
      </c>
      <c r="L105" s="38"/>
      <c r="M105" s="198" t="s">
        <v>19</v>
      </c>
      <c r="N105" s="199" t="s">
        <v>41</v>
      </c>
      <c r="O105" s="63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4" t="s">
        <v>135</v>
      </c>
      <c r="AT105" s="184" t="s">
        <v>163</v>
      </c>
      <c r="AU105" s="184" t="s">
        <v>80</v>
      </c>
      <c r="AY105" s="16" t="s">
        <v>127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6" t="s">
        <v>78</v>
      </c>
      <c r="BK105" s="185">
        <f>ROUND(I105*H105,2)</f>
        <v>0</v>
      </c>
      <c r="BL105" s="16" t="s">
        <v>135</v>
      </c>
      <c r="BM105" s="184" t="s">
        <v>325</v>
      </c>
    </row>
    <row r="106" spans="1:47" s="2" customFormat="1" ht="11.25">
      <c r="A106" s="33"/>
      <c r="B106" s="34"/>
      <c r="C106" s="35"/>
      <c r="D106" s="200" t="s">
        <v>246</v>
      </c>
      <c r="E106" s="35"/>
      <c r="F106" s="201" t="s">
        <v>326</v>
      </c>
      <c r="G106" s="35"/>
      <c r="H106" s="35"/>
      <c r="I106" s="188"/>
      <c r="J106" s="35"/>
      <c r="K106" s="35"/>
      <c r="L106" s="38"/>
      <c r="M106" s="189"/>
      <c r="N106" s="190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246</v>
      </c>
      <c r="AU106" s="16" t="s">
        <v>80</v>
      </c>
    </row>
    <row r="107" spans="2:63" s="12" customFormat="1" ht="22.9" customHeight="1">
      <c r="B107" s="156"/>
      <c r="C107" s="157"/>
      <c r="D107" s="158" t="s">
        <v>69</v>
      </c>
      <c r="E107" s="170" t="s">
        <v>327</v>
      </c>
      <c r="F107" s="170" t="s">
        <v>328</v>
      </c>
      <c r="G107" s="157"/>
      <c r="H107" s="157"/>
      <c r="I107" s="160"/>
      <c r="J107" s="171">
        <f>BK107</f>
        <v>0</v>
      </c>
      <c r="K107" s="157"/>
      <c r="L107" s="162"/>
      <c r="M107" s="163"/>
      <c r="N107" s="164"/>
      <c r="O107" s="164"/>
      <c r="P107" s="165">
        <f>SUM(P108:P111)</f>
        <v>0</v>
      </c>
      <c r="Q107" s="164"/>
      <c r="R107" s="165">
        <f>SUM(R108:R111)</f>
        <v>0.0162</v>
      </c>
      <c r="S107" s="164"/>
      <c r="T107" s="166">
        <f>SUM(T108:T111)</f>
        <v>0</v>
      </c>
      <c r="AR107" s="167" t="s">
        <v>80</v>
      </c>
      <c r="AT107" s="168" t="s">
        <v>69</v>
      </c>
      <c r="AU107" s="168" t="s">
        <v>78</v>
      </c>
      <c r="AY107" s="167" t="s">
        <v>127</v>
      </c>
      <c r="BK107" s="169">
        <f>SUM(BK108:BK111)</f>
        <v>0</v>
      </c>
    </row>
    <row r="108" spans="1:65" s="2" customFormat="1" ht="16.5" customHeight="1">
      <c r="A108" s="33"/>
      <c r="B108" s="34"/>
      <c r="C108" s="191" t="s">
        <v>258</v>
      </c>
      <c r="D108" s="191" t="s">
        <v>163</v>
      </c>
      <c r="E108" s="192" t="s">
        <v>329</v>
      </c>
      <c r="F108" s="193" t="s">
        <v>330</v>
      </c>
      <c r="G108" s="194" t="s">
        <v>236</v>
      </c>
      <c r="H108" s="195">
        <v>2</v>
      </c>
      <c r="I108" s="196"/>
      <c r="J108" s="197">
        <f>ROUND(I108*H108,2)</f>
        <v>0</v>
      </c>
      <c r="K108" s="193" t="s">
        <v>244</v>
      </c>
      <c r="L108" s="38"/>
      <c r="M108" s="198" t="s">
        <v>19</v>
      </c>
      <c r="N108" s="199" t="s">
        <v>41</v>
      </c>
      <c r="O108" s="63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4" t="s">
        <v>135</v>
      </c>
      <c r="AT108" s="184" t="s">
        <v>163</v>
      </c>
      <c r="AU108" s="184" t="s">
        <v>80</v>
      </c>
      <c r="AY108" s="16" t="s">
        <v>127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6" t="s">
        <v>78</v>
      </c>
      <c r="BK108" s="185">
        <f>ROUND(I108*H108,2)</f>
        <v>0</v>
      </c>
      <c r="BL108" s="16" t="s">
        <v>135</v>
      </c>
      <c r="BM108" s="184" t="s">
        <v>331</v>
      </c>
    </row>
    <row r="109" spans="1:47" s="2" customFormat="1" ht="11.25">
      <c r="A109" s="33"/>
      <c r="B109" s="34"/>
      <c r="C109" s="35"/>
      <c r="D109" s="200" t="s">
        <v>246</v>
      </c>
      <c r="E109" s="35"/>
      <c r="F109" s="201" t="s">
        <v>332</v>
      </c>
      <c r="G109" s="35"/>
      <c r="H109" s="35"/>
      <c r="I109" s="188"/>
      <c r="J109" s="35"/>
      <c r="K109" s="35"/>
      <c r="L109" s="38"/>
      <c r="M109" s="189"/>
      <c r="N109" s="190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246</v>
      </c>
      <c r="AU109" s="16" t="s">
        <v>80</v>
      </c>
    </row>
    <row r="110" spans="1:65" s="2" customFormat="1" ht="16.5" customHeight="1">
      <c r="A110" s="33"/>
      <c r="B110" s="34"/>
      <c r="C110" s="172" t="s">
        <v>215</v>
      </c>
      <c r="D110" s="172" t="s">
        <v>130</v>
      </c>
      <c r="E110" s="173" t="s">
        <v>333</v>
      </c>
      <c r="F110" s="174" t="s">
        <v>334</v>
      </c>
      <c r="G110" s="175" t="s">
        <v>236</v>
      </c>
      <c r="H110" s="176">
        <v>2</v>
      </c>
      <c r="I110" s="177"/>
      <c r="J110" s="178">
        <f>ROUND(I110*H110,2)</f>
        <v>0</v>
      </c>
      <c r="K110" s="174" t="s">
        <v>244</v>
      </c>
      <c r="L110" s="179"/>
      <c r="M110" s="180" t="s">
        <v>19</v>
      </c>
      <c r="N110" s="181" t="s">
        <v>41</v>
      </c>
      <c r="O110" s="63"/>
      <c r="P110" s="182">
        <f>O110*H110</f>
        <v>0</v>
      </c>
      <c r="Q110" s="182">
        <v>0.0081</v>
      </c>
      <c r="R110" s="182">
        <f>Q110*H110</f>
        <v>0.0162</v>
      </c>
      <c r="S110" s="182">
        <v>0</v>
      </c>
      <c r="T110" s="183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4" t="s">
        <v>134</v>
      </c>
      <c r="AT110" s="184" t="s">
        <v>130</v>
      </c>
      <c r="AU110" s="184" t="s">
        <v>80</v>
      </c>
      <c r="AY110" s="16" t="s">
        <v>127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6" t="s">
        <v>78</v>
      </c>
      <c r="BK110" s="185">
        <f>ROUND(I110*H110,2)</f>
        <v>0</v>
      </c>
      <c r="BL110" s="16" t="s">
        <v>135</v>
      </c>
      <c r="BM110" s="184" t="s">
        <v>335</v>
      </c>
    </row>
    <row r="111" spans="1:47" s="2" customFormat="1" ht="11.25">
      <c r="A111" s="33"/>
      <c r="B111" s="34"/>
      <c r="C111" s="35"/>
      <c r="D111" s="200" t="s">
        <v>246</v>
      </c>
      <c r="E111" s="35"/>
      <c r="F111" s="201" t="s">
        <v>336</v>
      </c>
      <c r="G111" s="35"/>
      <c r="H111" s="35"/>
      <c r="I111" s="188"/>
      <c r="J111" s="35"/>
      <c r="K111" s="35"/>
      <c r="L111" s="38"/>
      <c r="M111" s="189"/>
      <c r="N111" s="190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246</v>
      </c>
      <c r="AU111" s="16" t="s">
        <v>80</v>
      </c>
    </row>
    <row r="112" spans="2:63" s="12" customFormat="1" ht="22.9" customHeight="1">
      <c r="B112" s="156"/>
      <c r="C112" s="157"/>
      <c r="D112" s="158" t="s">
        <v>69</v>
      </c>
      <c r="E112" s="170" t="s">
        <v>337</v>
      </c>
      <c r="F112" s="170" t="s">
        <v>338</v>
      </c>
      <c r="G112" s="157"/>
      <c r="H112" s="157"/>
      <c r="I112" s="160"/>
      <c r="J112" s="171">
        <f>BK112</f>
        <v>0</v>
      </c>
      <c r="K112" s="157"/>
      <c r="L112" s="162"/>
      <c r="M112" s="163"/>
      <c r="N112" s="164"/>
      <c r="O112" s="164"/>
      <c r="P112" s="165">
        <f>SUM(P113:P116)</f>
        <v>0</v>
      </c>
      <c r="Q112" s="164"/>
      <c r="R112" s="165">
        <f>SUM(R113:R116)</f>
        <v>0.02755</v>
      </c>
      <c r="S112" s="164"/>
      <c r="T112" s="166">
        <f>SUM(T113:T116)</f>
        <v>0</v>
      </c>
      <c r="AR112" s="167" t="s">
        <v>80</v>
      </c>
      <c r="AT112" s="168" t="s">
        <v>69</v>
      </c>
      <c r="AU112" s="168" t="s">
        <v>78</v>
      </c>
      <c r="AY112" s="167" t="s">
        <v>127</v>
      </c>
      <c r="BK112" s="169">
        <f>SUM(BK113:BK116)</f>
        <v>0</v>
      </c>
    </row>
    <row r="113" spans="1:65" s="2" customFormat="1" ht="24.2" customHeight="1">
      <c r="A113" s="33"/>
      <c r="B113" s="34"/>
      <c r="C113" s="191" t="s">
        <v>248</v>
      </c>
      <c r="D113" s="191" t="s">
        <v>163</v>
      </c>
      <c r="E113" s="192" t="s">
        <v>339</v>
      </c>
      <c r="F113" s="193" t="s">
        <v>340</v>
      </c>
      <c r="G113" s="194" t="s">
        <v>221</v>
      </c>
      <c r="H113" s="195">
        <v>95</v>
      </c>
      <c r="I113" s="196"/>
      <c r="J113" s="197">
        <f>ROUND(I113*H113,2)</f>
        <v>0</v>
      </c>
      <c r="K113" s="193" t="s">
        <v>244</v>
      </c>
      <c r="L113" s="38"/>
      <c r="M113" s="198" t="s">
        <v>19</v>
      </c>
      <c r="N113" s="199" t="s">
        <v>41</v>
      </c>
      <c r="O113" s="63"/>
      <c r="P113" s="182">
        <f>O113*H113</f>
        <v>0</v>
      </c>
      <c r="Q113" s="182">
        <v>0.00029</v>
      </c>
      <c r="R113" s="182">
        <f>Q113*H113</f>
        <v>0.02755</v>
      </c>
      <c r="S113" s="182">
        <v>0</v>
      </c>
      <c r="T113" s="183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84" t="s">
        <v>135</v>
      </c>
      <c r="AT113" s="184" t="s">
        <v>163</v>
      </c>
      <c r="AU113" s="184" t="s">
        <v>80</v>
      </c>
      <c r="AY113" s="16" t="s">
        <v>127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6" t="s">
        <v>78</v>
      </c>
      <c r="BK113" s="185">
        <f>ROUND(I113*H113,2)</f>
        <v>0</v>
      </c>
      <c r="BL113" s="16" t="s">
        <v>135</v>
      </c>
      <c r="BM113" s="184" t="s">
        <v>341</v>
      </c>
    </row>
    <row r="114" spans="1:47" s="2" customFormat="1" ht="11.25">
      <c r="A114" s="33"/>
      <c r="B114" s="34"/>
      <c r="C114" s="35"/>
      <c r="D114" s="200" t="s">
        <v>246</v>
      </c>
      <c r="E114" s="35"/>
      <c r="F114" s="201" t="s">
        <v>342</v>
      </c>
      <c r="G114" s="35"/>
      <c r="H114" s="35"/>
      <c r="I114" s="188"/>
      <c r="J114" s="35"/>
      <c r="K114" s="35"/>
      <c r="L114" s="38"/>
      <c r="M114" s="189"/>
      <c r="N114" s="190"/>
      <c r="O114" s="63"/>
      <c r="P114" s="63"/>
      <c r="Q114" s="63"/>
      <c r="R114" s="63"/>
      <c r="S114" s="63"/>
      <c r="T114" s="64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6" t="s">
        <v>246</v>
      </c>
      <c r="AU114" s="16" t="s">
        <v>80</v>
      </c>
    </row>
    <row r="115" spans="1:65" s="2" customFormat="1" ht="24.2" customHeight="1">
      <c r="A115" s="33"/>
      <c r="B115" s="34"/>
      <c r="C115" s="191" t="s">
        <v>141</v>
      </c>
      <c r="D115" s="191" t="s">
        <v>163</v>
      </c>
      <c r="E115" s="192" t="s">
        <v>343</v>
      </c>
      <c r="F115" s="193" t="s">
        <v>344</v>
      </c>
      <c r="G115" s="194" t="s">
        <v>221</v>
      </c>
      <c r="H115" s="195">
        <v>95</v>
      </c>
      <c r="I115" s="196"/>
      <c r="J115" s="197">
        <f>ROUND(I115*H115,2)</f>
        <v>0</v>
      </c>
      <c r="K115" s="193" t="s">
        <v>244</v>
      </c>
      <c r="L115" s="38"/>
      <c r="M115" s="198" t="s">
        <v>19</v>
      </c>
      <c r="N115" s="199" t="s">
        <v>41</v>
      </c>
      <c r="O115" s="63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4" t="s">
        <v>135</v>
      </c>
      <c r="AT115" s="184" t="s">
        <v>163</v>
      </c>
      <c r="AU115" s="184" t="s">
        <v>80</v>
      </c>
      <c r="AY115" s="16" t="s">
        <v>127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6" t="s">
        <v>78</v>
      </c>
      <c r="BK115" s="185">
        <f>ROUND(I115*H115,2)</f>
        <v>0</v>
      </c>
      <c r="BL115" s="16" t="s">
        <v>135</v>
      </c>
      <c r="BM115" s="184" t="s">
        <v>345</v>
      </c>
    </row>
    <row r="116" spans="1:47" s="2" customFormat="1" ht="11.25">
      <c r="A116" s="33"/>
      <c r="B116" s="34"/>
      <c r="C116" s="35"/>
      <c r="D116" s="200" t="s">
        <v>246</v>
      </c>
      <c r="E116" s="35"/>
      <c r="F116" s="201" t="s">
        <v>346</v>
      </c>
      <c r="G116" s="35"/>
      <c r="H116" s="35"/>
      <c r="I116" s="188"/>
      <c r="J116" s="35"/>
      <c r="K116" s="35"/>
      <c r="L116" s="38"/>
      <c r="M116" s="213"/>
      <c r="N116" s="214"/>
      <c r="O116" s="215"/>
      <c r="P116" s="215"/>
      <c r="Q116" s="215"/>
      <c r="R116" s="215"/>
      <c r="S116" s="215"/>
      <c r="T116" s="216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246</v>
      </c>
      <c r="AU116" s="16" t="s">
        <v>80</v>
      </c>
    </row>
    <row r="117" spans="1:31" s="2" customFormat="1" ht="6.95" customHeight="1">
      <c r="A117" s="33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8"/>
      <c r="M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</sheetData>
  <sheetProtection algorithmName="SHA-512" hashValue="fyyzFAkhL3VPishydgrbL2iTkJv5n4Q5SWNY0dVwyZtz8K8e8wv9h+TceveOFW5SbsrhKlZ2OXU8KnXAFloOLA==" saltValue="5c5r806OByyO3pChHZgcQh8lmgM/Sw8IjPyuBSbx/LkTtuMbPGNmdtgEi6sywbkJqEdkdiP/Lrb0ciGH0zOUvg==" spinCount="100000" sheet="1" objects="1" scenarios="1" formatColumns="0" formatRows="0" autoFilter="0"/>
  <autoFilter ref="C85:K116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2/619991001"/>
    <hyperlink ref="F93" r:id="rId2" display="https://podminky.urs.cz/item/CS_URS_2021_02/949101111"/>
    <hyperlink ref="F95" r:id="rId3" display="https://podminky.urs.cz/item/CS_URS_2021_02/952901111"/>
    <hyperlink ref="F99" r:id="rId4" display="https://podminky.urs.cz/item/CS_URS_2021_02/763121457"/>
    <hyperlink ref="F101" r:id="rId5" display="https://podminky.urs.cz/item/CS_URS_2021_02/763431001"/>
    <hyperlink ref="F103" r:id="rId6" display="https://podminky.urs.cz/item/CS_URS_2021_02/59036010"/>
    <hyperlink ref="F106" r:id="rId7" display="https://podminky.urs.cz/item/CS_URS_2021_02/998763402"/>
    <hyperlink ref="F109" r:id="rId8" display="https://podminky.urs.cz/item/CS_URS_2021_02/767316311"/>
    <hyperlink ref="F111" r:id="rId9" display="https://podminky.urs.cz/item/CS_URS_2021_02/56245352"/>
    <hyperlink ref="F114" r:id="rId10" display="https://podminky.urs.cz/item/CS_URS_2021_02/784221101"/>
    <hyperlink ref="F116" r:id="rId11" display="https://podminky.urs.cz/item/CS_URS_2021_02/7842211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6" t="s">
        <v>86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93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43" t="str">
        <f>'Rekapitulace stavby'!K6</f>
        <v>Ohlomouc hl.n. VB - klimatizace pracoviště CTD</v>
      </c>
      <c r="F7" s="344"/>
      <c r="G7" s="344"/>
      <c r="H7" s="344"/>
      <c r="L7" s="19"/>
    </row>
    <row r="8" spans="1:31" s="2" customFormat="1" ht="12" customHeight="1">
      <c r="A8" s="33"/>
      <c r="B8" s="38"/>
      <c r="C8" s="33"/>
      <c r="D8" s="104" t="s">
        <v>94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347</v>
      </c>
      <c r="F9" s="346"/>
      <c r="G9" s="346"/>
      <c r="H9" s="34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9" t="s">
        <v>19</v>
      </c>
      <c r="F27" s="349"/>
      <c r="G27" s="349"/>
      <c r="H27" s="34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ROUND(J82,2)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ROUND((SUM(BE82:BE99)),2)</f>
        <v>0</v>
      </c>
      <c r="G33" s="33"/>
      <c r="H33" s="33"/>
      <c r="I33" s="117">
        <v>0.21</v>
      </c>
      <c r="J33" s="116">
        <f>ROUND(((SUM(BE82:BE99))*I33),2)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ROUND((SUM(BF82:BF99)),2)</f>
        <v>0</v>
      </c>
      <c r="G34" s="33"/>
      <c r="H34" s="33"/>
      <c r="I34" s="117">
        <v>0.15</v>
      </c>
      <c r="J34" s="116">
        <f>ROUND(((SUM(BF82:BF99))*I34),2)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ROUND((SUM(BG82:BG99)),2)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ROUND((SUM(BH82:BH99)),2)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ROUND((SUM(BI82:BI99)),2)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50" t="str">
        <f>E7</f>
        <v>Ohlomouc hl.n. VB - klimatizace pracoviště CTD</v>
      </c>
      <c r="F48" s="351"/>
      <c r="G48" s="351"/>
      <c r="H48" s="35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3" t="str">
        <f>E9</f>
        <v>Objekt3 - ZTI</v>
      </c>
      <c r="F50" s="352"/>
      <c r="G50" s="352"/>
      <c r="H50" s="35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Olomouc</v>
      </c>
      <c r="G52" s="35"/>
      <c r="H52" s="35"/>
      <c r="I52" s="28" t="s">
        <v>23</v>
      </c>
      <c r="J52" s="58">
        <f>IF(J12="","",J12)</f>
        <v>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Turek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97</v>
      </c>
      <c r="D57" s="130"/>
      <c r="E57" s="130"/>
      <c r="F57" s="130"/>
      <c r="G57" s="130"/>
      <c r="H57" s="130"/>
      <c r="I57" s="130"/>
      <c r="J57" s="131" t="s">
        <v>98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J82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99</v>
      </c>
    </row>
    <row r="60" spans="2:12" s="9" customFormat="1" ht="24.95" customHeight="1">
      <c r="B60" s="133"/>
      <c r="C60" s="134"/>
      <c r="D60" s="135" t="s">
        <v>288</v>
      </c>
      <c r="E60" s="136"/>
      <c r="F60" s="136"/>
      <c r="G60" s="136"/>
      <c r="H60" s="136"/>
      <c r="I60" s="136"/>
      <c r="J60" s="137">
        <f>J83</f>
        <v>0</v>
      </c>
      <c r="K60" s="134"/>
      <c r="L60" s="138"/>
    </row>
    <row r="61" spans="2:12" s="10" customFormat="1" ht="19.9" customHeight="1">
      <c r="B61" s="139"/>
      <c r="C61" s="140"/>
      <c r="D61" s="141" t="s">
        <v>348</v>
      </c>
      <c r="E61" s="142"/>
      <c r="F61" s="142"/>
      <c r="G61" s="142"/>
      <c r="H61" s="142"/>
      <c r="I61" s="142"/>
      <c r="J61" s="143">
        <f>J84</f>
        <v>0</v>
      </c>
      <c r="K61" s="140"/>
      <c r="L61" s="144"/>
    </row>
    <row r="62" spans="2:12" s="10" customFormat="1" ht="19.9" customHeight="1">
      <c r="B62" s="139"/>
      <c r="C62" s="140"/>
      <c r="D62" s="141" t="s">
        <v>349</v>
      </c>
      <c r="E62" s="142"/>
      <c r="F62" s="142"/>
      <c r="G62" s="142"/>
      <c r="H62" s="142"/>
      <c r="I62" s="142"/>
      <c r="J62" s="143">
        <f>J95</f>
        <v>0</v>
      </c>
      <c r="K62" s="140"/>
      <c r="L62" s="144"/>
    </row>
    <row r="63" spans="1:31" s="2" customFormat="1" ht="21.75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112</v>
      </c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16</v>
      </c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5"/>
      <c r="D72" s="35"/>
      <c r="E72" s="350" t="str">
        <f>E7</f>
        <v>Ohlomouc hl.n. VB - klimatizace pracoviště CTD</v>
      </c>
      <c r="F72" s="351"/>
      <c r="G72" s="351"/>
      <c r="H72" s="351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94</v>
      </c>
      <c r="D73" s="35"/>
      <c r="E73" s="35"/>
      <c r="F73" s="35"/>
      <c r="G73" s="35"/>
      <c r="H73" s="35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5"/>
      <c r="D74" s="35"/>
      <c r="E74" s="303" t="str">
        <f>E9</f>
        <v>Objekt3 - ZTI</v>
      </c>
      <c r="F74" s="352"/>
      <c r="G74" s="352"/>
      <c r="H74" s="352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21</v>
      </c>
      <c r="D76" s="35"/>
      <c r="E76" s="35"/>
      <c r="F76" s="26" t="str">
        <f>F12</f>
        <v>Olomouc</v>
      </c>
      <c r="G76" s="35"/>
      <c r="H76" s="35"/>
      <c r="I76" s="28" t="s">
        <v>23</v>
      </c>
      <c r="J76" s="58">
        <f>IF(J12="","",J12)</f>
        <v>0</v>
      </c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24</v>
      </c>
      <c r="D78" s="35"/>
      <c r="E78" s="35"/>
      <c r="F78" s="26" t="str">
        <f>E15</f>
        <v xml:space="preserve"> </v>
      </c>
      <c r="G78" s="35"/>
      <c r="H78" s="35"/>
      <c r="I78" s="28" t="s">
        <v>30</v>
      </c>
      <c r="J78" s="31" t="str">
        <f>E21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28</v>
      </c>
      <c r="D79" s="35"/>
      <c r="E79" s="35"/>
      <c r="F79" s="26" t="str">
        <f>IF(E18="","",E18)</f>
        <v>Vyplň údaj</v>
      </c>
      <c r="G79" s="35"/>
      <c r="H79" s="35"/>
      <c r="I79" s="28" t="s">
        <v>32</v>
      </c>
      <c r="J79" s="31" t="str">
        <f>E24</f>
        <v>Turek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45"/>
      <c r="B81" s="146"/>
      <c r="C81" s="147" t="s">
        <v>113</v>
      </c>
      <c r="D81" s="148" t="s">
        <v>55</v>
      </c>
      <c r="E81" s="148" t="s">
        <v>51</v>
      </c>
      <c r="F81" s="148" t="s">
        <v>52</v>
      </c>
      <c r="G81" s="148" t="s">
        <v>114</v>
      </c>
      <c r="H81" s="148" t="s">
        <v>115</v>
      </c>
      <c r="I81" s="148" t="s">
        <v>116</v>
      </c>
      <c r="J81" s="148" t="s">
        <v>98</v>
      </c>
      <c r="K81" s="149" t="s">
        <v>117</v>
      </c>
      <c r="L81" s="150"/>
      <c r="M81" s="67" t="s">
        <v>19</v>
      </c>
      <c r="N81" s="68" t="s">
        <v>40</v>
      </c>
      <c r="O81" s="68" t="s">
        <v>118</v>
      </c>
      <c r="P81" s="68" t="s">
        <v>119</v>
      </c>
      <c r="Q81" s="68" t="s">
        <v>120</v>
      </c>
      <c r="R81" s="68" t="s">
        <v>121</v>
      </c>
      <c r="S81" s="68" t="s">
        <v>122</v>
      </c>
      <c r="T81" s="69" t="s">
        <v>123</v>
      </c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</row>
    <row r="82" spans="1:63" s="2" customFormat="1" ht="22.9" customHeight="1">
      <c r="A82" s="33"/>
      <c r="B82" s="34"/>
      <c r="C82" s="74" t="s">
        <v>124</v>
      </c>
      <c r="D82" s="35"/>
      <c r="E82" s="35"/>
      <c r="F82" s="35"/>
      <c r="G82" s="35"/>
      <c r="H82" s="35"/>
      <c r="I82" s="35"/>
      <c r="J82" s="151">
        <f>BK82</f>
        <v>0</v>
      </c>
      <c r="K82" s="35"/>
      <c r="L82" s="38"/>
      <c r="M82" s="70"/>
      <c r="N82" s="152"/>
      <c r="O82" s="71"/>
      <c r="P82" s="153">
        <f>P83</f>
        <v>0</v>
      </c>
      <c r="Q82" s="71"/>
      <c r="R82" s="153">
        <f>R83</f>
        <v>0.10031000000000001</v>
      </c>
      <c r="S82" s="71"/>
      <c r="T82" s="154">
        <f>T83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69</v>
      </c>
      <c r="AU82" s="16" t="s">
        <v>99</v>
      </c>
      <c r="BK82" s="155">
        <f>BK83</f>
        <v>0</v>
      </c>
    </row>
    <row r="83" spans="2:63" s="12" customFormat="1" ht="25.9" customHeight="1">
      <c r="B83" s="156"/>
      <c r="C83" s="157"/>
      <c r="D83" s="158" t="s">
        <v>69</v>
      </c>
      <c r="E83" s="159" t="s">
        <v>128</v>
      </c>
      <c r="F83" s="159" t="s">
        <v>306</v>
      </c>
      <c r="G83" s="157"/>
      <c r="H83" s="157"/>
      <c r="I83" s="160"/>
      <c r="J83" s="161">
        <f>BK83</f>
        <v>0</v>
      </c>
      <c r="K83" s="157"/>
      <c r="L83" s="162"/>
      <c r="M83" s="163"/>
      <c r="N83" s="164"/>
      <c r="O83" s="164"/>
      <c r="P83" s="165">
        <f>P84+P95</f>
        <v>0</v>
      </c>
      <c r="Q83" s="164"/>
      <c r="R83" s="165">
        <f>R84+R95</f>
        <v>0.10031000000000001</v>
      </c>
      <c r="S83" s="164"/>
      <c r="T83" s="166">
        <f>T84+T95</f>
        <v>0</v>
      </c>
      <c r="AR83" s="167" t="s">
        <v>80</v>
      </c>
      <c r="AT83" s="168" t="s">
        <v>69</v>
      </c>
      <c r="AU83" s="168" t="s">
        <v>70</v>
      </c>
      <c r="AY83" s="167" t="s">
        <v>127</v>
      </c>
      <c r="BK83" s="169">
        <f>BK84+BK95</f>
        <v>0</v>
      </c>
    </row>
    <row r="84" spans="2:63" s="12" customFormat="1" ht="22.9" customHeight="1">
      <c r="B84" s="156"/>
      <c r="C84" s="157"/>
      <c r="D84" s="158" t="s">
        <v>69</v>
      </c>
      <c r="E84" s="170" t="s">
        <v>350</v>
      </c>
      <c r="F84" s="170" t="s">
        <v>351</v>
      </c>
      <c r="G84" s="157"/>
      <c r="H84" s="157"/>
      <c r="I84" s="160"/>
      <c r="J84" s="171">
        <f>BK84</f>
        <v>0</v>
      </c>
      <c r="K84" s="157"/>
      <c r="L84" s="162"/>
      <c r="M84" s="163"/>
      <c r="N84" s="164"/>
      <c r="O84" s="164"/>
      <c r="P84" s="165">
        <f>SUM(P85:P94)</f>
        <v>0</v>
      </c>
      <c r="Q84" s="164"/>
      <c r="R84" s="165">
        <f>SUM(R85:R94)</f>
        <v>0.08571000000000001</v>
      </c>
      <c r="S84" s="164"/>
      <c r="T84" s="166">
        <f>SUM(T85:T94)</f>
        <v>0</v>
      </c>
      <c r="AR84" s="167" t="s">
        <v>80</v>
      </c>
      <c r="AT84" s="168" t="s">
        <v>69</v>
      </c>
      <c r="AU84" s="168" t="s">
        <v>78</v>
      </c>
      <c r="AY84" s="167" t="s">
        <v>127</v>
      </c>
      <c r="BK84" s="169">
        <f>SUM(BK85:BK94)</f>
        <v>0</v>
      </c>
    </row>
    <row r="85" spans="1:65" s="2" customFormat="1" ht="16.5" customHeight="1">
      <c r="A85" s="33"/>
      <c r="B85" s="34"/>
      <c r="C85" s="191" t="s">
        <v>78</v>
      </c>
      <c r="D85" s="191" t="s">
        <v>163</v>
      </c>
      <c r="E85" s="192" t="s">
        <v>352</v>
      </c>
      <c r="F85" s="193" t="s">
        <v>353</v>
      </c>
      <c r="G85" s="194" t="s">
        <v>236</v>
      </c>
      <c r="H85" s="195">
        <v>5</v>
      </c>
      <c r="I85" s="196"/>
      <c r="J85" s="197">
        <f>ROUND(I85*H85,2)</f>
        <v>0</v>
      </c>
      <c r="K85" s="193" t="s">
        <v>244</v>
      </c>
      <c r="L85" s="38"/>
      <c r="M85" s="198" t="s">
        <v>19</v>
      </c>
      <c r="N85" s="199" t="s">
        <v>41</v>
      </c>
      <c r="O85" s="63"/>
      <c r="P85" s="182">
        <f>O85*H85</f>
        <v>0</v>
      </c>
      <c r="Q85" s="182">
        <v>0.00179</v>
      </c>
      <c r="R85" s="182">
        <f>Q85*H85</f>
        <v>0.00895</v>
      </c>
      <c r="S85" s="182">
        <v>0</v>
      </c>
      <c r="T85" s="183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84" t="s">
        <v>135</v>
      </c>
      <c r="AT85" s="184" t="s">
        <v>163</v>
      </c>
      <c r="AU85" s="184" t="s">
        <v>80</v>
      </c>
      <c r="AY85" s="16" t="s">
        <v>127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6" t="s">
        <v>78</v>
      </c>
      <c r="BK85" s="185">
        <f>ROUND(I85*H85,2)</f>
        <v>0</v>
      </c>
      <c r="BL85" s="16" t="s">
        <v>135</v>
      </c>
      <c r="BM85" s="184" t="s">
        <v>354</v>
      </c>
    </row>
    <row r="86" spans="1:47" s="2" customFormat="1" ht="11.25">
      <c r="A86" s="33"/>
      <c r="B86" s="34"/>
      <c r="C86" s="35"/>
      <c r="D86" s="200" t="s">
        <v>246</v>
      </c>
      <c r="E86" s="35"/>
      <c r="F86" s="201" t="s">
        <v>355</v>
      </c>
      <c r="G86" s="35"/>
      <c r="H86" s="35"/>
      <c r="I86" s="188"/>
      <c r="J86" s="35"/>
      <c r="K86" s="35"/>
      <c r="L86" s="38"/>
      <c r="M86" s="189"/>
      <c r="N86" s="190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246</v>
      </c>
      <c r="AU86" s="16" t="s">
        <v>80</v>
      </c>
    </row>
    <row r="87" spans="1:65" s="2" customFormat="1" ht="16.5" customHeight="1">
      <c r="A87" s="33"/>
      <c r="B87" s="34"/>
      <c r="C87" s="191" t="s">
        <v>80</v>
      </c>
      <c r="D87" s="191" t="s">
        <v>163</v>
      </c>
      <c r="E87" s="192" t="s">
        <v>356</v>
      </c>
      <c r="F87" s="193" t="s">
        <v>357</v>
      </c>
      <c r="G87" s="194" t="s">
        <v>236</v>
      </c>
      <c r="H87" s="195">
        <v>14</v>
      </c>
      <c r="I87" s="196"/>
      <c r="J87" s="197">
        <f>ROUND(I87*H87,2)</f>
        <v>0</v>
      </c>
      <c r="K87" s="193" t="s">
        <v>244</v>
      </c>
      <c r="L87" s="38"/>
      <c r="M87" s="198" t="s">
        <v>19</v>
      </c>
      <c r="N87" s="199" t="s">
        <v>41</v>
      </c>
      <c r="O87" s="63"/>
      <c r="P87" s="182">
        <f>O87*H87</f>
        <v>0</v>
      </c>
      <c r="Q87" s="182">
        <v>0.00027</v>
      </c>
      <c r="R87" s="182">
        <f>Q87*H87</f>
        <v>0.00378</v>
      </c>
      <c r="S87" s="182">
        <v>0</v>
      </c>
      <c r="T87" s="183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84" t="s">
        <v>135</v>
      </c>
      <c r="AT87" s="184" t="s">
        <v>163</v>
      </c>
      <c r="AU87" s="184" t="s">
        <v>80</v>
      </c>
      <c r="AY87" s="16" t="s">
        <v>127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6" t="s">
        <v>78</v>
      </c>
      <c r="BK87" s="185">
        <f>ROUND(I87*H87,2)</f>
        <v>0</v>
      </c>
      <c r="BL87" s="16" t="s">
        <v>135</v>
      </c>
      <c r="BM87" s="184" t="s">
        <v>358</v>
      </c>
    </row>
    <row r="88" spans="1:47" s="2" customFormat="1" ht="11.25">
      <c r="A88" s="33"/>
      <c r="B88" s="34"/>
      <c r="C88" s="35"/>
      <c r="D88" s="200" t="s">
        <v>246</v>
      </c>
      <c r="E88" s="35"/>
      <c r="F88" s="201" t="s">
        <v>359</v>
      </c>
      <c r="G88" s="35"/>
      <c r="H88" s="35"/>
      <c r="I88" s="188"/>
      <c r="J88" s="35"/>
      <c r="K88" s="35"/>
      <c r="L88" s="38"/>
      <c r="M88" s="189"/>
      <c r="N88" s="190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246</v>
      </c>
      <c r="AU88" s="16" t="s">
        <v>80</v>
      </c>
    </row>
    <row r="89" spans="1:65" s="2" customFormat="1" ht="16.5" customHeight="1">
      <c r="A89" s="33"/>
      <c r="B89" s="34"/>
      <c r="C89" s="191" t="s">
        <v>258</v>
      </c>
      <c r="D89" s="191" t="s">
        <v>163</v>
      </c>
      <c r="E89" s="192" t="s">
        <v>360</v>
      </c>
      <c r="F89" s="193" t="s">
        <v>361</v>
      </c>
      <c r="G89" s="194" t="s">
        <v>362</v>
      </c>
      <c r="H89" s="195">
        <v>178</v>
      </c>
      <c r="I89" s="196"/>
      <c r="J89" s="197">
        <f>ROUND(I89*H89,2)</f>
        <v>0</v>
      </c>
      <c r="K89" s="193" t="s">
        <v>244</v>
      </c>
      <c r="L89" s="38"/>
      <c r="M89" s="198" t="s">
        <v>19</v>
      </c>
      <c r="N89" s="199" t="s">
        <v>41</v>
      </c>
      <c r="O89" s="63"/>
      <c r="P89" s="182">
        <f>O89*H89</f>
        <v>0</v>
      </c>
      <c r="Q89" s="182">
        <v>0.00041</v>
      </c>
      <c r="R89" s="182">
        <f>Q89*H89</f>
        <v>0.07298</v>
      </c>
      <c r="S89" s="182">
        <v>0</v>
      </c>
      <c r="T89" s="183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4" t="s">
        <v>135</v>
      </c>
      <c r="AT89" s="184" t="s">
        <v>163</v>
      </c>
      <c r="AU89" s="184" t="s">
        <v>80</v>
      </c>
      <c r="AY89" s="16" t="s">
        <v>127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6" t="s">
        <v>78</v>
      </c>
      <c r="BK89" s="185">
        <f>ROUND(I89*H89,2)</f>
        <v>0</v>
      </c>
      <c r="BL89" s="16" t="s">
        <v>135</v>
      </c>
      <c r="BM89" s="184" t="s">
        <v>363</v>
      </c>
    </row>
    <row r="90" spans="1:47" s="2" customFormat="1" ht="11.25">
      <c r="A90" s="33"/>
      <c r="B90" s="34"/>
      <c r="C90" s="35"/>
      <c r="D90" s="200" t="s">
        <v>246</v>
      </c>
      <c r="E90" s="35"/>
      <c r="F90" s="201" t="s">
        <v>364</v>
      </c>
      <c r="G90" s="35"/>
      <c r="H90" s="35"/>
      <c r="I90" s="188"/>
      <c r="J90" s="35"/>
      <c r="K90" s="35"/>
      <c r="L90" s="38"/>
      <c r="M90" s="189"/>
      <c r="N90" s="190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246</v>
      </c>
      <c r="AU90" s="16" t="s">
        <v>80</v>
      </c>
    </row>
    <row r="91" spans="1:65" s="2" customFormat="1" ht="16.5" customHeight="1">
      <c r="A91" s="33"/>
      <c r="B91" s="34"/>
      <c r="C91" s="191" t="s">
        <v>215</v>
      </c>
      <c r="D91" s="191" t="s">
        <v>163</v>
      </c>
      <c r="E91" s="192" t="s">
        <v>365</v>
      </c>
      <c r="F91" s="193" t="s">
        <v>366</v>
      </c>
      <c r="G91" s="194" t="s">
        <v>362</v>
      </c>
      <c r="H91" s="195">
        <v>178</v>
      </c>
      <c r="I91" s="196"/>
      <c r="J91" s="197">
        <f>ROUND(I91*H91,2)</f>
        <v>0</v>
      </c>
      <c r="K91" s="193" t="s">
        <v>244</v>
      </c>
      <c r="L91" s="38"/>
      <c r="M91" s="198" t="s">
        <v>19</v>
      </c>
      <c r="N91" s="199" t="s">
        <v>41</v>
      </c>
      <c r="O91" s="63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4" t="s">
        <v>135</v>
      </c>
      <c r="AT91" s="184" t="s">
        <v>163</v>
      </c>
      <c r="AU91" s="184" t="s">
        <v>80</v>
      </c>
      <c r="AY91" s="16" t="s">
        <v>127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6" t="s">
        <v>78</v>
      </c>
      <c r="BK91" s="185">
        <f>ROUND(I91*H91,2)</f>
        <v>0</v>
      </c>
      <c r="BL91" s="16" t="s">
        <v>135</v>
      </c>
      <c r="BM91" s="184" t="s">
        <v>367</v>
      </c>
    </row>
    <row r="92" spans="1:47" s="2" customFormat="1" ht="11.25">
      <c r="A92" s="33"/>
      <c r="B92" s="34"/>
      <c r="C92" s="35"/>
      <c r="D92" s="200" t="s">
        <v>246</v>
      </c>
      <c r="E92" s="35"/>
      <c r="F92" s="201" t="s">
        <v>368</v>
      </c>
      <c r="G92" s="35"/>
      <c r="H92" s="35"/>
      <c r="I92" s="188"/>
      <c r="J92" s="35"/>
      <c r="K92" s="35"/>
      <c r="L92" s="38"/>
      <c r="M92" s="189"/>
      <c r="N92" s="190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246</v>
      </c>
      <c r="AU92" s="16" t="s">
        <v>80</v>
      </c>
    </row>
    <row r="93" spans="1:65" s="2" customFormat="1" ht="24.2" customHeight="1">
      <c r="A93" s="33"/>
      <c r="B93" s="34"/>
      <c r="C93" s="191" t="s">
        <v>265</v>
      </c>
      <c r="D93" s="191" t="s">
        <v>163</v>
      </c>
      <c r="E93" s="192" t="s">
        <v>369</v>
      </c>
      <c r="F93" s="193" t="s">
        <v>370</v>
      </c>
      <c r="G93" s="194" t="s">
        <v>324</v>
      </c>
      <c r="H93" s="217"/>
      <c r="I93" s="196"/>
      <c r="J93" s="197">
        <f>ROUND(I93*H93,2)</f>
        <v>0</v>
      </c>
      <c r="K93" s="193" t="s">
        <v>244</v>
      </c>
      <c r="L93" s="38"/>
      <c r="M93" s="198" t="s">
        <v>19</v>
      </c>
      <c r="N93" s="199" t="s">
        <v>41</v>
      </c>
      <c r="O93" s="63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4" t="s">
        <v>135</v>
      </c>
      <c r="AT93" s="184" t="s">
        <v>163</v>
      </c>
      <c r="AU93" s="184" t="s">
        <v>80</v>
      </c>
      <c r="AY93" s="16" t="s">
        <v>127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6" t="s">
        <v>78</v>
      </c>
      <c r="BK93" s="185">
        <f>ROUND(I93*H93,2)</f>
        <v>0</v>
      </c>
      <c r="BL93" s="16" t="s">
        <v>135</v>
      </c>
      <c r="BM93" s="184" t="s">
        <v>371</v>
      </c>
    </row>
    <row r="94" spans="1:47" s="2" customFormat="1" ht="11.25">
      <c r="A94" s="33"/>
      <c r="B94" s="34"/>
      <c r="C94" s="35"/>
      <c r="D94" s="200" t="s">
        <v>246</v>
      </c>
      <c r="E94" s="35"/>
      <c r="F94" s="201" t="s">
        <v>372</v>
      </c>
      <c r="G94" s="35"/>
      <c r="H94" s="35"/>
      <c r="I94" s="188"/>
      <c r="J94" s="35"/>
      <c r="K94" s="35"/>
      <c r="L94" s="38"/>
      <c r="M94" s="189"/>
      <c r="N94" s="190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246</v>
      </c>
      <c r="AU94" s="16" t="s">
        <v>80</v>
      </c>
    </row>
    <row r="95" spans="2:63" s="12" customFormat="1" ht="22.9" customHeight="1">
      <c r="B95" s="156"/>
      <c r="C95" s="157"/>
      <c r="D95" s="158" t="s">
        <v>69</v>
      </c>
      <c r="E95" s="170" t="s">
        <v>373</v>
      </c>
      <c r="F95" s="170" t="s">
        <v>374</v>
      </c>
      <c r="G95" s="157"/>
      <c r="H95" s="157"/>
      <c r="I95" s="160"/>
      <c r="J95" s="171">
        <f>BK95</f>
        <v>0</v>
      </c>
      <c r="K95" s="157"/>
      <c r="L95" s="162"/>
      <c r="M95" s="163"/>
      <c r="N95" s="164"/>
      <c r="O95" s="164"/>
      <c r="P95" s="165">
        <f>SUM(P96:P99)</f>
        <v>0</v>
      </c>
      <c r="Q95" s="164"/>
      <c r="R95" s="165">
        <f>SUM(R96:R99)</f>
        <v>0.0146</v>
      </c>
      <c r="S95" s="164"/>
      <c r="T95" s="166">
        <f>SUM(T96:T99)</f>
        <v>0</v>
      </c>
      <c r="AR95" s="167" t="s">
        <v>80</v>
      </c>
      <c r="AT95" s="168" t="s">
        <v>69</v>
      </c>
      <c r="AU95" s="168" t="s">
        <v>78</v>
      </c>
      <c r="AY95" s="167" t="s">
        <v>127</v>
      </c>
      <c r="BK95" s="169">
        <f>SUM(BK96:BK99)</f>
        <v>0</v>
      </c>
    </row>
    <row r="96" spans="1:65" s="2" customFormat="1" ht="16.5" customHeight="1">
      <c r="A96" s="33"/>
      <c r="B96" s="34"/>
      <c r="C96" s="191" t="s">
        <v>275</v>
      </c>
      <c r="D96" s="191" t="s">
        <v>163</v>
      </c>
      <c r="E96" s="192" t="s">
        <v>375</v>
      </c>
      <c r="F96" s="193" t="s">
        <v>376</v>
      </c>
      <c r="G96" s="194" t="s">
        <v>362</v>
      </c>
      <c r="H96" s="195">
        <v>73</v>
      </c>
      <c r="I96" s="196"/>
      <c r="J96" s="197">
        <f>ROUND(I96*H96,2)</f>
        <v>0</v>
      </c>
      <c r="K96" s="193" t="s">
        <v>244</v>
      </c>
      <c r="L96" s="38"/>
      <c r="M96" s="198" t="s">
        <v>19</v>
      </c>
      <c r="N96" s="199" t="s">
        <v>41</v>
      </c>
      <c r="O96" s="63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4" t="s">
        <v>135</v>
      </c>
      <c r="AT96" s="184" t="s">
        <v>163</v>
      </c>
      <c r="AU96" s="184" t="s">
        <v>80</v>
      </c>
      <c r="AY96" s="16" t="s">
        <v>127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6" t="s">
        <v>78</v>
      </c>
      <c r="BK96" s="185">
        <f>ROUND(I96*H96,2)</f>
        <v>0</v>
      </c>
      <c r="BL96" s="16" t="s">
        <v>135</v>
      </c>
      <c r="BM96" s="184" t="s">
        <v>377</v>
      </c>
    </row>
    <row r="97" spans="1:47" s="2" customFormat="1" ht="11.25">
      <c r="A97" s="33"/>
      <c r="B97" s="34"/>
      <c r="C97" s="35"/>
      <c r="D97" s="200" t="s">
        <v>246</v>
      </c>
      <c r="E97" s="35"/>
      <c r="F97" s="201" t="s">
        <v>378</v>
      </c>
      <c r="G97" s="35"/>
      <c r="H97" s="35"/>
      <c r="I97" s="188"/>
      <c r="J97" s="35"/>
      <c r="K97" s="35"/>
      <c r="L97" s="38"/>
      <c r="M97" s="189"/>
      <c r="N97" s="190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246</v>
      </c>
      <c r="AU97" s="16" t="s">
        <v>80</v>
      </c>
    </row>
    <row r="98" spans="1:65" s="2" customFormat="1" ht="16.5" customHeight="1">
      <c r="A98" s="33"/>
      <c r="B98" s="34"/>
      <c r="C98" s="172" t="s">
        <v>136</v>
      </c>
      <c r="D98" s="172" t="s">
        <v>130</v>
      </c>
      <c r="E98" s="173" t="s">
        <v>379</v>
      </c>
      <c r="F98" s="174" t="s">
        <v>380</v>
      </c>
      <c r="G98" s="175" t="s">
        <v>362</v>
      </c>
      <c r="H98" s="176">
        <v>73</v>
      </c>
      <c r="I98" s="177"/>
      <c r="J98" s="178">
        <f>ROUND(I98*H98,2)</f>
        <v>0</v>
      </c>
      <c r="K98" s="174" t="s">
        <v>244</v>
      </c>
      <c r="L98" s="179"/>
      <c r="M98" s="180" t="s">
        <v>19</v>
      </c>
      <c r="N98" s="181" t="s">
        <v>41</v>
      </c>
      <c r="O98" s="63"/>
      <c r="P98" s="182">
        <f>O98*H98</f>
        <v>0</v>
      </c>
      <c r="Q98" s="182">
        <v>0.0002</v>
      </c>
      <c r="R98" s="182">
        <f>Q98*H98</f>
        <v>0.0146</v>
      </c>
      <c r="S98" s="182">
        <v>0</v>
      </c>
      <c r="T98" s="183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4" t="s">
        <v>134</v>
      </c>
      <c r="AT98" s="184" t="s">
        <v>130</v>
      </c>
      <c r="AU98" s="184" t="s">
        <v>80</v>
      </c>
      <c r="AY98" s="16" t="s">
        <v>127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6" t="s">
        <v>78</v>
      </c>
      <c r="BK98" s="185">
        <f>ROUND(I98*H98,2)</f>
        <v>0</v>
      </c>
      <c r="BL98" s="16" t="s">
        <v>135</v>
      </c>
      <c r="BM98" s="184" t="s">
        <v>381</v>
      </c>
    </row>
    <row r="99" spans="1:47" s="2" customFormat="1" ht="11.25">
      <c r="A99" s="33"/>
      <c r="B99" s="34"/>
      <c r="C99" s="35"/>
      <c r="D99" s="200" t="s">
        <v>246</v>
      </c>
      <c r="E99" s="35"/>
      <c r="F99" s="201" t="s">
        <v>382</v>
      </c>
      <c r="G99" s="35"/>
      <c r="H99" s="35"/>
      <c r="I99" s="188"/>
      <c r="J99" s="35"/>
      <c r="K99" s="35"/>
      <c r="L99" s="38"/>
      <c r="M99" s="213"/>
      <c r="N99" s="214"/>
      <c r="O99" s="215"/>
      <c r="P99" s="215"/>
      <c r="Q99" s="215"/>
      <c r="R99" s="215"/>
      <c r="S99" s="215"/>
      <c r="T99" s="216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246</v>
      </c>
      <c r="AU99" s="16" t="s">
        <v>80</v>
      </c>
    </row>
    <row r="100" spans="1:31" s="2" customFormat="1" ht="6.95" customHeight="1">
      <c r="A100" s="33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38"/>
      <c r="M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sheetProtection algorithmName="SHA-512" hashValue="9WPf69AgSBdSFVacb/9p95oxicY/0O8QtDFh/JNY3JPItqUd5tcdz0ez/4bUhBygxgTPxu2iZ8nGpKh30AF1vg==" saltValue="CPR1XxlEBkFcaX+R3gjqrRSi8FqtPv/Mwqcft+Ph2oW9gQ6jZ7fm8zOKpJ2wHGNCWFncOEP+SJJk4198TbZUGg==" spinCount="100000" sheet="1" objects="1" scenarios="1" formatColumns="0" formatRows="0" autoFilter="0"/>
  <autoFilter ref="C81:K9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721171905"/>
    <hyperlink ref="F88" r:id="rId2" display="https://podminky.urs.cz/item/CS_URS_2021_02/721171912"/>
    <hyperlink ref="F90" r:id="rId3" display="https://podminky.urs.cz/item/CS_URS_2021_02/721174042"/>
    <hyperlink ref="F92" r:id="rId4" display="https://podminky.urs.cz/item/CS_URS_2021_02/721290111"/>
    <hyperlink ref="F94" r:id="rId5" display="https://podminky.urs.cz/item/CS_URS_2021_02/998721202"/>
    <hyperlink ref="F97" r:id="rId6" display="https://podminky.urs.cz/item/CS_URS_2021_02/751791181"/>
    <hyperlink ref="F99" r:id="rId7" display="https://podminky.urs.cz/item/CS_URS_2021_02/429754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6" t="s">
        <v>89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93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43" t="str">
        <f>'Rekapitulace stavby'!K6</f>
        <v>Ohlomouc hl.n. VB - klimatizace pracoviště CTD</v>
      </c>
      <c r="F7" s="344"/>
      <c r="G7" s="344"/>
      <c r="H7" s="344"/>
      <c r="L7" s="19"/>
    </row>
    <row r="8" spans="1:31" s="2" customFormat="1" ht="12" customHeight="1">
      <c r="A8" s="33"/>
      <c r="B8" s="38"/>
      <c r="C8" s="33"/>
      <c r="D8" s="104" t="s">
        <v>94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383</v>
      </c>
      <c r="F9" s="346"/>
      <c r="G9" s="346"/>
      <c r="H9" s="34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9" t="s">
        <v>19</v>
      </c>
      <c r="F27" s="349"/>
      <c r="G27" s="349"/>
      <c r="H27" s="34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ROUND(J88,2)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ROUND((SUM(BE88:BE182)),2)</f>
        <v>0</v>
      </c>
      <c r="G33" s="33"/>
      <c r="H33" s="33"/>
      <c r="I33" s="117">
        <v>0.21</v>
      </c>
      <c r="J33" s="116">
        <f>ROUND(((SUM(BE88:BE182))*I33),2)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ROUND((SUM(BF88:BF182)),2)</f>
        <v>0</v>
      </c>
      <c r="G34" s="33"/>
      <c r="H34" s="33"/>
      <c r="I34" s="117">
        <v>0.15</v>
      </c>
      <c r="J34" s="116">
        <f>ROUND(((SUM(BF88:BF182))*I34),2)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ROUND((SUM(BG88:BG182)),2)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ROUND((SUM(BH88:BH182)),2)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ROUND((SUM(BI88:BI182)),2)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50" t="str">
        <f>E7</f>
        <v>Ohlomouc hl.n. VB - klimatizace pracoviště CTD</v>
      </c>
      <c r="F48" s="351"/>
      <c r="G48" s="351"/>
      <c r="H48" s="35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3" t="str">
        <f>E9</f>
        <v>Objekt4 - Elektroinstalace</v>
      </c>
      <c r="F50" s="352"/>
      <c r="G50" s="352"/>
      <c r="H50" s="35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Olomouc</v>
      </c>
      <c r="G52" s="35"/>
      <c r="H52" s="35"/>
      <c r="I52" s="28" t="s">
        <v>23</v>
      </c>
      <c r="J52" s="58">
        <f>IF(J12="","",J12)</f>
        <v>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Turek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97</v>
      </c>
      <c r="D57" s="130"/>
      <c r="E57" s="130"/>
      <c r="F57" s="130"/>
      <c r="G57" s="130"/>
      <c r="H57" s="130"/>
      <c r="I57" s="130"/>
      <c r="J57" s="131" t="s">
        <v>98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J88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99</v>
      </c>
    </row>
    <row r="60" spans="2:12" s="9" customFormat="1" ht="24.95" customHeight="1">
      <c r="B60" s="133"/>
      <c r="C60" s="134"/>
      <c r="D60" s="135" t="s">
        <v>287</v>
      </c>
      <c r="E60" s="136"/>
      <c r="F60" s="136"/>
      <c r="G60" s="136"/>
      <c r="H60" s="136"/>
      <c r="I60" s="136"/>
      <c r="J60" s="137">
        <f>J89</f>
        <v>0</v>
      </c>
      <c r="K60" s="134"/>
      <c r="L60" s="138"/>
    </row>
    <row r="61" spans="2:12" s="10" customFormat="1" ht="19.9" customHeight="1">
      <c r="B61" s="139"/>
      <c r="C61" s="140"/>
      <c r="D61" s="141" t="s">
        <v>109</v>
      </c>
      <c r="E61" s="142"/>
      <c r="F61" s="142"/>
      <c r="G61" s="142"/>
      <c r="H61" s="142"/>
      <c r="I61" s="142"/>
      <c r="J61" s="143">
        <f>J90</f>
        <v>0</v>
      </c>
      <c r="K61" s="140"/>
      <c r="L61" s="144"/>
    </row>
    <row r="62" spans="2:12" s="10" customFormat="1" ht="19.9" customHeight="1">
      <c r="B62" s="139"/>
      <c r="C62" s="140"/>
      <c r="D62" s="141" t="s">
        <v>110</v>
      </c>
      <c r="E62" s="142"/>
      <c r="F62" s="142"/>
      <c r="G62" s="142"/>
      <c r="H62" s="142"/>
      <c r="I62" s="142"/>
      <c r="J62" s="143">
        <f>J99</f>
        <v>0</v>
      </c>
      <c r="K62" s="140"/>
      <c r="L62" s="144"/>
    </row>
    <row r="63" spans="2:12" s="10" customFormat="1" ht="19.9" customHeight="1">
      <c r="B63" s="139"/>
      <c r="C63" s="140"/>
      <c r="D63" s="141" t="s">
        <v>111</v>
      </c>
      <c r="E63" s="142"/>
      <c r="F63" s="142"/>
      <c r="G63" s="142"/>
      <c r="H63" s="142"/>
      <c r="I63" s="142"/>
      <c r="J63" s="143">
        <f>J102</f>
        <v>0</v>
      </c>
      <c r="K63" s="140"/>
      <c r="L63" s="144"/>
    </row>
    <row r="64" spans="2:12" s="9" customFormat="1" ht="24.95" customHeight="1">
      <c r="B64" s="133"/>
      <c r="C64" s="134"/>
      <c r="D64" s="135" t="s">
        <v>288</v>
      </c>
      <c r="E64" s="136"/>
      <c r="F64" s="136"/>
      <c r="G64" s="136"/>
      <c r="H64" s="136"/>
      <c r="I64" s="136"/>
      <c r="J64" s="137">
        <f>J112</f>
        <v>0</v>
      </c>
      <c r="K64" s="134"/>
      <c r="L64" s="138"/>
    </row>
    <row r="65" spans="2:12" s="10" customFormat="1" ht="19.9" customHeight="1">
      <c r="B65" s="139"/>
      <c r="C65" s="140"/>
      <c r="D65" s="141" t="s">
        <v>384</v>
      </c>
      <c r="E65" s="142"/>
      <c r="F65" s="142"/>
      <c r="G65" s="142"/>
      <c r="H65" s="142"/>
      <c r="I65" s="142"/>
      <c r="J65" s="143">
        <f>J113</f>
        <v>0</v>
      </c>
      <c r="K65" s="140"/>
      <c r="L65" s="144"/>
    </row>
    <row r="66" spans="2:12" s="9" customFormat="1" ht="24.95" customHeight="1">
      <c r="B66" s="133"/>
      <c r="C66" s="134"/>
      <c r="D66" s="135" t="s">
        <v>385</v>
      </c>
      <c r="E66" s="136"/>
      <c r="F66" s="136"/>
      <c r="G66" s="136"/>
      <c r="H66" s="136"/>
      <c r="I66" s="136"/>
      <c r="J66" s="137">
        <f>J159</f>
        <v>0</v>
      </c>
      <c r="K66" s="134"/>
      <c r="L66" s="138"/>
    </row>
    <row r="67" spans="2:12" s="10" customFormat="1" ht="19.9" customHeight="1">
      <c r="B67" s="139"/>
      <c r="C67" s="140"/>
      <c r="D67" s="141" t="s">
        <v>386</v>
      </c>
      <c r="E67" s="142"/>
      <c r="F67" s="142"/>
      <c r="G67" s="142"/>
      <c r="H67" s="142"/>
      <c r="I67" s="142"/>
      <c r="J67" s="143">
        <f>J160</f>
        <v>0</v>
      </c>
      <c r="K67" s="140"/>
      <c r="L67" s="144"/>
    </row>
    <row r="68" spans="2:12" s="10" customFormat="1" ht="19.9" customHeight="1">
      <c r="B68" s="139"/>
      <c r="C68" s="140"/>
      <c r="D68" s="141" t="s">
        <v>387</v>
      </c>
      <c r="E68" s="142"/>
      <c r="F68" s="142"/>
      <c r="G68" s="142"/>
      <c r="H68" s="142"/>
      <c r="I68" s="142"/>
      <c r="J68" s="143">
        <f>J178</f>
        <v>0</v>
      </c>
      <c r="K68" s="140"/>
      <c r="L68" s="144"/>
    </row>
    <row r="69" spans="1:31" s="2" customFormat="1" ht="21.7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112</v>
      </c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16</v>
      </c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5"/>
      <c r="D78" s="35"/>
      <c r="E78" s="350" t="str">
        <f>E7</f>
        <v>Ohlomouc hl.n. VB - klimatizace pracoviště CTD</v>
      </c>
      <c r="F78" s="351"/>
      <c r="G78" s="351"/>
      <c r="H78" s="351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94</v>
      </c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5"/>
      <c r="D80" s="35"/>
      <c r="E80" s="303" t="str">
        <f>E9</f>
        <v>Objekt4 - Elektroinstalace</v>
      </c>
      <c r="F80" s="352"/>
      <c r="G80" s="352"/>
      <c r="H80" s="352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F12</f>
        <v>Olomouc</v>
      </c>
      <c r="G82" s="35"/>
      <c r="H82" s="35"/>
      <c r="I82" s="28" t="s">
        <v>23</v>
      </c>
      <c r="J82" s="58">
        <f>IF(J12="","",J12)</f>
        <v>0</v>
      </c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24</v>
      </c>
      <c r="D84" s="35"/>
      <c r="E84" s="35"/>
      <c r="F84" s="26" t="str">
        <f>E15</f>
        <v xml:space="preserve"> </v>
      </c>
      <c r="G84" s="35"/>
      <c r="H84" s="35"/>
      <c r="I84" s="28" t="s">
        <v>30</v>
      </c>
      <c r="J84" s="31" t="str">
        <f>E21</f>
        <v xml:space="preserve"> 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28</v>
      </c>
      <c r="D85" s="35"/>
      <c r="E85" s="35"/>
      <c r="F85" s="26" t="str">
        <f>IF(E18="","",E18)</f>
        <v>Vyplň údaj</v>
      </c>
      <c r="G85" s="35"/>
      <c r="H85" s="35"/>
      <c r="I85" s="28" t="s">
        <v>32</v>
      </c>
      <c r="J85" s="31" t="str">
        <f>E24</f>
        <v>Turek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5"/>
      <c r="B87" s="146"/>
      <c r="C87" s="147" t="s">
        <v>113</v>
      </c>
      <c r="D87" s="148" t="s">
        <v>55</v>
      </c>
      <c r="E87" s="148" t="s">
        <v>51</v>
      </c>
      <c r="F87" s="148" t="s">
        <v>52</v>
      </c>
      <c r="G87" s="148" t="s">
        <v>114</v>
      </c>
      <c r="H87" s="148" t="s">
        <v>115</v>
      </c>
      <c r="I87" s="148" t="s">
        <v>116</v>
      </c>
      <c r="J87" s="148" t="s">
        <v>98</v>
      </c>
      <c r="K87" s="149" t="s">
        <v>117</v>
      </c>
      <c r="L87" s="150"/>
      <c r="M87" s="67" t="s">
        <v>19</v>
      </c>
      <c r="N87" s="68" t="s">
        <v>40</v>
      </c>
      <c r="O87" s="68" t="s">
        <v>118</v>
      </c>
      <c r="P87" s="68" t="s">
        <v>119</v>
      </c>
      <c r="Q87" s="68" t="s">
        <v>120</v>
      </c>
      <c r="R87" s="68" t="s">
        <v>121</v>
      </c>
      <c r="S87" s="68" t="s">
        <v>122</v>
      </c>
      <c r="T87" s="69" t="s">
        <v>123</v>
      </c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63" s="2" customFormat="1" ht="22.9" customHeight="1">
      <c r="A88" s="33"/>
      <c r="B88" s="34"/>
      <c r="C88" s="74" t="s">
        <v>124</v>
      </c>
      <c r="D88" s="35"/>
      <c r="E88" s="35"/>
      <c r="F88" s="35"/>
      <c r="G88" s="35"/>
      <c r="H88" s="35"/>
      <c r="I88" s="35"/>
      <c r="J88" s="151">
        <f>BK88</f>
        <v>0</v>
      </c>
      <c r="K88" s="35"/>
      <c r="L88" s="38"/>
      <c r="M88" s="70"/>
      <c r="N88" s="152"/>
      <c r="O88" s="71"/>
      <c r="P88" s="153">
        <f>P89+P112+P159</f>
        <v>0</v>
      </c>
      <c r="Q88" s="71"/>
      <c r="R88" s="153">
        <f>R89+R112+R159</f>
        <v>1.2195954999999998</v>
      </c>
      <c r="S88" s="71"/>
      <c r="T88" s="154">
        <f>T89+T112+T159</f>
        <v>0.8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69</v>
      </c>
      <c r="AU88" s="16" t="s">
        <v>99</v>
      </c>
      <c r="BK88" s="155">
        <f>BK89+BK112+BK159</f>
        <v>0</v>
      </c>
    </row>
    <row r="89" spans="2:63" s="12" customFormat="1" ht="25.9" customHeight="1">
      <c r="B89" s="156"/>
      <c r="C89" s="157"/>
      <c r="D89" s="158" t="s">
        <v>69</v>
      </c>
      <c r="E89" s="159" t="s">
        <v>238</v>
      </c>
      <c r="F89" s="159" t="s">
        <v>292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P90+P99+P102</f>
        <v>0</v>
      </c>
      <c r="Q89" s="164"/>
      <c r="R89" s="165">
        <f>R90+R99+R102</f>
        <v>1.02</v>
      </c>
      <c r="S89" s="164"/>
      <c r="T89" s="166">
        <f>T90+T99+T102</f>
        <v>0.8</v>
      </c>
      <c r="AR89" s="167" t="s">
        <v>78</v>
      </c>
      <c r="AT89" s="168" t="s">
        <v>69</v>
      </c>
      <c r="AU89" s="168" t="s">
        <v>70</v>
      </c>
      <c r="AY89" s="167" t="s">
        <v>127</v>
      </c>
      <c r="BK89" s="169">
        <f>BK90+BK99+BK102</f>
        <v>0</v>
      </c>
    </row>
    <row r="90" spans="2:63" s="12" customFormat="1" ht="22.9" customHeight="1">
      <c r="B90" s="156"/>
      <c r="C90" s="157"/>
      <c r="D90" s="158" t="s">
        <v>69</v>
      </c>
      <c r="E90" s="170" t="s">
        <v>240</v>
      </c>
      <c r="F90" s="170" t="s">
        <v>241</v>
      </c>
      <c r="G90" s="157"/>
      <c r="H90" s="157"/>
      <c r="I90" s="160"/>
      <c r="J90" s="171">
        <f>BK90</f>
        <v>0</v>
      </c>
      <c r="K90" s="157"/>
      <c r="L90" s="162"/>
      <c r="M90" s="163"/>
      <c r="N90" s="164"/>
      <c r="O90" s="164"/>
      <c r="P90" s="165">
        <f>SUM(P91:P98)</f>
        <v>0</v>
      </c>
      <c r="Q90" s="164"/>
      <c r="R90" s="165">
        <f>SUM(R91:R98)</f>
        <v>1.02</v>
      </c>
      <c r="S90" s="164"/>
      <c r="T90" s="166">
        <f>SUM(T91:T98)</f>
        <v>0</v>
      </c>
      <c r="AR90" s="167" t="s">
        <v>78</v>
      </c>
      <c r="AT90" s="168" t="s">
        <v>69</v>
      </c>
      <c r="AU90" s="168" t="s">
        <v>78</v>
      </c>
      <c r="AY90" s="167" t="s">
        <v>127</v>
      </c>
      <c r="BK90" s="169">
        <f>SUM(BK91:BK98)</f>
        <v>0</v>
      </c>
    </row>
    <row r="91" spans="1:65" s="2" customFormat="1" ht="24.2" customHeight="1">
      <c r="A91" s="33"/>
      <c r="B91" s="34"/>
      <c r="C91" s="191" t="s">
        <v>388</v>
      </c>
      <c r="D91" s="191" t="s">
        <v>163</v>
      </c>
      <c r="E91" s="192" t="s">
        <v>389</v>
      </c>
      <c r="F91" s="193" t="s">
        <v>390</v>
      </c>
      <c r="G91" s="194" t="s">
        <v>236</v>
      </c>
      <c r="H91" s="195">
        <v>50</v>
      </c>
      <c r="I91" s="196"/>
      <c r="J91" s="197">
        <f>ROUND(I91*H91,2)</f>
        <v>0</v>
      </c>
      <c r="K91" s="193" t="s">
        <v>244</v>
      </c>
      <c r="L91" s="38"/>
      <c r="M91" s="198" t="s">
        <v>19</v>
      </c>
      <c r="N91" s="199" t="s">
        <v>41</v>
      </c>
      <c r="O91" s="63"/>
      <c r="P91" s="182">
        <f>O91*H91</f>
        <v>0</v>
      </c>
      <c r="Q91" s="182">
        <v>0.0102</v>
      </c>
      <c r="R91" s="182">
        <f>Q91*H91</f>
        <v>0.51</v>
      </c>
      <c r="S91" s="182">
        <v>0</v>
      </c>
      <c r="T91" s="183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4" t="s">
        <v>215</v>
      </c>
      <c r="AT91" s="184" t="s">
        <v>163</v>
      </c>
      <c r="AU91" s="184" t="s">
        <v>80</v>
      </c>
      <c r="AY91" s="16" t="s">
        <v>127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6" t="s">
        <v>78</v>
      </c>
      <c r="BK91" s="185">
        <f>ROUND(I91*H91,2)</f>
        <v>0</v>
      </c>
      <c r="BL91" s="16" t="s">
        <v>215</v>
      </c>
      <c r="BM91" s="184" t="s">
        <v>391</v>
      </c>
    </row>
    <row r="92" spans="1:47" s="2" customFormat="1" ht="11.25">
      <c r="A92" s="33"/>
      <c r="B92" s="34"/>
      <c r="C92" s="35"/>
      <c r="D92" s="200" t="s">
        <v>246</v>
      </c>
      <c r="E92" s="35"/>
      <c r="F92" s="201" t="s">
        <v>392</v>
      </c>
      <c r="G92" s="35"/>
      <c r="H92" s="35"/>
      <c r="I92" s="188"/>
      <c r="J92" s="35"/>
      <c r="K92" s="35"/>
      <c r="L92" s="38"/>
      <c r="M92" s="189"/>
      <c r="N92" s="190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246</v>
      </c>
      <c r="AU92" s="16" t="s">
        <v>80</v>
      </c>
    </row>
    <row r="93" spans="1:65" s="2" customFormat="1" ht="24.2" customHeight="1">
      <c r="A93" s="33"/>
      <c r="B93" s="34"/>
      <c r="C93" s="191" t="s">
        <v>188</v>
      </c>
      <c r="D93" s="191" t="s">
        <v>163</v>
      </c>
      <c r="E93" s="192" t="s">
        <v>393</v>
      </c>
      <c r="F93" s="193" t="s">
        <v>394</v>
      </c>
      <c r="G93" s="194" t="s">
        <v>236</v>
      </c>
      <c r="H93" s="195">
        <v>50</v>
      </c>
      <c r="I93" s="196"/>
      <c r="J93" s="197">
        <f>ROUND(I93*H93,2)</f>
        <v>0</v>
      </c>
      <c r="K93" s="193" t="s">
        <v>244</v>
      </c>
      <c r="L93" s="38"/>
      <c r="M93" s="198" t="s">
        <v>19</v>
      </c>
      <c r="N93" s="199" t="s">
        <v>41</v>
      </c>
      <c r="O93" s="63"/>
      <c r="P93" s="182">
        <f>O93*H93</f>
        <v>0</v>
      </c>
      <c r="Q93" s="182">
        <v>0.0102</v>
      </c>
      <c r="R93" s="182">
        <f>Q93*H93</f>
        <v>0.51</v>
      </c>
      <c r="S93" s="182">
        <v>0</v>
      </c>
      <c r="T93" s="183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4" t="s">
        <v>215</v>
      </c>
      <c r="AT93" s="184" t="s">
        <v>163</v>
      </c>
      <c r="AU93" s="184" t="s">
        <v>80</v>
      </c>
      <c r="AY93" s="16" t="s">
        <v>127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6" t="s">
        <v>78</v>
      </c>
      <c r="BK93" s="185">
        <f>ROUND(I93*H93,2)</f>
        <v>0</v>
      </c>
      <c r="BL93" s="16" t="s">
        <v>215</v>
      </c>
      <c r="BM93" s="184" t="s">
        <v>395</v>
      </c>
    </row>
    <row r="94" spans="1:47" s="2" customFormat="1" ht="11.25">
      <c r="A94" s="33"/>
      <c r="B94" s="34"/>
      <c r="C94" s="35"/>
      <c r="D94" s="200" t="s">
        <v>246</v>
      </c>
      <c r="E94" s="35"/>
      <c r="F94" s="201" t="s">
        <v>396</v>
      </c>
      <c r="G94" s="35"/>
      <c r="H94" s="35"/>
      <c r="I94" s="188"/>
      <c r="J94" s="35"/>
      <c r="K94" s="35"/>
      <c r="L94" s="38"/>
      <c r="M94" s="189"/>
      <c r="N94" s="190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246</v>
      </c>
      <c r="AU94" s="16" t="s">
        <v>80</v>
      </c>
    </row>
    <row r="95" spans="1:65" s="2" customFormat="1" ht="21.75" customHeight="1">
      <c r="A95" s="33"/>
      <c r="B95" s="34"/>
      <c r="C95" s="191" t="s">
        <v>397</v>
      </c>
      <c r="D95" s="191" t="s">
        <v>163</v>
      </c>
      <c r="E95" s="192" t="s">
        <v>293</v>
      </c>
      <c r="F95" s="193" t="s">
        <v>294</v>
      </c>
      <c r="G95" s="194" t="s">
        <v>221</v>
      </c>
      <c r="H95" s="195">
        <v>195</v>
      </c>
      <c r="I95" s="196"/>
      <c r="J95" s="197">
        <f>ROUND(I95*H95,2)</f>
        <v>0</v>
      </c>
      <c r="K95" s="193" t="s">
        <v>244</v>
      </c>
      <c r="L95" s="38"/>
      <c r="M95" s="198" t="s">
        <v>19</v>
      </c>
      <c r="N95" s="199" t="s">
        <v>41</v>
      </c>
      <c r="O95" s="63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4" t="s">
        <v>215</v>
      </c>
      <c r="AT95" s="184" t="s">
        <v>163</v>
      </c>
      <c r="AU95" s="184" t="s">
        <v>80</v>
      </c>
      <c r="AY95" s="16" t="s">
        <v>127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6" t="s">
        <v>78</v>
      </c>
      <c r="BK95" s="185">
        <f>ROUND(I95*H95,2)</f>
        <v>0</v>
      </c>
      <c r="BL95" s="16" t="s">
        <v>215</v>
      </c>
      <c r="BM95" s="184" t="s">
        <v>398</v>
      </c>
    </row>
    <row r="96" spans="1:47" s="2" customFormat="1" ht="11.25">
      <c r="A96" s="33"/>
      <c r="B96" s="34"/>
      <c r="C96" s="35"/>
      <c r="D96" s="200" t="s">
        <v>246</v>
      </c>
      <c r="E96" s="35"/>
      <c r="F96" s="201" t="s">
        <v>296</v>
      </c>
      <c r="G96" s="35"/>
      <c r="H96" s="35"/>
      <c r="I96" s="188"/>
      <c r="J96" s="35"/>
      <c r="K96" s="35"/>
      <c r="L96" s="38"/>
      <c r="M96" s="189"/>
      <c r="N96" s="190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246</v>
      </c>
      <c r="AU96" s="16" t="s">
        <v>80</v>
      </c>
    </row>
    <row r="97" spans="1:65" s="2" customFormat="1" ht="24.2" customHeight="1">
      <c r="A97" s="33"/>
      <c r="B97" s="34"/>
      <c r="C97" s="191" t="s">
        <v>189</v>
      </c>
      <c r="D97" s="191" t="s">
        <v>163</v>
      </c>
      <c r="E97" s="192" t="s">
        <v>399</v>
      </c>
      <c r="F97" s="193" t="s">
        <v>400</v>
      </c>
      <c r="G97" s="194" t="s">
        <v>221</v>
      </c>
      <c r="H97" s="195">
        <v>60</v>
      </c>
      <c r="I97" s="196"/>
      <c r="J97" s="197">
        <f>ROUND(I97*H97,2)</f>
        <v>0</v>
      </c>
      <c r="K97" s="193" t="s">
        <v>244</v>
      </c>
      <c r="L97" s="38"/>
      <c r="M97" s="198" t="s">
        <v>19</v>
      </c>
      <c r="N97" s="199" t="s">
        <v>41</v>
      </c>
      <c r="O97" s="63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4" t="s">
        <v>135</v>
      </c>
      <c r="AT97" s="184" t="s">
        <v>163</v>
      </c>
      <c r="AU97" s="184" t="s">
        <v>80</v>
      </c>
      <c r="AY97" s="16" t="s">
        <v>127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6" t="s">
        <v>78</v>
      </c>
      <c r="BK97" s="185">
        <f>ROUND(I97*H97,2)</f>
        <v>0</v>
      </c>
      <c r="BL97" s="16" t="s">
        <v>135</v>
      </c>
      <c r="BM97" s="184" t="s">
        <v>401</v>
      </c>
    </row>
    <row r="98" spans="1:47" s="2" customFormat="1" ht="11.25">
      <c r="A98" s="33"/>
      <c r="B98" s="34"/>
      <c r="C98" s="35"/>
      <c r="D98" s="200" t="s">
        <v>246</v>
      </c>
      <c r="E98" s="35"/>
      <c r="F98" s="201" t="s">
        <v>402</v>
      </c>
      <c r="G98" s="35"/>
      <c r="H98" s="35"/>
      <c r="I98" s="188"/>
      <c r="J98" s="35"/>
      <c r="K98" s="35"/>
      <c r="L98" s="38"/>
      <c r="M98" s="189"/>
      <c r="N98" s="190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246</v>
      </c>
      <c r="AU98" s="16" t="s">
        <v>80</v>
      </c>
    </row>
    <row r="99" spans="2:63" s="12" customFormat="1" ht="22.9" customHeight="1">
      <c r="B99" s="156"/>
      <c r="C99" s="157"/>
      <c r="D99" s="158" t="s">
        <v>69</v>
      </c>
      <c r="E99" s="170" t="s">
        <v>248</v>
      </c>
      <c r="F99" s="170" t="s">
        <v>249</v>
      </c>
      <c r="G99" s="157"/>
      <c r="H99" s="157"/>
      <c r="I99" s="160"/>
      <c r="J99" s="171">
        <f>BK99</f>
        <v>0</v>
      </c>
      <c r="K99" s="157"/>
      <c r="L99" s="162"/>
      <c r="M99" s="163"/>
      <c r="N99" s="164"/>
      <c r="O99" s="164"/>
      <c r="P99" s="165">
        <f>SUM(P100:P101)</f>
        <v>0</v>
      </c>
      <c r="Q99" s="164"/>
      <c r="R99" s="165">
        <f>SUM(R100:R101)</f>
        <v>0</v>
      </c>
      <c r="S99" s="164"/>
      <c r="T99" s="166">
        <f>SUM(T100:T101)</f>
        <v>0.8</v>
      </c>
      <c r="AR99" s="167" t="s">
        <v>78</v>
      </c>
      <c r="AT99" s="168" t="s">
        <v>69</v>
      </c>
      <c r="AU99" s="168" t="s">
        <v>78</v>
      </c>
      <c r="AY99" s="167" t="s">
        <v>127</v>
      </c>
      <c r="BK99" s="169">
        <f>SUM(BK100:BK101)</f>
        <v>0</v>
      </c>
    </row>
    <row r="100" spans="1:65" s="2" customFormat="1" ht="24.2" customHeight="1">
      <c r="A100" s="33"/>
      <c r="B100" s="34"/>
      <c r="C100" s="191" t="s">
        <v>184</v>
      </c>
      <c r="D100" s="191" t="s">
        <v>163</v>
      </c>
      <c r="E100" s="192" t="s">
        <v>250</v>
      </c>
      <c r="F100" s="193" t="s">
        <v>251</v>
      </c>
      <c r="G100" s="194" t="s">
        <v>236</v>
      </c>
      <c r="H100" s="195">
        <v>100</v>
      </c>
      <c r="I100" s="196"/>
      <c r="J100" s="197">
        <f>ROUND(I100*H100,2)</f>
        <v>0</v>
      </c>
      <c r="K100" s="193" t="s">
        <v>244</v>
      </c>
      <c r="L100" s="38"/>
      <c r="M100" s="198" t="s">
        <v>19</v>
      </c>
      <c r="N100" s="199" t="s">
        <v>41</v>
      </c>
      <c r="O100" s="63"/>
      <c r="P100" s="182">
        <f>O100*H100</f>
        <v>0</v>
      </c>
      <c r="Q100" s="182">
        <v>0</v>
      </c>
      <c r="R100" s="182">
        <f>Q100*H100</f>
        <v>0</v>
      </c>
      <c r="S100" s="182">
        <v>0.008</v>
      </c>
      <c r="T100" s="183">
        <f>S100*H100</f>
        <v>0.8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4" t="s">
        <v>215</v>
      </c>
      <c r="AT100" s="184" t="s">
        <v>163</v>
      </c>
      <c r="AU100" s="184" t="s">
        <v>80</v>
      </c>
      <c r="AY100" s="16" t="s">
        <v>127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6" t="s">
        <v>78</v>
      </c>
      <c r="BK100" s="185">
        <f>ROUND(I100*H100,2)</f>
        <v>0</v>
      </c>
      <c r="BL100" s="16" t="s">
        <v>215</v>
      </c>
      <c r="BM100" s="184" t="s">
        <v>403</v>
      </c>
    </row>
    <row r="101" spans="1:47" s="2" customFormat="1" ht="11.25">
      <c r="A101" s="33"/>
      <c r="B101" s="34"/>
      <c r="C101" s="35"/>
      <c r="D101" s="200" t="s">
        <v>246</v>
      </c>
      <c r="E101" s="35"/>
      <c r="F101" s="201" t="s">
        <v>253</v>
      </c>
      <c r="G101" s="35"/>
      <c r="H101" s="35"/>
      <c r="I101" s="188"/>
      <c r="J101" s="35"/>
      <c r="K101" s="35"/>
      <c r="L101" s="38"/>
      <c r="M101" s="189"/>
      <c r="N101" s="190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246</v>
      </c>
      <c r="AU101" s="16" t="s">
        <v>80</v>
      </c>
    </row>
    <row r="102" spans="2:63" s="12" customFormat="1" ht="22.9" customHeight="1">
      <c r="B102" s="156"/>
      <c r="C102" s="157"/>
      <c r="D102" s="158" t="s">
        <v>69</v>
      </c>
      <c r="E102" s="170" t="s">
        <v>263</v>
      </c>
      <c r="F102" s="170" t="s">
        <v>264</v>
      </c>
      <c r="G102" s="157"/>
      <c r="H102" s="157"/>
      <c r="I102" s="160"/>
      <c r="J102" s="171">
        <f>BK102</f>
        <v>0</v>
      </c>
      <c r="K102" s="157"/>
      <c r="L102" s="162"/>
      <c r="M102" s="163"/>
      <c r="N102" s="164"/>
      <c r="O102" s="164"/>
      <c r="P102" s="165">
        <f>SUM(P103:P111)</f>
        <v>0</v>
      </c>
      <c r="Q102" s="164"/>
      <c r="R102" s="165">
        <f>SUM(R103:R111)</f>
        <v>0</v>
      </c>
      <c r="S102" s="164"/>
      <c r="T102" s="166">
        <f>SUM(T103:T111)</f>
        <v>0</v>
      </c>
      <c r="AR102" s="167" t="s">
        <v>78</v>
      </c>
      <c r="AT102" s="168" t="s">
        <v>69</v>
      </c>
      <c r="AU102" s="168" t="s">
        <v>78</v>
      </c>
      <c r="AY102" s="167" t="s">
        <v>127</v>
      </c>
      <c r="BK102" s="169">
        <f>SUM(BK103:BK111)</f>
        <v>0</v>
      </c>
    </row>
    <row r="103" spans="1:65" s="2" customFormat="1" ht="24.2" customHeight="1">
      <c r="A103" s="33"/>
      <c r="B103" s="34"/>
      <c r="C103" s="191" t="s">
        <v>404</v>
      </c>
      <c r="D103" s="191" t="s">
        <v>163</v>
      </c>
      <c r="E103" s="192" t="s">
        <v>266</v>
      </c>
      <c r="F103" s="193" t="s">
        <v>267</v>
      </c>
      <c r="G103" s="194" t="s">
        <v>268</v>
      </c>
      <c r="H103" s="195">
        <v>0.8</v>
      </c>
      <c r="I103" s="196"/>
      <c r="J103" s="197">
        <f>ROUND(I103*H103,2)</f>
        <v>0</v>
      </c>
      <c r="K103" s="193" t="s">
        <v>244</v>
      </c>
      <c r="L103" s="38"/>
      <c r="M103" s="198" t="s">
        <v>19</v>
      </c>
      <c r="N103" s="199" t="s">
        <v>41</v>
      </c>
      <c r="O103" s="63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4" t="s">
        <v>215</v>
      </c>
      <c r="AT103" s="184" t="s">
        <v>163</v>
      </c>
      <c r="AU103" s="184" t="s">
        <v>80</v>
      </c>
      <c r="AY103" s="16" t="s">
        <v>127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6" t="s">
        <v>78</v>
      </c>
      <c r="BK103" s="185">
        <f>ROUND(I103*H103,2)</f>
        <v>0</v>
      </c>
      <c r="BL103" s="16" t="s">
        <v>215</v>
      </c>
      <c r="BM103" s="184" t="s">
        <v>405</v>
      </c>
    </row>
    <row r="104" spans="1:47" s="2" customFormat="1" ht="11.25">
      <c r="A104" s="33"/>
      <c r="B104" s="34"/>
      <c r="C104" s="35"/>
      <c r="D104" s="200" t="s">
        <v>246</v>
      </c>
      <c r="E104" s="35"/>
      <c r="F104" s="201" t="s">
        <v>270</v>
      </c>
      <c r="G104" s="35"/>
      <c r="H104" s="35"/>
      <c r="I104" s="188"/>
      <c r="J104" s="35"/>
      <c r="K104" s="35"/>
      <c r="L104" s="38"/>
      <c r="M104" s="189"/>
      <c r="N104" s="190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246</v>
      </c>
      <c r="AU104" s="16" t="s">
        <v>80</v>
      </c>
    </row>
    <row r="105" spans="1:65" s="2" customFormat="1" ht="21.75" customHeight="1">
      <c r="A105" s="33"/>
      <c r="B105" s="34"/>
      <c r="C105" s="191" t="s">
        <v>185</v>
      </c>
      <c r="D105" s="191" t="s">
        <v>163</v>
      </c>
      <c r="E105" s="192" t="s">
        <v>271</v>
      </c>
      <c r="F105" s="193" t="s">
        <v>272</v>
      </c>
      <c r="G105" s="194" t="s">
        <v>268</v>
      </c>
      <c r="H105" s="195">
        <v>0.8</v>
      </c>
      <c r="I105" s="196"/>
      <c r="J105" s="197">
        <f>ROUND(I105*H105,2)</f>
        <v>0</v>
      </c>
      <c r="K105" s="193" t="s">
        <v>244</v>
      </c>
      <c r="L105" s="38"/>
      <c r="M105" s="198" t="s">
        <v>19</v>
      </c>
      <c r="N105" s="199" t="s">
        <v>41</v>
      </c>
      <c r="O105" s="63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4" t="s">
        <v>215</v>
      </c>
      <c r="AT105" s="184" t="s">
        <v>163</v>
      </c>
      <c r="AU105" s="184" t="s">
        <v>80</v>
      </c>
      <c r="AY105" s="16" t="s">
        <v>127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6" t="s">
        <v>78</v>
      </c>
      <c r="BK105" s="185">
        <f>ROUND(I105*H105,2)</f>
        <v>0</v>
      </c>
      <c r="BL105" s="16" t="s">
        <v>215</v>
      </c>
      <c r="BM105" s="184" t="s">
        <v>406</v>
      </c>
    </row>
    <row r="106" spans="1:47" s="2" customFormat="1" ht="11.25">
      <c r="A106" s="33"/>
      <c r="B106" s="34"/>
      <c r="C106" s="35"/>
      <c r="D106" s="200" t="s">
        <v>246</v>
      </c>
      <c r="E106" s="35"/>
      <c r="F106" s="201" t="s">
        <v>274</v>
      </c>
      <c r="G106" s="35"/>
      <c r="H106" s="35"/>
      <c r="I106" s="188"/>
      <c r="J106" s="35"/>
      <c r="K106" s="35"/>
      <c r="L106" s="38"/>
      <c r="M106" s="189"/>
      <c r="N106" s="190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246</v>
      </c>
      <c r="AU106" s="16" t="s">
        <v>80</v>
      </c>
    </row>
    <row r="107" spans="1:65" s="2" customFormat="1" ht="24.2" customHeight="1">
      <c r="A107" s="33"/>
      <c r="B107" s="34"/>
      <c r="C107" s="191" t="s">
        <v>407</v>
      </c>
      <c r="D107" s="191" t="s">
        <v>163</v>
      </c>
      <c r="E107" s="192" t="s">
        <v>276</v>
      </c>
      <c r="F107" s="193" t="s">
        <v>277</v>
      </c>
      <c r="G107" s="194" t="s">
        <v>268</v>
      </c>
      <c r="H107" s="195">
        <v>16</v>
      </c>
      <c r="I107" s="196"/>
      <c r="J107" s="197">
        <f>ROUND(I107*H107,2)</f>
        <v>0</v>
      </c>
      <c r="K107" s="193" t="s">
        <v>244</v>
      </c>
      <c r="L107" s="38"/>
      <c r="M107" s="198" t="s">
        <v>19</v>
      </c>
      <c r="N107" s="199" t="s">
        <v>41</v>
      </c>
      <c r="O107" s="63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4" t="s">
        <v>215</v>
      </c>
      <c r="AT107" s="184" t="s">
        <v>163</v>
      </c>
      <c r="AU107" s="184" t="s">
        <v>80</v>
      </c>
      <c r="AY107" s="16" t="s">
        <v>127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6" t="s">
        <v>78</v>
      </c>
      <c r="BK107" s="185">
        <f>ROUND(I107*H107,2)</f>
        <v>0</v>
      </c>
      <c r="BL107" s="16" t="s">
        <v>215</v>
      </c>
      <c r="BM107" s="184" t="s">
        <v>408</v>
      </c>
    </row>
    <row r="108" spans="1:47" s="2" customFormat="1" ht="11.25">
      <c r="A108" s="33"/>
      <c r="B108" s="34"/>
      <c r="C108" s="35"/>
      <c r="D108" s="200" t="s">
        <v>246</v>
      </c>
      <c r="E108" s="35"/>
      <c r="F108" s="201" t="s">
        <v>279</v>
      </c>
      <c r="G108" s="35"/>
      <c r="H108" s="35"/>
      <c r="I108" s="188"/>
      <c r="J108" s="35"/>
      <c r="K108" s="35"/>
      <c r="L108" s="38"/>
      <c r="M108" s="189"/>
      <c r="N108" s="190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246</v>
      </c>
      <c r="AU108" s="16" t="s">
        <v>80</v>
      </c>
    </row>
    <row r="109" spans="2:51" s="13" customFormat="1" ht="11.25">
      <c r="B109" s="202"/>
      <c r="C109" s="203"/>
      <c r="D109" s="186" t="s">
        <v>280</v>
      </c>
      <c r="E109" s="204" t="s">
        <v>19</v>
      </c>
      <c r="F109" s="205" t="s">
        <v>409</v>
      </c>
      <c r="G109" s="203"/>
      <c r="H109" s="206">
        <v>16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280</v>
      </c>
      <c r="AU109" s="212" t="s">
        <v>80</v>
      </c>
      <c r="AV109" s="13" t="s">
        <v>80</v>
      </c>
      <c r="AW109" s="13" t="s">
        <v>31</v>
      </c>
      <c r="AX109" s="13" t="s">
        <v>78</v>
      </c>
      <c r="AY109" s="212" t="s">
        <v>127</v>
      </c>
    </row>
    <row r="110" spans="1:65" s="2" customFormat="1" ht="24.2" customHeight="1">
      <c r="A110" s="33"/>
      <c r="B110" s="34"/>
      <c r="C110" s="191" t="s">
        <v>186</v>
      </c>
      <c r="D110" s="191" t="s">
        <v>163</v>
      </c>
      <c r="E110" s="192" t="s">
        <v>282</v>
      </c>
      <c r="F110" s="193" t="s">
        <v>283</v>
      </c>
      <c r="G110" s="194" t="s">
        <v>268</v>
      </c>
      <c r="H110" s="195">
        <v>0.8</v>
      </c>
      <c r="I110" s="196"/>
      <c r="J110" s="197">
        <f>ROUND(I110*H110,2)</f>
        <v>0</v>
      </c>
      <c r="K110" s="193" t="s">
        <v>244</v>
      </c>
      <c r="L110" s="38"/>
      <c r="M110" s="198" t="s">
        <v>19</v>
      </c>
      <c r="N110" s="199" t="s">
        <v>41</v>
      </c>
      <c r="O110" s="63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4" t="s">
        <v>215</v>
      </c>
      <c r="AT110" s="184" t="s">
        <v>163</v>
      </c>
      <c r="AU110" s="184" t="s">
        <v>80</v>
      </c>
      <c r="AY110" s="16" t="s">
        <v>127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6" t="s">
        <v>78</v>
      </c>
      <c r="BK110" s="185">
        <f>ROUND(I110*H110,2)</f>
        <v>0</v>
      </c>
      <c r="BL110" s="16" t="s">
        <v>215</v>
      </c>
      <c r="BM110" s="184" t="s">
        <v>410</v>
      </c>
    </row>
    <row r="111" spans="1:47" s="2" customFormat="1" ht="11.25">
      <c r="A111" s="33"/>
      <c r="B111" s="34"/>
      <c r="C111" s="35"/>
      <c r="D111" s="200" t="s">
        <v>246</v>
      </c>
      <c r="E111" s="35"/>
      <c r="F111" s="201" t="s">
        <v>285</v>
      </c>
      <c r="G111" s="35"/>
      <c r="H111" s="35"/>
      <c r="I111" s="188"/>
      <c r="J111" s="35"/>
      <c r="K111" s="35"/>
      <c r="L111" s="38"/>
      <c r="M111" s="189"/>
      <c r="N111" s="190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246</v>
      </c>
      <c r="AU111" s="16" t="s">
        <v>80</v>
      </c>
    </row>
    <row r="112" spans="2:63" s="12" customFormat="1" ht="25.9" customHeight="1">
      <c r="B112" s="156"/>
      <c r="C112" s="157"/>
      <c r="D112" s="158" t="s">
        <v>69</v>
      </c>
      <c r="E112" s="159" t="s">
        <v>128</v>
      </c>
      <c r="F112" s="159" t="s">
        <v>306</v>
      </c>
      <c r="G112" s="157"/>
      <c r="H112" s="157"/>
      <c r="I112" s="160"/>
      <c r="J112" s="161">
        <f>BK112</f>
        <v>0</v>
      </c>
      <c r="K112" s="157"/>
      <c r="L112" s="162"/>
      <c r="M112" s="163"/>
      <c r="N112" s="164"/>
      <c r="O112" s="164"/>
      <c r="P112" s="165">
        <f>P113</f>
        <v>0</v>
      </c>
      <c r="Q112" s="164"/>
      <c r="R112" s="165">
        <f>R113</f>
        <v>0.09870549999999999</v>
      </c>
      <c r="S112" s="164"/>
      <c r="T112" s="166">
        <f>T113</f>
        <v>0</v>
      </c>
      <c r="AR112" s="167" t="s">
        <v>80</v>
      </c>
      <c r="AT112" s="168" t="s">
        <v>69</v>
      </c>
      <c r="AU112" s="168" t="s">
        <v>70</v>
      </c>
      <c r="AY112" s="167" t="s">
        <v>127</v>
      </c>
      <c r="BK112" s="169">
        <f>BK113</f>
        <v>0</v>
      </c>
    </row>
    <row r="113" spans="2:63" s="12" customFormat="1" ht="22.9" customHeight="1">
      <c r="B113" s="156"/>
      <c r="C113" s="157"/>
      <c r="D113" s="158" t="s">
        <v>69</v>
      </c>
      <c r="E113" s="170" t="s">
        <v>411</v>
      </c>
      <c r="F113" s="170" t="s">
        <v>412</v>
      </c>
      <c r="G113" s="157"/>
      <c r="H113" s="157"/>
      <c r="I113" s="160"/>
      <c r="J113" s="171">
        <f>BK113</f>
        <v>0</v>
      </c>
      <c r="K113" s="157"/>
      <c r="L113" s="162"/>
      <c r="M113" s="163"/>
      <c r="N113" s="164"/>
      <c r="O113" s="164"/>
      <c r="P113" s="165">
        <f>SUM(P114:P158)</f>
        <v>0</v>
      </c>
      <c r="Q113" s="164"/>
      <c r="R113" s="165">
        <f>SUM(R114:R158)</f>
        <v>0.09870549999999999</v>
      </c>
      <c r="S113" s="164"/>
      <c r="T113" s="166">
        <f>SUM(T114:T158)</f>
        <v>0</v>
      </c>
      <c r="AR113" s="167" t="s">
        <v>80</v>
      </c>
      <c r="AT113" s="168" t="s">
        <v>69</v>
      </c>
      <c r="AU113" s="168" t="s">
        <v>78</v>
      </c>
      <c r="AY113" s="167" t="s">
        <v>127</v>
      </c>
      <c r="BK113" s="169">
        <f>SUM(BK114:BK158)</f>
        <v>0</v>
      </c>
    </row>
    <row r="114" spans="1:65" s="2" customFormat="1" ht="16.5" customHeight="1">
      <c r="A114" s="33"/>
      <c r="B114" s="34"/>
      <c r="C114" s="191" t="s">
        <v>135</v>
      </c>
      <c r="D114" s="191" t="s">
        <v>163</v>
      </c>
      <c r="E114" s="192" t="s">
        <v>413</v>
      </c>
      <c r="F114" s="193" t="s">
        <v>414</v>
      </c>
      <c r="G114" s="194" t="s">
        <v>236</v>
      </c>
      <c r="H114" s="195">
        <v>6</v>
      </c>
      <c r="I114" s="196"/>
      <c r="J114" s="197">
        <f aca="true" t="shared" si="0" ref="J114:J119">ROUND(I114*H114,2)</f>
        <v>0</v>
      </c>
      <c r="K114" s="193" t="s">
        <v>19</v>
      </c>
      <c r="L114" s="38"/>
      <c r="M114" s="198" t="s">
        <v>19</v>
      </c>
      <c r="N114" s="199" t="s">
        <v>41</v>
      </c>
      <c r="O114" s="63"/>
      <c r="P114" s="182">
        <f aca="true" t="shared" si="1" ref="P114:P119">O114*H114</f>
        <v>0</v>
      </c>
      <c r="Q114" s="182">
        <v>0</v>
      </c>
      <c r="R114" s="182">
        <f aca="true" t="shared" si="2" ref="R114:R119">Q114*H114</f>
        <v>0</v>
      </c>
      <c r="S114" s="182">
        <v>0</v>
      </c>
      <c r="T114" s="183">
        <f aca="true" t="shared" si="3" ref="T114:T119"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4" t="s">
        <v>135</v>
      </c>
      <c r="AT114" s="184" t="s">
        <v>163</v>
      </c>
      <c r="AU114" s="184" t="s">
        <v>80</v>
      </c>
      <c r="AY114" s="16" t="s">
        <v>127</v>
      </c>
      <c r="BE114" s="185">
        <f aca="true" t="shared" si="4" ref="BE114:BE119">IF(N114="základní",J114,0)</f>
        <v>0</v>
      </c>
      <c r="BF114" s="185">
        <f aca="true" t="shared" si="5" ref="BF114:BF119">IF(N114="snížená",J114,0)</f>
        <v>0</v>
      </c>
      <c r="BG114" s="185">
        <f aca="true" t="shared" si="6" ref="BG114:BG119">IF(N114="zákl. přenesená",J114,0)</f>
        <v>0</v>
      </c>
      <c r="BH114" s="185">
        <f aca="true" t="shared" si="7" ref="BH114:BH119">IF(N114="sníž. přenesená",J114,0)</f>
        <v>0</v>
      </c>
      <c r="BI114" s="185">
        <f aca="true" t="shared" si="8" ref="BI114:BI119">IF(N114="nulová",J114,0)</f>
        <v>0</v>
      </c>
      <c r="BJ114" s="16" t="s">
        <v>78</v>
      </c>
      <c r="BK114" s="185">
        <f aca="true" t="shared" si="9" ref="BK114:BK119">ROUND(I114*H114,2)</f>
        <v>0</v>
      </c>
      <c r="BL114" s="16" t="s">
        <v>135</v>
      </c>
      <c r="BM114" s="184" t="s">
        <v>415</v>
      </c>
    </row>
    <row r="115" spans="1:65" s="2" customFormat="1" ht="16.5" customHeight="1">
      <c r="A115" s="33"/>
      <c r="B115" s="34"/>
      <c r="C115" s="172" t="s">
        <v>416</v>
      </c>
      <c r="D115" s="172" t="s">
        <v>130</v>
      </c>
      <c r="E115" s="173" t="s">
        <v>417</v>
      </c>
      <c r="F115" s="174" t="s">
        <v>418</v>
      </c>
      <c r="G115" s="175" t="s">
        <v>236</v>
      </c>
      <c r="H115" s="176">
        <v>6</v>
      </c>
      <c r="I115" s="177"/>
      <c r="J115" s="178">
        <f t="shared" si="0"/>
        <v>0</v>
      </c>
      <c r="K115" s="174" t="s">
        <v>19</v>
      </c>
      <c r="L115" s="179"/>
      <c r="M115" s="180" t="s">
        <v>19</v>
      </c>
      <c r="N115" s="181" t="s">
        <v>41</v>
      </c>
      <c r="O115" s="63"/>
      <c r="P115" s="182">
        <f t="shared" si="1"/>
        <v>0</v>
      </c>
      <c r="Q115" s="182">
        <v>0</v>
      </c>
      <c r="R115" s="182">
        <f t="shared" si="2"/>
        <v>0</v>
      </c>
      <c r="S115" s="182">
        <v>0</v>
      </c>
      <c r="T115" s="183">
        <f t="shared" si="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4" t="s">
        <v>134</v>
      </c>
      <c r="AT115" s="184" t="s">
        <v>130</v>
      </c>
      <c r="AU115" s="184" t="s">
        <v>80</v>
      </c>
      <c r="AY115" s="16" t="s">
        <v>127</v>
      </c>
      <c r="BE115" s="185">
        <f t="shared" si="4"/>
        <v>0</v>
      </c>
      <c r="BF115" s="185">
        <f t="shared" si="5"/>
        <v>0</v>
      </c>
      <c r="BG115" s="185">
        <f t="shared" si="6"/>
        <v>0</v>
      </c>
      <c r="BH115" s="185">
        <f t="shared" si="7"/>
        <v>0</v>
      </c>
      <c r="BI115" s="185">
        <f t="shared" si="8"/>
        <v>0</v>
      </c>
      <c r="BJ115" s="16" t="s">
        <v>78</v>
      </c>
      <c r="BK115" s="185">
        <f t="shared" si="9"/>
        <v>0</v>
      </c>
      <c r="BL115" s="16" t="s">
        <v>135</v>
      </c>
      <c r="BM115" s="184" t="s">
        <v>419</v>
      </c>
    </row>
    <row r="116" spans="1:65" s="2" customFormat="1" ht="16.5" customHeight="1">
      <c r="A116" s="33"/>
      <c r="B116" s="34"/>
      <c r="C116" s="191" t="s">
        <v>152</v>
      </c>
      <c r="D116" s="191" t="s">
        <v>163</v>
      </c>
      <c r="E116" s="192" t="s">
        <v>420</v>
      </c>
      <c r="F116" s="193" t="s">
        <v>421</v>
      </c>
      <c r="G116" s="194" t="s">
        <v>236</v>
      </c>
      <c r="H116" s="195">
        <v>2</v>
      </c>
      <c r="I116" s="196"/>
      <c r="J116" s="197">
        <f t="shared" si="0"/>
        <v>0</v>
      </c>
      <c r="K116" s="193" t="s">
        <v>19</v>
      </c>
      <c r="L116" s="38"/>
      <c r="M116" s="198" t="s">
        <v>19</v>
      </c>
      <c r="N116" s="199" t="s">
        <v>41</v>
      </c>
      <c r="O116" s="63"/>
      <c r="P116" s="182">
        <f t="shared" si="1"/>
        <v>0</v>
      </c>
      <c r="Q116" s="182">
        <v>0</v>
      </c>
      <c r="R116" s="182">
        <f t="shared" si="2"/>
        <v>0</v>
      </c>
      <c r="S116" s="182">
        <v>0</v>
      </c>
      <c r="T116" s="183">
        <f t="shared" si="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4" t="s">
        <v>135</v>
      </c>
      <c r="AT116" s="184" t="s">
        <v>163</v>
      </c>
      <c r="AU116" s="184" t="s">
        <v>80</v>
      </c>
      <c r="AY116" s="16" t="s">
        <v>127</v>
      </c>
      <c r="BE116" s="185">
        <f t="shared" si="4"/>
        <v>0</v>
      </c>
      <c r="BF116" s="185">
        <f t="shared" si="5"/>
        <v>0</v>
      </c>
      <c r="BG116" s="185">
        <f t="shared" si="6"/>
        <v>0</v>
      </c>
      <c r="BH116" s="185">
        <f t="shared" si="7"/>
        <v>0</v>
      </c>
      <c r="BI116" s="185">
        <f t="shared" si="8"/>
        <v>0</v>
      </c>
      <c r="BJ116" s="16" t="s">
        <v>78</v>
      </c>
      <c r="BK116" s="185">
        <f t="shared" si="9"/>
        <v>0</v>
      </c>
      <c r="BL116" s="16" t="s">
        <v>135</v>
      </c>
      <c r="BM116" s="184" t="s">
        <v>422</v>
      </c>
    </row>
    <row r="117" spans="1:65" s="2" customFormat="1" ht="16.5" customHeight="1">
      <c r="A117" s="33"/>
      <c r="B117" s="34"/>
      <c r="C117" s="172" t="s">
        <v>423</v>
      </c>
      <c r="D117" s="172" t="s">
        <v>130</v>
      </c>
      <c r="E117" s="173" t="s">
        <v>424</v>
      </c>
      <c r="F117" s="174" t="s">
        <v>425</v>
      </c>
      <c r="G117" s="175" t="s">
        <v>236</v>
      </c>
      <c r="H117" s="176">
        <v>2</v>
      </c>
      <c r="I117" s="177"/>
      <c r="J117" s="178">
        <f t="shared" si="0"/>
        <v>0</v>
      </c>
      <c r="K117" s="174" t="s">
        <v>19</v>
      </c>
      <c r="L117" s="179"/>
      <c r="M117" s="180" t="s">
        <v>19</v>
      </c>
      <c r="N117" s="181" t="s">
        <v>41</v>
      </c>
      <c r="O117" s="63"/>
      <c r="P117" s="182">
        <f t="shared" si="1"/>
        <v>0</v>
      </c>
      <c r="Q117" s="182">
        <v>0</v>
      </c>
      <c r="R117" s="182">
        <f t="shared" si="2"/>
        <v>0</v>
      </c>
      <c r="S117" s="182">
        <v>0</v>
      </c>
      <c r="T117" s="183">
        <f t="shared" si="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84" t="s">
        <v>134</v>
      </c>
      <c r="AT117" s="184" t="s">
        <v>130</v>
      </c>
      <c r="AU117" s="184" t="s">
        <v>80</v>
      </c>
      <c r="AY117" s="16" t="s">
        <v>127</v>
      </c>
      <c r="BE117" s="185">
        <f t="shared" si="4"/>
        <v>0</v>
      </c>
      <c r="BF117" s="185">
        <f t="shared" si="5"/>
        <v>0</v>
      </c>
      <c r="BG117" s="185">
        <f t="shared" si="6"/>
        <v>0</v>
      </c>
      <c r="BH117" s="185">
        <f t="shared" si="7"/>
        <v>0</v>
      </c>
      <c r="BI117" s="185">
        <f t="shared" si="8"/>
        <v>0</v>
      </c>
      <c r="BJ117" s="16" t="s">
        <v>78</v>
      </c>
      <c r="BK117" s="185">
        <f t="shared" si="9"/>
        <v>0</v>
      </c>
      <c r="BL117" s="16" t="s">
        <v>135</v>
      </c>
      <c r="BM117" s="184" t="s">
        <v>426</v>
      </c>
    </row>
    <row r="118" spans="1:65" s="2" customFormat="1" ht="16.5" customHeight="1">
      <c r="A118" s="33"/>
      <c r="B118" s="34"/>
      <c r="C118" s="191" t="s">
        <v>427</v>
      </c>
      <c r="D118" s="191" t="s">
        <v>163</v>
      </c>
      <c r="E118" s="192" t="s">
        <v>428</v>
      </c>
      <c r="F118" s="193" t="s">
        <v>429</v>
      </c>
      <c r="G118" s="194" t="s">
        <v>169</v>
      </c>
      <c r="H118" s="195">
        <v>1</v>
      </c>
      <c r="I118" s="196"/>
      <c r="J118" s="197">
        <f t="shared" si="0"/>
        <v>0</v>
      </c>
      <c r="K118" s="193" t="s">
        <v>19</v>
      </c>
      <c r="L118" s="38"/>
      <c r="M118" s="198" t="s">
        <v>19</v>
      </c>
      <c r="N118" s="199" t="s">
        <v>41</v>
      </c>
      <c r="O118" s="63"/>
      <c r="P118" s="182">
        <f t="shared" si="1"/>
        <v>0</v>
      </c>
      <c r="Q118" s="182">
        <v>0</v>
      </c>
      <c r="R118" s="182">
        <f t="shared" si="2"/>
        <v>0</v>
      </c>
      <c r="S118" s="182">
        <v>0</v>
      </c>
      <c r="T118" s="183">
        <f t="shared" si="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4" t="s">
        <v>135</v>
      </c>
      <c r="AT118" s="184" t="s">
        <v>163</v>
      </c>
      <c r="AU118" s="184" t="s">
        <v>80</v>
      </c>
      <c r="AY118" s="16" t="s">
        <v>127</v>
      </c>
      <c r="BE118" s="185">
        <f t="shared" si="4"/>
        <v>0</v>
      </c>
      <c r="BF118" s="185">
        <f t="shared" si="5"/>
        <v>0</v>
      </c>
      <c r="BG118" s="185">
        <f t="shared" si="6"/>
        <v>0</v>
      </c>
      <c r="BH118" s="185">
        <f t="shared" si="7"/>
        <v>0</v>
      </c>
      <c r="BI118" s="185">
        <f t="shared" si="8"/>
        <v>0</v>
      </c>
      <c r="BJ118" s="16" t="s">
        <v>78</v>
      </c>
      <c r="BK118" s="185">
        <f t="shared" si="9"/>
        <v>0</v>
      </c>
      <c r="BL118" s="16" t="s">
        <v>135</v>
      </c>
      <c r="BM118" s="184" t="s">
        <v>430</v>
      </c>
    </row>
    <row r="119" spans="1:65" s="2" customFormat="1" ht="24.2" customHeight="1">
      <c r="A119" s="33"/>
      <c r="B119" s="34"/>
      <c r="C119" s="191" t="s">
        <v>275</v>
      </c>
      <c r="D119" s="191" t="s">
        <v>163</v>
      </c>
      <c r="E119" s="192" t="s">
        <v>431</v>
      </c>
      <c r="F119" s="193" t="s">
        <v>432</v>
      </c>
      <c r="G119" s="194" t="s">
        <v>362</v>
      </c>
      <c r="H119" s="195">
        <v>10</v>
      </c>
      <c r="I119" s="196"/>
      <c r="J119" s="197">
        <f t="shared" si="0"/>
        <v>0</v>
      </c>
      <c r="K119" s="193" t="s">
        <v>244</v>
      </c>
      <c r="L119" s="38"/>
      <c r="M119" s="198" t="s">
        <v>19</v>
      </c>
      <c r="N119" s="199" t="s">
        <v>41</v>
      </c>
      <c r="O119" s="63"/>
      <c r="P119" s="182">
        <f t="shared" si="1"/>
        <v>0</v>
      </c>
      <c r="Q119" s="182">
        <v>0</v>
      </c>
      <c r="R119" s="182">
        <f t="shared" si="2"/>
        <v>0</v>
      </c>
      <c r="S119" s="182">
        <v>0</v>
      </c>
      <c r="T119" s="183">
        <f t="shared" si="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84" t="s">
        <v>135</v>
      </c>
      <c r="AT119" s="184" t="s">
        <v>163</v>
      </c>
      <c r="AU119" s="184" t="s">
        <v>80</v>
      </c>
      <c r="AY119" s="16" t="s">
        <v>127</v>
      </c>
      <c r="BE119" s="185">
        <f t="shared" si="4"/>
        <v>0</v>
      </c>
      <c r="BF119" s="185">
        <f t="shared" si="5"/>
        <v>0</v>
      </c>
      <c r="BG119" s="185">
        <f t="shared" si="6"/>
        <v>0</v>
      </c>
      <c r="BH119" s="185">
        <f t="shared" si="7"/>
        <v>0</v>
      </c>
      <c r="BI119" s="185">
        <f t="shared" si="8"/>
        <v>0</v>
      </c>
      <c r="BJ119" s="16" t="s">
        <v>78</v>
      </c>
      <c r="BK119" s="185">
        <f t="shared" si="9"/>
        <v>0</v>
      </c>
      <c r="BL119" s="16" t="s">
        <v>135</v>
      </c>
      <c r="BM119" s="184" t="s">
        <v>433</v>
      </c>
    </row>
    <row r="120" spans="1:47" s="2" customFormat="1" ht="11.25">
      <c r="A120" s="33"/>
      <c r="B120" s="34"/>
      <c r="C120" s="35"/>
      <c r="D120" s="200" t="s">
        <v>246</v>
      </c>
      <c r="E120" s="35"/>
      <c r="F120" s="201" t="s">
        <v>434</v>
      </c>
      <c r="G120" s="35"/>
      <c r="H120" s="35"/>
      <c r="I120" s="188"/>
      <c r="J120" s="35"/>
      <c r="K120" s="35"/>
      <c r="L120" s="38"/>
      <c r="M120" s="189"/>
      <c r="N120" s="190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246</v>
      </c>
      <c r="AU120" s="16" t="s">
        <v>80</v>
      </c>
    </row>
    <row r="121" spans="1:65" s="2" customFormat="1" ht="16.5" customHeight="1">
      <c r="A121" s="33"/>
      <c r="B121" s="34"/>
      <c r="C121" s="172" t="s">
        <v>136</v>
      </c>
      <c r="D121" s="172" t="s">
        <v>130</v>
      </c>
      <c r="E121" s="173" t="s">
        <v>435</v>
      </c>
      <c r="F121" s="174" t="s">
        <v>436</v>
      </c>
      <c r="G121" s="175" t="s">
        <v>362</v>
      </c>
      <c r="H121" s="176">
        <v>10.5</v>
      </c>
      <c r="I121" s="177"/>
      <c r="J121" s="178">
        <f>ROUND(I121*H121,2)</f>
        <v>0</v>
      </c>
      <c r="K121" s="174" t="s">
        <v>244</v>
      </c>
      <c r="L121" s="179"/>
      <c r="M121" s="180" t="s">
        <v>19</v>
      </c>
      <c r="N121" s="181" t="s">
        <v>41</v>
      </c>
      <c r="O121" s="63"/>
      <c r="P121" s="182">
        <f>O121*H121</f>
        <v>0</v>
      </c>
      <c r="Q121" s="182">
        <v>0.00035</v>
      </c>
      <c r="R121" s="182">
        <f>Q121*H121</f>
        <v>0.003675</v>
      </c>
      <c r="S121" s="182">
        <v>0</v>
      </c>
      <c r="T121" s="183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84" t="s">
        <v>134</v>
      </c>
      <c r="AT121" s="184" t="s">
        <v>130</v>
      </c>
      <c r="AU121" s="184" t="s">
        <v>80</v>
      </c>
      <c r="AY121" s="16" t="s">
        <v>127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6" t="s">
        <v>78</v>
      </c>
      <c r="BK121" s="185">
        <f>ROUND(I121*H121,2)</f>
        <v>0</v>
      </c>
      <c r="BL121" s="16" t="s">
        <v>135</v>
      </c>
      <c r="BM121" s="184" t="s">
        <v>437</v>
      </c>
    </row>
    <row r="122" spans="1:47" s="2" customFormat="1" ht="11.25">
      <c r="A122" s="33"/>
      <c r="B122" s="34"/>
      <c r="C122" s="35"/>
      <c r="D122" s="200" t="s">
        <v>246</v>
      </c>
      <c r="E122" s="35"/>
      <c r="F122" s="201" t="s">
        <v>438</v>
      </c>
      <c r="G122" s="35"/>
      <c r="H122" s="35"/>
      <c r="I122" s="188"/>
      <c r="J122" s="35"/>
      <c r="K122" s="35"/>
      <c r="L122" s="38"/>
      <c r="M122" s="189"/>
      <c r="N122" s="190"/>
      <c r="O122" s="63"/>
      <c r="P122" s="63"/>
      <c r="Q122" s="63"/>
      <c r="R122" s="63"/>
      <c r="S122" s="63"/>
      <c r="T122" s="64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246</v>
      </c>
      <c r="AU122" s="16" t="s">
        <v>80</v>
      </c>
    </row>
    <row r="123" spans="2:51" s="13" customFormat="1" ht="11.25">
      <c r="B123" s="202"/>
      <c r="C123" s="203"/>
      <c r="D123" s="186" t="s">
        <v>280</v>
      </c>
      <c r="E123" s="203"/>
      <c r="F123" s="205" t="s">
        <v>439</v>
      </c>
      <c r="G123" s="203"/>
      <c r="H123" s="206">
        <v>10.5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280</v>
      </c>
      <c r="AU123" s="212" t="s">
        <v>80</v>
      </c>
      <c r="AV123" s="13" t="s">
        <v>80</v>
      </c>
      <c r="AW123" s="13" t="s">
        <v>4</v>
      </c>
      <c r="AX123" s="13" t="s">
        <v>78</v>
      </c>
      <c r="AY123" s="212" t="s">
        <v>127</v>
      </c>
    </row>
    <row r="124" spans="1:65" s="2" customFormat="1" ht="24.2" customHeight="1">
      <c r="A124" s="33"/>
      <c r="B124" s="34"/>
      <c r="C124" s="191" t="s">
        <v>78</v>
      </c>
      <c r="D124" s="191" t="s">
        <v>163</v>
      </c>
      <c r="E124" s="192" t="s">
        <v>440</v>
      </c>
      <c r="F124" s="193" t="s">
        <v>441</v>
      </c>
      <c r="G124" s="194" t="s">
        <v>362</v>
      </c>
      <c r="H124" s="195">
        <v>245</v>
      </c>
      <c r="I124" s="196"/>
      <c r="J124" s="197">
        <f>ROUND(I124*H124,2)</f>
        <v>0</v>
      </c>
      <c r="K124" s="193" t="s">
        <v>244</v>
      </c>
      <c r="L124" s="38"/>
      <c r="M124" s="198" t="s">
        <v>19</v>
      </c>
      <c r="N124" s="199" t="s">
        <v>41</v>
      </c>
      <c r="O124" s="63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4" t="s">
        <v>135</v>
      </c>
      <c r="AT124" s="184" t="s">
        <v>163</v>
      </c>
      <c r="AU124" s="184" t="s">
        <v>80</v>
      </c>
      <c r="AY124" s="16" t="s">
        <v>127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6" t="s">
        <v>78</v>
      </c>
      <c r="BK124" s="185">
        <f>ROUND(I124*H124,2)</f>
        <v>0</v>
      </c>
      <c r="BL124" s="16" t="s">
        <v>135</v>
      </c>
      <c r="BM124" s="184" t="s">
        <v>442</v>
      </c>
    </row>
    <row r="125" spans="1:47" s="2" customFormat="1" ht="11.25">
      <c r="A125" s="33"/>
      <c r="B125" s="34"/>
      <c r="C125" s="35"/>
      <c r="D125" s="200" t="s">
        <v>246</v>
      </c>
      <c r="E125" s="35"/>
      <c r="F125" s="201" t="s">
        <v>443</v>
      </c>
      <c r="G125" s="35"/>
      <c r="H125" s="35"/>
      <c r="I125" s="188"/>
      <c r="J125" s="35"/>
      <c r="K125" s="35"/>
      <c r="L125" s="38"/>
      <c r="M125" s="189"/>
      <c r="N125" s="190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246</v>
      </c>
      <c r="AU125" s="16" t="s">
        <v>80</v>
      </c>
    </row>
    <row r="126" spans="1:65" s="2" customFormat="1" ht="16.5" customHeight="1">
      <c r="A126" s="33"/>
      <c r="B126" s="34"/>
      <c r="C126" s="172" t="s">
        <v>80</v>
      </c>
      <c r="D126" s="172" t="s">
        <v>130</v>
      </c>
      <c r="E126" s="173" t="s">
        <v>444</v>
      </c>
      <c r="F126" s="174" t="s">
        <v>445</v>
      </c>
      <c r="G126" s="175" t="s">
        <v>362</v>
      </c>
      <c r="H126" s="176">
        <v>257.25</v>
      </c>
      <c r="I126" s="177"/>
      <c r="J126" s="178">
        <f>ROUND(I126*H126,2)</f>
        <v>0</v>
      </c>
      <c r="K126" s="174" t="s">
        <v>244</v>
      </c>
      <c r="L126" s="179"/>
      <c r="M126" s="180" t="s">
        <v>19</v>
      </c>
      <c r="N126" s="181" t="s">
        <v>41</v>
      </c>
      <c r="O126" s="63"/>
      <c r="P126" s="182">
        <f>O126*H126</f>
        <v>0</v>
      </c>
      <c r="Q126" s="182">
        <v>0.00015</v>
      </c>
      <c r="R126" s="182">
        <f>Q126*H126</f>
        <v>0.0385875</v>
      </c>
      <c r="S126" s="182">
        <v>0</v>
      </c>
      <c r="T126" s="183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4" t="s">
        <v>134</v>
      </c>
      <c r="AT126" s="184" t="s">
        <v>130</v>
      </c>
      <c r="AU126" s="184" t="s">
        <v>80</v>
      </c>
      <c r="AY126" s="16" t="s">
        <v>127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6" t="s">
        <v>78</v>
      </c>
      <c r="BK126" s="185">
        <f>ROUND(I126*H126,2)</f>
        <v>0</v>
      </c>
      <c r="BL126" s="16" t="s">
        <v>135</v>
      </c>
      <c r="BM126" s="184" t="s">
        <v>446</v>
      </c>
    </row>
    <row r="127" spans="1:47" s="2" customFormat="1" ht="11.25">
      <c r="A127" s="33"/>
      <c r="B127" s="34"/>
      <c r="C127" s="35"/>
      <c r="D127" s="200" t="s">
        <v>246</v>
      </c>
      <c r="E127" s="35"/>
      <c r="F127" s="201" t="s">
        <v>447</v>
      </c>
      <c r="G127" s="35"/>
      <c r="H127" s="35"/>
      <c r="I127" s="188"/>
      <c r="J127" s="35"/>
      <c r="K127" s="35"/>
      <c r="L127" s="38"/>
      <c r="M127" s="189"/>
      <c r="N127" s="190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246</v>
      </c>
      <c r="AU127" s="16" t="s">
        <v>80</v>
      </c>
    </row>
    <row r="128" spans="2:51" s="13" customFormat="1" ht="11.25">
      <c r="B128" s="202"/>
      <c r="C128" s="203"/>
      <c r="D128" s="186" t="s">
        <v>280</v>
      </c>
      <c r="E128" s="203"/>
      <c r="F128" s="205" t="s">
        <v>448</v>
      </c>
      <c r="G128" s="203"/>
      <c r="H128" s="206">
        <v>257.25</v>
      </c>
      <c r="I128" s="207"/>
      <c r="J128" s="203"/>
      <c r="K128" s="203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280</v>
      </c>
      <c r="AU128" s="212" t="s">
        <v>80</v>
      </c>
      <c r="AV128" s="13" t="s">
        <v>80</v>
      </c>
      <c r="AW128" s="13" t="s">
        <v>4</v>
      </c>
      <c r="AX128" s="13" t="s">
        <v>78</v>
      </c>
      <c r="AY128" s="212" t="s">
        <v>127</v>
      </c>
    </row>
    <row r="129" spans="1:65" s="2" customFormat="1" ht="24.2" customHeight="1">
      <c r="A129" s="33"/>
      <c r="B129" s="34"/>
      <c r="C129" s="191" t="s">
        <v>258</v>
      </c>
      <c r="D129" s="191" t="s">
        <v>163</v>
      </c>
      <c r="E129" s="192" t="s">
        <v>440</v>
      </c>
      <c r="F129" s="193" t="s">
        <v>441</v>
      </c>
      <c r="G129" s="194" t="s">
        <v>362</v>
      </c>
      <c r="H129" s="195">
        <v>88</v>
      </c>
      <c r="I129" s="196"/>
      <c r="J129" s="197">
        <f>ROUND(I129*H129,2)</f>
        <v>0</v>
      </c>
      <c r="K129" s="193" t="s">
        <v>244</v>
      </c>
      <c r="L129" s="38"/>
      <c r="M129" s="198" t="s">
        <v>19</v>
      </c>
      <c r="N129" s="199" t="s">
        <v>41</v>
      </c>
      <c r="O129" s="63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4" t="s">
        <v>135</v>
      </c>
      <c r="AT129" s="184" t="s">
        <v>163</v>
      </c>
      <c r="AU129" s="184" t="s">
        <v>80</v>
      </c>
      <c r="AY129" s="16" t="s">
        <v>127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6" t="s">
        <v>78</v>
      </c>
      <c r="BK129" s="185">
        <f>ROUND(I129*H129,2)</f>
        <v>0</v>
      </c>
      <c r="BL129" s="16" t="s">
        <v>135</v>
      </c>
      <c r="BM129" s="184" t="s">
        <v>449</v>
      </c>
    </row>
    <row r="130" spans="1:47" s="2" customFormat="1" ht="11.25">
      <c r="A130" s="33"/>
      <c r="B130" s="34"/>
      <c r="C130" s="35"/>
      <c r="D130" s="200" t="s">
        <v>246</v>
      </c>
      <c r="E130" s="35"/>
      <c r="F130" s="201" t="s">
        <v>443</v>
      </c>
      <c r="G130" s="35"/>
      <c r="H130" s="35"/>
      <c r="I130" s="188"/>
      <c r="J130" s="35"/>
      <c r="K130" s="35"/>
      <c r="L130" s="38"/>
      <c r="M130" s="189"/>
      <c r="N130" s="190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246</v>
      </c>
      <c r="AU130" s="16" t="s">
        <v>80</v>
      </c>
    </row>
    <row r="131" spans="1:65" s="2" customFormat="1" ht="16.5" customHeight="1">
      <c r="A131" s="33"/>
      <c r="B131" s="34"/>
      <c r="C131" s="172" t="s">
        <v>215</v>
      </c>
      <c r="D131" s="172" t="s">
        <v>130</v>
      </c>
      <c r="E131" s="173" t="s">
        <v>444</v>
      </c>
      <c r="F131" s="174" t="s">
        <v>445</v>
      </c>
      <c r="G131" s="175" t="s">
        <v>362</v>
      </c>
      <c r="H131" s="176">
        <v>92.4</v>
      </c>
      <c r="I131" s="177"/>
      <c r="J131" s="178">
        <f>ROUND(I131*H131,2)</f>
        <v>0</v>
      </c>
      <c r="K131" s="174" t="s">
        <v>244</v>
      </c>
      <c r="L131" s="179"/>
      <c r="M131" s="180" t="s">
        <v>19</v>
      </c>
      <c r="N131" s="181" t="s">
        <v>41</v>
      </c>
      <c r="O131" s="63"/>
      <c r="P131" s="182">
        <f>O131*H131</f>
        <v>0</v>
      </c>
      <c r="Q131" s="182">
        <v>0.00015</v>
      </c>
      <c r="R131" s="182">
        <f>Q131*H131</f>
        <v>0.013859999999999999</v>
      </c>
      <c r="S131" s="182">
        <v>0</v>
      </c>
      <c r="T131" s="18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4" t="s">
        <v>134</v>
      </c>
      <c r="AT131" s="184" t="s">
        <v>130</v>
      </c>
      <c r="AU131" s="184" t="s">
        <v>80</v>
      </c>
      <c r="AY131" s="16" t="s">
        <v>127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6" t="s">
        <v>78</v>
      </c>
      <c r="BK131" s="185">
        <f>ROUND(I131*H131,2)</f>
        <v>0</v>
      </c>
      <c r="BL131" s="16" t="s">
        <v>135</v>
      </c>
      <c r="BM131" s="184" t="s">
        <v>450</v>
      </c>
    </row>
    <row r="132" spans="1:47" s="2" customFormat="1" ht="11.25">
      <c r="A132" s="33"/>
      <c r="B132" s="34"/>
      <c r="C132" s="35"/>
      <c r="D132" s="200" t="s">
        <v>246</v>
      </c>
      <c r="E132" s="35"/>
      <c r="F132" s="201" t="s">
        <v>447</v>
      </c>
      <c r="G132" s="35"/>
      <c r="H132" s="35"/>
      <c r="I132" s="188"/>
      <c r="J132" s="35"/>
      <c r="K132" s="35"/>
      <c r="L132" s="38"/>
      <c r="M132" s="189"/>
      <c r="N132" s="190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246</v>
      </c>
      <c r="AU132" s="16" t="s">
        <v>80</v>
      </c>
    </row>
    <row r="133" spans="2:51" s="13" customFormat="1" ht="11.25">
      <c r="B133" s="202"/>
      <c r="C133" s="203"/>
      <c r="D133" s="186" t="s">
        <v>280</v>
      </c>
      <c r="E133" s="203"/>
      <c r="F133" s="205" t="s">
        <v>451</v>
      </c>
      <c r="G133" s="203"/>
      <c r="H133" s="206">
        <v>92.4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280</v>
      </c>
      <c r="AU133" s="212" t="s">
        <v>80</v>
      </c>
      <c r="AV133" s="13" t="s">
        <v>80</v>
      </c>
      <c r="AW133" s="13" t="s">
        <v>4</v>
      </c>
      <c r="AX133" s="13" t="s">
        <v>78</v>
      </c>
      <c r="AY133" s="212" t="s">
        <v>127</v>
      </c>
    </row>
    <row r="134" spans="1:65" s="2" customFormat="1" ht="24.2" customHeight="1">
      <c r="A134" s="33"/>
      <c r="B134" s="34"/>
      <c r="C134" s="191" t="s">
        <v>265</v>
      </c>
      <c r="D134" s="191" t="s">
        <v>163</v>
      </c>
      <c r="E134" s="192" t="s">
        <v>452</v>
      </c>
      <c r="F134" s="193" t="s">
        <v>453</v>
      </c>
      <c r="G134" s="194" t="s">
        <v>362</v>
      </c>
      <c r="H134" s="195">
        <v>6</v>
      </c>
      <c r="I134" s="196"/>
      <c r="J134" s="197">
        <f>ROUND(I134*H134,2)</f>
        <v>0</v>
      </c>
      <c r="K134" s="193" t="s">
        <v>244</v>
      </c>
      <c r="L134" s="38"/>
      <c r="M134" s="198" t="s">
        <v>19</v>
      </c>
      <c r="N134" s="199" t="s">
        <v>41</v>
      </c>
      <c r="O134" s="63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4" t="s">
        <v>135</v>
      </c>
      <c r="AT134" s="184" t="s">
        <v>163</v>
      </c>
      <c r="AU134" s="184" t="s">
        <v>80</v>
      </c>
      <c r="AY134" s="16" t="s">
        <v>127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6" t="s">
        <v>78</v>
      </c>
      <c r="BK134" s="185">
        <f>ROUND(I134*H134,2)</f>
        <v>0</v>
      </c>
      <c r="BL134" s="16" t="s">
        <v>135</v>
      </c>
      <c r="BM134" s="184" t="s">
        <v>454</v>
      </c>
    </row>
    <row r="135" spans="1:47" s="2" customFormat="1" ht="11.25">
      <c r="A135" s="33"/>
      <c r="B135" s="34"/>
      <c r="C135" s="35"/>
      <c r="D135" s="200" t="s">
        <v>246</v>
      </c>
      <c r="E135" s="35"/>
      <c r="F135" s="201" t="s">
        <v>455</v>
      </c>
      <c r="G135" s="35"/>
      <c r="H135" s="35"/>
      <c r="I135" s="188"/>
      <c r="J135" s="35"/>
      <c r="K135" s="35"/>
      <c r="L135" s="38"/>
      <c r="M135" s="189"/>
      <c r="N135" s="190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246</v>
      </c>
      <c r="AU135" s="16" t="s">
        <v>80</v>
      </c>
    </row>
    <row r="136" spans="1:65" s="2" customFormat="1" ht="16.5" customHeight="1">
      <c r="A136" s="33"/>
      <c r="B136" s="34"/>
      <c r="C136" s="172" t="s">
        <v>240</v>
      </c>
      <c r="D136" s="172" t="s">
        <v>130</v>
      </c>
      <c r="E136" s="173" t="s">
        <v>456</v>
      </c>
      <c r="F136" s="174" t="s">
        <v>457</v>
      </c>
      <c r="G136" s="175" t="s">
        <v>362</v>
      </c>
      <c r="H136" s="176">
        <v>6.3</v>
      </c>
      <c r="I136" s="177"/>
      <c r="J136" s="178">
        <f>ROUND(I136*H136,2)</f>
        <v>0</v>
      </c>
      <c r="K136" s="174" t="s">
        <v>244</v>
      </c>
      <c r="L136" s="179"/>
      <c r="M136" s="180" t="s">
        <v>19</v>
      </c>
      <c r="N136" s="181" t="s">
        <v>41</v>
      </c>
      <c r="O136" s="63"/>
      <c r="P136" s="182">
        <f>O136*H136</f>
        <v>0</v>
      </c>
      <c r="Q136" s="182">
        <v>1E-05</v>
      </c>
      <c r="R136" s="182">
        <f>Q136*H136</f>
        <v>6.3E-05</v>
      </c>
      <c r="S136" s="182">
        <v>0</v>
      </c>
      <c r="T136" s="18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4" t="s">
        <v>134</v>
      </c>
      <c r="AT136" s="184" t="s">
        <v>130</v>
      </c>
      <c r="AU136" s="184" t="s">
        <v>80</v>
      </c>
      <c r="AY136" s="16" t="s">
        <v>127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6" t="s">
        <v>78</v>
      </c>
      <c r="BK136" s="185">
        <f>ROUND(I136*H136,2)</f>
        <v>0</v>
      </c>
      <c r="BL136" s="16" t="s">
        <v>135</v>
      </c>
      <c r="BM136" s="184" t="s">
        <v>458</v>
      </c>
    </row>
    <row r="137" spans="1:47" s="2" customFormat="1" ht="11.25">
      <c r="A137" s="33"/>
      <c r="B137" s="34"/>
      <c r="C137" s="35"/>
      <c r="D137" s="200" t="s">
        <v>246</v>
      </c>
      <c r="E137" s="35"/>
      <c r="F137" s="201" t="s">
        <v>459</v>
      </c>
      <c r="G137" s="35"/>
      <c r="H137" s="35"/>
      <c r="I137" s="188"/>
      <c r="J137" s="35"/>
      <c r="K137" s="35"/>
      <c r="L137" s="38"/>
      <c r="M137" s="189"/>
      <c r="N137" s="190"/>
      <c r="O137" s="63"/>
      <c r="P137" s="63"/>
      <c r="Q137" s="63"/>
      <c r="R137" s="63"/>
      <c r="S137" s="63"/>
      <c r="T137" s="64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246</v>
      </c>
      <c r="AU137" s="16" t="s">
        <v>80</v>
      </c>
    </row>
    <row r="138" spans="2:51" s="13" customFormat="1" ht="11.25">
      <c r="B138" s="202"/>
      <c r="C138" s="203"/>
      <c r="D138" s="186" t="s">
        <v>280</v>
      </c>
      <c r="E138" s="203"/>
      <c r="F138" s="205" t="s">
        <v>460</v>
      </c>
      <c r="G138" s="203"/>
      <c r="H138" s="206">
        <v>6.3</v>
      </c>
      <c r="I138" s="207"/>
      <c r="J138" s="203"/>
      <c r="K138" s="203"/>
      <c r="L138" s="208"/>
      <c r="M138" s="209"/>
      <c r="N138" s="210"/>
      <c r="O138" s="210"/>
      <c r="P138" s="210"/>
      <c r="Q138" s="210"/>
      <c r="R138" s="210"/>
      <c r="S138" s="210"/>
      <c r="T138" s="211"/>
      <c r="AT138" s="212" t="s">
        <v>280</v>
      </c>
      <c r="AU138" s="212" t="s">
        <v>80</v>
      </c>
      <c r="AV138" s="13" t="s">
        <v>80</v>
      </c>
      <c r="AW138" s="13" t="s">
        <v>4</v>
      </c>
      <c r="AX138" s="13" t="s">
        <v>78</v>
      </c>
      <c r="AY138" s="212" t="s">
        <v>127</v>
      </c>
    </row>
    <row r="139" spans="1:65" s="2" customFormat="1" ht="24.2" customHeight="1">
      <c r="A139" s="33"/>
      <c r="B139" s="34"/>
      <c r="C139" s="191" t="s">
        <v>297</v>
      </c>
      <c r="D139" s="191" t="s">
        <v>163</v>
      </c>
      <c r="E139" s="192" t="s">
        <v>461</v>
      </c>
      <c r="F139" s="193" t="s">
        <v>462</v>
      </c>
      <c r="G139" s="194" t="s">
        <v>236</v>
      </c>
      <c r="H139" s="195">
        <v>39</v>
      </c>
      <c r="I139" s="196"/>
      <c r="J139" s="197">
        <f>ROUND(I139*H139,2)</f>
        <v>0</v>
      </c>
      <c r="K139" s="193" t="s">
        <v>244</v>
      </c>
      <c r="L139" s="38"/>
      <c r="M139" s="198" t="s">
        <v>19</v>
      </c>
      <c r="N139" s="199" t="s">
        <v>41</v>
      </c>
      <c r="O139" s="63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4" t="s">
        <v>135</v>
      </c>
      <c r="AT139" s="184" t="s">
        <v>163</v>
      </c>
      <c r="AU139" s="184" t="s">
        <v>80</v>
      </c>
      <c r="AY139" s="16" t="s">
        <v>127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6" t="s">
        <v>78</v>
      </c>
      <c r="BK139" s="185">
        <f>ROUND(I139*H139,2)</f>
        <v>0</v>
      </c>
      <c r="BL139" s="16" t="s">
        <v>135</v>
      </c>
      <c r="BM139" s="184" t="s">
        <v>463</v>
      </c>
    </row>
    <row r="140" spans="1:47" s="2" customFormat="1" ht="11.25">
      <c r="A140" s="33"/>
      <c r="B140" s="34"/>
      <c r="C140" s="35"/>
      <c r="D140" s="200" t="s">
        <v>246</v>
      </c>
      <c r="E140" s="35"/>
      <c r="F140" s="201" t="s">
        <v>464</v>
      </c>
      <c r="G140" s="35"/>
      <c r="H140" s="35"/>
      <c r="I140" s="188"/>
      <c r="J140" s="35"/>
      <c r="K140" s="35"/>
      <c r="L140" s="38"/>
      <c r="M140" s="189"/>
      <c r="N140" s="190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246</v>
      </c>
      <c r="AU140" s="16" t="s">
        <v>80</v>
      </c>
    </row>
    <row r="141" spans="1:65" s="2" customFormat="1" ht="16.5" customHeight="1">
      <c r="A141" s="33"/>
      <c r="B141" s="34"/>
      <c r="C141" s="172" t="s">
        <v>465</v>
      </c>
      <c r="D141" s="172" t="s">
        <v>130</v>
      </c>
      <c r="E141" s="173" t="s">
        <v>466</v>
      </c>
      <c r="F141" s="174" t="s">
        <v>467</v>
      </c>
      <c r="G141" s="175" t="s">
        <v>236</v>
      </c>
      <c r="H141" s="176">
        <v>39</v>
      </c>
      <c r="I141" s="177"/>
      <c r="J141" s="178">
        <f>ROUND(I141*H141,2)</f>
        <v>0</v>
      </c>
      <c r="K141" s="174" t="s">
        <v>244</v>
      </c>
      <c r="L141" s="179"/>
      <c r="M141" s="180" t="s">
        <v>19</v>
      </c>
      <c r="N141" s="181" t="s">
        <v>41</v>
      </c>
      <c r="O141" s="63"/>
      <c r="P141" s="182">
        <f>O141*H141</f>
        <v>0</v>
      </c>
      <c r="Q141" s="182">
        <v>0.0003</v>
      </c>
      <c r="R141" s="182">
        <f>Q141*H141</f>
        <v>0.011699999999999999</v>
      </c>
      <c r="S141" s="182">
        <v>0</v>
      </c>
      <c r="T141" s="18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4" t="s">
        <v>134</v>
      </c>
      <c r="AT141" s="184" t="s">
        <v>130</v>
      </c>
      <c r="AU141" s="184" t="s">
        <v>80</v>
      </c>
      <c r="AY141" s="16" t="s">
        <v>127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6" t="s">
        <v>78</v>
      </c>
      <c r="BK141" s="185">
        <f>ROUND(I141*H141,2)</f>
        <v>0</v>
      </c>
      <c r="BL141" s="16" t="s">
        <v>135</v>
      </c>
      <c r="BM141" s="184" t="s">
        <v>468</v>
      </c>
    </row>
    <row r="142" spans="1:47" s="2" customFormat="1" ht="11.25">
      <c r="A142" s="33"/>
      <c r="B142" s="34"/>
      <c r="C142" s="35"/>
      <c r="D142" s="200" t="s">
        <v>246</v>
      </c>
      <c r="E142" s="35"/>
      <c r="F142" s="201" t="s">
        <v>469</v>
      </c>
      <c r="G142" s="35"/>
      <c r="H142" s="35"/>
      <c r="I142" s="188"/>
      <c r="J142" s="35"/>
      <c r="K142" s="35"/>
      <c r="L142" s="38"/>
      <c r="M142" s="189"/>
      <c r="N142" s="190"/>
      <c r="O142" s="63"/>
      <c r="P142" s="63"/>
      <c r="Q142" s="63"/>
      <c r="R142" s="63"/>
      <c r="S142" s="63"/>
      <c r="T142" s="64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246</v>
      </c>
      <c r="AU142" s="16" t="s">
        <v>80</v>
      </c>
    </row>
    <row r="143" spans="1:65" s="2" customFormat="1" ht="24.2" customHeight="1">
      <c r="A143" s="33"/>
      <c r="B143" s="34"/>
      <c r="C143" s="191" t="s">
        <v>166</v>
      </c>
      <c r="D143" s="191" t="s">
        <v>163</v>
      </c>
      <c r="E143" s="192" t="s">
        <v>470</v>
      </c>
      <c r="F143" s="193" t="s">
        <v>471</v>
      </c>
      <c r="G143" s="194" t="s">
        <v>362</v>
      </c>
      <c r="H143" s="195">
        <v>335</v>
      </c>
      <c r="I143" s="196"/>
      <c r="J143" s="197">
        <f>ROUND(I143*H143,2)</f>
        <v>0</v>
      </c>
      <c r="K143" s="193" t="s">
        <v>244</v>
      </c>
      <c r="L143" s="38"/>
      <c r="M143" s="198" t="s">
        <v>19</v>
      </c>
      <c r="N143" s="199" t="s">
        <v>41</v>
      </c>
      <c r="O143" s="63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4" t="s">
        <v>135</v>
      </c>
      <c r="AT143" s="184" t="s">
        <v>163</v>
      </c>
      <c r="AU143" s="184" t="s">
        <v>80</v>
      </c>
      <c r="AY143" s="16" t="s">
        <v>127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6" t="s">
        <v>78</v>
      </c>
      <c r="BK143" s="185">
        <f>ROUND(I143*H143,2)</f>
        <v>0</v>
      </c>
      <c r="BL143" s="16" t="s">
        <v>135</v>
      </c>
      <c r="BM143" s="184" t="s">
        <v>472</v>
      </c>
    </row>
    <row r="144" spans="1:47" s="2" customFormat="1" ht="11.25">
      <c r="A144" s="33"/>
      <c r="B144" s="34"/>
      <c r="C144" s="35"/>
      <c r="D144" s="200" t="s">
        <v>246</v>
      </c>
      <c r="E144" s="35"/>
      <c r="F144" s="201" t="s">
        <v>473</v>
      </c>
      <c r="G144" s="35"/>
      <c r="H144" s="35"/>
      <c r="I144" s="188"/>
      <c r="J144" s="35"/>
      <c r="K144" s="35"/>
      <c r="L144" s="38"/>
      <c r="M144" s="189"/>
      <c r="N144" s="190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246</v>
      </c>
      <c r="AU144" s="16" t="s">
        <v>80</v>
      </c>
    </row>
    <row r="145" spans="1:65" s="2" customFormat="1" ht="24.2" customHeight="1">
      <c r="A145" s="33"/>
      <c r="B145" s="34"/>
      <c r="C145" s="172" t="s">
        <v>170</v>
      </c>
      <c r="D145" s="172" t="s">
        <v>130</v>
      </c>
      <c r="E145" s="173" t="s">
        <v>474</v>
      </c>
      <c r="F145" s="174" t="s">
        <v>475</v>
      </c>
      <c r="G145" s="175" t="s">
        <v>362</v>
      </c>
      <c r="H145" s="176">
        <v>385.25</v>
      </c>
      <c r="I145" s="177"/>
      <c r="J145" s="178">
        <f>ROUND(I145*H145,2)</f>
        <v>0</v>
      </c>
      <c r="K145" s="174" t="s">
        <v>244</v>
      </c>
      <c r="L145" s="179"/>
      <c r="M145" s="180" t="s">
        <v>19</v>
      </c>
      <c r="N145" s="181" t="s">
        <v>41</v>
      </c>
      <c r="O145" s="63"/>
      <c r="P145" s="182">
        <f>O145*H145</f>
        <v>0</v>
      </c>
      <c r="Q145" s="182">
        <v>8E-05</v>
      </c>
      <c r="R145" s="182">
        <f>Q145*H145</f>
        <v>0.030820000000000004</v>
      </c>
      <c r="S145" s="182">
        <v>0</v>
      </c>
      <c r="T145" s="18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4" t="s">
        <v>134</v>
      </c>
      <c r="AT145" s="184" t="s">
        <v>130</v>
      </c>
      <c r="AU145" s="184" t="s">
        <v>80</v>
      </c>
      <c r="AY145" s="16" t="s">
        <v>127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6" t="s">
        <v>78</v>
      </c>
      <c r="BK145" s="185">
        <f>ROUND(I145*H145,2)</f>
        <v>0</v>
      </c>
      <c r="BL145" s="16" t="s">
        <v>135</v>
      </c>
      <c r="BM145" s="184" t="s">
        <v>476</v>
      </c>
    </row>
    <row r="146" spans="1:47" s="2" customFormat="1" ht="11.25">
      <c r="A146" s="33"/>
      <c r="B146" s="34"/>
      <c r="C146" s="35"/>
      <c r="D146" s="200" t="s">
        <v>246</v>
      </c>
      <c r="E146" s="35"/>
      <c r="F146" s="201" t="s">
        <v>477</v>
      </c>
      <c r="G146" s="35"/>
      <c r="H146" s="35"/>
      <c r="I146" s="188"/>
      <c r="J146" s="35"/>
      <c r="K146" s="35"/>
      <c r="L146" s="38"/>
      <c r="M146" s="189"/>
      <c r="N146" s="190"/>
      <c r="O146" s="63"/>
      <c r="P146" s="63"/>
      <c r="Q146" s="63"/>
      <c r="R146" s="63"/>
      <c r="S146" s="63"/>
      <c r="T146" s="64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246</v>
      </c>
      <c r="AU146" s="16" t="s">
        <v>80</v>
      </c>
    </row>
    <row r="147" spans="2:51" s="13" customFormat="1" ht="11.25">
      <c r="B147" s="202"/>
      <c r="C147" s="203"/>
      <c r="D147" s="186" t="s">
        <v>280</v>
      </c>
      <c r="E147" s="203"/>
      <c r="F147" s="205" t="s">
        <v>478</v>
      </c>
      <c r="G147" s="203"/>
      <c r="H147" s="206">
        <v>385.25</v>
      </c>
      <c r="I147" s="207"/>
      <c r="J147" s="203"/>
      <c r="K147" s="203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280</v>
      </c>
      <c r="AU147" s="212" t="s">
        <v>80</v>
      </c>
      <c r="AV147" s="13" t="s">
        <v>80</v>
      </c>
      <c r="AW147" s="13" t="s">
        <v>4</v>
      </c>
      <c r="AX147" s="13" t="s">
        <v>78</v>
      </c>
      <c r="AY147" s="212" t="s">
        <v>127</v>
      </c>
    </row>
    <row r="148" spans="1:65" s="2" customFormat="1" ht="21.75" customHeight="1">
      <c r="A148" s="33"/>
      <c r="B148" s="34"/>
      <c r="C148" s="191" t="s">
        <v>479</v>
      </c>
      <c r="D148" s="191" t="s">
        <v>163</v>
      </c>
      <c r="E148" s="192" t="s">
        <v>480</v>
      </c>
      <c r="F148" s="193" t="s">
        <v>481</v>
      </c>
      <c r="G148" s="194" t="s">
        <v>236</v>
      </c>
      <c r="H148" s="195">
        <v>26</v>
      </c>
      <c r="I148" s="196"/>
      <c r="J148" s="197">
        <f>ROUND(I148*H148,2)</f>
        <v>0</v>
      </c>
      <c r="K148" s="193" t="s">
        <v>244</v>
      </c>
      <c r="L148" s="38"/>
      <c r="M148" s="198" t="s">
        <v>19</v>
      </c>
      <c r="N148" s="199" t="s">
        <v>41</v>
      </c>
      <c r="O148" s="63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4" t="s">
        <v>135</v>
      </c>
      <c r="AT148" s="184" t="s">
        <v>163</v>
      </c>
      <c r="AU148" s="184" t="s">
        <v>80</v>
      </c>
      <c r="AY148" s="16" t="s">
        <v>127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6" t="s">
        <v>78</v>
      </c>
      <c r="BK148" s="185">
        <f>ROUND(I148*H148,2)</f>
        <v>0</v>
      </c>
      <c r="BL148" s="16" t="s">
        <v>135</v>
      </c>
      <c r="BM148" s="184" t="s">
        <v>482</v>
      </c>
    </row>
    <row r="149" spans="1:47" s="2" customFormat="1" ht="11.25">
      <c r="A149" s="33"/>
      <c r="B149" s="34"/>
      <c r="C149" s="35"/>
      <c r="D149" s="200" t="s">
        <v>246</v>
      </c>
      <c r="E149" s="35"/>
      <c r="F149" s="201" t="s">
        <v>483</v>
      </c>
      <c r="G149" s="35"/>
      <c r="H149" s="35"/>
      <c r="I149" s="188"/>
      <c r="J149" s="35"/>
      <c r="K149" s="35"/>
      <c r="L149" s="38"/>
      <c r="M149" s="189"/>
      <c r="N149" s="190"/>
      <c r="O149" s="63"/>
      <c r="P149" s="63"/>
      <c r="Q149" s="63"/>
      <c r="R149" s="63"/>
      <c r="S149" s="63"/>
      <c r="T149" s="64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246</v>
      </c>
      <c r="AU149" s="16" t="s">
        <v>80</v>
      </c>
    </row>
    <row r="150" spans="1:65" s="2" customFormat="1" ht="21.75" customHeight="1">
      <c r="A150" s="33"/>
      <c r="B150" s="34"/>
      <c r="C150" s="191" t="s">
        <v>484</v>
      </c>
      <c r="D150" s="191" t="s">
        <v>163</v>
      </c>
      <c r="E150" s="192" t="s">
        <v>485</v>
      </c>
      <c r="F150" s="193" t="s">
        <v>486</v>
      </c>
      <c r="G150" s="194" t="s">
        <v>236</v>
      </c>
      <c r="H150" s="195">
        <v>1</v>
      </c>
      <c r="I150" s="196"/>
      <c r="J150" s="197">
        <f>ROUND(I150*H150,2)</f>
        <v>0</v>
      </c>
      <c r="K150" s="193" t="s">
        <v>244</v>
      </c>
      <c r="L150" s="38"/>
      <c r="M150" s="198" t="s">
        <v>19</v>
      </c>
      <c r="N150" s="199" t="s">
        <v>41</v>
      </c>
      <c r="O150" s="63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4" t="s">
        <v>135</v>
      </c>
      <c r="AT150" s="184" t="s">
        <v>163</v>
      </c>
      <c r="AU150" s="184" t="s">
        <v>80</v>
      </c>
      <c r="AY150" s="16" t="s">
        <v>127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6" t="s">
        <v>78</v>
      </c>
      <c r="BK150" s="185">
        <f>ROUND(I150*H150,2)</f>
        <v>0</v>
      </c>
      <c r="BL150" s="16" t="s">
        <v>135</v>
      </c>
      <c r="BM150" s="184" t="s">
        <v>487</v>
      </c>
    </row>
    <row r="151" spans="1:47" s="2" customFormat="1" ht="11.25">
      <c r="A151" s="33"/>
      <c r="B151" s="34"/>
      <c r="C151" s="35"/>
      <c r="D151" s="200" t="s">
        <v>246</v>
      </c>
      <c r="E151" s="35"/>
      <c r="F151" s="201" t="s">
        <v>488</v>
      </c>
      <c r="G151" s="35"/>
      <c r="H151" s="35"/>
      <c r="I151" s="188"/>
      <c r="J151" s="35"/>
      <c r="K151" s="35"/>
      <c r="L151" s="38"/>
      <c r="M151" s="189"/>
      <c r="N151" s="190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246</v>
      </c>
      <c r="AU151" s="16" t="s">
        <v>80</v>
      </c>
    </row>
    <row r="152" spans="1:65" s="2" customFormat="1" ht="24.2" customHeight="1">
      <c r="A152" s="33"/>
      <c r="B152" s="34"/>
      <c r="C152" s="172" t="s">
        <v>162</v>
      </c>
      <c r="D152" s="172" t="s">
        <v>130</v>
      </c>
      <c r="E152" s="173" t="s">
        <v>489</v>
      </c>
      <c r="F152" s="174" t="s">
        <v>490</v>
      </c>
      <c r="G152" s="175" t="s">
        <v>491</v>
      </c>
      <c r="H152" s="176">
        <v>1</v>
      </c>
      <c r="I152" s="177"/>
      <c r="J152" s="178">
        <f>ROUND(I152*H152,2)</f>
        <v>0</v>
      </c>
      <c r="K152" s="174" t="s">
        <v>19</v>
      </c>
      <c r="L152" s="179"/>
      <c r="M152" s="180" t="s">
        <v>19</v>
      </c>
      <c r="N152" s="181" t="s">
        <v>41</v>
      </c>
      <c r="O152" s="63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4" t="s">
        <v>134</v>
      </c>
      <c r="AT152" s="184" t="s">
        <v>130</v>
      </c>
      <c r="AU152" s="184" t="s">
        <v>80</v>
      </c>
      <c r="AY152" s="16" t="s">
        <v>127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6" t="s">
        <v>78</v>
      </c>
      <c r="BK152" s="185">
        <f>ROUND(I152*H152,2)</f>
        <v>0</v>
      </c>
      <c r="BL152" s="16" t="s">
        <v>135</v>
      </c>
      <c r="BM152" s="184" t="s">
        <v>492</v>
      </c>
    </row>
    <row r="153" spans="1:65" s="2" customFormat="1" ht="21.75" customHeight="1">
      <c r="A153" s="33"/>
      <c r="B153" s="34"/>
      <c r="C153" s="191" t="s">
        <v>248</v>
      </c>
      <c r="D153" s="191" t="s">
        <v>163</v>
      </c>
      <c r="E153" s="192" t="s">
        <v>493</v>
      </c>
      <c r="F153" s="193" t="s">
        <v>494</v>
      </c>
      <c r="G153" s="194" t="s">
        <v>236</v>
      </c>
      <c r="H153" s="195">
        <v>1</v>
      </c>
      <c r="I153" s="196"/>
      <c r="J153" s="197">
        <f>ROUND(I153*H153,2)</f>
        <v>0</v>
      </c>
      <c r="K153" s="193" t="s">
        <v>244</v>
      </c>
      <c r="L153" s="38"/>
      <c r="M153" s="198" t="s">
        <v>19</v>
      </c>
      <c r="N153" s="199" t="s">
        <v>41</v>
      </c>
      <c r="O153" s="63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4" t="s">
        <v>135</v>
      </c>
      <c r="AT153" s="184" t="s">
        <v>163</v>
      </c>
      <c r="AU153" s="184" t="s">
        <v>80</v>
      </c>
      <c r="AY153" s="16" t="s">
        <v>127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6" t="s">
        <v>78</v>
      </c>
      <c r="BK153" s="185">
        <f>ROUND(I153*H153,2)</f>
        <v>0</v>
      </c>
      <c r="BL153" s="16" t="s">
        <v>135</v>
      </c>
      <c r="BM153" s="184" t="s">
        <v>495</v>
      </c>
    </row>
    <row r="154" spans="1:47" s="2" customFormat="1" ht="11.25">
      <c r="A154" s="33"/>
      <c r="B154" s="34"/>
      <c r="C154" s="35"/>
      <c r="D154" s="200" t="s">
        <v>246</v>
      </c>
      <c r="E154" s="35"/>
      <c r="F154" s="201" t="s">
        <v>496</v>
      </c>
      <c r="G154" s="35"/>
      <c r="H154" s="35"/>
      <c r="I154" s="188"/>
      <c r="J154" s="35"/>
      <c r="K154" s="35"/>
      <c r="L154" s="38"/>
      <c r="M154" s="189"/>
      <c r="N154" s="190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246</v>
      </c>
      <c r="AU154" s="16" t="s">
        <v>80</v>
      </c>
    </row>
    <row r="155" spans="1:65" s="2" customFormat="1" ht="16.5" customHeight="1">
      <c r="A155" s="33"/>
      <c r="B155" s="34"/>
      <c r="C155" s="172" t="s">
        <v>141</v>
      </c>
      <c r="D155" s="172" t="s">
        <v>130</v>
      </c>
      <c r="E155" s="173" t="s">
        <v>497</v>
      </c>
      <c r="F155" s="174" t="s">
        <v>498</v>
      </c>
      <c r="G155" s="175" t="s">
        <v>236</v>
      </c>
      <c r="H155" s="176">
        <v>1</v>
      </c>
      <c r="I155" s="177"/>
      <c r="J155" s="178">
        <f>ROUND(I155*H155,2)</f>
        <v>0</v>
      </c>
      <c r="K155" s="174" t="s">
        <v>19</v>
      </c>
      <c r="L155" s="179"/>
      <c r="M155" s="180" t="s">
        <v>19</v>
      </c>
      <c r="N155" s="181" t="s">
        <v>41</v>
      </c>
      <c r="O155" s="63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4" t="s">
        <v>134</v>
      </c>
      <c r="AT155" s="184" t="s">
        <v>130</v>
      </c>
      <c r="AU155" s="184" t="s">
        <v>80</v>
      </c>
      <c r="AY155" s="16" t="s">
        <v>127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6" t="s">
        <v>78</v>
      </c>
      <c r="BK155" s="185">
        <f>ROUND(I155*H155,2)</f>
        <v>0</v>
      </c>
      <c r="BL155" s="16" t="s">
        <v>135</v>
      </c>
      <c r="BM155" s="184" t="s">
        <v>499</v>
      </c>
    </row>
    <row r="156" spans="1:65" s="2" customFormat="1" ht="16.5" customHeight="1">
      <c r="A156" s="33"/>
      <c r="B156" s="34"/>
      <c r="C156" s="191" t="s">
        <v>147</v>
      </c>
      <c r="D156" s="191" t="s">
        <v>163</v>
      </c>
      <c r="E156" s="192" t="s">
        <v>500</v>
      </c>
      <c r="F156" s="193" t="s">
        <v>501</v>
      </c>
      <c r="G156" s="194" t="s">
        <v>362</v>
      </c>
      <c r="H156" s="195">
        <v>127</v>
      </c>
      <c r="I156" s="196"/>
      <c r="J156" s="197">
        <f>ROUND(I156*H156,2)</f>
        <v>0</v>
      </c>
      <c r="K156" s="193" t="s">
        <v>244</v>
      </c>
      <c r="L156" s="38"/>
      <c r="M156" s="198" t="s">
        <v>19</v>
      </c>
      <c r="N156" s="199" t="s">
        <v>41</v>
      </c>
      <c r="O156" s="63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4" t="s">
        <v>135</v>
      </c>
      <c r="AT156" s="184" t="s">
        <v>163</v>
      </c>
      <c r="AU156" s="184" t="s">
        <v>80</v>
      </c>
      <c r="AY156" s="16" t="s">
        <v>127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6" t="s">
        <v>78</v>
      </c>
      <c r="BK156" s="185">
        <f>ROUND(I156*H156,2)</f>
        <v>0</v>
      </c>
      <c r="BL156" s="16" t="s">
        <v>135</v>
      </c>
      <c r="BM156" s="184" t="s">
        <v>502</v>
      </c>
    </row>
    <row r="157" spans="1:47" s="2" customFormat="1" ht="11.25">
      <c r="A157" s="33"/>
      <c r="B157" s="34"/>
      <c r="C157" s="35"/>
      <c r="D157" s="200" t="s">
        <v>246</v>
      </c>
      <c r="E157" s="35"/>
      <c r="F157" s="201" t="s">
        <v>503</v>
      </c>
      <c r="G157" s="35"/>
      <c r="H157" s="35"/>
      <c r="I157" s="188"/>
      <c r="J157" s="35"/>
      <c r="K157" s="35"/>
      <c r="L157" s="38"/>
      <c r="M157" s="189"/>
      <c r="N157" s="190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246</v>
      </c>
      <c r="AU157" s="16" t="s">
        <v>80</v>
      </c>
    </row>
    <row r="158" spans="1:65" s="2" customFormat="1" ht="16.5" customHeight="1">
      <c r="A158" s="33"/>
      <c r="B158" s="34"/>
      <c r="C158" s="172" t="s">
        <v>8</v>
      </c>
      <c r="D158" s="172" t="s">
        <v>130</v>
      </c>
      <c r="E158" s="173" t="s">
        <v>504</v>
      </c>
      <c r="F158" s="174" t="s">
        <v>505</v>
      </c>
      <c r="G158" s="175" t="s">
        <v>362</v>
      </c>
      <c r="H158" s="176">
        <v>127</v>
      </c>
      <c r="I158" s="177"/>
      <c r="J158" s="178">
        <f>ROUND(I158*H158,2)</f>
        <v>0</v>
      </c>
      <c r="K158" s="174" t="s">
        <v>19</v>
      </c>
      <c r="L158" s="179"/>
      <c r="M158" s="180" t="s">
        <v>19</v>
      </c>
      <c r="N158" s="181" t="s">
        <v>41</v>
      </c>
      <c r="O158" s="63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4" t="s">
        <v>134</v>
      </c>
      <c r="AT158" s="184" t="s">
        <v>130</v>
      </c>
      <c r="AU158" s="184" t="s">
        <v>80</v>
      </c>
      <c r="AY158" s="16" t="s">
        <v>127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6" t="s">
        <v>78</v>
      </c>
      <c r="BK158" s="185">
        <f>ROUND(I158*H158,2)</f>
        <v>0</v>
      </c>
      <c r="BL158" s="16" t="s">
        <v>135</v>
      </c>
      <c r="BM158" s="184" t="s">
        <v>506</v>
      </c>
    </row>
    <row r="159" spans="2:63" s="12" customFormat="1" ht="25.9" customHeight="1">
      <c r="B159" s="156"/>
      <c r="C159" s="157"/>
      <c r="D159" s="158" t="s">
        <v>69</v>
      </c>
      <c r="E159" s="159" t="s">
        <v>130</v>
      </c>
      <c r="F159" s="159" t="s">
        <v>507</v>
      </c>
      <c r="G159" s="157"/>
      <c r="H159" s="157"/>
      <c r="I159" s="160"/>
      <c r="J159" s="161">
        <f>BK159</f>
        <v>0</v>
      </c>
      <c r="K159" s="157"/>
      <c r="L159" s="162"/>
      <c r="M159" s="163"/>
      <c r="N159" s="164"/>
      <c r="O159" s="164"/>
      <c r="P159" s="165">
        <f>P160+P178</f>
        <v>0</v>
      </c>
      <c r="Q159" s="164"/>
      <c r="R159" s="165">
        <f>R160+R178</f>
        <v>0.10089</v>
      </c>
      <c r="S159" s="164"/>
      <c r="T159" s="166">
        <f>T160+T178</f>
        <v>0</v>
      </c>
      <c r="AR159" s="167" t="s">
        <v>258</v>
      </c>
      <c r="AT159" s="168" t="s">
        <v>69</v>
      </c>
      <c r="AU159" s="168" t="s">
        <v>70</v>
      </c>
      <c r="AY159" s="167" t="s">
        <v>127</v>
      </c>
      <c r="BK159" s="169">
        <f>BK160+BK178</f>
        <v>0</v>
      </c>
    </row>
    <row r="160" spans="2:63" s="12" customFormat="1" ht="22.9" customHeight="1">
      <c r="B160" s="156"/>
      <c r="C160" s="157"/>
      <c r="D160" s="158" t="s">
        <v>69</v>
      </c>
      <c r="E160" s="170" t="s">
        <v>508</v>
      </c>
      <c r="F160" s="170" t="s">
        <v>509</v>
      </c>
      <c r="G160" s="157"/>
      <c r="H160" s="157"/>
      <c r="I160" s="160"/>
      <c r="J160" s="171">
        <f>BK160</f>
        <v>0</v>
      </c>
      <c r="K160" s="157"/>
      <c r="L160" s="162"/>
      <c r="M160" s="163"/>
      <c r="N160" s="164"/>
      <c r="O160" s="164"/>
      <c r="P160" s="165">
        <f>SUM(P161:P177)</f>
        <v>0</v>
      </c>
      <c r="Q160" s="164"/>
      <c r="R160" s="165">
        <f>SUM(R161:R177)</f>
        <v>0.10089</v>
      </c>
      <c r="S160" s="164"/>
      <c r="T160" s="166">
        <f>SUM(T161:T177)</f>
        <v>0</v>
      </c>
      <c r="AR160" s="167" t="s">
        <v>258</v>
      </c>
      <c r="AT160" s="168" t="s">
        <v>69</v>
      </c>
      <c r="AU160" s="168" t="s">
        <v>78</v>
      </c>
      <c r="AY160" s="167" t="s">
        <v>127</v>
      </c>
      <c r="BK160" s="169">
        <f>SUM(BK161:BK177)</f>
        <v>0</v>
      </c>
    </row>
    <row r="161" spans="1:65" s="2" customFormat="1" ht="24.2" customHeight="1">
      <c r="A161" s="33"/>
      <c r="B161" s="34"/>
      <c r="C161" s="191" t="s">
        <v>7</v>
      </c>
      <c r="D161" s="191" t="s">
        <v>163</v>
      </c>
      <c r="E161" s="192" t="s">
        <v>510</v>
      </c>
      <c r="F161" s="193" t="s">
        <v>511</v>
      </c>
      <c r="G161" s="194" t="s">
        <v>236</v>
      </c>
      <c r="H161" s="195">
        <v>19</v>
      </c>
      <c r="I161" s="196"/>
      <c r="J161" s="197">
        <f>ROUND(I161*H161,2)</f>
        <v>0</v>
      </c>
      <c r="K161" s="193" t="s">
        <v>244</v>
      </c>
      <c r="L161" s="38"/>
      <c r="M161" s="198" t="s">
        <v>19</v>
      </c>
      <c r="N161" s="199" t="s">
        <v>41</v>
      </c>
      <c r="O161" s="63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4" t="s">
        <v>206</v>
      </c>
      <c r="AT161" s="184" t="s">
        <v>163</v>
      </c>
      <c r="AU161" s="184" t="s">
        <v>80</v>
      </c>
      <c r="AY161" s="16" t="s">
        <v>127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6" t="s">
        <v>78</v>
      </c>
      <c r="BK161" s="185">
        <f>ROUND(I161*H161,2)</f>
        <v>0</v>
      </c>
      <c r="BL161" s="16" t="s">
        <v>206</v>
      </c>
      <c r="BM161" s="184" t="s">
        <v>512</v>
      </c>
    </row>
    <row r="162" spans="1:47" s="2" customFormat="1" ht="11.25">
      <c r="A162" s="33"/>
      <c r="B162" s="34"/>
      <c r="C162" s="35"/>
      <c r="D162" s="200" t="s">
        <v>246</v>
      </c>
      <c r="E162" s="35"/>
      <c r="F162" s="201" t="s">
        <v>513</v>
      </c>
      <c r="G162" s="35"/>
      <c r="H162" s="35"/>
      <c r="I162" s="188"/>
      <c r="J162" s="35"/>
      <c r="K162" s="35"/>
      <c r="L162" s="38"/>
      <c r="M162" s="189"/>
      <c r="N162" s="190"/>
      <c r="O162" s="63"/>
      <c r="P162" s="63"/>
      <c r="Q162" s="63"/>
      <c r="R162" s="63"/>
      <c r="S162" s="63"/>
      <c r="T162" s="64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246</v>
      </c>
      <c r="AU162" s="16" t="s">
        <v>80</v>
      </c>
    </row>
    <row r="163" spans="1:65" s="2" customFormat="1" ht="16.5" customHeight="1">
      <c r="A163" s="33"/>
      <c r="B163" s="34"/>
      <c r="C163" s="172" t="s">
        <v>158</v>
      </c>
      <c r="D163" s="172" t="s">
        <v>130</v>
      </c>
      <c r="E163" s="173" t="s">
        <v>514</v>
      </c>
      <c r="F163" s="174" t="s">
        <v>515</v>
      </c>
      <c r="G163" s="175" t="s">
        <v>236</v>
      </c>
      <c r="H163" s="176">
        <v>19</v>
      </c>
      <c r="I163" s="177"/>
      <c r="J163" s="178">
        <f>ROUND(I163*H163,2)</f>
        <v>0</v>
      </c>
      <c r="K163" s="174" t="s">
        <v>19</v>
      </c>
      <c r="L163" s="179"/>
      <c r="M163" s="180" t="s">
        <v>19</v>
      </c>
      <c r="N163" s="181" t="s">
        <v>41</v>
      </c>
      <c r="O163" s="63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4" t="s">
        <v>516</v>
      </c>
      <c r="AT163" s="184" t="s">
        <v>130</v>
      </c>
      <c r="AU163" s="184" t="s">
        <v>80</v>
      </c>
      <c r="AY163" s="16" t="s">
        <v>127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6" t="s">
        <v>78</v>
      </c>
      <c r="BK163" s="185">
        <f>ROUND(I163*H163,2)</f>
        <v>0</v>
      </c>
      <c r="BL163" s="16" t="s">
        <v>206</v>
      </c>
      <c r="BM163" s="184" t="s">
        <v>517</v>
      </c>
    </row>
    <row r="164" spans="1:65" s="2" customFormat="1" ht="16.5" customHeight="1">
      <c r="A164" s="33"/>
      <c r="B164" s="34"/>
      <c r="C164" s="191" t="s">
        <v>518</v>
      </c>
      <c r="D164" s="191" t="s">
        <v>163</v>
      </c>
      <c r="E164" s="192" t="s">
        <v>519</v>
      </c>
      <c r="F164" s="193" t="s">
        <v>520</v>
      </c>
      <c r="G164" s="194" t="s">
        <v>362</v>
      </c>
      <c r="H164" s="195">
        <v>67</v>
      </c>
      <c r="I164" s="196"/>
      <c r="J164" s="197">
        <f>ROUND(I164*H164,2)</f>
        <v>0</v>
      </c>
      <c r="K164" s="193" t="s">
        <v>19</v>
      </c>
      <c r="L164" s="38"/>
      <c r="M164" s="198" t="s">
        <v>19</v>
      </c>
      <c r="N164" s="199" t="s">
        <v>41</v>
      </c>
      <c r="O164" s="63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4" t="s">
        <v>206</v>
      </c>
      <c r="AT164" s="184" t="s">
        <v>163</v>
      </c>
      <c r="AU164" s="184" t="s">
        <v>80</v>
      </c>
      <c r="AY164" s="16" t="s">
        <v>127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6" t="s">
        <v>78</v>
      </c>
      <c r="BK164" s="185">
        <f>ROUND(I164*H164,2)</f>
        <v>0</v>
      </c>
      <c r="BL164" s="16" t="s">
        <v>206</v>
      </c>
      <c r="BM164" s="184" t="s">
        <v>521</v>
      </c>
    </row>
    <row r="165" spans="1:65" s="2" customFormat="1" ht="24.2" customHeight="1">
      <c r="A165" s="33"/>
      <c r="B165" s="34"/>
      <c r="C165" s="191" t="s">
        <v>134</v>
      </c>
      <c r="D165" s="191" t="s">
        <v>163</v>
      </c>
      <c r="E165" s="192" t="s">
        <v>522</v>
      </c>
      <c r="F165" s="193" t="s">
        <v>523</v>
      </c>
      <c r="G165" s="194" t="s">
        <v>362</v>
      </c>
      <c r="H165" s="195">
        <v>766</v>
      </c>
      <c r="I165" s="196"/>
      <c r="J165" s="197">
        <f>ROUND(I165*H165,2)</f>
        <v>0</v>
      </c>
      <c r="K165" s="193" t="s">
        <v>244</v>
      </c>
      <c r="L165" s="38"/>
      <c r="M165" s="198" t="s">
        <v>19</v>
      </c>
      <c r="N165" s="199" t="s">
        <v>41</v>
      </c>
      <c r="O165" s="63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4" t="s">
        <v>206</v>
      </c>
      <c r="AT165" s="184" t="s">
        <v>163</v>
      </c>
      <c r="AU165" s="184" t="s">
        <v>80</v>
      </c>
      <c r="AY165" s="16" t="s">
        <v>127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6" t="s">
        <v>78</v>
      </c>
      <c r="BK165" s="185">
        <f>ROUND(I165*H165,2)</f>
        <v>0</v>
      </c>
      <c r="BL165" s="16" t="s">
        <v>206</v>
      </c>
      <c r="BM165" s="184" t="s">
        <v>524</v>
      </c>
    </row>
    <row r="166" spans="1:47" s="2" customFormat="1" ht="11.25">
      <c r="A166" s="33"/>
      <c r="B166" s="34"/>
      <c r="C166" s="35"/>
      <c r="D166" s="200" t="s">
        <v>246</v>
      </c>
      <c r="E166" s="35"/>
      <c r="F166" s="201" t="s">
        <v>525</v>
      </c>
      <c r="G166" s="35"/>
      <c r="H166" s="35"/>
      <c r="I166" s="188"/>
      <c r="J166" s="35"/>
      <c r="K166" s="35"/>
      <c r="L166" s="38"/>
      <c r="M166" s="189"/>
      <c r="N166" s="190"/>
      <c r="O166" s="63"/>
      <c r="P166" s="63"/>
      <c r="Q166" s="63"/>
      <c r="R166" s="63"/>
      <c r="S166" s="63"/>
      <c r="T166" s="64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246</v>
      </c>
      <c r="AU166" s="16" t="s">
        <v>80</v>
      </c>
    </row>
    <row r="167" spans="1:65" s="2" customFormat="1" ht="16.5" customHeight="1">
      <c r="A167" s="33"/>
      <c r="B167" s="34"/>
      <c r="C167" s="172" t="s">
        <v>526</v>
      </c>
      <c r="D167" s="172" t="s">
        <v>130</v>
      </c>
      <c r="E167" s="173" t="s">
        <v>527</v>
      </c>
      <c r="F167" s="174" t="s">
        <v>528</v>
      </c>
      <c r="G167" s="175" t="s">
        <v>362</v>
      </c>
      <c r="H167" s="176">
        <v>766</v>
      </c>
      <c r="I167" s="177"/>
      <c r="J167" s="178">
        <f>ROUND(I167*H167,2)</f>
        <v>0</v>
      </c>
      <c r="K167" s="174" t="s">
        <v>19</v>
      </c>
      <c r="L167" s="179"/>
      <c r="M167" s="180" t="s">
        <v>19</v>
      </c>
      <c r="N167" s="181" t="s">
        <v>41</v>
      </c>
      <c r="O167" s="63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4" t="s">
        <v>516</v>
      </c>
      <c r="AT167" s="184" t="s">
        <v>130</v>
      </c>
      <c r="AU167" s="184" t="s">
        <v>80</v>
      </c>
      <c r="AY167" s="16" t="s">
        <v>127</v>
      </c>
      <c r="BE167" s="185">
        <f>IF(N167="základní",J167,0)</f>
        <v>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6" t="s">
        <v>78</v>
      </c>
      <c r="BK167" s="185">
        <f>ROUND(I167*H167,2)</f>
        <v>0</v>
      </c>
      <c r="BL167" s="16" t="s">
        <v>206</v>
      </c>
      <c r="BM167" s="184" t="s">
        <v>529</v>
      </c>
    </row>
    <row r="168" spans="1:65" s="2" customFormat="1" ht="24.2" customHeight="1">
      <c r="A168" s="33"/>
      <c r="B168" s="34"/>
      <c r="C168" s="172" t="s">
        <v>530</v>
      </c>
      <c r="D168" s="172" t="s">
        <v>130</v>
      </c>
      <c r="E168" s="173" t="s">
        <v>531</v>
      </c>
      <c r="F168" s="174" t="s">
        <v>532</v>
      </c>
      <c r="G168" s="175" t="s">
        <v>362</v>
      </c>
      <c r="H168" s="176">
        <v>127</v>
      </c>
      <c r="I168" s="177"/>
      <c r="J168" s="178">
        <f>ROUND(I168*H168,2)</f>
        <v>0</v>
      </c>
      <c r="K168" s="174" t="s">
        <v>244</v>
      </c>
      <c r="L168" s="179"/>
      <c r="M168" s="180" t="s">
        <v>19</v>
      </c>
      <c r="N168" s="181" t="s">
        <v>41</v>
      </c>
      <c r="O168" s="63"/>
      <c r="P168" s="182">
        <f>O168*H168</f>
        <v>0</v>
      </c>
      <c r="Q168" s="182">
        <v>0.0003</v>
      </c>
      <c r="R168" s="182">
        <f>Q168*H168</f>
        <v>0.038099999999999995</v>
      </c>
      <c r="S168" s="182">
        <v>0</v>
      </c>
      <c r="T168" s="18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4" t="s">
        <v>533</v>
      </c>
      <c r="AT168" s="184" t="s">
        <v>130</v>
      </c>
      <c r="AU168" s="184" t="s">
        <v>80</v>
      </c>
      <c r="AY168" s="16" t="s">
        <v>127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6" t="s">
        <v>78</v>
      </c>
      <c r="BK168" s="185">
        <f>ROUND(I168*H168,2)</f>
        <v>0</v>
      </c>
      <c r="BL168" s="16" t="s">
        <v>533</v>
      </c>
      <c r="BM168" s="184" t="s">
        <v>534</v>
      </c>
    </row>
    <row r="169" spans="1:47" s="2" customFormat="1" ht="11.25">
      <c r="A169" s="33"/>
      <c r="B169" s="34"/>
      <c r="C169" s="35"/>
      <c r="D169" s="200" t="s">
        <v>246</v>
      </c>
      <c r="E169" s="35"/>
      <c r="F169" s="201" t="s">
        <v>535</v>
      </c>
      <c r="G169" s="35"/>
      <c r="H169" s="35"/>
      <c r="I169" s="188"/>
      <c r="J169" s="35"/>
      <c r="K169" s="35"/>
      <c r="L169" s="38"/>
      <c r="M169" s="189"/>
      <c r="N169" s="190"/>
      <c r="O169" s="63"/>
      <c r="P169" s="63"/>
      <c r="Q169" s="63"/>
      <c r="R169" s="63"/>
      <c r="S169" s="63"/>
      <c r="T169" s="64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246</v>
      </c>
      <c r="AU169" s="16" t="s">
        <v>80</v>
      </c>
    </row>
    <row r="170" spans="2:51" s="13" customFormat="1" ht="11.25">
      <c r="B170" s="202"/>
      <c r="C170" s="203"/>
      <c r="D170" s="186" t="s">
        <v>280</v>
      </c>
      <c r="E170" s="203"/>
      <c r="F170" s="205" t="s">
        <v>536</v>
      </c>
      <c r="G170" s="203"/>
      <c r="H170" s="206">
        <v>127</v>
      </c>
      <c r="I170" s="207"/>
      <c r="J170" s="203"/>
      <c r="K170" s="203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280</v>
      </c>
      <c r="AU170" s="212" t="s">
        <v>80</v>
      </c>
      <c r="AV170" s="13" t="s">
        <v>80</v>
      </c>
      <c r="AW170" s="13" t="s">
        <v>4</v>
      </c>
      <c r="AX170" s="13" t="s">
        <v>78</v>
      </c>
      <c r="AY170" s="212" t="s">
        <v>127</v>
      </c>
    </row>
    <row r="171" spans="1:65" s="2" customFormat="1" ht="24.2" customHeight="1">
      <c r="A171" s="33"/>
      <c r="B171" s="34"/>
      <c r="C171" s="172" t="s">
        <v>181</v>
      </c>
      <c r="D171" s="172" t="s">
        <v>130</v>
      </c>
      <c r="E171" s="173" t="s">
        <v>537</v>
      </c>
      <c r="F171" s="174" t="s">
        <v>538</v>
      </c>
      <c r="G171" s="175" t="s">
        <v>362</v>
      </c>
      <c r="H171" s="176">
        <v>23</v>
      </c>
      <c r="I171" s="177"/>
      <c r="J171" s="178">
        <f>ROUND(I171*H171,2)</f>
        <v>0</v>
      </c>
      <c r="K171" s="174" t="s">
        <v>244</v>
      </c>
      <c r="L171" s="179"/>
      <c r="M171" s="180" t="s">
        <v>19</v>
      </c>
      <c r="N171" s="181" t="s">
        <v>41</v>
      </c>
      <c r="O171" s="63"/>
      <c r="P171" s="182">
        <f>O171*H171</f>
        <v>0</v>
      </c>
      <c r="Q171" s="182">
        <v>0.00273</v>
      </c>
      <c r="R171" s="182">
        <f>Q171*H171</f>
        <v>0.06279</v>
      </c>
      <c r="S171" s="182">
        <v>0</v>
      </c>
      <c r="T171" s="18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4" t="s">
        <v>533</v>
      </c>
      <c r="AT171" s="184" t="s">
        <v>130</v>
      </c>
      <c r="AU171" s="184" t="s">
        <v>80</v>
      </c>
      <c r="AY171" s="16" t="s">
        <v>127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6" t="s">
        <v>78</v>
      </c>
      <c r="BK171" s="185">
        <f>ROUND(I171*H171,2)</f>
        <v>0</v>
      </c>
      <c r="BL171" s="16" t="s">
        <v>533</v>
      </c>
      <c r="BM171" s="184" t="s">
        <v>539</v>
      </c>
    </row>
    <row r="172" spans="1:47" s="2" customFormat="1" ht="11.25">
      <c r="A172" s="33"/>
      <c r="B172" s="34"/>
      <c r="C172" s="35"/>
      <c r="D172" s="200" t="s">
        <v>246</v>
      </c>
      <c r="E172" s="35"/>
      <c r="F172" s="201" t="s">
        <v>540</v>
      </c>
      <c r="G172" s="35"/>
      <c r="H172" s="35"/>
      <c r="I172" s="188"/>
      <c r="J172" s="35"/>
      <c r="K172" s="35"/>
      <c r="L172" s="38"/>
      <c r="M172" s="189"/>
      <c r="N172" s="190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246</v>
      </c>
      <c r="AU172" s="16" t="s">
        <v>80</v>
      </c>
    </row>
    <row r="173" spans="2:51" s="13" customFormat="1" ht="11.25">
      <c r="B173" s="202"/>
      <c r="C173" s="203"/>
      <c r="D173" s="186" t="s">
        <v>280</v>
      </c>
      <c r="E173" s="203"/>
      <c r="F173" s="205" t="s">
        <v>541</v>
      </c>
      <c r="G173" s="203"/>
      <c r="H173" s="206">
        <v>23</v>
      </c>
      <c r="I173" s="207"/>
      <c r="J173" s="203"/>
      <c r="K173" s="203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280</v>
      </c>
      <c r="AU173" s="212" t="s">
        <v>80</v>
      </c>
      <c r="AV173" s="13" t="s">
        <v>80</v>
      </c>
      <c r="AW173" s="13" t="s">
        <v>4</v>
      </c>
      <c r="AX173" s="13" t="s">
        <v>78</v>
      </c>
      <c r="AY173" s="212" t="s">
        <v>127</v>
      </c>
    </row>
    <row r="174" spans="1:65" s="2" customFormat="1" ht="24.2" customHeight="1">
      <c r="A174" s="33"/>
      <c r="B174" s="34"/>
      <c r="C174" s="191" t="s">
        <v>155</v>
      </c>
      <c r="D174" s="191" t="s">
        <v>163</v>
      </c>
      <c r="E174" s="192" t="s">
        <v>542</v>
      </c>
      <c r="F174" s="193" t="s">
        <v>543</v>
      </c>
      <c r="G174" s="194" t="s">
        <v>236</v>
      </c>
      <c r="H174" s="195">
        <v>19</v>
      </c>
      <c r="I174" s="196"/>
      <c r="J174" s="197">
        <f>ROUND(I174*H174,2)</f>
        <v>0</v>
      </c>
      <c r="K174" s="193" t="s">
        <v>244</v>
      </c>
      <c r="L174" s="38"/>
      <c r="M174" s="198" t="s">
        <v>19</v>
      </c>
      <c r="N174" s="199" t="s">
        <v>41</v>
      </c>
      <c r="O174" s="63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4" t="s">
        <v>206</v>
      </c>
      <c r="AT174" s="184" t="s">
        <v>163</v>
      </c>
      <c r="AU174" s="184" t="s">
        <v>80</v>
      </c>
      <c r="AY174" s="16" t="s">
        <v>127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6" t="s">
        <v>78</v>
      </c>
      <c r="BK174" s="185">
        <f>ROUND(I174*H174,2)</f>
        <v>0</v>
      </c>
      <c r="BL174" s="16" t="s">
        <v>206</v>
      </c>
      <c r="BM174" s="184" t="s">
        <v>544</v>
      </c>
    </row>
    <row r="175" spans="1:47" s="2" customFormat="1" ht="11.25">
      <c r="A175" s="33"/>
      <c r="B175" s="34"/>
      <c r="C175" s="35"/>
      <c r="D175" s="200" t="s">
        <v>246</v>
      </c>
      <c r="E175" s="35"/>
      <c r="F175" s="201" t="s">
        <v>545</v>
      </c>
      <c r="G175" s="35"/>
      <c r="H175" s="35"/>
      <c r="I175" s="188"/>
      <c r="J175" s="35"/>
      <c r="K175" s="35"/>
      <c r="L175" s="38"/>
      <c r="M175" s="189"/>
      <c r="N175" s="190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246</v>
      </c>
      <c r="AU175" s="16" t="s">
        <v>80</v>
      </c>
    </row>
    <row r="176" spans="1:65" s="2" customFormat="1" ht="24.2" customHeight="1">
      <c r="A176" s="33"/>
      <c r="B176" s="34"/>
      <c r="C176" s="191" t="s">
        <v>183</v>
      </c>
      <c r="D176" s="191" t="s">
        <v>163</v>
      </c>
      <c r="E176" s="192" t="s">
        <v>546</v>
      </c>
      <c r="F176" s="193" t="s">
        <v>547</v>
      </c>
      <c r="G176" s="194" t="s">
        <v>362</v>
      </c>
      <c r="H176" s="195">
        <v>150</v>
      </c>
      <c r="I176" s="196"/>
      <c r="J176" s="197">
        <f>ROUND(I176*H176,2)</f>
        <v>0</v>
      </c>
      <c r="K176" s="193" t="s">
        <v>244</v>
      </c>
      <c r="L176" s="38"/>
      <c r="M176" s="198" t="s">
        <v>19</v>
      </c>
      <c r="N176" s="199" t="s">
        <v>41</v>
      </c>
      <c r="O176" s="63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4" t="s">
        <v>206</v>
      </c>
      <c r="AT176" s="184" t="s">
        <v>163</v>
      </c>
      <c r="AU176" s="184" t="s">
        <v>80</v>
      </c>
      <c r="AY176" s="16" t="s">
        <v>127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6" t="s">
        <v>78</v>
      </c>
      <c r="BK176" s="185">
        <f>ROUND(I176*H176,2)</f>
        <v>0</v>
      </c>
      <c r="BL176" s="16" t="s">
        <v>206</v>
      </c>
      <c r="BM176" s="184" t="s">
        <v>548</v>
      </c>
    </row>
    <row r="177" spans="1:47" s="2" customFormat="1" ht="11.25">
      <c r="A177" s="33"/>
      <c r="B177" s="34"/>
      <c r="C177" s="35"/>
      <c r="D177" s="200" t="s">
        <v>246</v>
      </c>
      <c r="E177" s="35"/>
      <c r="F177" s="201" t="s">
        <v>549</v>
      </c>
      <c r="G177" s="35"/>
      <c r="H177" s="35"/>
      <c r="I177" s="188"/>
      <c r="J177" s="35"/>
      <c r="K177" s="35"/>
      <c r="L177" s="38"/>
      <c r="M177" s="189"/>
      <c r="N177" s="190"/>
      <c r="O177" s="63"/>
      <c r="P177" s="63"/>
      <c r="Q177" s="63"/>
      <c r="R177" s="63"/>
      <c r="S177" s="63"/>
      <c r="T177" s="64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246</v>
      </c>
      <c r="AU177" s="16" t="s">
        <v>80</v>
      </c>
    </row>
    <row r="178" spans="2:63" s="12" customFormat="1" ht="22.9" customHeight="1">
      <c r="B178" s="156"/>
      <c r="C178" s="157"/>
      <c r="D178" s="158" t="s">
        <v>69</v>
      </c>
      <c r="E178" s="170" t="s">
        <v>550</v>
      </c>
      <c r="F178" s="170" t="s">
        <v>551</v>
      </c>
      <c r="G178" s="157"/>
      <c r="H178" s="157"/>
      <c r="I178" s="160"/>
      <c r="J178" s="171">
        <f>BK178</f>
        <v>0</v>
      </c>
      <c r="K178" s="157"/>
      <c r="L178" s="162"/>
      <c r="M178" s="163"/>
      <c r="N178" s="164"/>
      <c r="O178" s="164"/>
      <c r="P178" s="165">
        <f>SUM(P179:P182)</f>
        <v>0</v>
      </c>
      <c r="Q178" s="164"/>
      <c r="R178" s="165">
        <f>SUM(R179:R182)</f>
        <v>0</v>
      </c>
      <c r="S178" s="164"/>
      <c r="T178" s="166">
        <f>SUM(T179:T182)</f>
        <v>0</v>
      </c>
      <c r="AR178" s="167" t="s">
        <v>258</v>
      </c>
      <c r="AT178" s="168" t="s">
        <v>69</v>
      </c>
      <c r="AU178" s="168" t="s">
        <v>78</v>
      </c>
      <c r="AY178" s="167" t="s">
        <v>127</v>
      </c>
      <c r="BK178" s="169">
        <f>SUM(BK179:BK182)</f>
        <v>0</v>
      </c>
    </row>
    <row r="179" spans="1:65" s="2" customFormat="1" ht="37.9" customHeight="1">
      <c r="A179" s="33"/>
      <c r="B179" s="34"/>
      <c r="C179" s="191" t="s">
        <v>552</v>
      </c>
      <c r="D179" s="191" t="s">
        <v>163</v>
      </c>
      <c r="E179" s="192" t="s">
        <v>553</v>
      </c>
      <c r="F179" s="193" t="s">
        <v>554</v>
      </c>
      <c r="G179" s="194" t="s">
        <v>362</v>
      </c>
      <c r="H179" s="195">
        <v>481</v>
      </c>
      <c r="I179" s="196"/>
      <c r="J179" s="197">
        <f>ROUND(I179*H179,2)</f>
        <v>0</v>
      </c>
      <c r="K179" s="193" t="s">
        <v>244</v>
      </c>
      <c r="L179" s="38"/>
      <c r="M179" s="198" t="s">
        <v>19</v>
      </c>
      <c r="N179" s="199" t="s">
        <v>41</v>
      </c>
      <c r="O179" s="63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4" t="s">
        <v>206</v>
      </c>
      <c r="AT179" s="184" t="s">
        <v>163</v>
      </c>
      <c r="AU179" s="184" t="s">
        <v>80</v>
      </c>
      <c r="AY179" s="16" t="s">
        <v>127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6" t="s">
        <v>78</v>
      </c>
      <c r="BK179" s="185">
        <f>ROUND(I179*H179,2)</f>
        <v>0</v>
      </c>
      <c r="BL179" s="16" t="s">
        <v>206</v>
      </c>
      <c r="BM179" s="184" t="s">
        <v>555</v>
      </c>
    </row>
    <row r="180" spans="1:47" s="2" customFormat="1" ht="11.25">
      <c r="A180" s="33"/>
      <c r="B180" s="34"/>
      <c r="C180" s="35"/>
      <c r="D180" s="200" t="s">
        <v>246</v>
      </c>
      <c r="E180" s="35"/>
      <c r="F180" s="201" t="s">
        <v>556</v>
      </c>
      <c r="G180" s="35"/>
      <c r="H180" s="35"/>
      <c r="I180" s="188"/>
      <c r="J180" s="35"/>
      <c r="K180" s="35"/>
      <c r="L180" s="38"/>
      <c r="M180" s="189"/>
      <c r="N180" s="190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246</v>
      </c>
      <c r="AU180" s="16" t="s">
        <v>80</v>
      </c>
    </row>
    <row r="181" spans="1:65" s="2" customFormat="1" ht="16.5" customHeight="1">
      <c r="A181" s="33"/>
      <c r="B181" s="34"/>
      <c r="C181" s="172" t="s">
        <v>173</v>
      </c>
      <c r="D181" s="172" t="s">
        <v>130</v>
      </c>
      <c r="E181" s="173" t="s">
        <v>557</v>
      </c>
      <c r="F181" s="174" t="s">
        <v>558</v>
      </c>
      <c r="G181" s="175" t="s">
        <v>362</v>
      </c>
      <c r="H181" s="176">
        <v>443</v>
      </c>
      <c r="I181" s="177"/>
      <c r="J181" s="178">
        <f>ROUND(I181*H181,2)</f>
        <v>0</v>
      </c>
      <c r="K181" s="174" t="s">
        <v>19</v>
      </c>
      <c r="L181" s="179"/>
      <c r="M181" s="180" t="s">
        <v>19</v>
      </c>
      <c r="N181" s="181" t="s">
        <v>41</v>
      </c>
      <c r="O181" s="63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4" t="s">
        <v>516</v>
      </c>
      <c r="AT181" s="184" t="s">
        <v>130</v>
      </c>
      <c r="AU181" s="184" t="s">
        <v>80</v>
      </c>
      <c r="AY181" s="16" t="s">
        <v>127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6" t="s">
        <v>78</v>
      </c>
      <c r="BK181" s="185">
        <f>ROUND(I181*H181,2)</f>
        <v>0</v>
      </c>
      <c r="BL181" s="16" t="s">
        <v>206</v>
      </c>
      <c r="BM181" s="184" t="s">
        <v>559</v>
      </c>
    </row>
    <row r="182" spans="1:65" s="2" customFormat="1" ht="16.5" customHeight="1">
      <c r="A182" s="33"/>
      <c r="B182" s="34"/>
      <c r="C182" s="172" t="s">
        <v>560</v>
      </c>
      <c r="D182" s="172" t="s">
        <v>130</v>
      </c>
      <c r="E182" s="173" t="s">
        <v>561</v>
      </c>
      <c r="F182" s="174" t="s">
        <v>562</v>
      </c>
      <c r="G182" s="175" t="s">
        <v>362</v>
      </c>
      <c r="H182" s="176">
        <v>38</v>
      </c>
      <c r="I182" s="177"/>
      <c r="J182" s="178">
        <f>ROUND(I182*H182,2)</f>
        <v>0</v>
      </c>
      <c r="K182" s="174" t="s">
        <v>19</v>
      </c>
      <c r="L182" s="179"/>
      <c r="M182" s="218" t="s">
        <v>19</v>
      </c>
      <c r="N182" s="219" t="s">
        <v>41</v>
      </c>
      <c r="O182" s="215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4" t="s">
        <v>516</v>
      </c>
      <c r="AT182" s="184" t="s">
        <v>130</v>
      </c>
      <c r="AU182" s="184" t="s">
        <v>80</v>
      </c>
      <c r="AY182" s="16" t="s">
        <v>127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6" t="s">
        <v>78</v>
      </c>
      <c r="BK182" s="185">
        <f>ROUND(I182*H182,2)</f>
        <v>0</v>
      </c>
      <c r="BL182" s="16" t="s">
        <v>206</v>
      </c>
      <c r="BM182" s="184" t="s">
        <v>563</v>
      </c>
    </row>
    <row r="183" spans="1:31" s="2" customFormat="1" ht="6.95" customHeight="1">
      <c r="A183" s="33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38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sheetProtection algorithmName="SHA-512" hashValue="vt8apr4m16yl35TNeTLiTsZjwCPzL7kThqIHkWmAykC6H7lBXzh44n982tmifLAFPrJe+o43aeQyHcxxuA9YvQ==" saltValue="EAHTxmEKkGpDkoN1y1pGvuMv9xdNg7GWTjbaZ58x6lmwgRChSk/Y9I5DtO/y0VrIVFpisz8Y/eAnZtdnRe+qEg==" spinCount="100000" sheet="1" objects="1" scenarios="1" formatColumns="0" formatRows="0" autoFilter="0"/>
  <autoFilter ref="C87:K18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611325222"/>
    <hyperlink ref="F94" r:id="rId2" display="https://podminky.urs.cz/item/CS_URS_2021_02/612325222"/>
    <hyperlink ref="F96" r:id="rId3" display="https://podminky.urs.cz/item/CS_URS_2021_02/619991001"/>
    <hyperlink ref="F98" r:id="rId4" display="https://podminky.urs.cz/item/CS_URS_2021_02/619991011"/>
    <hyperlink ref="F101" r:id="rId5" display="https://podminky.urs.cz/item/CS_URS_2021_02/971052231"/>
    <hyperlink ref="F104" r:id="rId6" display="https://podminky.urs.cz/item/CS_URS_2021_02/997013213"/>
    <hyperlink ref="F106" r:id="rId7" display="https://podminky.urs.cz/item/CS_URS_2021_02/997013501"/>
    <hyperlink ref="F108" r:id="rId8" display="https://podminky.urs.cz/item/CS_URS_2021_02/997013509"/>
    <hyperlink ref="F111" r:id="rId9" display="https://podminky.urs.cz/item/CS_URS_2021_02/997013602"/>
    <hyperlink ref="F120" r:id="rId10" display="https://podminky.urs.cz/item/CS_URS_2021_02/741110302"/>
    <hyperlink ref="F122" r:id="rId11" display="https://podminky.urs.cz/item/CS_URS_2021_02/34571362"/>
    <hyperlink ref="F125" r:id="rId12" display="https://podminky.urs.cz/item/CS_URS_2021_02/741110511"/>
    <hyperlink ref="F127" r:id="rId13" display="https://podminky.urs.cz/item/CS_URS_2021_02/34571011"/>
    <hyperlink ref="F130" r:id="rId14" display="https://podminky.urs.cz/item/CS_URS_2021_02/741110511"/>
    <hyperlink ref="F132" r:id="rId15" display="https://podminky.urs.cz/item/CS_URS_2021_02/34571011"/>
    <hyperlink ref="F135" r:id="rId16" display="https://podminky.urs.cz/item/CS_URS_2021_02/741110512"/>
    <hyperlink ref="F137" r:id="rId17" display="https://podminky.urs.cz/item/CS_URS_2021_02/34571217"/>
    <hyperlink ref="F140" r:id="rId18" display="https://podminky.urs.cz/item/CS_URS_2021_02/741112022"/>
    <hyperlink ref="F142" r:id="rId19" display="https://podminky.urs.cz/item/CS_URS_2021_02/34571483"/>
    <hyperlink ref="F144" r:id="rId20" display="https://podminky.urs.cz/item/CS_URS_2021_02/741124703"/>
    <hyperlink ref="F146" r:id="rId21" display="https://podminky.urs.cz/item/CS_URS_2021_02/34143174"/>
    <hyperlink ref="F149" r:id="rId22" display="https://podminky.urs.cz/item/CS_URS_2021_02/741130004"/>
    <hyperlink ref="F151" r:id="rId23" display="https://podminky.urs.cz/item/CS_URS_2021_02/741210002"/>
    <hyperlink ref="F154" r:id="rId24" display="https://podminky.urs.cz/item/CS_URS_2021_02/741231012"/>
    <hyperlink ref="F157" r:id="rId25" display="https://podminky.urs.cz/item/CS_URS_2021_02/741910401"/>
    <hyperlink ref="F162" r:id="rId26" display="https://podminky.urs.cz/item/CS_URS_2021_02/210203403"/>
    <hyperlink ref="F166" r:id="rId27" display="https://podminky.urs.cz/item/CS_URS_2021_02/210812011"/>
    <hyperlink ref="F169" r:id="rId28" display="https://podminky.urs.cz/item/CS_URS_2021_02/34111261"/>
    <hyperlink ref="F172" r:id="rId29" display="https://podminky.urs.cz/item/CS_URS_2021_02/34111269"/>
    <hyperlink ref="F175" r:id="rId30" display="https://podminky.urs.cz/item/CS_URS_2021_02/218203403"/>
    <hyperlink ref="F177" r:id="rId31" display="https://podminky.urs.cz/item/CS_URS_2021_02/741122214"/>
    <hyperlink ref="F180" r:id="rId32" display="https://podminky.urs.cz/item/CS_URS_2021_02/22027032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6" t="s">
        <v>92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2:46" s="1" customFormat="1" ht="24.95" customHeight="1">
      <c r="B4" s="19"/>
      <c r="D4" s="102" t="s">
        <v>93</v>
      </c>
      <c r="L4" s="19"/>
      <c r="M4" s="103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6.5" customHeight="1">
      <c r="B7" s="19"/>
      <c r="E7" s="343" t="str">
        <f>'Rekapitulace stavby'!K6</f>
        <v>Ohlomouc hl.n. VB - klimatizace pracoviště CTD</v>
      </c>
      <c r="F7" s="344"/>
      <c r="G7" s="344"/>
      <c r="H7" s="344"/>
      <c r="L7" s="19"/>
    </row>
    <row r="8" spans="1:31" s="2" customFormat="1" ht="12" customHeight="1">
      <c r="A8" s="33"/>
      <c r="B8" s="38"/>
      <c r="C8" s="33"/>
      <c r="D8" s="104" t="s">
        <v>94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45" t="s">
        <v>564</v>
      </c>
      <c r="F9" s="346"/>
      <c r="G9" s="346"/>
      <c r="H9" s="346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>
        <f>'Rekapitulace stavby'!AN8</f>
        <v>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24</v>
      </c>
      <c r="E14" s="33"/>
      <c r="F14" s="33"/>
      <c r="G14" s="33"/>
      <c r="H14" s="33"/>
      <c r="I14" s="104" t="s">
        <v>25</v>
      </c>
      <c r="J14" s="106" t="str">
        <f>IF('Rekapitulace stavby'!AN10="","",'Rekapitulace stavby'!AN10)</f>
        <v/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tr">
        <f>IF('Rekapitulace stavby'!E11="","",'Rekapitulace stavby'!E11)</f>
        <v xml:space="preserve"> </v>
      </c>
      <c r="F15" s="33"/>
      <c r="G15" s="33"/>
      <c r="H15" s="33"/>
      <c r="I15" s="104" t="s">
        <v>27</v>
      </c>
      <c r="J15" s="106" t="str">
        <f>IF('Rekapitulace stavby'!AN11="","",'Rekapitulace stavby'!AN11)</f>
        <v/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47" t="str">
        <f>'Rekapitulace stavby'!E14</f>
        <v>Vyplň údaj</v>
      </c>
      <c r="F18" s="348"/>
      <c r="G18" s="348"/>
      <c r="H18" s="348"/>
      <c r="I18" s="104" t="s">
        <v>27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30</v>
      </c>
      <c r="E20" s="33"/>
      <c r="F20" s="33"/>
      <c r="G20" s="33"/>
      <c r="H20" s="33"/>
      <c r="I20" s="104" t="s">
        <v>25</v>
      </c>
      <c r="J20" s="106" t="str">
        <f>IF('Rekapitulace stavby'!AN16="","",'Rekapitulace stavby'!AN16)</f>
        <v/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tr">
        <f>IF('Rekapitulace stavby'!E17="","",'Rekapitulace stavby'!E17)</f>
        <v xml:space="preserve"> </v>
      </c>
      <c r="F21" s="33"/>
      <c r="G21" s="33"/>
      <c r="H21" s="33"/>
      <c r="I21" s="104" t="s">
        <v>27</v>
      </c>
      <c r="J21" s="106" t="str">
        <f>IF('Rekapitulace stavby'!AN17="","",'Rekapitulace stavby'!AN17)</f>
      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32</v>
      </c>
      <c r="E23" s="33"/>
      <c r="F23" s="33"/>
      <c r="G23" s="33"/>
      <c r="H23" s="33"/>
      <c r="I23" s="104" t="s">
        <v>25</v>
      </c>
      <c r="J23" s="106" t="s">
        <v>19</v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">
        <v>33</v>
      </c>
      <c r="F24" s="33"/>
      <c r="G24" s="33"/>
      <c r="H24" s="33"/>
      <c r="I24" s="104" t="s">
        <v>27</v>
      </c>
      <c r="J24" s="106" t="s">
        <v>19</v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34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8"/>
      <c r="B27" s="109"/>
      <c r="C27" s="108"/>
      <c r="D27" s="108"/>
      <c r="E27" s="349" t="s">
        <v>19</v>
      </c>
      <c r="F27" s="349"/>
      <c r="G27" s="349"/>
      <c r="H27" s="349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36</v>
      </c>
      <c r="E30" s="33"/>
      <c r="F30" s="33"/>
      <c r="G30" s="33"/>
      <c r="H30" s="33"/>
      <c r="I30" s="33"/>
      <c r="J30" s="113">
        <f>ROUND(J83,2)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4" t="s">
        <v>38</v>
      </c>
      <c r="G32" s="33"/>
      <c r="H32" s="33"/>
      <c r="I32" s="114" t="s">
        <v>37</v>
      </c>
      <c r="J32" s="114" t="s">
        <v>39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5" t="s">
        <v>40</v>
      </c>
      <c r="E33" s="104" t="s">
        <v>41</v>
      </c>
      <c r="F33" s="116">
        <f>ROUND((SUM(BE83:BE96)),2)</f>
        <v>0</v>
      </c>
      <c r="G33" s="33"/>
      <c r="H33" s="33"/>
      <c r="I33" s="117">
        <v>0.21</v>
      </c>
      <c r="J33" s="116">
        <f>ROUND(((SUM(BE83:BE96))*I33),2)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4" t="s">
        <v>42</v>
      </c>
      <c r="F34" s="116">
        <f>ROUND((SUM(BF83:BF96)),2)</f>
        <v>0</v>
      </c>
      <c r="G34" s="33"/>
      <c r="H34" s="33"/>
      <c r="I34" s="117">
        <v>0.15</v>
      </c>
      <c r="J34" s="116">
        <f>ROUND(((SUM(BF83:BF96))*I34),2)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4" t="s">
        <v>43</v>
      </c>
      <c r="F35" s="116">
        <f>ROUND((SUM(BG83:BG96)),2)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4" t="s">
        <v>44</v>
      </c>
      <c r="F36" s="116">
        <f>ROUND((SUM(BH83:BH96)),2)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4" t="s">
        <v>45</v>
      </c>
      <c r="F37" s="116">
        <f>ROUND((SUM(BI83:BI96)),2)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46</v>
      </c>
      <c r="E39" s="120"/>
      <c r="F39" s="120"/>
      <c r="G39" s="121" t="s">
        <v>47</v>
      </c>
      <c r="H39" s="122" t="s">
        <v>48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50" t="str">
        <f>E7</f>
        <v>Ohlomouc hl.n. VB - klimatizace pracoviště CTD</v>
      </c>
      <c r="F48" s="351"/>
      <c r="G48" s="351"/>
      <c r="H48" s="351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94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3" t="str">
        <f>E9</f>
        <v>Objekt5 - VRN</v>
      </c>
      <c r="F50" s="352"/>
      <c r="G50" s="352"/>
      <c r="H50" s="352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Olomouc</v>
      </c>
      <c r="G52" s="35"/>
      <c r="H52" s="35"/>
      <c r="I52" s="28" t="s">
        <v>23</v>
      </c>
      <c r="J52" s="58">
        <f>IF(J12="","",J12)</f>
        <v>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Turek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97</v>
      </c>
      <c r="D57" s="130"/>
      <c r="E57" s="130"/>
      <c r="F57" s="130"/>
      <c r="G57" s="130"/>
      <c r="H57" s="130"/>
      <c r="I57" s="130"/>
      <c r="J57" s="131" t="s">
        <v>98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68</v>
      </c>
      <c r="D59" s="35"/>
      <c r="E59" s="35"/>
      <c r="F59" s="35"/>
      <c r="G59" s="35"/>
      <c r="H59" s="35"/>
      <c r="I59" s="35"/>
      <c r="J59" s="76">
        <f>J83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99</v>
      </c>
    </row>
    <row r="60" spans="2:12" s="9" customFormat="1" ht="24.95" customHeight="1">
      <c r="B60" s="133"/>
      <c r="C60" s="134"/>
      <c r="D60" s="135" t="s">
        <v>565</v>
      </c>
      <c r="E60" s="136"/>
      <c r="F60" s="136"/>
      <c r="G60" s="136"/>
      <c r="H60" s="136"/>
      <c r="I60" s="136"/>
      <c r="J60" s="137">
        <f>J84</f>
        <v>0</v>
      </c>
      <c r="K60" s="134"/>
      <c r="L60" s="138"/>
    </row>
    <row r="61" spans="2:12" s="9" customFormat="1" ht="24.95" customHeight="1">
      <c r="B61" s="133"/>
      <c r="C61" s="134"/>
      <c r="D61" s="135" t="s">
        <v>566</v>
      </c>
      <c r="E61" s="136"/>
      <c r="F61" s="136"/>
      <c r="G61" s="136"/>
      <c r="H61" s="136"/>
      <c r="I61" s="136"/>
      <c r="J61" s="137">
        <f>J88</f>
        <v>0</v>
      </c>
      <c r="K61" s="134"/>
      <c r="L61" s="138"/>
    </row>
    <row r="62" spans="2:12" s="10" customFormat="1" ht="19.9" customHeight="1">
      <c r="B62" s="139"/>
      <c r="C62" s="140"/>
      <c r="D62" s="141" t="s">
        <v>567</v>
      </c>
      <c r="E62" s="142"/>
      <c r="F62" s="142"/>
      <c r="G62" s="142"/>
      <c r="H62" s="142"/>
      <c r="I62" s="142"/>
      <c r="J62" s="143">
        <f>J89</f>
        <v>0</v>
      </c>
      <c r="K62" s="140"/>
      <c r="L62" s="144"/>
    </row>
    <row r="63" spans="2:12" s="10" customFormat="1" ht="19.9" customHeight="1">
      <c r="B63" s="139"/>
      <c r="C63" s="140"/>
      <c r="D63" s="141" t="s">
        <v>568</v>
      </c>
      <c r="E63" s="142"/>
      <c r="F63" s="142"/>
      <c r="G63" s="142"/>
      <c r="H63" s="142"/>
      <c r="I63" s="142"/>
      <c r="J63" s="143">
        <f>J92</f>
        <v>0</v>
      </c>
      <c r="K63" s="140"/>
      <c r="L63" s="144"/>
    </row>
    <row r="64" spans="1:31" s="2" customFormat="1" ht="21.75" customHeight="1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105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105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112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16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5"/>
      <c r="D73" s="35"/>
      <c r="E73" s="350" t="str">
        <f>E7</f>
        <v>Ohlomouc hl.n. VB - klimatizace pracoviště CTD</v>
      </c>
      <c r="F73" s="351"/>
      <c r="G73" s="351"/>
      <c r="H73" s="351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94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5"/>
      <c r="D75" s="35"/>
      <c r="E75" s="303" t="str">
        <f>E9</f>
        <v>Objekt5 - VRN</v>
      </c>
      <c r="F75" s="352"/>
      <c r="G75" s="352"/>
      <c r="H75" s="352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21</v>
      </c>
      <c r="D77" s="35"/>
      <c r="E77" s="35"/>
      <c r="F77" s="26" t="str">
        <f>F12</f>
        <v>Olomouc</v>
      </c>
      <c r="G77" s="35"/>
      <c r="H77" s="35"/>
      <c r="I77" s="28" t="s">
        <v>23</v>
      </c>
      <c r="J77" s="58">
        <f>IF(J12="","",J12)</f>
        <v>0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24</v>
      </c>
      <c r="D79" s="35"/>
      <c r="E79" s="35"/>
      <c r="F79" s="26" t="str">
        <f>E15</f>
        <v xml:space="preserve"> </v>
      </c>
      <c r="G79" s="35"/>
      <c r="H79" s="35"/>
      <c r="I79" s="28" t="s">
        <v>30</v>
      </c>
      <c r="J79" s="31" t="str">
        <f>E21</f>
        <v xml:space="preserve"> </v>
      </c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28</v>
      </c>
      <c r="D80" s="35"/>
      <c r="E80" s="35"/>
      <c r="F80" s="26" t="str">
        <f>IF(E18="","",E18)</f>
        <v>Vyplň údaj</v>
      </c>
      <c r="G80" s="35"/>
      <c r="H80" s="35"/>
      <c r="I80" s="28" t="s">
        <v>32</v>
      </c>
      <c r="J80" s="31" t="str">
        <f>E24</f>
        <v>Turek</v>
      </c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45"/>
      <c r="B82" s="146"/>
      <c r="C82" s="147" t="s">
        <v>113</v>
      </c>
      <c r="D82" s="148" t="s">
        <v>55</v>
      </c>
      <c r="E82" s="148" t="s">
        <v>51</v>
      </c>
      <c r="F82" s="148" t="s">
        <v>52</v>
      </c>
      <c r="G82" s="148" t="s">
        <v>114</v>
      </c>
      <c r="H82" s="148" t="s">
        <v>115</v>
      </c>
      <c r="I82" s="148" t="s">
        <v>116</v>
      </c>
      <c r="J82" s="148" t="s">
        <v>98</v>
      </c>
      <c r="K82" s="149" t="s">
        <v>117</v>
      </c>
      <c r="L82" s="150"/>
      <c r="M82" s="67" t="s">
        <v>19</v>
      </c>
      <c r="N82" s="68" t="s">
        <v>40</v>
      </c>
      <c r="O82" s="68" t="s">
        <v>118</v>
      </c>
      <c r="P82" s="68" t="s">
        <v>119</v>
      </c>
      <c r="Q82" s="68" t="s">
        <v>120</v>
      </c>
      <c r="R82" s="68" t="s">
        <v>121</v>
      </c>
      <c r="S82" s="68" t="s">
        <v>122</v>
      </c>
      <c r="T82" s="69" t="s">
        <v>123</v>
      </c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</row>
    <row r="83" spans="1:63" s="2" customFormat="1" ht="22.9" customHeight="1">
      <c r="A83" s="33"/>
      <c r="B83" s="34"/>
      <c r="C83" s="74" t="s">
        <v>124</v>
      </c>
      <c r="D83" s="35"/>
      <c r="E83" s="35"/>
      <c r="F83" s="35"/>
      <c r="G83" s="35"/>
      <c r="H83" s="35"/>
      <c r="I83" s="35"/>
      <c r="J83" s="151">
        <f>BK83</f>
        <v>0</v>
      </c>
      <c r="K83" s="35"/>
      <c r="L83" s="38"/>
      <c r="M83" s="70"/>
      <c r="N83" s="152"/>
      <c r="O83" s="71"/>
      <c r="P83" s="153">
        <f>P84+P88</f>
        <v>0</v>
      </c>
      <c r="Q83" s="71"/>
      <c r="R83" s="153">
        <f>R84+R88</f>
        <v>0</v>
      </c>
      <c r="S83" s="71"/>
      <c r="T83" s="154">
        <f>T84+T88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69</v>
      </c>
      <c r="AU83" s="16" t="s">
        <v>99</v>
      </c>
      <c r="BK83" s="155">
        <f>BK84+BK88</f>
        <v>0</v>
      </c>
    </row>
    <row r="84" spans="2:63" s="12" customFormat="1" ht="25.9" customHeight="1">
      <c r="B84" s="156"/>
      <c r="C84" s="157"/>
      <c r="D84" s="158" t="s">
        <v>69</v>
      </c>
      <c r="E84" s="159" t="s">
        <v>569</v>
      </c>
      <c r="F84" s="159" t="s">
        <v>570</v>
      </c>
      <c r="G84" s="157"/>
      <c r="H84" s="157"/>
      <c r="I84" s="160"/>
      <c r="J84" s="161">
        <f>BK84</f>
        <v>0</v>
      </c>
      <c r="K84" s="157"/>
      <c r="L84" s="162"/>
      <c r="M84" s="163"/>
      <c r="N84" s="164"/>
      <c r="O84" s="164"/>
      <c r="P84" s="165">
        <f>SUM(P85:P87)</f>
        <v>0</v>
      </c>
      <c r="Q84" s="164"/>
      <c r="R84" s="165">
        <f>SUM(R85:R87)</f>
        <v>0</v>
      </c>
      <c r="S84" s="164"/>
      <c r="T84" s="166">
        <f>SUM(T85:T87)</f>
        <v>0</v>
      </c>
      <c r="AR84" s="167" t="s">
        <v>215</v>
      </c>
      <c r="AT84" s="168" t="s">
        <v>69</v>
      </c>
      <c r="AU84" s="168" t="s">
        <v>70</v>
      </c>
      <c r="AY84" s="167" t="s">
        <v>127</v>
      </c>
      <c r="BK84" s="169">
        <f>SUM(BK85:BK87)</f>
        <v>0</v>
      </c>
    </row>
    <row r="85" spans="1:65" s="2" customFormat="1" ht="16.5" customHeight="1">
      <c r="A85" s="33"/>
      <c r="B85" s="34"/>
      <c r="C85" s="191" t="s">
        <v>78</v>
      </c>
      <c r="D85" s="191" t="s">
        <v>163</v>
      </c>
      <c r="E85" s="192" t="s">
        <v>571</v>
      </c>
      <c r="F85" s="193" t="s">
        <v>572</v>
      </c>
      <c r="G85" s="194" t="s">
        <v>573</v>
      </c>
      <c r="H85" s="195">
        <v>30</v>
      </c>
      <c r="I85" s="196"/>
      <c r="J85" s="197">
        <f>ROUND(I85*H85,2)</f>
        <v>0</v>
      </c>
      <c r="K85" s="193" t="s">
        <v>244</v>
      </c>
      <c r="L85" s="38"/>
      <c r="M85" s="198" t="s">
        <v>19</v>
      </c>
      <c r="N85" s="199" t="s">
        <v>41</v>
      </c>
      <c r="O85" s="63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84" t="s">
        <v>574</v>
      </c>
      <c r="AT85" s="184" t="s">
        <v>163</v>
      </c>
      <c r="AU85" s="184" t="s">
        <v>78</v>
      </c>
      <c r="AY85" s="16" t="s">
        <v>127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16" t="s">
        <v>78</v>
      </c>
      <c r="BK85" s="185">
        <f>ROUND(I85*H85,2)</f>
        <v>0</v>
      </c>
      <c r="BL85" s="16" t="s">
        <v>574</v>
      </c>
      <c r="BM85" s="184" t="s">
        <v>575</v>
      </c>
    </row>
    <row r="86" spans="1:47" s="2" customFormat="1" ht="11.25">
      <c r="A86" s="33"/>
      <c r="B86" s="34"/>
      <c r="C86" s="35"/>
      <c r="D86" s="200" t="s">
        <v>246</v>
      </c>
      <c r="E86" s="35"/>
      <c r="F86" s="201" t="s">
        <v>576</v>
      </c>
      <c r="G86" s="35"/>
      <c r="H86" s="35"/>
      <c r="I86" s="188"/>
      <c r="J86" s="35"/>
      <c r="K86" s="35"/>
      <c r="L86" s="38"/>
      <c r="M86" s="189"/>
      <c r="N86" s="190"/>
      <c r="O86" s="63"/>
      <c r="P86" s="63"/>
      <c r="Q86" s="63"/>
      <c r="R86" s="63"/>
      <c r="S86" s="63"/>
      <c r="T86" s="64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246</v>
      </c>
      <c r="AU86" s="16" t="s">
        <v>78</v>
      </c>
    </row>
    <row r="87" spans="1:47" s="2" customFormat="1" ht="19.5">
      <c r="A87" s="33"/>
      <c r="B87" s="34"/>
      <c r="C87" s="35"/>
      <c r="D87" s="186" t="s">
        <v>137</v>
      </c>
      <c r="E87" s="35"/>
      <c r="F87" s="187" t="s">
        <v>577</v>
      </c>
      <c r="G87" s="35"/>
      <c r="H87" s="35"/>
      <c r="I87" s="188"/>
      <c r="J87" s="35"/>
      <c r="K87" s="35"/>
      <c r="L87" s="38"/>
      <c r="M87" s="189"/>
      <c r="N87" s="190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137</v>
      </c>
      <c r="AU87" s="16" t="s">
        <v>78</v>
      </c>
    </row>
    <row r="88" spans="2:63" s="12" customFormat="1" ht="25.9" customHeight="1">
      <c r="B88" s="156"/>
      <c r="C88" s="157"/>
      <c r="D88" s="158" t="s">
        <v>69</v>
      </c>
      <c r="E88" s="159" t="s">
        <v>91</v>
      </c>
      <c r="F88" s="159" t="s">
        <v>578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P89+P92</f>
        <v>0</v>
      </c>
      <c r="Q88" s="164"/>
      <c r="R88" s="165">
        <f>R89+R92</f>
        <v>0</v>
      </c>
      <c r="S88" s="164"/>
      <c r="T88" s="166">
        <f>T89+T92</f>
        <v>0</v>
      </c>
      <c r="AR88" s="167" t="s">
        <v>265</v>
      </c>
      <c r="AT88" s="168" t="s">
        <v>69</v>
      </c>
      <c r="AU88" s="168" t="s">
        <v>70</v>
      </c>
      <c r="AY88" s="167" t="s">
        <v>127</v>
      </c>
      <c r="BK88" s="169">
        <f>BK89+BK92</f>
        <v>0</v>
      </c>
    </row>
    <row r="89" spans="2:63" s="12" customFormat="1" ht="22.9" customHeight="1">
      <c r="B89" s="156"/>
      <c r="C89" s="157"/>
      <c r="D89" s="158" t="s">
        <v>69</v>
      </c>
      <c r="E89" s="170" t="s">
        <v>579</v>
      </c>
      <c r="F89" s="170" t="s">
        <v>580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SUM(P90:P91)</f>
        <v>0</v>
      </c>
      <c r="Q89" s="164"/>
      <c r="R89" s="165">
        <f>SUM(R90:R91)</f>
        <v>0</v>
      </c>
      <c r="S89" s="164"/>
      <c r="T89" s="166">
        <f>SUM(T90:T91)</f>
        <v>0</v>
      </c>
      <c r="AR89" s="167" t="s">
        <v>265</v>
      </c>
      <c r="AT89" s="168" t="s">
        <v>69</v>
      </c>
      <c r="AU89" s="168" t="s">
        <v>78</v>
      </c>
      <c r="AY89" s="167" t="s">
        <v>127</v>
      </c>
      <c r="BK89" s="169">
        <f>SUM(BK90:BK91)</f>
        <v>0</v>
      </c>
    </row>
    <row r="90" spans="1:65" s="2" customFormat="1" ht="16.5" customHeight="1">
      <c r="A90" s="33"/>
      <c r="B90" s="34"/>
      <c r="C90" s="191" t="s">
        <v>80</v>
      </c>
      <c r="D90" s="191" t="s">
        <v>163</v>
      </c>
      <c r="E90" s="192" t="s">
        <v>581</v>
      </c>
      <c r="F90" s="193" t="s">
        <v>582</v>
      </c>
      <c r="G90" s="194" t="s">
        <v>169</v>
      </c>
      <c r="H90" s="195">
        <v>1</v>
      </c>
      <c r="I90" s="196"/>
      <c r="J90" s="197">
        <f>ROUND(I90*H90,2)</f>
        <v>0</v>
      </c>
      <c r="K90" s="193" t="s">
        <v>244</v>
      </c>
      <c r="L90" s="38"/>
      <c r="M90" s="198" t="s">
        <v>19</v>
      </c>
      <c r="N90" s="199" t="s">
        <v>41</v>
      </c>
      <c r="O90" s="63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4" t="s">
        <v>583</v>
      </c>
      <c r="AT90" s="184" t="s">
        <v>163</v>
      </c>
      <c r="AU90" s="184" t="s">
        <v>80</v>
      </c>
      <c r="AY90" s="16" t="s">
        <v>127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6" t="s">
        <v>78</v>
      </c>
      <c r="BK90" s="185">
        <f>ROUND(I90*H90,2)</f>
        <v>0</v>
      </c>
      <c r="BL90" s="16" t="s">
        <v>583</v>
      </c>
      <c r="BM90" s="184" t="s">
        <v>584</v>
      </c>
    </row>
    <row r="91" spans="1:47" s="2" customFormat="1" ht="11.25">
      <c r="A91" s="33"/>
      <c r="B91" s="34"/>
      <c r="C91" s="35"/>
      <c r="D91" s="200" t="s">
        <v>246</v>
      </c>
      <c r="E91" s="35"/>
      <c r="F91" s="201" t="s">
        <v>585</v>
      </c>
      <c r="G91" s="35"/>
      <c r="H91" s="35"/>
      <c r="I91" s="188"/>
      <c r="J91" s="35"/>
      <c r="K91" s="35"/>
      <c r="L91" s="38"/>
      <c r="M91" s="189"/>
      <c r="N91" s="190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246</v>
      </c>
      <c r="AU91" s="16" t="s">
        <v>80</v>
      </c>
    </row>
    <row r="92" spans="2:63" s="12" customFormat="1" ht="22.9" customHeight="1">
      <c r="B92" s="156"/>
      <c r="C92" s="157"/>
      <c r="D92" s="158" t="s">
        <v>69</v>
      </c>
      <c r="E92" s="170" t="s">
        <v>586</v>
      </c>
      <c r="F92" s="170" t="s">
        <v>587</v>
      </c>
      <c r="G92" s="157"/>
      <c r="H92" s="157"/>
      <c r="I92" s="160"/>
      <c r="J92" s="171">
        <f>BK92</f>
        <v>0</v>
      </c>
      <c r="K92" s="157"/>
      <c r="L92" s="162"/>
      <c r="M92" s="163"/>
      <c r="N92" s="164"/>
      <c r="O92" s="164"/>
      <c r="P92" s="165">
        <f>SUM(P93:P96)</f>
        <v>0</v>
      </c>
      <c r="Q92" s="164"/>
      <c r="R92" s="165">
        <f>SUM(R93:R96)</f>
        <v>0</v>
      </c>
      <c r="S92" s="164"/>
      <c r="T92" s="166">
        <f>SUM(T93:T96)</f>
        <v>0</v>
      </c>
      <c r="AR92" s="167" t="s">
        <v>265</v>
      </c>
      <c r="AT92" s="168" t="s">
        <v>69</v>
      </c>
      <c r="AU92" s="168" t="s">
        <v>78</v>
      </c>
      <c r="AY92" s="167" t="s">
        <v>127</v>
      </c>
      <c r="BK92" s="169">
        <f>SUM(BK93:BK96)</f>
        <v>0</v>
      </c>
    </row>
    <row r="93" spans="1:65" s="2" customFormat="1" ht="16.5" customHeight="1">
      <c r="A93" s="33"/>
      <c r="B93" s="34"/>
      <c r="C93" s="191" t="s">
        <v>258</v>
      </c>
      <c r="D93" s="191" t="s">
        <v>163</v>
      </c>
      <c r="E93" s="192" t="s">
        <v>588</v>
      </c>
      <c r="F93" s="193" t="s">
        <v>589</v>
      </c>
      <c r="G93" s="194" t="s">
        <v>169</v>
      </c>
      <c r="H93" s="195">
        <v>1</v>
      </c>
      <c r="I93" s="196"/>
      <c r="J93" s="197">
        <f>ROUND(I93*H93,2)</f>
        <v>0</v>
      </c>
      <c r="K93" s="193" t="s">
        <v>244</v>
      </c>
      <c r="L93" s="38"/>
      <c r="M93" s="198" t="s">
        <v>19</v>
      </c>
      <c r="N93" s="199" t="s">
        <v>41</v>
      </c>
      <c r="O93" s="63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4" t="s">
        <v>583</v>
      </c>
      <c r="AT93" s="184" t="s">
        <v>163</v>
      </c>
      <c r="AU93" s="184" t="s">
        <v>80</v>
      </c>
      <c r="AY93" s="16" t="s">
        <v>127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6" t="s">
        <v>78</v>
      </c>
      <c r="BK93" s="185">
        <f>ROUND(I93*H93,2)</f>
        <v>0</v>
      </c>
      <c r="BL93" s="16" t="s">
        <v>583</v>
      </c>
      <c r="BM93" s="184" t="s">
        <v>590</v>
      </c>
    </row>
    <row r="94" spans="1:47" s="2" customFormat="1" ht="11.25">
      <c r="A94" s="33"/>
      <c r="B94" s="34"/>
      <c r="C94" s="35"/>
      <c r="D94" s="200" t="s">
        <v>246</v>
      </c>
      <c r="E94" s="35"/>
      <c r="F94" s="201" t="s">
        <v>591</v>
      </c>
      <c r="G94" s="35"/>
      <c r="H94" s="35"/>
      <c r="I94" s="188"/>
      <c r="J94" s="35"/>
      <c r="K94" s="35"/>
      <c r="L94" s="38"/>
      <c r="M94" s="189"/>
      <c r="N94" s="190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246</v>
      </c>
      <c r="AU94" s="16" t="s">
        <v>80</v>
      </c>
    </row>
    <row r="95" spans="1:65" s="2" customFormat="1" ht="16.5" customHeight="1">
      <c r="A95" s="33"/>
      <c r="B95" s="34"/>
      <c r="C95" s="191" t="s">
        <v>215</v>
      </c>
      <c r="D95" s="191" t="s">
        <v>163</v>
      </c>
      <c r="E95" s="192" t="s">
        <v>592</v>
      </c>
      <c r="F95" s="193" t="s">
        <v>593</v>
      </c>
      <c r="G95" s="194" t="s">
        <v>169</v>
      </c>
      <c r="H95" s="195">
        <v>1</v>
      </c>
      <c r="I95" s="196"/>
      <c r="J95" s="197">
        <f>ROUND(I95*H95,2)</f>
        <v>0</v>
      </c>
      <c r="K95" s="193" t="s">
        <v>244</v>
      </c>
      <c r="L95" s="38"/>
      <c r="M95" s="198" t="s">
        <v>19</v>
      </c>
      <c r="N95" s="199" t="s">
        <v>41</v>
      </c>
      <c r="O95" s="63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4" t="s">
        <v>583</v>
      </c>
      <c r="AT95" s="184" t="s">
        <v>163</v>
      </c>
      <c r="AU95" s="184" t="s">
        <v>80</v>
      </c>
      <c r="AY95" s="16" t="s">
        <v>127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6" t="s">
        <v>78</v>
      </c>
      <c r="BK95" s="185">
        <f>ROUND(I95*H95,2)</f>
        <v>0</v>
      </c>
      <c r="BL95" s="16" t="s">
        <v>583</v>
      </c>
      <c r="BM95" s="184" t="s">
        <v>594</v>
      </c>
    </row>
    <row r="96" spans="1:47" s="2" customFormat="1" ht="11.25">
      <c r="A96" s="33"/>
      <c r="B96" s="34"/>
      <c r="C96" s="35"/>
      <c r="D96" s="200" t="s">
        <v>246</v>
      </c>
      <c r="E96" s="35"/>
      <c r="F96" s="201" t="s">
        <v>595</v>
      </c>
      <c r="G96" s="35"/>
      <c r="H96" s="35"/>
      <c r="I96" s="188"/>
      <c r="J96" s="35"/>
      <c r="K96" s="35"/>
      <c r="L96" s="38"/>
      <c r="M96" s="213"/>
      <c r="N96" s="214"/>
      <c r="O96" s="215"/>
      <c r="P96" s="215"/>
      <c r="Q96" s="215"/>
      <c r="R96" s="215"/>
      <c r="S96" s="215"/>
      <c r="T96" s="216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246</v>
      </c>
      <c r="AU96" s="16" t="s">
        <v>80</v>
      </c>
    </row>
    <row r="97" spans="1:31" s="2" customFormat="1" ht="6.95" customHeight="1">
      <c r="A97" s="33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38"/>
      <c r="M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</sheetData>
  <sheetProtection algorithmName="SHA-512" hashValue="L9k19sQf8WMtCTd6I4dCvVAfnwcrU7SXDoHv9F/cjQhegC9bMwk7iv7DrJp95rviLgU55qCwelVPr7svFodD6Q==" saltValue="Nt5TJmZkXrP9Ysa96EX1epj5QWjBYyCMaRhdd/gINUC5HO7fxIUn7rAEU/9kK4HAC8K3z+t+WRhvqz3y/ecUMg==" spinCount="100000"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1_02/HZS4212"/>
    <hyperlink ref="F91" r:id="rId2" display="https://podminky.urs.cz/item/CS_URS_2021_02/071103000"/>
    <hyperlink ref="F94" r:id="rId3" display="https://podminky.urs.cz/item/CS_URS_2021_02/092103001"/>
    <hyperlink ref="F96" r:id="rId4" display="https://podminky.urs.cz/item/CS_URS_2021_02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2" customWidth="1"/>
    <col min="2" max="2" width="1.7109375" style="222" customWidth="1"/>
    <col min="3" max="4" width="5.00390625" style="222" customWidth="1"/>
    <col min="5" max="5" width="11.7109375" style="222" customWidth="1"/>
    <col min="6" max="6" width="9.140625" style="222" customWidth="1"/>
    <col min="7" max="7" width="5.00390625" style="222" customWidth="1"/>
    <col min="8" max="8" width="77.8515625" style="222" customWidth="1"/>
    <col min="9" max="10" width="20.00390625" style="222" customWidth="1"/>
    <col min="11" max="11" width="1.7109375" style="222" customWidth="1"/>
  </cols>
  <sheetData>
    <row r="1" s="1" customFormat="1" ht="37.5" customHeight="1"/>
    <row r="2" spans="2:11" s="1" customFormat="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4" customFormat="1" ht="45" customHeight="1">
      <c r="B3" s="226"/>
      <c r="C3" s="354" t="s">
        <v>596</v>
      </c>
      <c r="D3" s="354"/>
      <c r="E3" s="354"/>
      <c r="F3" s="354"/>
      <c r="G3" s="354"/>
      <c r="H3" s="354"/>
      <c r="I3" s="354"/>
      <c r="J3" s="354"/>
      <c r="K3" s="227"/>
    </row>
    <row r="4" spans="2:11" s="1" customFormat="1" ht="25.5" customHeight="1">
      <c r="B4" s="228"/>
      <c r="C4" s="359" t="s">
        <v>597</v>
      </c>
      <c r="D4" s="359"/>
      <c r="E4" s="359"/>
      <c r="F4" s="359"/>
      <c r="G4" s="359"/>
      <c r="H4" s="359"/>
      <c r="I4" s="359"/>
      <c r="J4" s="359"/>
      <c r="K4" s="229"/>
    </row>
    <row r="5" spans="2:11" s="1" customFormat="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s="1" customFormat="1" ht="15" customHeight="1">
      <c r="B6" s="228"/>
      <c r="C6" s="358" t="s">
        <v>598</v>
      </c>
      <c r="D6" s="358"/>
      <c r="E6" s="358"/>
      <c r="F6" s="358"/>
      <c r="G6" s="358"/>
      <c r="H6" s="358"/>
      <c r="I6" s="358"/>
      <c r="J6" s="358"/>
      <c r="K6" s="229"/>
    </row>
    <row r="7" spans="2:11" s="1" customFormat="1" ht="15" customHeight="1">
      <c r="B7" s="232"/>
      <c r="C7" s="358" t="s">
        <v>599</v>
      </c>
      <c r="D7" s="358"/>
      <c r="E7" s="358"/>
      <c r="F7" s="358"/>
      <c r="G7" s="358"/>
      <c r="H7" s="358"/>
      <c r="I7" s="358"/>
      <c r="J7" s="358"/>
      <c r="K7" s="229"/>
    </row>
    <row r="8" spans="2:11" s="1" customFormat="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s="1" customFormat="1" ht="15" customHeight="1">
      <c r="B9" s="232"/>
      <c r="C9" s="358" t="s">
        <v>600</v>
      </c>
      <c r="D9" s="358"/>
      <c r="E9" s="358"/>
      <c r="F9" s="358"/>
      <c r="G9" s="358"/>
      <c r="H9" s="358"/>
      <c r="I9" s="358"/>
      <c r="J9" s="358"/>
      <c r="K9" s="229"/>
    </row>
    <row r="10" spans="2:11" s="1" customFormat="1" ht="15" customHeight="1">
      <c r="B10" s="232"/>
      <c r="C10" s="231"/>
      <c r="D10" s="358" t="s">
        <v>601</v>
      </c>
      <c r="E10" s="358"/>
      <c r="F10" s="358"/>
      <c r="G10" s="358"/>
      <c r="H10" s="358"/>
      <c r="I10" s="358"/>
      <c r="J10" s="358"/>
      <c r="K10" s="229"/>
    </row>
    <row r="11" spans="2:11" s="1" customFormat="1" ht="15" customHeight="1">
      <c r="B11" s="232"/>
      <c r="C11" s="233"/>
      <c r="D11" s="358" t="s">
        <v>602</v>
      </c>
      <c r="E11" s="358"/>
      <c r="F11" s="358"/>
      <c r="G11" s="358"/>
      <c r="H11" s="358"/>
      <c r="I11" s="358"/>
      <c r="J11" s="358"/>
      <c r="K11" s="229"/>
    </row>
    <row r="12" spans="2:11" s="1" customFormat="1" ht="15" customHeight="1">
      <c r="B12" s="232"/>
      <c r="C12" s="233"/>
      <c r="D12" s="231"/>
      <c r="E12" s="231"/>
      <c r="F12" s="231"/>
      <c r="G12" s="231"/>
      <c r="H12" s="231"/>
      <c r="I12" s="231"/>
      <c r="J12" s="231"/>
      <c r="K12" s="229"/>
    </row>
    <row r="13" spans="2:11" s="1" customFormat="1" ht="15" customHeight="1">
      <c r="B13" s="232"/>
      <c r="C13" s="233"/>
      <c r="D13" s="234" t="s">
        <v>603</v>
      </c>
      <c r="E13" s="231"/>
      <c r="F13" s="231"/>
      <c r="G13" s="231"/>
      <c r="H13" s="231"/>
      <c r="I13" s="231"/>
      <c r="J13" s="231"/>
      <c r="K13" s="229"/>
    </row>
    <row r="14" spans="2:11" s="1" customFormat="1" ht="12.75" customHeight="1">
      <c r="B14" s="232"/>
      <c r="C14" s="233"/>
      <c r="D14" s="233"/>
      <c r="E14" s="233"/>
      <c r="F14" s="233"/>
      <c r="G14" s="233"/>
      <c r="H14" s="233"/>
      <c r="I14" s="233"/>
      <c r="J14" s="233"/>
      <c r="K14" s="229"/>
    </row>
    <row r="15" spans="2:11" s="1" customFormat="1" ht="15" customHeight="1">
      <c r="B15" s="232"/>
      <c r="C15" s="233"/>
      <c r="D15" s="358" t="s">
        <v>604</v>
      </c>
      <c r="E15" s="358"/>
      <c r="F15" s="358"/>
      <c r="G15" s="358"/>
      <c r="H15" s="358"/>
      <c r="I15" s="358"/>
      <c r="J15" s="358"/>
      <c r="K15" s="229"/>
    </row>
    <row r="16" spans="2:11" s="1" customFormat="1" ht="15" customHeight="1">
      <c r="B16" s="232"/>
      <c r="C16" s="233"/>
      <c r="D16" s="358" t="s">
        <v>605</v>
      </c>
      <c r="E16" s="358"/>
      <c r="F16" s="358"/>
      <c r="G16" s="358"/>
      <c r="H16" s="358"/>
      <c r="I16" s="358"/>
      <c r="J16" s="358"/>
      <c r="K16" s="229"/>
    </row>
    <row r="17" spans="2:11" s="1" customFormat="1" ht="15" customHeight="1">
      <c r="B17" s="232"/>
      <c r="C17" s="233"/>
      <c r="D17" s="358" t="s">
        <v>606</v>
      </c>
      <c r="E17" s="358"/>
      <c r="F17" s="358"/>
      <c r="G17" s="358"/>
      <c r="H17" s="358"/>
      <c r="I17" s="358"/>
      <c r="J17" s="358"/>
      <c r="K17" s="229"/>
    </row>
    <row r="18" spans="2:11" s="1" customFormat="1" ht="15" customHeight="1">
      <c r="B18" s="232"/>
      <c r="C18" s="233"/>
      <c r="D18" s="233"/>
      <c r="E18" s="235" t="s">
        <v>77</v>
      </c>
      <c r="F18" s="358" t="s">
        <v>607</v>
      </c>
      <c r="G18" s="358"/>
      <c r="H18" s="358"/>
      <c r="I18" s="358"/>
      <c r="J18" s="358"/>
      <c r="K18" s="229"/>
    </row>
    <row r="19" spans="2:11" s="1" customFormat="1" ht="15" customHeight="1">
      <c r="B19" s="232"/>
      <c r="C19" s="233"/>
      <c r="D19" s="233"/>
      <c r="E19" s="235" t="s">
        <v>608</v>
      </c>
      <c r="F19" s="358" t="s">
        <v>609</v>
      </c>
      <c r="G19" s="358"/>
      <c r="H19" s="358"/>
      <c r="I19" s="358"/>
      <c r="J19" s="358"/>
      <c r="K19" s="229"/>
    </row>
    <row r="20" spans="2:11" s="1" customFormat="1" ht="15" customHeight="1">
      <c r="B20" s="232"/>
      <c r="C20" s="233"/>
      <c r="D20" s="233"/>
      <c r="E20" s="235" t="s">
        <v>610</v>
      </c>
      <c r="F20" s="358" t="s">
        <v>611</v>
      </c>
      <c r="G20" s="358"/>
      <c r="H20" s="358"/>
      <c r="I20" s="358"/>
      <c r="J20" s="358"/>
      <c r="K20" s="229"/>
    </row>
    <row r="21" spans="2:11" s="1" customFormat="1" ht="15" customHeight="1">
      <c r="B21" s="232"/>
      <c r="C21" s="233"/>
      <c r="D21" s="233"/>
      <c r="E21" s="235" t="s">
        <v>612</v>
      </c>
      <c r="F21" s="358" t="s">
        <v>613</v>
      </c>
      <c r="G21" s="358"/>
      <c r="H21" s="358"/>
      <c r="I21" s="358"/>
      <c r="J21" s="358"/>
      <c r="K21" s="229"/>
    </row>
    <row r="22" spans="2:11" s="1" customFormat="1" ht="15" customHeight="1">
      <c r="B22" s="232"/>
      <c r="C22" s="233"/>
      <c r="D22" s="233"/>
      <c r="E22" s="235" t="s">
        <v>614</v>
      </c>
      <c r="F22" s="358" t="s">
        <v>615</v>
      </c>
      <c r="G22" s="358"/>
      <c r="H22" s="358"/>
      <c r="I22" s="358"/>
      <c r="J22" s="358"/>
      <c r="K22" s="229"/>
    </row>
    <row r="23" spans="2:11" s="1" customFormat="1" ht="15" customHeight="1">
      <c r="B23" s="232"/>
      <c r="C23" s="233"/>
      <c r="D23" s="233"/>
      <c r="E23" s="235" t="s">
        <v>616</v>
      </c>
      <c r="F23" s="358" t="s">
        <v>617</v>
      </c>
      <c r="G23" s="358"/>
      <c r="H23" s="358"/>
      <c r="I23" s="358"/>
      <c r="J23" s="358"/>
      <c r="K23" s="229"/>
    </row>
    <row r="24" spans="2:11" s="1" customFormat="1" ht="12.75" customHeight="1">
      <c r="B24" s="232"/>
      <c r="C24" s="233"/>
      <c r="D24" s="233"/>
      <c r="E24" s="233"/>
      <c r="F24" s="233"/>
      <c r="G24" s="233"/>
      <c r="H24" s="233"/>
      <c r="I24" s="233"/>
      <c r="J24" s="233"/>
      <c r="K24" s="229"/>
    </row>
    <row r="25" spans="2:11" s="1" customFormat="1" ht="15" customHeight="1">
      <c r="B25" s="232"/>
      <c r="C25" s="358" t="s">
        <v>618</v>
      </c>
      <c r="D25" s="358"/>
      <c r="E25" s="358"/>
      <c r="F25" s="358"/>
      <c r="G25" s="358"/>
      <c r="H25" s="358"/>
      <c r="I25" s="358"/>
      <c r="J25" s="358"/>
      <c r="K25" s="229"/>
    </row>
    <row r="26" spans="2:11" s="1" customFormat="1" ht="15" customHeight="1">
      <c r="B26" s="232"/>
      <c r="C26" s="358" t="s">
        <v>619</v>
      </c>
      <c r="D26" s="358"/>
      <c r="E26" s="358"/>
      <c r="F26" s="358"/>
      <c r="G26" s="358"/>
      <c r="H26" s="358"/>
      <c r="I26" s="358"/>
      <c r="J26" s="358"/>
      <c r="K26" s="229"/>
    </row>
    <row r="27" spans="2:11" s="1" customFormat="1" ht="15" customHeight="1">
      <c r="B27" s="232"/>
      <c r="C27" s="231"/>
      <c r="D27" s="358" t="s">
        <v>620</v>
      </c>
      <c r="E27" s="358"/>
      <c r="F27" s="358"/>
      <c r="G27" s="358"/>
      <c r="H27" s="358"/>
      <c r="I27" s="358"/>
      <c r="J27" s="358"/>
      <c r="K27" s="229"/>
    </row>
    <row r="28" spans="2:11" s="1" customFormat="1" ht="15" customHeight="1">
      <c r="B28" s="232"/>
      <c r="C28" s="233"/>
      <c r="D28" s="358" t="s">
        <v>621</v>
      </c>
      <c r="E28" s="358"/>
      <c r="F28" s="358"/>
      <c r="G28" s="358"/>
      <c r="H28" s="358"/>
      <c r="I28" s="358"/>
      <c r="J28" s="358"/>
      <c r="K28" s="229"/>
    </row>
    <row r="29" spans="2:11" s="1" customFormat="1" ht="12.75" customHeight="1">
      <c r="B29" s="232"/>
      <c r="C29" s="233"/>
      <c r="D29" s="233"/>
      <c r="E29" s="233"/>
      <c r="F29" s="233"/>
      <c r="G29" s="233"/>
      <c r="H29" s="233"/>
      <c r="I29" s="233"/>
      <c r="J29" s="233"/>
      <c r="K29" s="229"/>
    </row>
    <row r="30" spans="2:11" s="1" customFormat="1" ht="15" customHeight="1">
      <c r="B30" s="232"/>
      <c r="C30" s="233"/>
      <c r="D30" s="358" t="s">
        <v>622</v>
      </c>
      <c r="E30" s="358"/>
      <c r="F30" s="358"/>
      <c r="G30" s="358"/>
      <c r="H30" s="358"/>
      <c r="I30" s="358"/>
      <c r="J30" s="358"/>
      <c r="K30" s="229"/>
    </row>
    <row r="31" spans="2:11" s="1" customFormat="1" ht="15" customHeight="1">
      <c r="B31" s="232"/>
      <c r="C31" s="233"/>
      <c r="D31" s="358" t="s">
        <v>623</v>
      </c>
      <c r="E31" s="358"/>
      <c r="F31" s="358"/>
      <c r="G31" s="358"/>
      <c r="H31" s="358"/>
      <c r="I31" s="358"/>
      <c r="J31" s="358"/>
      <c r="K31" s="229"/>
    </row>
    <row r="32" spans="2:11" s="1" customFormat="1" ht="12.75" customHeight="1">
      <c r="B32" s="232"/>
      <c r="C32" s="233"/>
      <c r="D32" s="233"/>
      <c r="E32" s="233"/>
      <c r="F32" s="233"/>
      <c r="G32" s="233"/>
      <c r="H32" s="233"/>
      <c r="I32" s="233"/>
      <c r="J32" s="233"/>
      <c r="K32" s="229"/>
    </row>
    <row r="33" spans="2:11" s="1" customFormat="1" ht="15" customHeight="1">
      <c r="B33" s="232"/>
      <c r="C33" s="233"/>
      <c r="D33" s="358" t="s">
        <v>624</v>
      </c>
      <c r="E33" s="358"/>
      <c r="F33" s="358"/>
      <c r="G33" s="358"/>
      <c r="H33" s="358"/>
      <c r="I33" s="358"/>
      <c r="J33" s="358"/>
      <c r="K33" s="229"/>
    </row>
    <row r="34" spans="2:11" s="1" customFormat="1" ht="15" customHeight="1">
      <c r="B34" s="232"/>
      <c r="C34" s="233"/>
      <c r="D34" s="358" t="s">
        <v>625</v>
      </c>
      <c r="E34" s="358"/>
      <c r="F34" s="358"/>
      <c r="G34" s="358"/>
      <c r="H34" s="358"/>
      <c r="I34" s="358"/>
      <c r="J34" s="358"/>
      <c r="K34" s="229"/>
    </row>
    <row r="35" spans="2:11" s="1" customFormat="1" ht="15" customHeight="1">
      <c r="B35" s="232"/>
      <c r="C35" s="233"/>
      <c r="D35" s="358" t="s">
        <v>626</v>
      </c>
      <c r="E35" s="358"/>
      <c r="F35" s="358"/>
      <c r="G35" s="358"/>
      <c r="H35" s="358"/>
      <c r="I35" s="358"/>
      <c r="J35" s="358"/>
      <c r="K35" s="229"/>
    </row>
    <row r="36" spans="2:11" s="1" customFormat="1" ht="15" customHeight="1">
      <c r="B36" s="232"/>
      <c r="C36" s="233"/>
      <c r="D36" s="231"/>
      <c r="E36" s="234" t="s">
        <v>113</v>
      </c>
      <c r="F36" s="231"/>
      <c r="G36" s="358" t="s">
        <v>627</v>
      </c>
      <c r="H36" s="358"/>
      <c r="I36" s="358"/>
      <c r="J36" s="358"/>
      <c r="K36" s="229"/>
    </row>
    <row r="37" spans="2:11" s="1" customFormat="1" ht="30.75" customHeight="1">
      <c r="B37" s="232"/>
      <c r="C37" s="233"/>
      <c r="D37" s="231"/>
      <c r="E37" s="234" t="s">
        <v>628</v>
      </c>
      <c r="F37" s="231"/>
      <c r="G37" s="358" t="s">
        <v>629</v>
      </c>
      <c r="H37" s="358"/>
      <c r="I37" s="358"/>
      <c r="J37" s="358"/>
      <c r="K37" s="229"/>
    </row>
    <row r="38" spans="2:11" s="1" customFormat="1" ht="15" customHeight="1">
      <c r="B38" s="232"/>
      <c r="C38" s="233"/>
      <c r="D38" s="231"/>
      <c r="E38" s="234" t="s">
        <v>51</v>
      </c>
      <c r="F38" s="231"/>
      <c r="G38" s="358" t="s">
        <v>630</v>
      </c>
      <c r="H38" s="358"/>
      <c r="I38" s="358"/>
      <c r="J38" s="358"/>
      <c r="K38" s="229"/>
    </row>
    <row r="39" spans="2:11" s="1" customFormat="1" ht="15" customHeight="1">
      <c r="B39" s="232"/>
      <c r="C39" s="233"/>
      <c r="D39" s="231"/>
      <c r="E39" s="234" t="s">
        <v>52</v>
      </c>
      <c r="F39" s="231"/>
      <c r="G39" s="358" t="s">
        <v>631</v>
      </c>
      <c r="H39" s="358"/>
      <c r="I39" s="358"/>
      <c r="J39" s="358"/>
      <c r="K39" s="229"/>
    </row>
    <row r="40" spans="2:11" s="1" customFormat="1" ht="15" customHeight="1">
      <c r="B40" s="232"/>
      <c r="C40" s="233"/>
      <c r="D40" s="231"/>
      <c r="E40" s="234" t="s">
        <v>114</v>
      </c>
      <c r="F40" s="231"/>
      <c r="G40" s="358" t="s">
        <v>632</v>
      </c>
      <c r="H40" s="358"/>
      <c r="I40" s="358"/>
      <c r="J40" s="358"/>
      <c r="K40" s="229"/>
    </row>
    <row r="41" spans="2:11" s="1" customFormat="1" ht="15" customHeight="1">
      <c r="B41" s="232"/>
      <c r="C41" s="233"/>
      <c r="D41" s="231"/>
      <c r="E41" s="234" t="s">
        <v>115</v>
      </c>
      <c r="F41" s="231"/>
      <c r="G41" s="358" t="s">
        <v>633</v>
      </c>
      <c r="H41" s="358"/>
      <c r="I41" s="358"/>
      <c r="J41" s="358"/>
      <c r="K41" s="229"/>
    </row>
    <row r="42" spans="2:11" s="1" customFormat="1" ht="15" customHeight="1">
      <c r="B42" s="232"/>
      <c r="C42" s="233"/>
      <c r="D42" s="231"/>
      <c r="E42" s="234" t="s">
        <v>634</v>
      </c>
      <c r="F42" s="231"/>
      <c r="G42" s="358" t="s">
        <v>635</v>
      </c>
      <c r="H42" s="358"/>
      <c r="I42" s="358"/>
      <c r="J42" s="358"/>
      <c r="K42" s="229"/>
    </row>
    <row r="43" spans="2:11" s="1" customFormat="1" ht="15" customHeight="1">
      <c r="B43" s="232"/>
      <c r="C43" s="233"/>
      <c r="D43" s="231"/>
      <c r="E43" s="234"/>
      <c r="F43" s="231"/>
      <c r="G43" s="358" t="s">
        <v>636</v>
      </c>
      <c r="H43" s="358"/>
      <c r="I43" s="358"/>
      <c r="J43" s="358"/>
      <c r="K43" s="229"/>
    </row>
    <row r="44" spans="2:11" s="1" customFormat="1" ht="15" customHeight="1">
      <c r="B44" s="232"/>
      <c r="C44" s="233"/>
      <c r="D44" s="231"/>
      <c r="E44" s="234" t="s">
        <v>637</v>
      </c>
      <c r="F44" s="231"/>
      <c r="G44" s="358" t="s">
        <v>638</v>
      </c>
      <c r="H44" s="358"/>
      <c r="I44" s="358"/>
      <c r="J44" s="358"/>
      <c r="K44" s="229"/>
    </row>
    <row r="45" spans="2:11" s="1" customFormat="1" ht="15" customHeight="1">
      <c r="B45" s="232"/>
      <c r="C45" s="233"/>
      <c r="D45" s="231"/>
      <c r="E45" s="234" t="s">
        <v>117</v>
      </c>
      <c r="F45" s="231"/>
      <c r="G45" s="358" t="s">
        <v>639</v>
      </c>
      <c r="H45" s="358"/>
      <c r="I45" s="358"/>
      <c r="J45" s="358"/>
      <c r="K45" s="229"/>
    </row>
    <row r="46" spans="2:11" s="1" customFormat="1" ht="12.75" customHeight="1">
      <c r="B46" s="232"/>
      <c r="C46" s="233"/>
      <c r="D46" s="231"/>
      <c r="E46" s="231"/>
      <c r="F46" s="231"/>
      <c r="G46" s="231"/>
      <c r="H46" s="231"/>
      <c r="I46" s="231"/>
      <c r="J46" s="231"/>
      <c r="K46" s="229"/>
    </row>
    <row r="47" spans="2:11" s="1" customFormat="1" ht="15" customHeight="1">
      <c r="B47" s="232"/>
      <c r="C47" s="233"/>
      <c r="D47" s="358" t="s">
        <v>640</v>
      </c>
      <c r="E47" s="358"/>
      <c r="F47" s="358"/>
      <c r="G47" s="358"/>
      <c r="H47" s="358"/>
      <c r="I47" s="358"/>
      <c r="J47" s="358"/>
      <c r="K47" s="229"/>
    </row>
    <row r="48" spans="2:11" s="1" customFormat="1" ht="15" customHeight="1">
      <c r="B48" s="232"/>
      <c r="C48" s="233"/>
      <c r="D48" s="233"/>
      <c r="E48" s="358" t="s">
        <v>641</v>
      </c>
      <c r="F48" s="358"/>
      <c r="G48" s="358"/>
      <c r="H48" s="358"/>
      <c r="I48" s="358"/>
      <c r="J48" s="358"/>
      <c r="K48" s="229"/>
    </row>
    <row r="49" spans="2:11" s="1" customFormat="1" ht="15" customHeight="1">
      <c r="B49" s="232"/>
      <c r="C49" s="233"/>
      <c r="D49" s="233"/>
      <c r="E49" s="358" t="s">
        <v>642</v>
      </c>
      <c r="F49" s="358"/>
      <c r="G49" s="358"/>
      <c r="H49" s="358"/>
      <c r="I49" s="358"/>
      <c r="J49" s="358"/>
      <c r="K49" s="229"/>
    </row>
    <row r="50" spans="2:11" s="1" customFormat="1" ht="15" customHeight="1">
      <c r="B50" s="232"/>
      <c r="C50" s="233"/>
      <c r="D50" s="233"/>
      <c r="E50" s="358" t="s">
        <v>643</v>
      </c>
      <c r="F50" s="358"/>
      <c r="G50" s="358"/>
      <c r="H50" s="358"/>
      <c r="I50" s="358"/>
      <c r="J50" s="358"/>
      <c r="K50" s="229"/>
    </row>
    <row r="51" spans="2:11" s="1" customFormat="1" ht="15" customHeight="1">
      <c r="B51" s="232"/>
      <c r="C51" s="233"/>
      <c r="D51" s="358" t="s">
        <v>644</v>
      </c>
      <c r="E51" s="358"/>
      <c r="F51" s="358"/>
      <c r="G51" s="358"/>
      <c r="H51" s="358"/>
      <c r="I51" s="358"/>
      <c r="J51" s="358"/>
      <c r="K51" s="229"/>
    </row>
    <row r="52" spans="2:11" s="1" customFormat="1" ht="25.5" customHeight="1">
      <c r="B52" s="228"/>
      <c r="C52" s="359" t="s">
        <v>645</v>
      </c>
      <c r="D52" s="359"/>
      <c r="E52" s="359"/>
      <c r="F52" s="359"/>
      <c r="G52" s="359"/>
      <c r="H52" s="359"/>
      <c r="I52" s="359"/>
      <c r="J52" s="359"/>
      <c r="K52" s="229"/>
    </row>
    <row r="53" spans="2:11" s="1" customFormat="1" ht="5.25" customHeight="1">
      <c r="B53" s="228"/>
      <c r="C53" s="230"/>
      <c r="D53" s="230"/>
      <c r="E53" s="230"/>
      <c r="F53" s="230"/>
      <c r="G53" s="230"/>
      <c r="H53" s="230"/>
      <c r="I53" s="230"/>
      <c r="J53" s="230"/>
      <c r="K53" s="229"/>
    </row>
    <row r="54" spans="2:11" s="1" customFormat="1" ht="15" customHeight="1">
      <c r="B54" s="228"/>
      <c r="C54" s="358" t="s">
        <v>646</v>
      </c>
      <c r="D54" s="358"/>
      <c r="E54" s="358"/>
      <c r="F54" s="358"/>
      <c r="G54" s="358"/>
      <c r="H54" s="358"/>
      <c r="I54" s="358"/>
      <c r="J54" s="358"/>
      <c r="K54" s="229"/>
    </row>
    <row r="55" spans="2:11" s="1" customFormat="1" ht="15" customHeight="1">
      <c r="B55" s="228"/>
      <c r="C55" s="358" t="s">
        <v>647</v>
      </c>
      <c r="D55" s="358"/>
      <c r="E55" s="358"/>
      <c r="F55" s="358"/>
      <c r="G55" s="358"/>
      <c r="H55" s="358"/>
      <c r="I55" s="358"/>
      <c r="J55" s="358"/>
      <c r="K55" s="229"/>
    </row>
    <row r="56" spans="2:11" s="1" customFormat="1" ht="12.75" customHeight="1">
      <c r="B56" s="228"/>
      <c r="C56" s="231"/>
      <c r="D56" s="231"/>
      <c r="E56" s="231"/>
      <c r="F56" s="231"/>
      <c r="G56" s="231"/>
      <c r="H56" s="231"/>
      <c r="I56" s="231"/>
      <c r="J56" s="231"/>
      <c r="K56" s="229"/>
    </row>
    <row r="57" spans="2:11" s="1" customFormat="1" ht="15" customHeight="1">
      <c r="B57" s="228"/>
      <c r="C57" s="358" t="s">
        <v>648</v>
      </c>
      <c r="D57" s="358"/>
      <c r="E57" s="358"/>
      <c r="F57" s="358"/>
      <c r="G57" s="358"/>
      <c r="H57" s="358"/>
      <c r="I57" s="358"/>
      <c r="J57" s="358"/>
      <c r="K57" s="229"/>
    </row>
    <row r="58" spans="2:11" s="1" customFormat="1" ht="15" customHeight="1">
      <c r="B58" s="228"/>
      <c r="C58" s="233"/>
      <c r="D58" s="358" t="s">
        <v>649</v>
      </c>
      <c r="E58" s="358"/>
      <c r="F58" s="358"/>
      <c r="G58" s="358"/>
      <c r="H58" s="358"/>
      <c r="I58" s="358"/>
      <c r="J58" s="358"/>
      <c r="K58" s="229"/>
    </row>
    <row r="59" spans="2:11" s="1" customFormat="1" ht="15" customHeight="1">
      <c r="B59" s="228"/>
      <c r="C59" s="233"/>
      <c r="D59" s="358" t="s">
        <v>650</v>
      </c>
      <c r="E59" s="358"/>
      <c r="F59" s="358"/>
      <c r="G59" s="358"/>
      <c r="H59" s="358"/>
      <c r="I59" s="358"/>
      <c r="J59" s="358"/>
      <c r="K59" s="229"/>
    </row>
    <row r="60" spans="2:11" s="1" customFormat="1" ht="15" customHeight="1">
      <c r="B60" s="228"/>
      <c r="C60" s="233"/>
      <c r="D60" s="358" t="s">
        <v>651</v>
      </c>
      <c r="E60" s="358"/>
      <c r="F60" s="358"/>
      <c r="G60" s="358"/>
      <c r="H60" s="358"/>
      <c r="I60" s="358"/>
      <c r="J60" s="358"/>
      <c r="K60" s="229"/>
    </row>
    <row r="61" spans="2:11" s="1" customFormat="1" ht="15" customHeight="1">
      <c r="B61" s="228"/>
      <c r="C61" s="233"/>
      <c r="D61" s="358" t="s">
        <v>652</v>
      </c>
      <c r="E61" s="358"/>
      <c r="F61" s="358"/>
      <c r="G61" s="358"/>
      <c r="H61" s="358"/>
      <c r="I61" s="358"/>
      <c r="J61" s="358"/>
      <c r="K61" s="229"/>
    </row>
    <row r="62" spans="2:11" s="1" customFormat="1" ht="15" customHeight="1">
      <c r="B62" s="228"/>
      <c r="C62" s="233"/>
      <c r="D62" s="360" t="s">
        <v>653</v>
      </c>
      <c r="E62" s="360"/>
      <c r="F62" s="360"/>
      <c r="G62" s="360"/>
      <c r="H62" s="360"/>
      <c r="I62" s="360"/>
      <c r="J62" s="360"/>
      <c r="K62" s="229"/>
    </row>
    <row r="63" spans="2:11" s="1" customFormat="1" ht="15" customHeight="1">
      <c r="B63" s="228"/>
      <c r="C63" s="233"/>
      <c r="D63" s="358" t="s">
        <v>654</v>
      </c>
      <c r="E63" s="358"/>
      <c r="F63" s="358"/>
      <c r="G63" s="358"/>
      <c r="H63" s="358"/>
      <c r="I63" s="358"/>
      <c r="J63" s="358"/>
      <c r="K63" s="229"/>
    </row>
    <row r="64" spans="2:11" s="1" customFormat="1" ht="12.75" customHeight="1">
      <c r="B64" s="228"/>
      <c r="C64" s="233"/>
      <c r="D64" s="233"/>
      <c r="E64" s="236"/>
      <c r="F64" s="233"/>
      <c r="G64" s="233"/>
      <c r="H64" s="233"/>
      <c r="I64" s="233"/>
      <c r="J64" s="233"/>
      <c r="K64" s="229"/>
    </row>
    <row r="65" spans="2:11" s="1" customFormat="1" ht="15" customHeight="1">
      <c r="B65" s="228"/>
      <c r="C65" s="233"/>
      <c r="D65" s="358" t="s">
        <v>655</v>
      </c>
      <c r="E65" s="358"/>
      <c r="F65" s="358"/>
      <c r="G65" s="358"/>
      <c r="H65" s="358"/>
      <c r="I65" s="358"/>
      <c r="J65" s="358"/>
      <c r="K65" s="229"/>
    </row>
    <row r="66" spans="2:11" s="1" customFormat="1" ht="15" customHeight="1">
      <c r="B66" s="228"/>
      <c r="C66" s="233"/>
      <c r="D66" s="360" t="s">
        <v>656</v>
      </c>
      <c r="E66" s="360"/>
      <c r="F66" s="360"/>
      <c r="G66" s="360"/>
      <c r="H66" s="360"/>
      <c r="I66" s="360"/>
      <c r="J66" s="360"/>
      <c r="K66" s="229"/>
    </row>
    <row r="67" spans="2:11" s="1" customFormat="1" ht="15" customHeight="1">
      <c r="B67" s="228"/>
      <c r="C67" s="233"/>
      <c r="D67" s="358" t="s">
        <v>657</v>
      </c>
      <c r="E67" s="358"/>
      <c r="F67" s="358"/>
      <c r="G67" s="358"/>
      <c r="H67" s="358"/>
      <c r="I67" s="358"/>
      <c r="J67" s="358"/>
      <c r="K67" s="229"/>
    </row>
    <row r="68" spans="2:11" s="1" customFormat="1" ht="15" customHeight="1">
      <c r="B68" s="228"/>
      <c r="C68" s="233"/>
      <c r="D68" s="358" t="s">
        <v>658</v>
      </c>
      <c r="E68" s="358"/>
      <c r="F68" s="358"/>
      <c r="G68" s="358"/>
      <c r="H68" s="358"/>
      <c r="I68" s="358"/>
      <c r="J68" s="358"/>
      <c r="K68" s="229"/>
    </row>
    <row r="69" spans="2:11" s="1" customFormat="1" ht="15" customHeight="1">
      <c r="B69" s="228"/>
      <c r="C69" s="233"/>
      <c r="D69" s="358" t="s">
        <v>659</v>
      </c>
      <c r="E69" s="358"/>
      <c r="F69" s="358"/>
      <c r="G69" s="358"/>
      <c r="H69" s="358"/>
      <c r="I69" s="358"/>
      <c r="J69" s="358"/>
      <c r="K69" s="229"/>
    </row>
    <row r="70" spans="2:11" s="1" customFormat="1" ht="15" customHeight="1">
      <c r="B70" s="228"/>
      <c r="C70" s="233"/>
      <c r="D70" s="358" t="s">
        <v>660</v>
      </c>
      <c r="E70" s="358"/>
      <c r="F70" s="358"/>
      <c r="G70" s="358"/>
      <c r="H70" s="358"/>
      <c r="I70" s="358"/>
      <c r="J70" s="358"/>
      <c r="K70" s="229"/>
    </row>
    <row r="71" spans="2:1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pans="2:11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pans="2:11" s="1" customFormat="1" ht="45" customHeight="1">
      <c r="B75" s="245"/>
      <c r="C75" s="353" t="s">
        <v>661</v>
      </c>
      <c r="D75" s="353"/>
      <c r="E75" s="353"/>
      <c r="F75" s="353"/>
      <c r="G75" s="353"/>
      <c r="H75" s="353"/>
      <c r="I75" s="353"/>
      <c r="J75" s="353"/>
      <c r="K75" s="246"/>
    </row>
    <row r="76" spans="2:11" s="1" customFormat="1" ht="17.25" customHeight="1">
      <c r="B76" s="245"/>
      <c r="C76" s="247" t="s">
        <v>662</v>
      </c>
      <c r="D76" s="247"/>
      <c r="E76" s="247"/>
      <c r="F76" s="247" t="s">
        <v>663</v>
      </c>
      <c r="G76" s="248"/>
      <c r="H76" s="247" t="s">
        <v>52</v>
      </c>
      <c r="I76" s="247" t="s">
        <v>55</v>
      </c>
      <c r="J76" s="247" t="s">
        <v>664</v>
      </c>
      <c r="K76" s="246"/>
    </row>
    <row r="77" spans="2:11" s="1" customFormat="1" ht="17.25" customHeight="1">
      <c r="B77" s="245"/>
      <c r="C77" s="249" t="s">
        <v>665</v>
      </c>
      <c r="D77" s="249"/>
      <c r="E77" s="249"/>
      <c r="F77" s="250" t="s">
        <v>666</v>
      </c>
      <c r="G77" s="251"/>
      <c r="H77" s="249"/>
      <c r="I77" s="249"/>
      <c r="J77" s="249" t="s">
        <v>667</v>
      </c>
      <c r="K77" s="246"/>
    </row>
    <row r="78" spans="2:11" s="1" customFormat="1" ht="5.25" customHeight="1">
      <c r="B78" s="245"/>
      <c r="C78" s="252"/>
      <c r="D78" s="252"/>
      <c r="E78" s="252"/>
      <c r="F78" s="252"/>
      <c r="G78" s="253"/>
      <c r="H78" s="252"/>
      <c r="I78" s="252"/>
      <c r="J78" s="252"/>
      <c r="K78" s="246"/>
    </row>
    <row r="79" spans="2:11" s="1" customFormat="1" ht="15" customHeight="1">
      <c r="B79" s="245"/>
      <c r="C79" s="234" t="s">
        <v>51</v>
      </c>
      <c r="D79" s="254"/>
      <c r="E79" s="254"/>
      <c r="F79" s="255" t="s">
        <v>668</v>
      </c>
      <c r="G79" s="256"/>
      <c r="H79" s="234" t="s">
        <v>669</v>
      </c>
      <c r="I79" s="234" t="s">
        <v>670</v>
      </c>
      <c r="J79" s="234">
        <v>20</v>
      </c>
      <c r="K79" s="246"/>
    </row>
    <row r="80" spans="2:11" s="1" customFormat="1" ht="15" customHeight="1">
      <c r="B80" s="245"/>
      <c r="C80" s="234" t="s">
        <v>671</v>
      </c>
      <c r="D80" s="234"/>
      <c r="E80" s="234"/>
      <c r="F80" s="255" t="s">
        <v>668</v>
      </c>
      <c r="G80" s="256"/>
      <c r="H80" s="234" t="s">
        <v>672</v>
      </c>
      <c r="I80" s="234" t="s">
        <v>670</v>
      </c>
      <c r="J80" s="234">
        <v>120</v>
      </c>
      <c r="K80" s="246"/>
    </row>
    <row r="81" spans="2:11" s="1" customFormat="1" ht="15" customHeight="1">
      <c r="B81" s="257"/>
      <c r="C81" s="234" t="s">
        <v>673</v>
      </c>
      <c r="D81" s="234"/>
      <c r="E81" s="234"/>
      <c r="F81" s="255" t="s">
        <v>674</v>
      </c>
      <c r="G81" s="256"/>
      <c r="H81" s="234" t="s">
        <v>675</v>
      </c>
      <c r="I81" s="234" t="s">
        <v>670</v>
      </c>
      <c r="J81" s="234">
        <v>50</v>
      </c>
      <c r="K81" s="246"/>
    </row>
    <row r="82" spans="2:11" s="1" customFormat="1" ht="15" customHeight="1">
      <c r="B82" s="257"/>
      <c r="C82" s="234" t="s">
        <v>676</v>
      </c>
      <c r="D82" s="234"/>
      <c r="E82" s="234"/>
      <c r="F82" s="255" t="s">
        <v>668</v>
      </c>
      <c r="G82" s="256"/>
      <c r="H82" s="234" t="s">
        <v>677</v>
      </c>
      <c r="I82" s="234" t="s">
        <v>678</v>
      </c>
      <c r="J82" s="234"/>
      <c r="K82" s="246"/>
    </row>
    <row r="83" spans="2:11" s="1" customFormat="1" ht="15" customHeight="1">
      <c r="B83" s="257"/>
      <c r="C83" s="258" t="s">
        <v>679</v>
      </c>
      <c r="D83" s="258"/>
      <c r="E83" s="258"/>
      <c r="F83" s="259" t="s">
        <v>674</v>
      </c>
      <c r="G83" s="258"/>
      <c r="H83" s="258" t="s">
        <v>680</v>
      </c>
      <c r="I83" s="258" t="s">
        <v>670</v>
      </c>
      <c r="J83" s="258">
        <v>15</v>
      </c>
      <c r="K83" s="246"/>
    </row>
    <row r="84" spans="2:11" s="1" customFormat="1" ht="15" customHeight="1">
      <c r="B84" s="257"/>
      <c r="C84" s="258" t="s">
        <v>681</v>
      </c>
      <c r="D84" s="258"/>
      <c r="E84" s="258"/>
      <c r="F84" s="259" t="s">
        <v>674</v>
      </c>
      <c r="G84" s="258"/>
      <c r="H84" s="258" t="s">
        <v>682</v>
      </c>
      <c r="I84" s="258" t="s">
        <v>670</v>
      </c>
      <c r="J84" s="258">
        <v>15</v>
      </c>
      <c r="K84" s="246"/>
    </row>
    <row r="85" spans="2:11" s="1" customFormat="1" ht="15" customHeight="1">
      <c r="B85" s="257"/>
      <c r="C85" s="258" t="s">
        <v>683</v>
      </c>
      <c r="D85" s="258"/>
      <c r="E85" s="258"/>
      <c r="F85" s="259" t="s">
        <v>674</v>
      </c>
      <c r="G85" s="258"/>
      <c r="H85" s="258" t="s">
        <v>684</v>
      </c>
      <c r="I85" s="258" t="s">
        <v>670</v>
      </c>
      <c r="J85" s="258">
        <v>20</v>
      </c>
      <c r="K85" s="246"/>
    </row>
    <row r="86" spans="2:11" s="1" customFormat="1" ht="15" customHeight="1">
      <c r="B86" s="257"/>
      <c r="C86" s="258" t="s">
        <v>685</v>
      </c>
      <c r="D86" s="258"/>
      <c r="E86" s="258"/>
      <c r="F86" s="259" t="s">
        <v>674</v>
      </c>
      <c r="G86" s="258"/>
      <c r="H86" s="258" t="s">
        <v>686</v>
      </c>
      <c r="I86" s="258" t="s">
        <v>670</v>
      </c>
      <c r="J86" s="258">
        <v>20</v>
      </c>
      <c r="K86" s="246"/>
    </row>
    <row r="87" spans="2:11" s="1" customFormat="1" ht="15" customHeight="1">
      <c r="B87" s="257"/>
      <c r="C87" s="234" t="s">
        <v>687</v>
      </c>
      <c r="D87" s="234"/>
      <c r="E87" s="234"/>
      <c r="F87" s="255" t="s">
        <v>674</v>
      </c>
      <c r="G87" s="256"/>
      <c r="H87" s="234" t="s">
        <v>688</v>
      </c>
      <c r="I87" s="234" t="s">
        <v>670</v>
      </c>
      <c r="J87" s="234">
        <v>50</v>
      </c>
      <c r="K87" s="246"/>
    </row>
    <row r="88" spans="2:11" s="1" customFormat="1" ht="15" customHeight="1">
      <c r="B88" s="257"/>
      <c r="C88" s="234" t="s">
        <v>689</v>
      </c>
      <c r="D88" s="234"/>
      <c r="E88" s="234"/>
      <c r="F88" s="255" t="s">
        <v>674</v>
      </c>
      <c r="G88" s="256"/>
      <c r="H88" s="234" t="s">
        <v>690</v>
      </c>
      <c r="I88" s="234" t="s">
        <v>670</v>
      </c>
      <c r="J88" s="234">
        <v>20</v>
      </c>
      <c r="K88" s="246"/>
    </row>
    <row r="89" spans="2:11" s="1" customFormat="1" ht="15" customHeight="1">
      <c r="B89" s="257"/>
      <c r="C89" s="234" t="s">
        <v>691</v>
      </c>
      <c r="D89" s="234"/>
      <c r="E89" s="234"/>
      <c r="F89" s="255" t="s">
        <v>674</v>
      </c>
      <c r="G89" s="256"/>
      <c r="H89" s="234" t="s">
        <v>692</v>
      </c>
      <c r="I89" s="234" t="s">
        <v>670</v>
      </c>
      <c r="J89" s="234">
        <v>20</v>
      </c>
      <c r="K89" s="246"/>
    </row>
    <row r="90" spans="2:11" s="1" customFormat="1" ht="15" customHeight="1">
      <c r="B90" s="257"/>
      <c r="C90" s="234" t="s">
        <v>693</v>
      </c>
      <c r="D90" s="234"/>
      <c r="E90" s="234"/>
      <c r="F90" s="255" t="s">
        <v>674</v>
      </c>
      <c r="G90" s="256"/>
      <c r="H90" s="234" t="s">
        <v>694</v>
      </c>
      <c r="I90" s="234" t="s">
        <v>670</v>
      </c>
      <c r="J90" s="234">
        <v>50</v>
      </c>
      <c r="K90" s="246"/>
    </row>
    <row r="91" spans="2:11" s="1" customFormat="1" ht="15" customHeight="1">
      <c r="B91" s="257"/>
      <c r="C91" s="234" t="s">
        <v>695</v>
      </c>
      <c r="D91" s="234"/>
      <c r="E91" s="234"/>
      <c r="F91" s="255" t="s">
        <v>674</v>
      </c>
      <c r="G91" s="256"/>
      <c r="H91" s="234" t="s">
        <v>695</v>
      </c>
      <c r="I91" s="234" t="s">
        <v>670</v>
      </c>
      <c r="J91" s="234">
        <v>50</v>
      </c>
      <c r="K91" s="246"/>
    </row>
    <row r="92" spans="2:11" s="1" customFormat="1" ht="15" customHeight="1">
      <c r="B92" s="257"/>
      <c r="C92" s="234" t="s">
        <v>696</v>
      </c>
      <c r="D92" s="234"/>
      <c r="E92" s="234"/>
      <c r="F92" s="255" t="s">
        <v>674</v>
      </c>
      <c r="G92" s="256"/>
      <c r="H92" s="234" t="s">
        <v>697</v>
      </c>
      <c r="I92" s="234" t="s">
        <v>670</v>
      </c>
      <c r="J92" s="234">
        <v>255</v>
      </c>
      <c r="K92" s="246"/>
    </row>
    <row r="93" spans="2:11" s="1" customFormat="1" ht="15" customHeight="1">
      <c r="B93" s="257"/>
      <c r="C93" s="234" t="s">
        <v>698</v>
      </c>
      <c r="D93" s="234"/>
      <c r="E93" s="234"/>
      <c r="F93" s="255" t="s">
        <v>668</v>
      </c>
      <c r="G93" s="256"/>
      <c r="H93" s="234" t="s">
        <v>699</v>
      </c>
      <c r="I93" s="234" t="s">
        <v>700</v>
      </c>
      <c r="J93" s="234"/>
      <c r="K93" s="246"/>
    </row>
    <row r="94" spans="2:11" s="1" customFormat="1" ht="15" customHeight="1">
      <c r="B94" s="257"/>
      <c r="C94" s="234" t="s">
        <v>701</v>
      </c>
      <c r="D94" s="234"/>
      <c r="E94" s="234"/>
      <c r="F94" s="255" t="s">
        <v>668</v>
      </c>
      <c r="G94" s="256"/>
      <c r="H94" s="234" t="s">
        <v>702</v>
      </c>
      <c r="I94" s="234" t="s">
        <v>703</v>
      </c>
      <c r="J94" s="234"/>
      <c r="K94" s="246"/>
    </row>
    <row r="95" spans="2:11" s="1" customFormat="1" ht="15" customHeight="1">
      <c r="B95" s="257"/>
      <c r="C95" s="234" t="s">
        <v>704</v>
      </c>
      <c r="D95" s="234"/>
      <c r="E95" s="234"/>
      <c r="F95" s="255" t="s">
        <v>668</v>
      </c>
      <c r="G95" s="256"/>
      <c r="H95" s="234" t="s">
        <v>704</v>
      </c>
      <c r="I95" s="234" t="s">
        <v>703</v>
      </c>
      <c r="J95" s="234"/>
      <c r="K95" s="246"/>
    </row>
    <row r="96" spans="2:11" s="1" customFormat="1" ht="15" customHeight="1">
      <c r="B96" s="257"/>
      <c r="C96" s="234" t="s">
        <v>36</v>
      </c>
      <c r="D96" s="234"/>
      <c r="E96" s="234"/>
      <c r="F96" s="255" t="s">
        <v>668</v>
      </c>
      <c r="G96" s="256"/>
      <c r="H96" s="234" t="s">
        <v>705</v>
      </c>
      <c r="I96" s="234" t="s">
        <v>703</v>
      </c>
      <c r="J96" s="234"/>
      <c r="K96" s="246"/>
    </row>
    <row r="97" spans="2:11" s="1" customFormat="1" ht="15" customHeight="1">
      <c r="B97" s="257"/>
      <c r="C97" s="234" t="s">
        <v>46</v>
      </c>
      <c r="D97" s="234"/>
      <c r="E97" s="234"/>
      <c r="F97" s="255" t="s">
        <v>668</v>
      </c>
      <c r="G97" s="256"/>
      <c r="H97" s="234" t="s">
        <v>706</v>
      </c>
      <c r="I97" s="234" t="s">
        <v>703</v>
      </c>
      <c r="J97" s="234"/>
      <c r="K97" s="246"/>
    </row>
    <row r="98" spans="2:11" s="1" customFormat="1" ht="15" customHeight="1">
      <c r="B98" s="260"/>
      <c r="C98" s="261"/>
      <c r="D98" s="261"/>
      <c r="E98" s="261"/>
      <c r="F98" s="261"/>
      <c r="G98" s="261"/>
      <c r="H98" s="261"/>
      <c r="I98" s="261"/>
      <c r="J98" s="261"/>
      <c r="K98" s="262"/>
    </row>
    <row r="99" spans="2:11" s="1" customFormat="1" ht="18.7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3"/>
    </row>
    <row r="100" spans="2:11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pans="2:1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pans="2:11" s="1" customFormat="1" ht="45" customHeight="1">
      <c r="B102" s="245"/>
      <c r="C102" s="353" t="s">
        <v>707</v>
      </c>
      <c r="D102" s="353"/>
      <c r="E102" s="353"/>
      <c r="F102" s="353"/>
      <c r="G102" s="353"/>
      <c r="H102" s="353"/>
      <c r="I102" s="353"/>
      <c r="J102" s="353"/>
      <c r="K102" s="246"/>
    </row>
    <row r="103" spans="2:11" s="1" customFormat="1" ht="17.25" customHeight="1">
      <c r="B103" s="245"/>
      <c r="C103" s="247" t="s">
        <v>662</v>
      </c>
      <c r="D103" s="247"/>
      <c r="E103" s="247"/>
      <c r="F103" s="247" t="s">
        <v>663</v>
      </c>
      <c r="G103" s="248"/>
      <c r="H103" s="247" t="s">
        <v>52</v>
      </c>
      <c r="I103" s="247" t="s">
        <v>55</v>
      </c>
      <c r="J103" s="247" t="s">
        <v>664</v>
      </c>
      <c r="K103" s="246"/>
    </row>
    <row r="104" spans="2:11" s="1" customFormat="1" ht="17.25" customHeight="1">
      <c r="B104" s="245"/>
      <c r="C104" s="249" t="s">
        <v>665</v>
      </c>
      <c r="D104" s="249"/>
      <c r="E104" s="249"/>
      <c r="F104" s="250" t="s">
        <v>666</v>
      </c>
      <c r="G104" s="251"/>
      <c r="H104" s="249"/>
      <c r="I104" s="249"/>
      <c r="J104" s="249" t="s">
        <v>667</v>
      </c>
      <c r="K104" s="246"/>
    </row>
    <row r="105" spans="2:11" s="1" customFormat="1" ht="5.25" customHeight="1">
      <c r="B105" s="245"/>
      <c r="C105" s="247"/>
      <c r="D105" s="247"/>
      <c r="E105" s="247"/>
      <c r="F105" s="247"/>
      <c r="G105" s="265"/>
      <c r="H105" s="247"/>
      <c r="I105" s="247"/>
      <c r="J105" s="247"/>
      <c r="K105" s="246"/>
    </row>
    <row r="106" spans="2:11" s="1" customFormat="1" ht="15" customHeight="1">
      <c r="B106" s="245"/>
      <c r="C106" s="234" t="s">
        <v>51</v>
      </c>
      <c r="D106" s="254"/>
      <c r="E106" s="254"/>
      <c r="F106" s="255" t="s">
        <v>668</v>
      </c>
      <c r="G106" s="234"/>
      <c r="H106" s="234" t="s">
        <v>708</v>
      </c>
      <c r="I106" s="234" t="s">
        <v>670</v>
      </c>
      <c r="J106" s="234">
        <v>20</v>
      </c>
      <c r="K106" s="246"/>
    </row>
    <row r="107" spans="2:11" s="1" customFormat="1" ht="15" customHeight="1">
      <c r="B107" s="245"/>
      <c r="C107" s="234" t="s">
        <v>671</v>
      </c>
      <c r="D107" s="234"/>
      <c r="E107" s="234"/>
      <c r="F107" s="255" t="s">
        <v>668</v>
      </c>
      <c r="G107" s="234"/>
      <c r="H107" s="234" t="s">
        <v>708</v>
      </c>
      <c r="I107" s="234" t="s">
        <v>670</v>
      </c>
      <c r="J107" s="234">
        <v>120</v>
      </c>
      <c r="K107" s="246"/>
    </row>
    <row r="108" spans="2:11" s="1" customFormat="1" ht="15" customHeight="1">
      <c r="B108" s="257"/>
      <c r="C108" s="234" t="s">
        <v>673</v>
      </c>
      <c r="D108" s="234"/>
      <c r="E108" s="234"/>
      <c r="F108" s="255" t="s">
        <v>674</v>
      </c>
      <c r="G108" s="234"/>
      <c r="H108" s="234" t="s">
        <v>708</v>
      </c>
      <c r="I108" s="234" t="s">
        <v>670</v>
      </c>
      <c r="J108" s="234">
        <v>50</v>
      </c>
      <c r="K108" s="246"/>
    </row>
    <row r="109" spans="2:11" s="1" customFormat="1" ht="15" customHeight="1">
      <c r="B109" s="257"/>
      <c r="C109" s="234" t="s">
        <v>676</v>
      </c>
      <c r="D109" s="234"/>
      <c r="E109" s="234"/>
      <c r="F109" s="255" t="s">
        <v>668</v>
      </c>
      <c r="G109" s="234"/>
      <c r="H109" s="234" t="s">
        <v>708</v>
      </c>
      <c r="I109" s="234" t="s">
        <v>678</v>
      </c>
      <c r="J109" s="234"/>
      <c r="K109" s="246"/>
    </row>
    <row r="110" spans="2:11" s="1" customFormat="1" ht="15" customHeight="1">
      <c r="B110" s="257"/>
      <c r="C110" s="234" t="s">
        <v>687</v>
      </c>
      <c r="D110" s="234"/>
      <c r="E110" s="234"/>
      <c r="F110" s="255" t="s">
        <v>674</v>
      </c>
      <c r="G110" s="234"/>
      <c r="H110" s="234" t="s">
        <v>708</v>
      </c>
      <c r="I110" s="234" t="s">
        <v>670</v>
      </c>
      <c r="J110" s="234">
        <v>50</v>
      </c>
      <c r="K110" s="246"/>
    </row>
    <row r="111" spans="2:11" s="1" customFormat="1" ht="15" customHeight="1">
      <c r="B111" s="257"/>
      <c r="C111" s="234" t="s">
        <v>695</v>
      </c>
      <c r="D111" s="234"/>
      <c r="E111" s="234"/>
      <c r="F111" s="255" t="s">
        <v>674</v>
      </c>
      <c r="G111" s="234"/>
      <c r="H111" s="234" t="s">
        <v>708</v>
      </c>
      <c r="I111" s="234" t="s">
        <v>670</v>
      </c>
      <c r="J111" s="234">
        <v>50</v>
      </c>
      <c r="K111" s="246"/>
    </row>
    <row r="112" spans="2:11" s="1" customFormat="1" ht="15" customHeight="1">
      <c r="B112" s="257"/>
      <c r="C112" s="234" t="s">
        <v>693</v>
      </c>
      <c r="D112" s="234"/>
      <c r="E112" s="234"/>
      <c r="F112" s="255" t="s">
        <v>674</v>
      </c>
      <c r="G112" s="234"/>
      <c r="H112" s="234" t="s">
        <v>708</v>
      </c>
      <c r="I112" s="234" t="s">
        <v>670</v>
      </c>
      <c r="J112" s="234">
        <v>50</v>
      </c>
      <c r="K112" s="246"/>
    </row>
    <row r="113" spans="2:11" s="1" customFormat="1" ht="15" customHeight="1">
      <c r="B113" s="257"/>
      <c r="C113" s="234" t="s">
        <v>51</v>
      </c>
      <c r="D113" s="234"/>
      <c r="E113" s="234"/>
      <c r="F113" s="255" t="s">
        <v>668</v>
      </c>
      <c r="G113" s="234"/>
      <c r="H113" s="234" t="s">
        <v>709</v>
      </c>
      <c r="I113" s="234" t="s">
        <v>670</v>
      </c>
      <c r="J113" s="234">
        <v>20</v>
      </c>
      <c r="K113" s="246"/>
    </row>
    <row r="114" spans="2:11" s="1" customFormat="1" ht="15" customHeight="1">
      <c r="B114" s="257"/>
      <c r="C114" s="234" t="s">
        <v>710</v>
      </c>
      <c r="D114" s="234"/>
      <c r="E114" s="234"/>
      <c r="F114" s="255" t="s">
        <v>668</v>
      </c>
      <c r="G114" s="234"/>
      <c r="H114" s="234" t="s">
        <v>711</v>
      </c>
      <c r="I114" s="234" t="s">
        <v>670</v>
      </c>
      <c r="J114" s="234">
        <v>120</v>
      </c>
      <c r="K114" s="246"/>
    </row>
    <row r="115" spans="2:11" s="1" customFormat="1" ht="15" customHeight="1">
      <c r="B115" s="257"/>
      <c r="C115" s="234" t="s">
        <v>36</v>
      </c>
      <c r="D115" s="234"/>
      <c r="E115" s="234"/>
      <c r="F115" s="255" t="s">
        <v>668</v>
      </c>
      <c r="G115" s="234"/>
      <c r="H115" s="234" t="s">
        <v>712</v>
      </c>
      <c r="I115" s="234" t="s">
        <v>703</v>
      </c>
      <c r="J115" s="234"/>
      <c r="K115" s="246"/>
    </row>
    <row r="116" spans="2:11" s="1" customFormat="1" ht="15" customHeight="1">
      <c r="B116" s="257"/>
      <c r="C116" s="234" t="s">
        <v>46</v>
      </c>
      <c r="D116" s="234"/>
      <c r="E116" s="234"/>
      <c r="F116" s="255" t="s">
        <v>668</v>
      </c>
      <c r="G116" s="234"/>
      <c r="H116" s="234" t="s">
        <v>713</v>
      </c>
      <c r="I116" s="234" t="s">
        <v>703</v>
      </c>
      <c r="J116" s="234"/>
      <c r="K116" s="246"/>
    </row>
    <row r="117" spans="2:11" s="1" customFormat="1" ht="15" customHeight="1">
      <c r="B117" s="257"/>
      <c r="C117" s="234" t="s">
        <v>55</v>
      </c>
      <c r="D117" s="234"/>
      <c r="E117" s="234"/>
      <c r="F117" s="255" t="s">
        <v>668</v>
      </c>
      <c r="G117" s="234"/>
      <c r="H117" s="234" t="s">
        <v>714</v>
      </c>
      <c r="I117" s="234" t="s">
        <v>715</v>
      </c>
      <c r="J117" s="234"/>
      <c r="K117" s="246"/>
    </row>
    <row r="118" spans="2:11" s="1" customFormat="1" ht="15" customHeight="1">
      <c r="B118" s="260"/>
      <c r="C118" s="266"/>
      <c r="D118" s="266"/>
      <c r="E118" s="266"/>
      <c r="F118" s="266"/>
      <c r="G118" s="266"/>
      <c r="H118" s="266"/>
      <c r="I118" s="266"/>
      <c r="J118" s="266"/>
      <c r="K118" s="262"/>
    </row>
    <row r="119" spans="2:11" s="1" customFormat="1" ht="18.75" customHeight="1">
      <c r="B119" s="267"/>
      <c r="C119" s="268"/>
      <c r="D119" s="268"/>
      <c r="E119" s="268"/>
      <c r="F119" s="269"/>
      <c r="G119" s="268"/>
      <c r="H119" s="268"/>
      <c r="I119" s="268"/>
      <c r="J119" s="268"/>
      <c r="K119" s="267"/>
    </row>
    <row r="120" spans="2:11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354" t="s">
        <v>716</v>
      </c>
      <c r="D122" s="354"/>
      <c r="E122" s="354"/>
      <c r="F122" s="354"/>
      <c r="G122" s="354"/>
      <c r="H122" s="354"/>
      <c r="I122" s="354"/>
      <c r="J122" s="354"/>
      <c r="K122" s="274"/>
    </row>
    <row r="123" spans="2:11" s="1" customFormat="1" ht="17.25" customHeight="1">
      <c r="B123" s="275"/>
      <c r="C123" s="247" t="s">
        <v>662</v>
      </c>
      <c r="D123" s="247"/>
      <c r="E123" s="247"/>
      <c r="F123" s="247" t="s">
        <v>663</v>
      </c>
      <c r="G123" s="248"/>
      <c r="H123" s="247" t="s">
        <v>52</v>
      </c>
      <c r="I123" s="247" t="s">
        <v>55</v>
      </c>
      <c r="J123" s="247" t="s">
        <v>664</v>
      </c>
      <c r="K123" s="276"/>
    </row>
    <row r="124" spans="2:11" s="1" customFormat="1" ht="17.25" customHeight="1">
      <c r="B124" s="275"/>
      <c r="C124" s="249" t="s">
        <v>665</v>
      </c>
      <c r="D124" s="249"/>
      <c r="E124" s="249"/>
      <c r="F124" s="250" t="s">
        <v>666</v>
      </c>
      <c r="G124" s="251"/>
      <c r="H124" s="249"/>
      <c r="I124" s="249"/>
      <c r="J124" s="249" t="s">
        <v>667</v>
      </c>
      <c r="K124" s="276"/>
    </row>
    <row r="125" spans="2:11" s="1" customFormat="1" ht="5.25" customHeight="1">
      <c r="B125" s="277"/>
      <c r="C125" s="252"/>
      <c r="D125" s="252"/>
      <c r="E125" s="252"/>
      <c r="F125" s="252"/>
      <c r="G125" s="278"/>
      <c r="H125" s="252"/>
      <c r="I125" s="252"/>
      <c r="J125" s="252"/>
      <c r="K125" s="279"/>
    </row>
    <row r="126" spans="2:11" s="1" customFormat="1" ht="15" customHeight="1">
      <c r="B126" s="277"/>
      <c r="C126" s="234" t="s">
        <v>671</v>
      </c>
      <c r="D126" s="254"/>
      <c r="E126" s="254"/>
      <c r="F126" s="255" t="s">
        <v>668</v>
      </c>
      <c r="G126" s="234"/>
      <c r="H126" s="234" t="s">
        <v>708</v>
      </c>
      <c r="I126" s="234" t="s">
        <v>670</v>
      </c>
      <c r="J126" s="234">
        <v>120</v>
      </c>
      <c r="K126" s="280"/>
    </row>
    <row r="127" spans="2:11" s="1" customFormat="1" ht="15" customHeight="1">
      <c r="B127" s="277"/>
      <c r="C127" s="234" t="s">
        <v>717</v>
      </c>
      <c r="D127" s="234"/>
      <c r="E127" s="234"/>
      <c r="F127" s="255" t="s">
        <v>668</v>
      </c>
      <c r="G127" s="234"/>
      <c r="H127" s="234" t="s">
        <v>718</v>
      </c>
      <c r="I127" s="234" t="s">
        <v>670</v>
      </c>
      <c r="J127" s="234" t="s">
        <v>719</v>
      </c>
      <c r="K127" s="280"/>
    </row>
    <row r="128" spans="2:11" s="1" customFormat="1" ht="15" customHeight="1">
      <c r="B128" s="277"/>
      <c r="C128" s="234" t="s">
        <v>616</v>
      </c>
      <c r="D128" s="234"/>
      <c r="E128" s="234"/>
      <c r="F128" s="255" t="s">
        <v>668</v>
      </c>
      <c r="G128" s="234"/>
      <c r="H128" s="234" t="s">
        <v>720</v>
      </c>
      <c r="I128" s="234" t="s">
        <v>670</v>
      </c>
      <c r="J128" s="234" t="s">
        <v>719</v>
      </c>
      <c r="K128" s="280"/>
    </row>
    <row r="129" spans="2:11" s="1" customFormat="1" ht="15" customHeight="1">
      <c r="B129" s="277"/>
      <c r="C129" s="234" t="s">
        <v>679</v>
      </c>
      <c r="D129" s="234"/>
      <c r="E129" s="234"/>
      <c r="F129" s="255" t="s">
        <v>674</v>
      </c>
      <c r="G129" s="234"/>
      <c r="H129" s="234" t="s">
        <v>680</v>
      </c>
      <c r="I129" s="234" t="s">
        <v>670</v>
      </c>
      <c r="J129" s="234">
        <v>15</v>
      </c>
      <c r="K129" s="280"/>
    </row>
    <row r="130" spans="2:11" s="1" customFormat="1" ht="15" customHeight="1">
      <c r="B130" s="277"/>
      <c r="C130" s="258" t="s">
        <v>681</v>
      </c>
      <c r="D130" s="258"/>
      <c r="E130" s="258"/>
      <c r="F130" s="259" t="s">
        <v>674</v>
      </c>
      <c r="G130" s="258"/>
      <c r="H130" s="258" t="s">
        <v>682</v>
      </c>
      <c r="I130" s="258" t="s">
        <v>670</v>
      </c>
      <c r="J130" s="258">
        <v>15</v>
      </c>
      <c r="K130" s="280"/>
    </row>
    <row r="131" spans="2:11" s="1" customFormat="1" ht="15" customHeight="1">
      <c r="B131" s="277"/>
      <c r="C131" s="258" t="s">
        <v>683</v>
      </c>
      <c r="D131" s="258"/>
      <c r="E131" s="258"/>
      <c r="F131" s="259" t="s">
        <v>674</v>
      </c>
      <c r="G131" s="258"/>
      <c r="H131" s="258" t="s">
        <v>684</v>
      </c>
      <c r="I131" s="258" t="s">
        <v>670</v>
      </c>
      <c r="J131" s="258">
        <v>20</v>
      </c>
      <c r="K131" s="280"/>
    </row>
    <row r="132" spans="2:11" s="1" customFormat="1" ht="15" customHeight="1">
      <c r="B132" s="277"/>
      <c r="C132" s="258" t="s">
        <v>685</v>
      </c>
      <c r="D132" s="258"/>
      <c r="E132" s="258"/>
      <c r="F132" s="259" t="s">
        <v>674</v>
      </c>
      <c r="G132" s="258"/>
      <c r="H132" s="258" t="s">
        <v>686</v>
      </c>
      <c r="I132" s="258" t="s">
        <v>670</v>
      </c>
      <c r="J132" s="258">
        <v>20</v>
      </c>
      <c r="K132" s="280"/>
    </row>
    <row r="133" spans="2:11" s="1" customFormat="1" ht="15" customHeight="1">
      <c r="B133" s="277"/>
      <c r="C133" s="234" t="s">
        <v>673</v>
      </c>
      <c r="D133" s="234"/>
      <c r="E133" s="234"/>
      <c r="F133" s="255" t="s">
        <v>674</v>
      </c>
      <c r="G133" s="234"/>
      <c r="H133" s="234" t="s">
        <v>708</v>
      </c>
      <c r="I133" s="234" t="s">
        <v>670</v>
      </c>
      <c r="J133" s="234">
        <v>50</v>
      </c>
      <c r="K133" s="280"/>
    </row>
    <row r="134" spans="2:11" s="1" customFormat="1" ht="15" customHeight="1">
      <c r="B134" s="277"/>
      <c r="C134" s="234" t="s">
        <v>687</v>
      </c>
      <c r="D134" s="234"/>
      <c r="E134" s="234"/>
      <c r="F134" s="255" t="s">
        <v>674</v>
      </c>
      <c r="G134" s="234"/>
      <c r="H134" s="234" t="s">
        <v>708</v>
      </c>
      <c r="I134" s="234" t="s">
        <v>670</v>
      </c>
      <c r="J134" s="234">
        <v>50</v>
      </c>
      <c r="K134" s="280"/>
    </row>
    <row r="135" spans="2:11" s="1" customFormat="1" ht="15" customHeight="1">
      <c r="B135" s="277"/>
      <c r="C135" s="234" t="s">
        <v>693</v>
      </c>
      <c r="D135" s="234"/>
      <c r="E135" s="234"/>
      <c r="F135" s="255" t="s">
        <v>674</v>
      </c>
      <c r="G135" s="234"/>
      <c r="H135" s="234" t="s">
        <v>708</v>
      </c>
      <c r="I135" s="234" t="s">
        <v>670</v>
      </c>
      <c r="J135" s="234">
        <v>50</v>
      </c>
      <c r="K135" s="280"/>
    </row>
    <row r="136" spans="2:11" s="1" customFormat="1" ht="15" customHeight="1">
      <c r="B136" s="277"/>
      <c r="C136" s="234" t="s">
        <v>695</v>
      </c>
      <c r="D136" s="234"/>
      <c r="E136" s="234"/>
      <c r="F136" s="255" t="s">
        <v>674</v>
      </c>
      <c r="G136" s="234"/>
      <c r="H136" s="234" t="s">
        <v>708</v>
      </c>
      <c r="I136" s="234" t="s">
        <v>670</v>
      </c>
      <c r="J136" s="234">
        <v>50</v>
      </c>
      <c r="K136" s="280"/>
    </row>
    <row r="137" spans="2:11" s="1" customFormat="1" ht="15" customHeight="1">
      <c r="B137" s="277"/>
      <c r="C137" s="234" t="s">
        <v>696</v>
      </c>
      <c r="D137" s="234"/>
      <c r="E137" s="234"/>
      <c r="F137" s="255" t="s">
        <v>674</v>
      </c>
      <c r="G137" s="234"/>
      <c r="H137" s="234" t="s">
        <v>721</v>
      </c>
      <c r="I137" s="234" t="s">
        <v>670</v>
      </c>
      <c r="J137" s="234">
        <v>255</v>
      </c>
      <c r="K137" s="280"/>
    </row>
    <row r="138" spans="2:11" s="1" customFormat="1" ht="15" customHeight="1">
      <c r="B138" s="277"/>
      <c r="C138" s="234" t="s">
        <v>698</v>
      </c>
      <c r="D138" s="234"/>
      <c r="E138" s="234"/>
      <c r="F138" s="255" t="s">
        <v>668</v>
      </c>
      <c r="G138" s="234"/>
      <c r="H138" s="234" t="s">
        <v>722</v>
      </c>
      <c r="I138" s="234" t="s">
        <v>700</v>
      </c>
      <c r="J138" s="234"/>
      <c r="K138" s="280"/>
    </row>
    <row r="139" spans="2:11" s="1" customFormat="1" ht="15" customHeight="1">
      <c r="B139" s="277"/>
      <c r="C139" s="234" t="s">
        <v>701</v>
      </c>
      <c r="D139" s="234"/>
      <c r="E139" s="234"/>
      <c r="F139" s="255" t="s">
        <v>668</v>
      </c>
      <c r="G139" s="234"/>
      <c r="H139" s="234" t="s">
        <v>723</v>
      </c>
      <c r="I139" s="234" t="s">
        <v>703</v>
      </c>
      <c r="J139" s="234"/>
      <c r="K139" s="280"/>
    </row>
    <row r="140" spans="2:11" s="1" customFormat="1" ht="15" customHeight="1">
      <c r="B140" s="277"/>
      <c r="C140" s="234" t="s">
        <v>704</v>
      </c>
      <c r="D140" s="234"/>
      <c r="E140" s="234"/>
      <c r="F140" s="255" t="s">
        <v>668</v>
      </c>
      <c r="G140" s="234"/>
      <c r="H140" s="234" t="s">
        <v>704</v>
      </c>
      <c r="I140" s="234" t="s">
        <v>703</v>
      </c>
      <c r="J140" s="234"/>
      <c r="K140" s="280"/>
    </row>
    <row r="141" spans="2:11" s="1" customFormat="1" ht="15" customHeight="1">
      <c r="B141" s="277"/>
      <c r="C141" s="234" t="s">
        <v>36</v>
      </c>
      <c r="D141" s="234"/>
      <c r="E141" s="234"/>
      <c r="F141" s="255" t="s">
        <v>668</v>
      </c>
      <c r="G141" s="234"/>
      <c r="H141" s="234" t="s">
        <v>724</v>
      </c>
      <c r="I141" s="234" t="s">
        <v>703</v>
      </c>
      <c r="J141" s="234"/>
      <c r="K141" s="280"/>
    </row>
    <row r="142" spans="2:11" s="1" customFormat="1" ht="15" customHeight="1">
      <c r="B142" s="277"/>
      <c r="C142" s="234" t="s">
        <v>725</v>
      </c>
      <c r="D142" s="234"/>
      <c r="E142" s="234"/>
      <c r="F142" s="255" t="s">
        <v>668</v>
      </c>
      <c r="G142" s="234"/>
      <c r="H142" s="234" t="s">
        <v>726</v>
      </c>
      <c r="I142" s="234" t="s">
        <v>703</v>
      </c>
      <c r="J142" s="234"/>
      <c r="K142" s="280"/>
    </row>
    <row r="143" spans="2:11" s="1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1" customFormat="1" ht="18.75" customHeight="1">
      <c r="B144" s="268"/>
      <c r="C144" s="268"/>
      <c r="D144" s="268"/>
      <c r="E144" s="268"/>
      <c r="F144" s="269"/>
      <c r="G144" s="268"/>
      <c r="H144" s="268"/>
      <c r="I144" s="268"/>
      <c r="J144" s="268"/>
      <c r="K144" s="268"/>
    </row>
    <row r="145" spans="2:11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pans="2:11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pans="2:11" s="1" customFormat="1" ht="45" customHeight="1">
      <c r="B147" s="245"/>
      <c r="C147" s="353" t="s">
        <v>727</v>
      </c>
      <c r="D147" s="353"/>
      <c r="E147" s="353"/>
      <c r="F147" s="353"/>
      <c r="G147" s="353"/>
      <c r="H147" s="353"/>
      <c r="I147" s="353"/>
      <c r="J147" s="353"/>
      <c r="K147" s="246"/>
    </row>
    <row r="148" spans="2:11" s="1" customFormat="1" ht="17.25" customHeight="1">
      <c r="B148" s="245"/>
      <c r="C148" s="247" t="s">
        <v>662</v>
      </c>
      <c r="D148" s="247"/>
      <c r="E148" s="247"/>
      <c r="F148" s="247" t="s">
        <v>663</v>
      </c>
      <c r="G148" s="248"/>
      <c r="H148" s="247" t="s">
        <v>52</v>
      </c>
      <c r="I148" s="247" t="s">
        <v>55</v>
      </c>
      <c r="J148" s="247" t="s">
        <v>664</v>
      </c>
      <c r="K148" s="246"/>
    </row>
    <row r="149" spans="2:11" s="1" customFormat="1" ht="17.25" customHeight="1">
      <c r="B149" s="245"/>
      <c r="C149" s="249" t="s">
        <v>665</v>
      </c>
      <c r="D149" s="249"/>
      <c r="E149" s="249"/>
      <c r="F149" s="250" t="s">
        <v>666</v>
      </c>
      <c r="G149" s="251"/>
      <c r="H149" s="249"/>
      <c r="I149" s="249"/>
      <c r="J149" s="249" t="s">
        <v>667</v>
      </c>
      <c r="K149" s="246"/>
    </row>
    <row r="150" spans="2:11" s="1" customFormat="1" ht="5.25" customHeight="1">
      <c r="B150" s="257"/>
      <c r="C150" s="252"/>
      <c r="D150" s="252"/>
      <c r="E150" s="252"/>
      <c r="F150" s="252"/>
      <c r="G150" s="253"/>
      <c r="H150" s="252"/>
      <c r="I150" s="252"/>
      <c r="J150" s="252"/>
      <c r="K150" s="280"/>
    </row>
    <row r="151" spans="2:11" s="1" customFormat="1" ht="15" customHeight="1">
      <c r="B151" s="257"/>
      <c r="C151" s="284" t="s">
        <v>671</v>
      </c>
      <c r="D151" s="234"/>
      <c r="E151" s="234"/>
      <c r="F151" s="285" t="s">
        <v>668</v>
      </c>
      <c r="G151" s="234"/>
      <c r="H151" s="284" t="s">
        <v>708</v>
      </c>
      <c r="I151" s="284" t="s">
        <v>670</v>
      </c>
      <c r="J151" s="284">
        <v>120</v>
      </c>
      <c r="K151" s="280"/>
    </row>
    <row r="152" spans="2:11" s="1" customFormat="1" ht="15" customHeight="1">
      <c r="B152" s="257"/>
      <c r="C152" s="284" t="s">
        <v>717</v>
      </c>
      <c r="D152" s="234"/>
      <c r="E152" s="234"/>
      <c r="F152" s="285" t="s">
        <v>668</v>
      </c>
      <c r="G152" s="234"/>
      <c r="H152" s="284" t="s">
        <v>728</v>
      </c>
      <c r="I152" s="284" t="s">
        <v>670</v>
      </c>
      <c r="J152" s="284" t="s">
        <v>719</v>
      </c>
      <c r="K152" s="280"/>
    </row>
    <row r="153" spans="2:11" s="1" customFormat="1" ht="15" customHeight="1">
      <c r="B153" s="257"/>
      <c r="C153" s="284" t="s">
        <v>616</v>
      </c>
      <c r="D153" s="234"/>
      <c r="E153" s="234"/>
      <c r="F153" s="285" t="s">
        <v>668</v>
      </c>
      <c r="G153" s="234"/>
      <c r="H153" s="284" t="s">
        <v>729</v>
      </c>
      <c r="I153" s="284" t="s">
        <v>670</v>
      </c>
      <c r="J153" s="284" t="s">
        <v>719</v>
      </c>
      <c r="K153" s="280"/>
    </row>
    <row r="154" spans="2:11" s="1" customFormat="1" ht="15" customHeight="1">
      <c r="B154" s="257"/>
      <c r="C154" s="284" t="s">
        <v>673</v>
      </c>
      <c r="D154" s="234"/>
      <c r="E154" s="234"/>
      <c r="F154" s="285" t="s">
        <v>674</v>
      </c>
      <c r="G154" s="234"/>
      <c r="H154" s="284" t="s">
        <v>708</v>
      </c>
      <c r="I154" s="284" t="s">
        <v>670</v>
      </c>
      <c r="J154" s="284">
        <v>50</v>
      </c>
      <c r="K154" s="280"/>
    </row>
    <row r="155" spans="2:11" s="1" customFormat="1" ht="15" customHeight="1">
      <c r="B155" s="257"/>
      <c r="C155" s="284" t="s">
        <v>676</v>
      </c>
      <c r="D155" s="234"/>
      <c r="E155" s="234"/>
      <c r="F155" s="285" t="s">
        <v>668</v>
      </c>
      <c r="G155" s="234"/>
      <c r="H155" s="284" t="s">
        <v>708</v>
      </c>
      <c r="I155" s="284" t="s">
        <v>678</v>
      </c>
      <c r="J155" s="284"/>
      <c r="K155" s="280"/>
    </row>
    <row r="156" spans="2:11" s="1" customFormat="1" ht="15" customHeight="1">
      <c r="B156" s="257"/>
      <c r="C156" s="284" t="s">
        <v>687</v>
      </c>
      <c r="D156" s="234"/>
      <c r="E156" s="234"/>
      <c r="F156" s="285" t="s">
        <v>674</v>
      </c>
      <c r="G156" s="234"/>
      <c r="H156" s="284" t="s">
        <v>708</v>
      </c>
      <c r="I156" s="284" t="s">
        <v>670</v>
      </c>
      <c r="J156" s="284">
        <v>50</v>
      </c>
      <c r="K156" s="280"/>
    </row>
    <row r="157" spans="2:11" s="1" customFormat="1" ht="15" customHeight="1">
      <c r="B157" s="257"/>
      <c r="C157" s="284" t="s">
        <v>695</v>
      </c>
      <c r="D157" s="234"/>
      <c r="E157" s="234"/>
      <c r="F157" s="285" t="s">
        <v>674</v>
      </c>
      <c r="G157" s="234"/>
      <c r="H157" s="284" t="s">
        <v>708</v>
      </c>
      <c r="I157" s="284" t="s">
        <v>670</v>
      </c>
      <c r="J157" s="284">
        <v>50</v>
      </c>
      <c r="K157" s="280"/>
    </row>
    <row r="158" spans="2:11" s="1" customFormat="1" ht="15" customHeight="1">
      <c r="B158" s="257"/>
      <c r="C158" s="284" t="s">
        <v>693</v>
      </c>
      <c r="D158" s="234"/>
      <c r="E158" s="234"/>
      <c r="F158" s="285" t="s">
        <v>674</v>
      </c>
      <c r="G158" s="234"/>
      <c r="H158" s="284" t="s">
        <v>708</v>
      </c>
      <c r="I158" s="284" t="s">
        <v>670</v>
      </c>
      <c r="J158" s="284">
        <v>50</v>
      </c>
      <c r="K158" s="280"/>
    </row>
    <row r="159" spans="2:11" s="1" customFormat="1" ht="15" customHeight="1">
      <c r="B159" s="257"/>
      <c r="C159" s="284" t="s">
        <v>97</v>
      </c>
      <c r="D159" s="234"/>
      <c r="E159" s="234"/>
      <c r="F159" s="285" t="s">
        <v>668</v>
      </c>
      <c r="G159" s="234"/>
      <c r="H159" s="284" t="s">
        <v>730</v>
      </c>
      <c r="I159" s="284" t="s">
        <v>670</v>
      </c>
      <c r="J159" s="284" t="s">
        <v>731</v>
      </c>
      <c r="K159" s="280"/>
    </row>
    <row r="160" spans="2:11" s="1" customFormat="1" ht="15" customHeight="1">
      <c r="B160" s="257"/>
      <c r="C160" s="284" t="s">
        <v>732</v>
      </c>
      <c r="D160" s="234"/>
      <c r="E160" s="234"/>
      <c r="F160" s="285" t="s">
        <v>668</v>
      </c>
      <c r="G160" s="234"/>
      <c r="H160" s="284" t="s">
        <v>733</v>
      </c>
      <c r="I160" s="284" t="s">
        <v>703</v>
      </c>
      <c r="J160" s="284"/>
      <c r="K160" s="280"/>
    </row>
    <row r="161" spans="2:11" s="1" customFormat="1" ht="15" customHeight="1">
      <c r="B161" s="286"/>
      <c r="C161" s="266"/>
      <c r="D161" s="266"/>
      <c r="E161" s="266"/>
      <c r="F161" s="266"/>
      <c r="G161" s="266"/>
      <c r="H161" s="266"/>
      <c r="I161" s="266"/>
      <c r="J161" s="266"/>
      <c r="K161" s="287"/>
    </row>
    <row r="162" spans="2:11" s="1" customFormat="1" ht="18.75" customHeight="1">
      <c r="B162" s="268"/>
      <c r="C162" s="278"/>
      <c r="D162" s="278"/>
      <c r="E162" s="278"/>
      <c r="F162" s="288"/>
      <c r="G162" s="278"/>
      <c r="H162" s="278"/>
      <c r="I162" s="278"/>
      <c r="J162" s="278"/>
      <c r="K162" s="268"/>
    </row>
    <row r="163" spans="2:11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pans="2:11" s="1" customFormat="1" ht="7.5" customHeight="1">
      <c r="B164" s="223"/>
      <c r="C164" s="224"/>
      <c r="D164" s="224"/>
      <c r="E164" s="224"/>
      <c r="F164" s="224"/>
      <c r="G164" s="224"/>
      <c r="H164" s="224"/>
      <c r="I164" s="224"/>
      <c r="J164" s="224"/>
      <c r="K164" s="225"/>
    </row>
    <row r="165" spans="2:11" s="1" customFormat="1" ht="45" customHeight="1">
      <c r="B165" s="226"/>
      <c r="C165" s="354" t="s">
        <v>734</v>
      </c>
      <c r="D165" s="354"/>
      <c r="E165" s="354"/>
      <c r="F165" s="354"/>
      <c r="G165" s="354"/>
      <c r="H165" s="354"/>
      <c r="I165" s="354"/>
      <c r="J165" s="354"/>
      <c r="K165" s="227"/>
    </row>
    <row r="166" spans="2:11" s="1" customFormat="1" ht="17.25" customHeight="1">
      <c r="B166" s="226"/>
      <c r="C166" s="247" t="s">
        <v>662</v>
      </c>
      <c r="D166" s="247"/>
      <c r="E166" s="247"/>
      <c r="F166" s="247" t="s">
        <v>663</v>
      </c>
      <c r="G166" s="289"/>
      <c r="H166" s="290" t="s">
        <v>52</v>
      </c>
      <c r="I166" s="290" t="s">
        <v>55</v>
      </c>
      <c r="J166" s="247" t="s">
        <v>664</v>
      </c>
      <c r="K166" s="227"/>
    </row>
    <row r="167" spans="2:11" s="1" customFormat="1" ht="17.25" customHeight="1">
      <c r="B167" s="228"/>
      <c r="C167" s="249" t="s">
        <v>665</v>
      </c>
      <c r="D167" s="249"/>
      <c r="E167" s="249"/>
      <c r="F167" s="250" t="s">
        <v>666</v>
      </c>
      <c r="G167" s="291"/>
      <c r="H167" s="292"/>
      <c r="I167" s="292"/>
      <c r="J167" s="249" t="s">
        <v>667</v>
      </c>
      <c r="K167" s="229"/>
    </row>
    <row r="168" spans="2:11" s="1" customFormat="1" ht="5.25" customHeight="1">
      <c r="B168" s="257"/>
      <c r="C168" s="252"/>
      <c r="D168" s="252"/>
      <c r="E168" s="252"/>
      <c r="F168" s="252"/>
      <c r="G168" s="253"/>
      <c r="H168" s="252"/>
      <c r="I168" s="252"/>
      <c r="J168" s="252"/>
      <c r="K168" s="280"/>
    </row>
    <row r="169" spans="2:11" s="1" customFormat="1" ht="15" customHeight="1">
      <c r="B169" s="257"/>
      <c r="C169" s="234" t="s">
        <v>671</v>
      </c>
      <c r="D169" s="234"/>
      <c r="E169" s="234"/>
      <c r="F169" s="255" t="s">
        <v>668</v>
      </c>
      <c r="G169" s="234"/>
      <c r="H169" s="234" t="s">
        <v>708</v>
      </c>
      <c r="I169" s="234" t="s">
        <v>670</v>
      </c>
      <c r="J169" s="234">
        <v>120</v>
      </c>
      <c r="K169" s="280"/>
    </row>
    <row r="170" spans="2:11" s="1" customFormat="1" ht="15" customHeight="1">
      <c r="B170" s="257"/>
      <c r="C170" s="234" t="s">
        <v>717</v>
      </c>
      <c r="D170" s="234"/>
      <c r="E170" s="234"/>
      <c r="F170" s="255" t="s">
        <v>668</v>
      </c>
      <c r="G170" s="234"/>
      <c r="H170" s="234" t="s">
        <v>718</v>
      </c>
      <c r="I170" s="234" t="s">
        <v>670</v>
      </c>
      <c r="J170" s="234" t="s">
        <v>719</v>
      </c>
      <c r="K170" s="280"/>
    </row>
    <row r="171" spans="2:11" s="1" customFormat="1" ht="15" customHeight="1">
      <c r="B171" s="257"/>
      <c r="C171" s="234" t="s">
        <v>616</v>
      </c>
      <c r="D171" s="234"/>
      <c r="E171" s="234"/>
      <c r="F171" s="255" t="s">
        <v>668</v>
      </c>
      <c r="G171" s="234"/>
      <c r="H171" s="234" t="s">
        <v>735</v>
      </c>
      <c r="I171" s="234" t="s">
        <v>670</v>
      </c>
      <c r="J171" s="234" t="s">
        <v>719</v>
      </c>
      <c r="K171" s="280"/>
    </row>
    <row r="172" spans="2:11" s="1" customFormat="1" ht="15" customHeight="1">
      <c r="B172" s="257"/>
      <c r="C172" s="234" t="s">
        <v>673</v>
      </c>
      <c r="D172" s="234"/>
      <c r="E172" s="234"/>
      <c r="F172" s="255" t="s">
        <v>674</v>
      </c>
      <c r="G172" s="234"/>
      <c r="H172" s="234" t="s">
        <v>735</v>
      </c>
      <c r="I172" s="234" t="s">
        <v>670</v>
      </c>
      <c r="J172" s="234">
        <v>50</v>
      </c>
      <c r="K172" s="280"/>
    </row>
    <row r="173" spans="2:11" s="1" customFormat="1" ht="15" customHeight="1">
      <c r="B173" s="257"/>
      <c r="C173" s="234" t="s">
        <v>676</v>
      </c>
      <c r="D173" s="234"/>
      <c r="E173" s="234"/>
      <c r="F173" s="255" t="s">
        <v>668</v>
      </c>
      <c r="G173" s="234"/>
      <c r="H173" s="234" t="s">
        <v>735</v>
      </c>
      <c r="I173" s="234" t="s">
        <v>678</v>
      </c>
      <c r="J173" s="234"/>
      <c r="K173" s="280"/>
    </row>
    <row r="174" spans="2:11" s="1" customFormat="1" ht="15" customHeight="1">
      <c r="B174" s="257"/>
      <c r="C174" s="234" t="s">
        <v>687</v>
      </c>
      <c r="D174" s="234"/>
      <c r="E174" s="234"/>
      <c r="F174" s="255" t="s">
        <v>674</v>
      </c>
      <c r="G174" s="234"/>
      <c r="H174" s="234" t="s">
        <v>735</v>
      </c>
      <c r="I174" s="234" t="s">
        <v>670</v>
      </c>
      <c r="J174" s="234">
        <v>50</v>
      </c>
      <c r="K174" s="280"/>
    </row>
    <row r="175" spans="2:11" s="1" customFormat="1" ht="15" customHeight="1">
      <c r="B175" s="257"/>
      <c r="C175" s="234" t="s">
        <v>695</v>
      </c>
      <c r="D175" s="234"/>
      <c r="E175" s="234"/>
      <c r="F175" s="255" t="s">
        <v>674</v>
      </c>
      <c r="G175" s="234"/>
      <c r="H175" s="234" t="s">
        <v>735</v>
      </c>
      <c r="I175" s="234" t="s">
        <v>670</v>
      </c>
      <c r="J175" s="234">
        <v>50</v>
      </c>
      <c r="K175" s="280"/>
    </row>
    <row r="176" spans="2:11" s="1" customFormat="1" ht="15" customHeight="1">
      <c r="B176" s="257"/>
      <c r="C176" s="234" t="s">
        <v>693</v>
      </c>
      <c r="D176" s="234"/>
      <c r="E176" s="234"/>
      <c r="F176" s="255" t="s">
        <v>674</v>
      </c>
      <c r="G176" s="234"/>
      <c r="H176" s="234" t="s">
        <v>735</v>
      </c>
      <c r="I176" s="234" t="s">
        <v>670</v>
      </c>
      <c r="J176" s="234">
        <v>50</v>
      </c>
      <c r="K176" s="280"/>
    </row>
    <row r="177" spans="2:11" s="1" customFormat="1" ht="15" customHeight="1">
      <c r="B177" s="257"/>
      <c r="C177" s="234" t="s">
        <v>113</v>
      </c>
      <c r="D177" s="234"/>
      <c r="E177" s="234"/>
      <c r="F177" s="255" t="s">
        <v>668</v>
      </c>
      <c r="G177" s="234"/>
      <c r="H177" s="234" t="s">
        <v>736</v>
      </c>
      <c r="I177" s="234" t="s">
        <v>737</v>
      </c>
      <c r="J177" s="234"/>
      <c r="K177" s="280"/>
    </row>
    <row r="178" spans="2:11" s="1" customFormat="1" ht="15" customHeight="1">
      <c r="B178" s="257"/>
      <c r="C178" s="234" t="s">
        <v>55</v>
      </c>
      <c r="D178" s="234"/>
      <c r="E178" s="234"/>
      <c r="F178" s="255" t="s">
        <v>668</v>
      </c>
      <c r="G178" s="234"/>
      <c r="H178" s="234" t="s">
        <v>738</v>
      </c>
      <c r="I178" s="234" t="s">
        <v>739</v>
      </c>
      <c r="J178" s="234">
        <v>1</v>
      </c>
      <c r="K178" s="280"/>
    </row>
    <row r="179" spans="2:11" s="1" customFormat="1" ht="15" customHeight="1">
      <c r="B179" s="257"/>
      <c r="C179" s="234" t="s">
        <v>51</v>
      </c>
      <c r="D179" s="234"/>
      <c r="E179" s="234"/>
      <c r="F179" s="255" t="s">
        <v>668</v>
      </c>
      <c r="G179" s="234"/>
      <c r="H179" s="234" t="s">
        <v>740</v>
      </c>
      <c r="I179" s="234" t="s">
        <v>670</v>
      </c>
      <c r="J179" s="234">
        <v>20</v>
      </c>
      <c r="K179" s="280"/>
    </row>
    <row r="180" spans="2:11" s="1" customFormat="1" ht="15" customHeight="1">
      <c r="B180" s="257"/>
      <c r="C180" s="234" t="s">
        <v>52</v>
      </c>
      <c r="D180" s="234"/>
      <c r="E180" s="234"/>
      <c r="F180" s="255" t="s">
        <v>668</v>
      </c>
      <c r="G180" s="234"/>
      <c r="H180" s="234" t="s">
        <v>741</v>
      </c>
      <c r="I180" s="234" t="s">
        <v>670</v>
      </c>
      <c r="J180" s="234">
        <v>255</v>
      </c>
      <c r="K180" s="280"/>
    </row>
    <row r="181" spans="2:11" s="1" customFormat="1" ht="15" customHeight="1">
      <c r="B181" s="257"/>
      <c r="C181" s="234" t="s">
        <v>114</v>
      </c>
      <c r="D181" s="234"/>
      <c r="E181" s="234"/>
      <c r="F181" s="255" t="s">
        <v>668</v>
      </c>
      <c r="G181" s="234"/>
      <c r="H181" s="234" t="s">
        <v>632</v>
      </c>
      <c r="I181" s="234" t="s">
        <v>670</v>
      </c>
      <c r="J181" s="234">
        <v>10</v>
      </c>
      <c r="K181" s="280"/>
    </row>
    <row r="182" spans="2:11" s="1" customFormat="1" ht="15" customHeight="1">
      <c r="B182" s="257"/>
      <c r="C182" s="234" t="s">
        <v>115</v>
      </c>
      <c r="D182" s="234"/>
      <c r="E182" s="234"/>
      <c r="F182" s="255" t="s">
        <v>668</v>
      </c>
      <c r="G182" s="234"/>
      <c r="H182" s="234" t="s">
        <v>742</v>
      </c>
      <c r="I182" s="234" t="s">
        <v>703</v>
      </c>
      <c r="J182" s="234"/>
      <c r="K182" s="280"/>
    </row>
    <row r="183" spans="2:11" s="1" customFormat="1" ht="15" customHeight="1">
      <c r="B183" s="257"/>
      <c r="C183" s="234" t="s">
        <v>743</v>
      </c>
      <c r="D183" s="234"/>
      <c r="E183" s="234"/>
      <c r="F183" s="255" t="s">
        <v>668</v>
      </c>
      <c r="G183" s="234"/>
      <c r="H183" s="234" t="s">
        <v>744</v>
      </c>
      <c r="I183" s="234" t="s">
        <v>703</v>
      </c>
      <c r="J183" s="234"/>
      <c r="K183" s="280"/>
    </row>
    <row r="184" spans="2:11" s="1" customFormat="1" ht="15" customHeight="1">
      <c r="B184" s="257"/>
      <c r="C184" s="234" t="s">
        <v>732</v>
      </c>
      <c r="D184" s="234"/>
      <c r="E184" s="234"/>
      <c r="F184" s="255" t="s">
        <v>668</v>
      </c>
      <c r="G184" s="234"/>
      <c r="H184" s="234" t="s">
        <v>745</v>
      </c>
      <c r="I184" s="234" t="s">
        <v>703</v>
      </c>
      <c r="J184" s="234"/>
      <c r="K184" s="280"/>
    </row>
    <row r="185" spans="2:11" s="1" customFormat="1" ht="15" customHeight="1">
      <c r="B185" s="257"/>
      <c r="C185" s="234" t="s">
        <v>117</v>
      </c>
      <c r="D185" s="234"/>
      <c r="E185" s="234"/>
      <c r="F185" s="255" t="s">
        <v>674</v>
      </c>
      <c r="G185" s="234"/>
      <c r="H185" s="234" t="s">
        <v>746</v>
      </c>
      <c r="I185" s="234" t="s">
        <v>670</v>
      </c>
      <c r="J185" s="234">
        <v>50</v>
      </c>
      <c r="K185" s="280"/>
    </row>
    <row r="186" spans="2:11" s="1" customFormat="1" ht="15" customHeight="1">
      <c r="B186" s="257"/>
      <c r="C186" s="234" t="s">
        <v>747</v>
      </c>
      <c r="D186" s="234"/>
      <c r="E186" s="234"/>
      <c r="F186" s="255" t="s">
        <v>674</v>
      </c>
      <c r="G186" s="234"/>
      <c r="H186" s="234" t="s">
        <v>748</v>
      </c>
      <c r="I186" s="234" t="s">
        <v>749</v>
      </c>
      <c r="J186" s="234"/>
      <c r="K186" s="280"/>
    </row>
    <row r="187" spans="2:11" s="1" customFormat="1" ht="15" customHeight="1">
      <c r="B187" s="257"/>
      <c r="C187" s="234" t="s">
        <v>750</v>
      </c>
      <c r="D187" s="234"/>
      <c r="E187" s="234"/>
      <c r="F187" s="255" t="s">
        <v>674</v>
      </c>
      <c r="G187" s="234"/>
      <c r="H187" s="234" t="s">
        <v>751</v>
      </c>
      <c r="I187" s="234" t="s">
        <v>749</v>
      </c>
      <c r="J187" s="234"/>
      <c r="K187" s="280"/>
    </row>
    <row r="188" spans="2:11" s="1" customFormat="1" ht="15" customHeight="1">
      <c r="B188" s="257"/>
      <c r="C188" s="234" t="s">
        <v>752</v>
      </c>
      <c r="D188" s="234"/>
      <c r="E188" s="234"/>
      <c r="F188" s="255" t="s">
        <v>674</v>
      </c>
      <c r="G188" s="234"/>
      <c r="H188" s="234" t="s">
        <v>753</v>
      </c>
      <c r="I188" s="234" t="s">
        <v>749</v>
      </c>
      <c r="J188" s="234"/>
      <c r="K188" s="280"/>
    </row>
    <row r="189" spans="2:11" s="1" customFormat="1" ht="15" customHeight="1">
      <c r="B189" s="257"/>
      <c r="C189" s="293" t="s">
        <v>754</v>
      </c>
      <c r="D189" s="234"/>
      <c r="E189" s="234"/>
      <c r="F189" s="255" t="s">
        <v>674</v>
      </c>
      <c r="G189" s="234"/>
      <c r="H189" s="234" t="s">
        <v>755</v>
      </c>
      <c r="I189" s="234" t="s">
        <v>756</v>
      </c>
      <c r="J189" s="294" t="s">
        <v>757</v>
      </c>
      <c r="K189" s="280"/>
    </row>
    <row r="190" spans="2:11" s="1" customFormat="1" ht="15" customHeight="1">
      <c r="B190" s="257"/>
      <c r="C190" s="293" t="s">
        <v>40</v>
      </c>
      <c r="D190" s="234"/>
      <c r="E190" s="234"/>
      <c r="F190" s="255" t="s">
        <v>668</v>
      </c>
      <c r="G190" s="234"/>
      <c r="H190" s="231" t="s">
        <v>758</v>
      </c>
      <c r="I190" s="234" t="s">
        <v>759</v>
      </c>
      <c r="J190" s="234"/>
      <c r="K190" s="280"/>
    </row>
    <row r="191" spans="2:11" s="1" customFormat="1" ht="15" customHeight="1">
      <c r="B191" s="257"/>
      <c r="C191" s="293" t="s">
        <v>760</v>
      </c>
      <c r="D191" s="234"/>
      <c r="E191" s="234"/>
      <c r="F191" s="255" t="s">
        <v>668</v>
      </c>
      <c r="G191" s="234"/>
      <c r="H191" s="234" t="s">
        <v>761</v>
      </c>
      <c r="I191" s="234" t="s">
        <v>703</v>
      </c>
      <c r="J191" s="234"/>
      <c r="K191" s="280"/>
    </row>
    <row r="192" spans="2:11" s="1" customFormat="1" ht="15" customHeight="1">
      <c r="B192" s="257"/>
      <c r="C192" s="293" t="s">
        <v>762</v>
      </c>
      <c r="D192" s="234"/>
      <c r="E192" s="234"/>
      <c r="F192" s="255" t="s">
        <v>668</v>
      </c>
      <c r="G192" s="234"/>
      <c r="H192" s="234" t="s">
        <v>763</v>
      </c>
      <c r="I192" s="234" t="s">
        <v>703</v>
      </c>
      <c r="J192" s="234"/>
      <c r="K192" s="280"/>
    </row>
    <row r="193" spans="2:11" s="1" customFormat="1" ht="15" customHeight="1">
      <c r="B193" s="257"/>
      <c r="C193" s="293" t="s">
        <v>764</v>
      </c>
      <c r="D193" s="234"/>
      <c r="E193" s="234"/>
      <c r="F193" s="255" t="s">
        <v>674</v>
      </c>
      <c r="G193" s="234"/>
      <c r="H193" s="234" t="s">
        <v>765</v>
      </c>
      <c r="I193" s="234" t="s">
        <v>703</v>
      </c>
      <c r="J193" s="234"/>
      <c r="K193" s="280"/>
    </row>
    <row r="194" spans="2:11" s="1" customFormat="1" ht="15" customHeight="1">
      <c r="B194" s="286"/>
      <c r="C194" s="295"/>
      <c r="D194" s="266"/>
      <c r="E194" s="266"/>
      <c r="F194" s="266"/>
      <c r="G194" s="266"/>
      <c r="H194" s="266"/>
      <c r="I194" s="266"/>
      <c r="J194" s="266"/>
      <c r="K194" s="287"/>
    </row>
    <row r="195" spans="2:11" s="1" customFormat="1" ht="18.75" customHeight="1">
      <c r="B195" s="268"/>
      <c r="C195" s="278"/>
      <c r="D195" s="278"/>
      <c r="E195" s="278"/>
      <c r="F195" s="288"/>
      <c r="G195" s="278"/>
      <c r="H195" s="278"/>
      <c r="I195" s="278"/>
      <c r="J195" s="278"/>
      <c r="K195" s="268"/>
    </row>
    <row r="196" spans="2:11" s="1" customFormat="1" ht="18.75" customHeight="1">
      <c r="B196" s="268"/>
      <c r="C196" s="278"/>
      <c r="D196" s="278"/>
      <c r="E196" s="278"/>
      <c r="F196" s="288"/>
      <c r="G196" s="278"/>
      <c r="H196" s="278"/>
      <c r="I196" s="278"/>
      <c r="J196" s="278"/>
      <c r="K196" s="268"/>
    </row>
    <row r="197" spans="2:11" s="1" customFormat="1" ht="18.75" customHeight="1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pans="2:11" s="1" customFormat="1" ht="13.5">
      <c r="B198" s="223"/>
      <c r="C198" s="224"/>
      <c r="D198" s="224"/>
      <c r="E198" s="224"/>
      <c r="F198" s="224"/>
      <c r="G198" s="224"/>
      <c r="H198" s="224"/>
      <c r="I198" s="224"/>
      <c r="J198" s="224"/>
      <c r="K198" s="225"/>
    </row>
    <row r="199" spans="2:11" s="1" customFormat="1" ht="21">
      <c r="B199" s="226"/>
      <c r="C199" s="354" t="s">
        <v>766</v>
      </c>
      <c r="D199" s="354"/>
      <c r="E199" s="354"/>
      <c r="F199" s="354"/>
      <c r="G199" s="354"/>
      <c r="H199" s="354"/>
      <c r="I199" s="354"/>
      <c r="J199" s="354"/>
      <c r="K199" s="227"/>
    </row>
    <row r="200" spans="2:11" s="1" customFormat="1" ht="25.5" customHeight="1">
      <c r="B200" s="226"/>
      <c r="C200" s="296" t="s">
        <v>767</v>
      </c>
      <c r="D200" s="296"/>
      <c r="E200" s="296"/>
      <c r="F200" s="296" t="s">
        <v>768</v>
      </c>
      <c r="G200" s="297"/>
      <c r="H200" s="355" t="s">
        <v>769</v>
      </c>
      <c r="I200" s="355"/>
      <c r="J200" s="355"/>
      <c r="K200" s="227"/>
    </row>
    <row r="201" spans="2:11" s="1" customFormat="1" ht="5.25" customHeight="1">
      <c r="B201" s="257"/>
      <c r="C201" s="252"/>
      <c r="D201" s="252"/>
      <c r="E201" s="252"/>
      <c r="F201" s="252"/>
      <c r="G201" s="278"/>
      <c r="H201" s="252"/>
      <c r="I201" s="252"/>
      <c r="J201" s="252"/>
      <c r="K201" s="280"/>
    </row>
    <row r="202" spans="2:11" s="1" customFormat="1" ht="15" customHeight="1">
      <c r="B202" s="257"/>
      <c r="C202" s="234" t="s">
        <v>759</v>
      </c>
      <c r="D202" s="234"/>
      <c r="E202" s="234"/>
      <c r="F202" s="255" t="s">
        <v>41</v>
      </c>
      <c r="G202" s="234"/>
      <c r="H202" s="356" t="s">
        <v>770</v>
      </c>
      <c r="I202" s="356"/>
      <c r="J202" s="356"/>
      <c r="K202" s="280"/>
    </row>
    <row r="203" spans="2:11" s="1" customFormat="1" ht="15" customHeight="1">
      <c r="B203" s="257"/>
      <c r="C203" s="234"/>
      <c r="D203" s="234"/>
      <c r="E203" s="234"/>
      <c r="F203" s="255" t="s">
        <v>42</v>
      </c>
      <c r="G203" s="234"/>
      <c r="H203" s="356" t="s">
        <v>771</v>
      </c>
      <c r="I203" s="356"/>
      <c r="J203" s="356"/>
      <c r="K203" s="280"/>
    </row>
    <row r="204" spans="2:11" s="1" customFormat="1" ht="15" customHeight="1">
      <c r="B204" s="257"/>
      <c r="C204" s="234"/>
      <c r="D204" s="234"/>
      <c r="E204" s="234"/>
      <c r="F204" s="255" t="s">
        <v>45</v>
      </c>
      <c r="G204" s="234"/>
      <c r="H204" s="356" t="s">
        <v>772</v>
      </c>
      <c r="I204" s="356"/>
      <c r="J204" s="356"/>
      <c r="K204" s="280"/>
    </row>
    <row r="205" spans="2:11" s="1" customFormat="1" ht="15" customHeight="1">
      <c r="B205" s="257"/>
      <c r="C205" s="234"/>
      <c r="D205" s="234"/>
      <c r="E205" s="234"/>
      <c r="F205" s="255" t="s">
        <v>43</v>
      </c>
      <c r="G205" s="234"/>
      <c r="H205" s="356" t="s">
        <v>773</v>
      </c>
      <c r="I205" s="356"/>
      <c r="J205" s="356"/>
      <c r="K205" s="280"/>
    </row>
    <row r="206" spans="2:11" s="1" customFormat="1" ht="15" customHeight="1">
      <c r="B206" s="257"/>
      <c r="C206" s="234"/>
      <c r="D206" s="234"/>
      <c r="E206" s="234"/>
      <c r="F206" s="255" t="s">
        <v>44</v>
      </c>
      <c r="G206" s="234"/>
      <c r="H206" s="356" t="s">
        <v>774</v>
      </c>
      <c r="I206" s="356"/>
      <c r="J206" s="356"/>
      <c r="K206" s="280"/>
    </row>
    <row r="207" spans="2:11" s="1" customFormat="1" ht="15" customHeight="1">
      <c r="B207" s="257"/>
      <c r="C207" s="234"/>
      <c r="D207" s="234"/>
      <c r="E207" s="234"/>
      <c r="F207" s="255"/>
      <c r="G207" s="234"/>
      <c r="H207" s="234"/>
      <c r="I207" s="234"/>
      <c r="J207" s="234"/>
      <c r="K207" s="280"/>
    </row>
    <row r="208" spans="2:11" s="1" customFormat="1" ht="15" customHeight="1">
      <c r="B208" s="257"/>
      <c r="C208" s="234" t="s">
        <v>715</v>
      </c>
      <c r="D208" s="234"/>
      <c r="E208" s="234"/>
      <c r="F208" s="255" t="s">
        <v>77</v>
      </c>
      <c r="G208" s="234"/>
      <c r="H208" s="356" t="s">
        <v>775</v>
      </c>
      <c r="I208" s="356"/>
      <c r="J208" s="356"/>
      <c r="K208" s="280"/>
    </row>
    <row r="209" spans="2:11" s="1" customFormat="1" ht="15" customHeight="1">
      <c r="B209" s="257"/>
      <c r="C209" s="234"/>
      <c r="D209" s="234"/>
      <c r="E209" s="234"/>
      <c r="F209" s="255" t="s">
        <v>610</v>
      </c>
      <c r="G209" s="234"/>
      <c r="H209" s="356" t="s">
        <v>611</v>
      </c>
      <c r="I209" s="356"/>
      <c r="J209" s="356"/>
      <c r="K209" s="280"/>
    </row>
    <row r="210" spans="2:11" s="1" customFormat="1" ht="15" customHeight="1">
      <c r="B210" s="257"/>
      <c r="C210" s="234"/>
      <c r="D210" s="234"/>
      <c r="E210" s="234"/>
      <c r="F210" s="255" t="s">
        <v>608</v>
      </c>
      <c r="G210" s="234"/>
      <c r="H210" s="356" t="s">
        <v>776</v>
      </c>
      <c r="I210" s="356"/>
      <c r="J210" s="356"/>
      <c r="K210" s="280"/>
    </row>
    <row r="211" spans="2:11" s="1" customFormat="1" ht="15" customHeight="1">
      <c r="B211" s="298"/>
      <c r="C211" s="234"/>
      <c r="D211" s="234"/>
      <c r="E211" s="234"/>
      <c r="F211" s="255" t="s">
        <v>612</v>
      </c>
      <c r="G211" s="293"/>
      <c r="H211" s="357" t="s">
        <v>613</v>
      </c>
      <c r="I211" s="357"/>
      <c r="J211" s="357"/>
      <c r="K211" s="299"/>
    </row>
    <row r="212" spans="2:11" s="1" customFormat="1" ht="15" customHeight="1">
      <c r="B212" s="298"/>
      <c r="C212" s="234"/>
      <c r="D212" s="234"/>
      <c r="E212" s="234"/>
      <c r="F212" s="255" t="s">
        <v>614</v>
      </c>
      <c r="G212" s="293"/>
      <c r="H212" s="357" t="s">
        <v>587</v>
      </c>
      <c r="I212" s="357"/>
      <c r="J212" s="357"/>
      <c r="K212" s="299"/>
    </row>
    <row r="213" spans="2:11" s="1" customFormat="1" ht="15" customHeight="1">
      <c r="B213" s="298"/>
      <c r="C213" s="234"/>
      <c r="D213" s="234"/>
      <c r="E213" s="234"/>
      <c r="F213" s="255"/>
      <c r="G213" s="293"/>
      <c r="H213" s="284"/>
      <c r="I213" s="284"/>
      <c r="J213" s="284"/>
      <c r="K213" s="299"/>
    </row>
    <row r="214" spans="2:11" s="1" customFormat="1" ht="15" customHeight="1">
      <c r="B214" s="298"/>
      <c r="C214" s="234" t="s">
        <v>739</v>
      </c>
      <c r="D214" s="234"/>
      <c r="E214" s="234"/>
      <c r="F214" s="255">
        <v>1</v>
      </c>
      <c r="G214" s="293"/>
      <c r="H214" s="357" t="s">
        <v>777</v>
      </c>
      <c r="I214" s="357"/>
      <c r="J214" s="357"/>
      <c r="K214" s="299"/>
    </row>
    <row r="215" spans="2:11" s="1" customFormat="1" ht="15" customHeight="1">
      <c r="B215" s="298"/>
      <c r="C215" s="234"/>
      <c r="D215" s="234"/>
      <c r="E215" s="234"/>
      <c r="F215" s="255">
        <v>2</v>
      </c>
      <c r="G215" s="293"/>
      <c r="H215" s="357" t="s">
        <v>778</v>
      </c>
      <c r="I215" s="357"/>
      <c r="J215" s="357"/>
      <c r="K215" s="299"/>
    </row>
    <row r="216" spans="2:11" s="1" customFormat="1" ht="15" customHeight="1">
      <c r="B216" s="298"/>
      <c r="C216" s="234"/>
      <c r="D216" s="234"/>
      <c r="E216" s="234"/>
      <c r="F216" s="255">
        <v>3</v>
      </c>
      <c r="G216" s="293"/>
      <c r="H216" s="357" t="s">
        <v>779</v>
      </c>
      <c r="I216" s="357"/>
      <c r="J216" s="357"/>
      <c r="K216" s="299"/>
    </row>
    <row r="217" spans="2:11" s="1" customFormat="1" ht="15" customHeight="1">
      <c r="B217" s="298"/>
      <c r="C217" s="234"/>
      <c r="D217" s="234"/>
      <c r="E217" s="234"/>
      <c r="F217" s="255">
        <v>4</v>
      </c>
      <c r="G217" s="293"/>
      <c r="H217" s="357" t="s">
        <v>780</v>
      </c>
      <c r="I217" s="357"/>
      <c r="J217" s="357"/>
      <c r="K217" s="299"/>
    </row>
    <row r="218" spans="2:11" s="1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 Karel, Ing.</dc:creator>
  <cp:keywords/>
  <dc:description/>
  <cp:lastModifiedBy>Duda Vlastimil, Ing.</cp:lastModifiedBy>
  <dcterms:created xsi:type="dcterms:W3CDTF">2021-07-28T08:29:20Z</dcterms:created>
  <dcterms:modified xsi:type="dcterms:W3CDTF">2021-07-28T09:32:45Z</dcterms:modified>
  <cp:category/>
  <cp:version/>
  <cp:contentType/>
  <cp:contentStatus/>
</cp:coreProperties>
</file>