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1\REALIZACE\SPS\SPS OZ (-63321070-) Olomouc ADM Nerudova\ZD pro uchazeče\"/>
    </mc:Choice>
  </mc:AlternateContent>
  <bookViews>
    <workbookView xWindow="0" yWindow="0" windowWidth="21270" windowHeight="11790"/>
  </bookViews>
  <sheets>
    <sheet name="Rekapitulace zakázky" sheetId="1" r:id="rId1"/>
    <sheet name="SO01 - Střecha" sheetId="2" r:id="rId2"/>
    <sheet name="SO02 - 1 - Oprava VST" sheetId="3" r:id="rId3"/>
    <sheet name="SO02 - 2 - Výměna stoupač..." sheetId="4" r:id="rId4"/>
    <sheet name="SO02 - 3 - topná tělesa" sheetId="5" r:id="rId5"/>
    <sheet name="SO03 - Socální uzly" sheetId="6" r:id="rId6"/>
    <sheet name="SO04 - Chodby" sheetId="7" r:id="rId7"/>
    <sheet name="SO05 - Vstup" sheetId="8" r:id="rId8"/>
    <sheet name="1S73 - šatny SPS" sheetId="9" r:id="rId9"/>
    <sheet name="0P23 - Kancelář m. č. 0P23" sheetId="10" r:id="rId10"/>
    <sheet name="0P27 - Kancelář m. č. 0P27" sheetId="11" r:id="rId11"/>
    <sheet name="0P29 - Kancelář m. č. 0P29" sheetId="12" r:id="rId12"/>
    <sheet name="0P46 - Kancelář m. č. 0P46" sheetId="13" r:id="rId13"/>
    <sheet name="0P82 - Kancelář m.č 0P82" sheetId="14" r:id="rId14"/>
    <sheet name="0P85 - Kancelář m. č. 0P85" sheetId="15" r:id="rId15"/>
    <sheet name="2P6x - Kanceláře m.č. 2P6..." sheetId="16" r:id="rId16"/>
    <sheet name="0P22; 0P23; 0P24 - kancel..." sheetId="17" r:id="rId17"/>
    <sheet name="0P59;0P59A;0P87;0P88 - Ka..." sheetId="18" r:id="rId18"/>
    <sheet name="2P22; 2P23 - Kanceláře ÚNPI" sheetId="19" r:id="rId19"/>
    <sheet name="3P04; 3P05 - Kanceláře sp..." sheetId="20" r:id="rId20"/>
    <sheet name="3P35 - Kancelář SEE" sheetId="21" r:id="rId21"/>
    <sheet name="3P45 - Kancelář ST Zlín" sheetId="22" r:id="rId22"/>
    <sheet name="3P51; 3P52 - Kanceláře SMT" sheetId="23" r:id="rId23"/>
    <sheet name="3P55 - 3P59 - Kanceláře OTR" sheetId="24" r:id="rId24"/>
    <sheet name="4P12; 4P15 - Kanceláře 5NP" sheetId="25" r:id="rId25"/>
    <sheet name="VRN - Vedlejší a ostatní ..." sheetId="26" r:id="rId26"/>
    <sheet name="Pokyny pro vyplnění" sheetId="27" r:id="rId27"/>
  </sheets>
  <definedNames>
    <definedName name="_xlnm._FilterDatabase" localSheetId="16" hidden="1">'0P22; 0P23; 0P24 - kancel...'!$C$93:$K$226</definedName>
    <definedName name="_xlnm._FilterDatabase" localSheetId="9" hidden="1">'0P23 - Kancelář m. č. 0P23'!$C$94:$K$142</definedName>
    <definedName name="_xlnm._FilterDatabase" localSheetId="10" hidden="1">'0P27 - Kancelář m. č. 0P27'!$C$94:$K$145</definedName>
    <definedName name="_xlnm._FilterDatabase" localSheetId="11" hidden="1">'0P29 - Kancelář m. č. 0P29'!$C$94:$K$146</definedName>
    <definedName name="_xlnm._FilterDatabase" localSheetId="12" hidden="1">'0P46 - Kancelář m. č. 0P46'!$C$88:$K$118</definedName>
    <definedName name="_xlnm._FilterDatabase" localSheetId="17" hidden="1">'0P59;0P59A;0P87;0P88 - Ka...'!$C$91:$K$217</definedName>
    <definedName name="_xlnm._FilterDatabase" localSheetId="13" hidden="1">'0P82 - Kancelář m.č 0P82'!$C$92:$K$166</definedName>
    <definedName name="_xlnm._FilterDatabase" localSheetId="14" hidden="1">'0P85 - Kancelář m. č. 0P85'!$C$94:$K$192</definedName>
    <definedName name="_xlnm._FilterDatabase" localSheetId="8" hidden="1">'1S73 - šatny SPS'!$C$96:$K$194</definedName>
    <definedName name="_xlnm._FilterDatabase" localSheetId="18" hidden="1">'2P22; 2P23 - Kanceláře ÚNPI'!$C$96:$K$203</definedName>
    <definedName name="_xlnm._FilterDatabase" localSheetId="15" hidden="1">'2P6x - Kanceláře m.č. 2P6...'!$C$97:$K$217</definedName>
    <definedName name="_xlnm._FilterDatabase" localSheetId="19" hidden="1">'3P04; 3P05 - Kanceláře sp...'!$C$90:$K$187</definedName>
    <definedName name="_xlnm._FilterDatabase" localSheetId="20" hidden="1">'3P35 - Kancelář SEE'!$C$91:$K$178</definedName>
    <definedName name="_xlnm._FilterDatabase" localSheetId="21" hidden="1">'3P45 - Kancelář ST Zlín'!$C$91:$K$179</definedName>
    <definedName name="_xlnm._FilterDatabase" localSheetId="22" hidden="1">'3P51; 3P52 - Kanceláře SMT'!$C$94:$K$252</definedName>
    <definedName name="_xlnm._FilterDatabase" localSheetId="23" hidden="1">'3P55 - 3P59 - Kanceláře OTR'!$C$93:$K$267</definedName>
    <definedName name="_xlnm._FilterDatabase" localSheetId="24" hidden="1">'4P12; 4P15 - Kanceláře 5NP'!$C$90:$K$170</definedName>
    <definedName name="_xlnm._FilterDatabase" localSheetId="1" hidden="1">'SO01 - Střecha'!$C$85:$K$201</definedName>
    <definedName name="_xlnm._FilterDatabase" localSheetId="2" hidden="1">'SO02 - 1 - Oprava VST'!$C$89:$K$187</definedName>
    <definedName name="_xlnm._FilterDatabase" localSheetId="3" hidden="1">'SO02 - 2 - Výměna stoupač...'!$C$91:$K$137</definedName>
    <definedName name="_xlnm._FilterDatabase" localSheetId="4" hidden="1">'SO02 - 3 - topná tělesa'!$C$88:$K$114</definedName>
    <definedName name="_xlnm._FilterDatabase" localSheetId="5" hidden="1">'SO03 - Socální uzly'!$C$96:$K$848</definedName>
    <definedName name="_xlnm._FilterDatabase" localSheetId="6" hidden="1">'SO04 - Chodby'!$C$89:$K$217</definedName>
    <definedName name="_xlnm._FilterDatabase" localSheetId="7" hidden="1">'SO05 - Vstup'!$C$86:$K$133</definedName>
    <definedName name="_xlnm._FilterDatabase" localSheetId="25" hidden="1">'VRN - Vedlejší a ostatní ...'!$C$83:$K$101</definedName>
    <definedName name="_xlnm.Print_Titles" localSheetId="16">'0P22; 0P23; 0P24 - kancel...'!$93:$93</definedName>
    <definedName name="_xlnm.Print_Titles" localSheetId="9">'0P23 - Kancelář m. č. 0P23'!$94:$94</definedName>
    <definedName name="_xlnm.Print_Titles" localSheetId="10">'0P27 - Kancelář m. č. 0P27'!$94:$94</definedName>
    <definedName name="_xlnm.Print_Titles" localSheetId="11">'0P29 - Kancelář m. č. 0P29'!$94:$94</definedName>
    <definedName name="_xlnm.Print_Titles" localSheetId="12">'0P46 - Kancelář m. č. 0P46'!$88:$88</definedName>
    <definedName name="_xlnm.Print_Titles" localSheetId="17">'0P59;0P59A;0P87;0P88 - Ka...'!$91:$91</definedName>
    <definedName name="_xlnm.Print_Titles" localSheetId="13">'0P82 - Kancelář m.č 0P82'!$92:$92</definedName>
    <definedName name="_xlnm.Print_Titles" localSheetId="14">'0P85 - Kancelář m. č. 0P85'!$94:$94</definedName>
    <definedName name="_xlnm.Print_Titles" localSheetId="8">'1S73 - šatny SPS'!$96:$96</definedName>
    <definedName name="_xlnm.Print_Titles" localSheetId="18">'2P22; 2P23 - Kanceláře ÚNPI'!$96:$96</definedName>
    <definedName name="_xlnm.Print_Titles" localSheetId="15">'2P6x - Kanceláře m.č. 2P6...'!$97:$97</definedName>
    <definedName name="_xlnm.Print_Titles" localSheetId="19">'3P04; 3P05 - Kanceláře sp...'!$90:$90</definedName>
    <definedName name="_xlnm.Print_Titles" localSheetId="20">'3P35 - Kancelář SEE'!$91:$91</definedName>
    <definedName name="_xlnm.Print_Titles" localSheetId="21">'3P45 - Kancelář ST Zlín'!$91:$91</definedName>
    <definedName name="_xlnm.Print_Titles" localSheetId="22">'3P51; 3P52 - Kanceláře SMT'!$94:$94</definedName>
    <definedName name="_xlnm.Print_Titles" localSheetId="23">'3P55 - 3P59 - Kanceláře OTR'!$93:$93</definedName>
    <definedName name="_xlnm.Print_Titles" localSheetId="24">'4P12; 4P15 - Kanceláře 5NP'!$90:$90</definedName>
    <definedName name="_xlnm.Print_Titles" localSheetId="0">'Rekapitulace zakázky'!$52:$52</definedName>
    <definedName name="_xlnm.Print_Titles" localSheetId="1">'SO01 - Střecha'!$85:$85</definedName>
    <definedName name="_xlnm.Print_Titles" localSheetId="2">'SO02 - 1 - Oprava VST'!$89:$89</definedName>
    <definedName name="_xlnm.Print_Titles" localSheetId="3">'SO02 - 2 - Výměna stoupač...'!$91:$91</definedName>
    <definedName name="_xlnm.Print_Titles" localSheetId="4">'SO02 - 3 - topná tělesa'!$88:$88</definedName>
    <definedName name="_xlnm.Print_Titles" localSheetId="5">'SO03 - Socální uzly'!$96:$96</definedName>
    <definedName name="_xlnm.Print_Titles" localSheetId="6">'SO04 - Chodby'!$89:$89</definedName>
    <definedName name="_xlnm.Print_Titles" localSheetId="7">'SO05 - Vstup'!$86:$86</definedName>
    <definedName name="_xlnm.Print_Titles" localSheetId="25">'VRN - Vedlejší a ostatní ...'!$83:$83</definedName>
    <definedName name="_xlnm.Print_Area" localSheetId="16">'0P22; 0P23; 0P24 - kancel...'!$C$4:$J$41,'0P22; 0P23; 0P24 - kancel...'!$C$47:$J$73,'0P22; 0P23; 0P24 - kancel...'!$C$79:$K$226</definedName>
    <definedName name="_xlnm.Print_Area" localSheetId="9">'0P23 - Kancelář m. č. 0P23'!$C$4:$J$41,'0P23 - Kancelář m. č. 0P23'!$C$47:$J$74,'0P23 - Kancelář m. č. 0P23'!$C$80:$K$142</definedName>
    <definedName name="_xlnm.Print_Area" localSheetId="10">'0P27 - Kancelář m. č. 0P27'!$C$4:$J$41,'0P27 - Kancelář m. č. 0P27'!$C$47:$J$74,'0P27 - Kancelář m. č. 0P27'!$C$80:$K$145</definedName>
    <definedName name="_xlnm.Print_Area" localSheetId="11">'0P29 - Kancelář m. č. 0P29'!$C$4:$J$41,'0P29 - Kancelář m. č. 0P29'!$C$47:$J$74,'0P29 - Kancelář m. č. 0P29'!$C$80:$K$146</definedName>
    <definedName name="_xlnm.Print_Area" localSheetId="12">'0P46 - Kancelář m. č. 0P46'!$C$4:$J$41,'0P46 - Kancelář m. č. 0P46'!$C$47:$J$68,'0P46 - Kancelář m. č. 0P46'!$C$74:$K$118</definedName>
    <definedName name="_xlnm.Print_Area" localSheetId="17">'0P59;0P59A;0P87;0P88 - Ka...'!$C$4:$J$41,'0P59;0P59A;0P87;0P88 - Ka...'!$C$47:$J$71,'0P59;0P59A;0P87;0P88 - Ka...'!$C$77:$K$217</definedName>
    <definedName name="_xlnm.Print_Area" localSheetId="13">'0P82 - Kancelář m.č 0P82'!$C$4:$J$41,'0P82 - Kancelář m.č 0P82'!$C$47:$J$72,'0P82 - Kancelář m.č 0P82'!$C$78:$K$166</definedName>
    <definedName name="_xlnm.Print_Area" localSheetId="14">'0P85 - Kancelář m. č. 0P85'!$C$4:$J$41,'0P85 - Kancelář m. č. 0P85'!$C$47:$J$74,'0P85 - Kancelář m. č. 0P85'!$C$80:$K$192</definedName>
    <definedName name="_xlnm.Print_Area" localSheetId="8">'1S73 - šatny SPS'!$C$4:$J$41,'1S73 - šatny SPS'!$C$47:$J$76,'1S73 - šatny SPS'!$C$82:$K$194</definedName>
    <definedName name="_xlnm.Print_Area" localSheetId="18">'2P22; 2P23 - Kanceláře ÚNPI'!$C$4:$J$41,'2P22; 2P23 - Kanceláře ÚNPI'!$C$47:$J$76,'2P22; 2P23 - Kanceláře ÚNPI'!$C$82:$K$203</definedName>
    <definedName name="_xlnm.Print_Area" localSheetId="15">'2P6x - Kanceláře m.č. 2P6...'!$C$4:$J$41,'2P6x - Kanceláře m.č. 2P6...'!$C$47:$J$77,'2P6x - Kanceláře m.č. 2P6...'!$C$83:$K$217</definedName>
    <definedName name="_xlnm.Print_Area" localSheetId="19">'3P04; 3P05 - Kanceláře sp...'!$C$4:$J$41,'3P04; 3P05 - Kanceláře sp...'!$C$47:$J$70,'3P04; 3P05 - Kanceláře sp...'!$C$76:$K$187</definedName>
    <definedName name="_xlnm.Print_Area" localSheetId="20">'3P35 - Kancelář SEE'!$C$4:$J$41,'3P35 - Kancelář SEE'!$C$47:$J$71,'3P35 - Kancelář SEE'!$C$77:$K$178</definedName>
    <definedName name="_xlnm.Print_Area" localSheetId="21">'3P45 - Kancelář ST Zlín'!$C$4:$J$41,'3P45 - Kancelář ST Zlín'!$C$47:$J$71,'3P45 - Kancelář ST Zlín'!$C$77:$K$179</definedName>
    <definedName name="_xlnm.Print_Area" localSheetId="22">'3P51; 3P52 - Kanceláře SMT'!$C$4:$J$41,'3P51; 3P52 - Kanceláře SMT'!$C$47:$J$74,'3P51; 3P52 - Kanceláře SMT'!$C$80:$K$252</definedName>
    <definedName name="_xlnm.Print_Area" localSheetId="23">'3P55 - 3P59 - Kanceláře OTR'!$C$4:$J$41,'3P55 - 3P59 - Kanceláře OTR'!$C$47:$J$73,'3P55 - 3P59 - Kanceláře OTR'!$C$79:$K$267</definedName>
    <definedName name="_xlnm.Print_Area" localSheetId="24">'4P12; 4P15 - Kanceláře 5NP'!$C$4:$J$41,'4P12; 4P15 - Kanceláře 5NP'!$C$47:$J$70,'4P12; 4P15 - Kanceláře 5NP'!$C$76:$K$170</definedName>
    <definedName name="_xlnm.Print_Area" localSheetId="0">'Rekapitulace zakázky'!$D$4:$AO$36,'Rekapitulace zakázky'!$C$42:$AQ$82</definedName>
    <definedName name="_xlnm.Print_Area" localSheetId="1">'SO01 - Střecha'!$C$4:$J$39,'SO01 - Střecha'!$C$45:$J$67,'SO01 - Střecha'!$C$73:$K$201</definedName>
    <definedName name="_xlnm.Print_Area" localSheetId="2">'SO02 - 1 - Oprava VST'!$C$4:$J$41,'SO02 - 1 - Oprava VST'!$C$47:$J$69,'SO02 - 1 - Oprava VST'!$C$75:$K$187</definedName>
    <definedName name="_xlnm.Print_Area" localSheetId="3">'SO02 - 2 - Výměna stoupač...'!$C$4:$J$41,'SO02 - 2 - Výměna stoupač...'!$C$47:$J$71,'SO02 - 2 - Výměna stoupač...'!$C$77:$K$137</definedName>
    <definedName name="_xlnm.Print_Area" localSheetId="4">'SO02 - 3 - topná tělesa'!$C$4:$J$41,'SO02 - 3 - topná tělesa'!$C$47:$J$68,'SO02 - 3 - topná tělesa'!$C$74:$K$114</definedName>
    <definedName name="_xlnm.Print_Area" localSheetId="5">'SO03 - Socální uzly'!$C$4:$J$39,'SO03 - Socální uzly'!$C$45:$J$78,'SO03 - Socální uzly'!$C$84:$K$848</definedName>
    <definedName name="_xlnm.Print_Area" localSheetId="6">'SO04 - Chodby'!$C$4:$J$39,'SO04 - Chodby'!$C$45:$J$71,'SO04 - Chodby'!$C$77:$K$217</definedName>
    <definedName name="_xlnm.Print_Area" localSheetId="7">'SO05 - Vstup'!$C$4:$J$39,'SO05 - Vstup'!$C$45:$J$68,'SO05 - Vstup'!$C$74:$K$133</definedName>
    <definedName name="_xlnm.Print_Area" localSheetId="25">'VRN - Vedlejší a ostatní ...'!$C$4:$J$39,'VRN - Vedlejší a ostatní ...'!$C$45:$J$65,'VRN - Vedlejší a ostatní ...'!$C$71:$K$101</definedName>
  </definedNames>
  <calcPr calcId="162913"/>
</workbook>
</file>

<file path=xl/calcChain.xml><?xml version="1.0" encoding="utf-8"?>
<calcChain xmlns="http://schemas.openxmlformats.org/spreadsheetml/2006/main">
  <c r="J37" i="26" l="1"/>
  <c r="J36" i="26"/>
  <c r="AY81" i="1"/>
  <c r="J35" i="26"/>
  <c r="AX81" i="1"/>
  <c r="BI99" i="26"/>
  <c r="BH99" i="26"/>
  <c r="BG99" i="26"/>
  <c r="BF99" i="26"/>
  <c r="T99" i="26"/>
  <c r="T98" i="26" s="1"/>
  <c r="R99" i="26"/>
  <c r="R98" i="26" s="1"/>
  <c r="P99" i="26"/>
  <c r="P98" i="26" s="1"/>
  <c r="BI95" i="26"/>
  <c r="BH95" i="26"/>
  <c r="BG95" i="26"/>
  <c r="BF95" i="26"/>
  <c r="T95" i="26"/>
  <c r="T94" i="26" s="1"/>
  <c r="R95" i="26"/>
  <c r="R94" i="26" s="1"/>
  <c r="P95" i="26"/>
  <c r="P94" i="26" s="1"/>
  <c r="BI92" i="26"/>
  <c r="BH92" i="26"/>
  <c r="BG92" i="26"/>
  <c r="BF92" i="26"/>
  <c r="T92" i="26"/>
  <c r="R92" i="26"/>
  <c r="P92" i="26"/>
  <c r="BI90" i="26"/>
  <c r="BH90" i="26"/>
  <c r="BG90" i="26"/>
  <c r="BF90" i="26"/>
  <c r="T90" i="26"/>
  <c r="R90" i="26"/>
  <c r="P90" i="26"/>
  <c r="BI87" i="26"/>
  <c r="BH87" i="26"/>
  <c r="BG87" i="26"/>
  <c r="BF87" i="26"/>
  <c r="T87" i="26"/>
  <c r="T86" i="26" s="1"/>
  <c r="R87" i="26"/>
  <c r="R86" i="26"/>
  <c r="P87" i="26"/>
  <c r="P86" i="26" s="1"/>
  <c r="F78" i="26"/>
  <c r="E76" i="26"/>
  <c r="F52" i="26"/>
  <c r="E50" i="26"/>
  <c r="J24" i="26"/>
  <c r="E24" i="26"/>
  <c r="J81" i="26" s="1"/>
  <c r="J23" i="26"/>
  <c r="J21" i="26"/>
  <c r="E21" i="26"/>
  <c r="J54" i="26" s="1"/>
  <c r="J20" i="26"/>
  <c r="J18" i="26"/>
  <c r="E18" i="26"/>
  <c r="F81" i="26" s="1"/>
  <c r="J17" i="26"/>
  <c r="J15" i="26"/>
  <c r="E15" i="26"/>
  <c r="F80" i="26" s="1"/>
  <c r="J14" i="26"/>
  <c r="J12" i="26"/>
  <c r="J52" i="26"/>
  <c r="E7" i="26"/>
  <c r="E48" i="26"/>
  <c r="J39" i="25"/>
  <c r="J38" i="25"/>
  <c r="AY80" i="1" s="1"/>
  <c r="J37" i="25"/>
  <c r="AX80" i="1" s="1"/>
  <c r="BI170" i="25"/>
  <c r="BH170" i="25"/>
  <c r="BG170" i="25"/>
  <c r="BF170" i="25"/>
  <c r="T170" i="25"/>
  <c r="T169" i="25" s="1"/>
  <c r="R170" i="25"/>
  <c r="R169" i="25" s="1"/>
  <c r="P170" i="25"/>
  <c r="P169" i="25" s="1"/>
  <c r="BI160" i="25"/>
  <c r="BH160" i="25"/>
  <c r="BG160" i="25"/>
  <c r="BF160" i="25"/>
  <c r="T160" i="25"/>
  <c r="R160" i="25"/>
  <c r="P160" i="25"/>
  <c r="BI151" i="25"/>
  <c r="BH151" i="25"/>
  <c r="BG151" i="25"/>
  <c r="BF151" i="25"/>
  <c r="T151" i="25"/>
  <c r="R151" i="25"/>
  <c r="P151" i="25"/>
  <c r="BI148" i="25"/>
  <c r="BH148" i="25"/>
  <c r="BG148" i="25"/>
  <c r="BF148" i="25"/>
  <c r="T148" i="25"/>
  <c r="R148" i="25"/>
  <c r="P148" i="25"/>
  <c r="BI139" i="25"/>
  <c r="BH139" i="25"/>
  <c r="BG139" i="25"/>
  <c r="BF139" i="25"/>
  <c r="T139" i="25"/>
  <c r="R139" i="25"/>
  <c r="P139" i="25"/>
  <c r="BI130" i="25"/>
  <c r="BH130" i="25"/>
  <c r="BG130" i="25"/>
  <c r="BF130" i="25"/>
  <c r="T130" i="25"/>
  <c r="R130" i="25"/>
  <c r="P130" i="25"/>
  <c r="BI127" i="25"/>
  <c r="BH127" i="25"/>
  <c r="BG127" i="25"/>
  <c r="BF127" i="25"/>
  <c r="T127" i="25"/>
  <c r="R127" i="25"/>
  <c r="P127" i="25"/>
  <c r="BI125" i="25"/>
  <c r="BH125" i="25"/>
  <c r="BG125" i="25"/>
  <c r="BF125" i="25"/>
  <c r="T125" i="25"/>
  <c r="R125" i="25"/>
  <c r="P125" i="25"/>
  <c r="BI120" i="25"/>
  <c r="BH120" i="25"/>
  <c r="BG120" i="25"/>
  <c r="BF120" i="25"/>
  <c r="T120" i="25"/>
  <c r="R120" i="25"/>
  <c r="P120" i="25"/>
  <c r="BI118" i="25"/>
  <c r="BH118" i="25"/>
  <c r="BG118" i="25"/>
  <c r="BF118" i="25"/>
  <c r="T118" i="25"/>
  <c r="R118" i="25"/>
  <c r="P118" i="25"/>
  <c r="BI113" i="25"/>
  <c r="BH113" i="25"/>
  <c r="BG113" i="25"/>
  <c r="BF113" i="25"/>
  <c r="T113" i="25"/>
  <c r="R113" i="25"/>
  <c r="P113" i="25"/>
  <c r="BI108" i="25"/>
  <c r="BH108" i="25"/>
  <c r="BG108" i="25"/>
  <c r="BF108" i="25"/>
  <c r="T108" i="25"/>
  <c r="R108" i="25"/>
  <c r="P108" i="25"/>
  <c r="BI103" i="25"/>
  <c r="BH103" i="25"/>
  <c r="BG103" i="25"/>
  <c r="BF103" i="25"/>
  <c r="T103" i="25"/>
  <c r="R103" i="25"/>
  <c r="P103" i="25"/>
  <c r="BI99" i="25"/>
  <c r="BH99" i="25"/>
  <c r="BG99" i="25"/>
  <c r="BF99" i="25"/>
  <c r="T99" i="25"/>
  <c r="R99" i="25"/>
  <c r="P99" i="25"/>
  <c r="BI96" i="25"/>
  <c r="BH96" i="25"/>
  <c r="BG96" i="25"/>
  <c r="BF96" i="25"/>
  <c r="T96" i="25"/>
  <c r="R96" i="25"/>
  <c r="P96" i="25"/>
  <c r="BI94" i="25"/>
  <c r="BH94" i="25"/>
  <c r="BG94" i="25"/>
  <c r="BF94" i="25"/>
  <c r="T94" i="25"/>
  <c r="R94" i="25"/>
  <c r="P94" i="25"/>
  <c r="F85" i="25"/>
  <c r="E83" i="25"/>
  <c r="F56" i="25"/>
  <c r="E54" i="25"/>
  <c r="J26" i="25"/>
  <c r="E26" i="25"/>
  <c r="J88" i="25" s="1"/>
  <c r="J25" i="25"/>
  <c r="J23" i="25"/>
  <c r="E23" i="25"/>
  <c r="J87" i="25" s="1"/>
  <c r="J22" i="25"/>
  <c r="J20" i="25"/>
  <c r="E20" i="25"/>
  <c r="F88" i="25" s="1"/>
  <c r="J19" i="25"/>
  <c r="J17" i="25"/>
  <c r="E17" i="25"/>
  <c r="F58" i="25" s="1"/>
  <c r="J16" i="25"/>
  <c r="J14" i="25"/>
  <c r="J85" i="25"/>
  <c r="E7" i="25"/>
  <c r="E79" i="25"/>
  <c r="J39" i="24"/>
  <c r="J38" i="24"/>
  <c r="AY79" i="1" s="1"/>
  <c r="J37" i="24"/>
  <c r="AX79" i="1" s="1"/>
  <c r="BI251" i="24"/>
  <c r="BH251" i="24"/>
  <c r="BG251" i="24"/>
  <c r="BF251" i="24"/>
  <c r="T251" i="24"/>
  <c r="R251" i="24"/>
  <c r="P251" i="24"/>
  <c r="BI234" i="24"/>
  <c r="BH234" i="24"/>
  <c r="BG234" i="24"/>
  <c r="BF234" i="24"/>
  <c r="T234" i="24"/>
  <c r="R234" i="24"/>
  <c r="P234" i="24"/>
  <c r="BI231" i="24"/>
  <c r="BH231" i="24"/>
  <c r="BG231" i="24"/>
  <c r="BF231" i="24"/>
  <c r="T231" i="24"/>
  <c r="R231" i="24"/>
  <c r="P231" i="24"/>
  <c r="BI214" i="24"/>
  <c r="BH214" i="24"/>
  <c r="BG214" i="24"/>
  <c r="BF214" i="24"/>
  <c r="T214" i="24"/>
  <c r="R214" i="24"/>
  <c r="P214" i="24"/>
  <c r="BI197" i="24"/>
  <c r="BH197" i="24"/>
  <c r="BG197" i="24"/>
  <c r="BF197" i="24"/>
  <c r="T197" i="24"/>
  <c r="R197" i="24"/>
  <c r="P197" i="24"/>
  <c r="BI193" i="24"/>
  <c r="BH193" i="24"/>
  <c r="BG193" i="24"/>
  <c r="BF193" i="24"/>
  <c r="T193" i="24"/>
  <c r="R193" i="24"/>
  <c r="P193" i="24"/>
  <c r="BI190" i="24"/>
  <c r="BH190" i="24"/>
  <c r="BG190" i="24"/>
  <c r="BF190" i="24"/>
  <c r="T190" i="24"/>
  <c r="R190" i="24"/>
  <c r="P190" i="24"/>
  <c r="BI187" i="24"/>
  <c r="BH187" i="24"/>
  <c r="BG187" i="24"/>
  <c r="BF187" i="24"/>
  <c r="T187" i="24"/>
  <c r="R187" i="24"/>
  <c r="P187" i="24"/>
  <c r="BI184" i="24"/>
  <c r="BH184" i="24"/>
  <c r="BG184" i="24"/>
  <c r="BF184" i="24"/>
  <c r="T184" i="24"/>
  <c r="R184" i="24"/>
  <c r="P184" i="24"/>
  <c r="BI181" i="24"/>
  <c r="BH181" i="24"/>
  <c r="BG181" i="24"/>
  <c r="BF181" i="24"/>
  <c r="T181" i="24"/>
  <c r="R181" i="24"/>
  <c r="P181" i="24"/>
  <c r="BI178" i="24"/>
  <c r="BH178" i="24"/>
  <c r="BG178" i="24"/>
  <c r="BF178" i="24"/>
  <c r="T178" i="24"/>
  <c r="R178" i="24"/>
  <c r="P178" i="24"/>
  <c r="BI175" i="24"/>
  <c r="BH175" i="24"/>
  <c r="BG175" i="24"/>
  <c r="BF175" i="24"/>
  <c r="T175" i="24"/>
  <c r="R175" i="24"/>
  <c r="P175" i="24"/>
  <c r="BI172" i="24"/>
  <c r="BH172" i="24"/>
  <c r="BG172" i="24"/>
  <c r="BF172" i="24"/>
  <c r="T172" i="24"/>
  <c r="R172" i="24"/>
  <c r="P172" i="24"/>
  <c r="BI170" i="24"/>
  <c r="BH170" i="24"/>
  <c r="BG170" i="24"/>
  <c r="BF170" i="24"/>
  <c r="T170" i="24"/>
  <c r="R170" i="24"/>
  <c r="P170" i="24"/>
  <c r="BI167" i="24"/>
  <c r="BH167" i="24"/>
  <c r="BG167" i="24"/>
  <c r="BF167" i="24"/>
  <c r="T167" i="24"/>
  <c r="R167" i="24"/>
  <c r="P167" i="24"/>
  <c r="BI165" i="24"/>
  <c r="BH165" i="24"/>
  <c r="BG165" i="24"/>
  <c r="BF165" i="24"/>
  <c r="T165" i="24"/>
  <c r="R165" i="24"/>
  <c r="P165" i="24"/>
  <c r="BI163" i="24"/>
  <c r="BH163" i="24"/>
  <c r="BG163" i="24"/>
  <c r="BF163" i="24"/>
  <c r="T163" i="24"/>
  <c r="R163" i="24"/>
  <c r="P163" i="24"/>
  <c r="BI160" i="24"/>
  <c r="BH160" i="24"/>
  <c r="BG160" i="24"/>
  <c r="BF160" i="24"/>
  <c r="T160" i="24"/>
  <c r="R160" i="24"/>
  <c r="P160" i="24"/>
  <c r="BI157" i="24"/>
  <c r="BH157" i="24"/>
  <c r="BG157" i="24"/>
  <c r="BF157" i="24"/>
  <c r="T157" i="24"/>
  <c r="R157" i="24"/>
  <c r="P157" i="24"/>
  <c r="BI150" i="24"/>
  <c r="BH150" i="24"/>
  <c r="BG150" i="24"/>
  <c r="BF150" i="24"/>
  <c r="T150" i="24"/>
  <c r="R150" i="24"/>
  <c r="P150" i="24"/>
  <c r="BI147" i="24"/>
  <c r="BH147" i="24"/>
  <c r="BG147" i="24"/>
  <c r="BF147" i="24"/>
  <c r="T147" i="24"/>
  <c r="R147" i="24"/>
  <c r="P147" i="24"/>
  <c r="BI140" i="24"/>
  <c r="BH140" i="24"/>
  <c r="BG140" i="24"/>
  <c r="BF140" i="24"/>
  <c r="T140" i="24"/>
  <c r="R140" i="24"/>
  <c r="P140" i="24"/>
  <c r="BI133" i="24"/>
  <c r="BH133" i="24"/>
  <c r="BG133" i="24"/>
  <c r="BF133" i="24"/>
  <c r="T133" i="24"/>
  <c r="R133" i="24"/>
  <c r="P133" i="24"/>
  <c r="BI126" i="24"/>
  <c r="BH126" i="24"/>
  <c r="BG126" i="24"/>
  <c r="BF126" i="24"/>
  <c r="T126" i="24"/>
  <c r="R126" i="24"/>
  <c r="P126" i="24"/>
  <c r="BI123" i="24"/>
  <c r="BH123" i="24"/>
  <c r="BG123" i="24"/>
  <c r="BF123" i="24"/>
  <c r="T123" i="24"/>
  <c r="R123" i="24"/>
  <c r="P123" i="24"/>
  <c r="BI121" i="24"/>
  <c r="BH121" i="24"/>
  <c r="BG121" i="24"/>
  <c r="BF121" i="24"/>
  <c r="T121" i="24"/>
  <c r="R121" i="24"/>
  <c r="P121" i="24"/>
  <c r="BI119" i="24"/>
  <c r="BH119" i="24"/>
  <c r="BG119" i="24"/>
  <c r="BF119" i="24"/>
  <c r="T119" i="24"/>
  <c r="R119" i="24"/>
  <c r="P119" i="24"/>
  <c r="BI117" i="24"/>
  <c r="BH117" i="24"/>
  <c r="BG117" i="24"/>
  <c r="BF117" i="24"/>
  <c r="T117" i="24"/>
  <c r="R117" i="24"/>
  <c r="P117" i="24"/>
  <c r="BI114" i="24"/>
  <c r="BH114" i="24"/>
  <c r="BG114" i="24"/>
  <c r="BF114" i="24"/>
  <c r="T114" i="24"/>
  <c r="R114" i="24"/>
  <c r="P114" i="24"/>
  <c r="BI112" i="24"/>
  <c r="BH112" i="24"/>
  <c r="BG112" i="24"/>
  <c r="BF112" i="24"/>
  <c r="T112" i="24"/>
  <c r="R112" i="24"/>
  <c r="P112" i="24"/>
  <c r="BI110" i="24"/>
  <c r="BH110" i="24"/>
  <c r="BG110" i="24"/>
  <c r="BF110" i="24"/>
  <c r="T110" i="24"/>
  <c r="R110" i="24"/>
  <c r="P110" i="24"/>
  <c r="BI108" i="24"/>
  <c r="BH108" i="24"/>
  <c r="BG108" i="24"/>
  <c r="BF108" i="24"/>
  <c r="T108" i="24"/>
  <c r="R108" i="24"/>
  <c r="P108" i="24"/>
  <c r="BI106" i="24"/>
  <c r="BH106" i="24"/>
  <c r="BG106" i="24"/>
  <c r="BF106" i="24"/>
  <c r="T106" i="24"/>
  <c r="R106" i="24"/>
  <c r="P106" i="24"/>
  <c r="BI102" i="24"/>
  <c r="BH102" i="24"/>
  <c r="BG102" i="24"/>
  <c r="BF102" i="24"/>
  <c r="T102" i="24"/>
  <c r="R102" i="24"/>
  <c r="P102" i="24"/>
  <c r="BI99" i="24"/>
  <c r="BH99" i="24"/>
  <c r="BG99" i="24"/>
  <c r="BF99" i="24"/>
  <c r="T99" i="24"/>
  <c r="R99" i="24"/>
  <c r="P99" i="24"/>
  <c r="BI97" i="24"/>
  <c r="BH97" i="24"/>
  <c r="BG97" i="24"/>
  <c r="BF97" i="24"/>
  <c r="T97" i="24"/>
  <c r="R97" i="24"/>
  <c r="P97" i="24"/>
  <c r="F88" i="24"/>
  <c r="E86" i="24"/>
  <c r="F56" i="24"/>
  <c r="E54" i="24"/>
  <c r="J26" i="24"/>
  <c r="E26" i="24"/>
  <c r="J91" i="24"/>
  <c r="J25" i="24"/>
  <c r="J23" i="24"/>
  <c r="E23" i="24"/>
  <c r="J58" i="24"/>
  <c r="J22" i="24"/>
  <c r="J20" i="24"/>
  <c r="E20" i="24"/>
  <c r="F91" i="24"/>
  <c r="J19" i="24"/>
  <c r="J17" i="24"/>
  <c r="E17" i="24"/>
  <c r="F90" i="24"/>
  <c r="J16" i="24"/>
  <c r="J14" i="24"/>
  <c r="J56" i="24" s="1"/>
  <c r="E7" i="24"/>
  <c r="E82" i="24" s="1"/>
  <c r="J39" i="23"/>
  <c r="J38" i="23"/>
  <c r="AY78" i="1"/>
  <c r="J37" i="23"/>
  <c r="AX78" i="1"/>
  <c r="BI252" i="23"/>
  <c r="BH252" i="23"/>
  <c r="BG252" i="23"/>
  <c r="BF252" i="23"/>
  <c r="T252" i="23"/>
  <c r="T251" i="23"/>
  <c r="R252" i="23"/>
  <c r="R251" i="23"/>
  <c r="P252" i="23"/>
  <c r="P251" i="23"/>
  <c r="BI242" i="23"/>
  <c r="BH242" i="23"/>
  <c r="BG242" i="23"/>
  <c r="BF242" i="23"/>
  <c r="T242" i="23"/>
  <c r="R242" i="23"/>
  <c r="P242" i="23"/>
  <c r="BI233" i="23"/>
  <c r="BH233" i="23"/>
  <c r="BG233" i="23"/>
  <c r="BF233" i="23"/>
  <c r="T233" i="23"/>
  <c r="R233" i="23"/>
  <c r="P233" i="23"/>
  <c r="BI230" i="23"/>
  <c r="BH230" i="23"/>
  <c r="BG230" i="23"/>
  <c r="BF230" i="23"/>
  <c r="T230" i="23"/>
  <c r="R230" i="23"/>
  <c r="P230" i="23"/>
  <c r="BI227" i="23"/>
  <c r="BH227" i="23"/>
  <c r="BG227" i="23"/>
  <c r="BF227" i="23"/>
  <c r="T227" i="23"/>
  <c r="R227" i="23"/>
  <c r="P227" i="23"/>
  <c r="BI218" i="23"/>
  <c r="BH218" i="23"/>
  <c r="BG218" i="23"/>
  <c r="BF218" i="23"/>
  <c r="T218" i="23"/>
  <c r="R218" i="23"/>
  <c r="P218" i="23"/>
  <c r="BI209" i="23"/>
  <c r="BH209" i="23"/>
  <c r="BG209" i="23"/>
  <c r="BF209" i="23"/>
  <c r="T209" i="23"/>
  <c r="R209" i="23"/>
  <c r="P209" i="23"/>
  <c r="BI205" i="23"/>
  <c r="BH205" i="23"/>
  <c r="BG205" i="23"/>
  <c r="BF205" i="23"/>
  <c r="T205" i="23"/>
  <c r="R205" i="23"/>
  <c r="P205" i="23"/>
  <c r="BI200" i="23"/>
  <c r="BH200" i="23"/>
  <c r="BG200" i="23"/>
  <c r="BF200" i="23"/>
  <c r="T200" i="23"/>
  <c r="R200" i="23"/>
  <c r="P200" i="23"/>
  <c r="BI195" i="23"/>
  <c r="BH195" i="23"/>
  <c r="BG195" i="23"/>
  <c r="BF195" i="23"/>
  <c r="T195" i="23"/>
  <c r="R195" i="23"/>
  <c r="P195" i="23"/>
  <c r="BI190" i="23"/>
  <c r="BH190" i="23"/>
  <c r="BG190" i="23"/>
  <c r="BF190" i="23"/>
  <c r="T190" i="23"/>
  <c r="R190" i="23"/>
  <c r="P190" i="23"/>
  <c r="BI185" i="23"/>
  <c r="BH185" i="23"/>
  <c r="BG185" i="23"/>
  <c r="BF185" i="23"/>
  <c r="T185" i="23"/>
  <c r="R185" i="23"/>
  <c r="P185" i="23"/>
  <c r="BI180" i="23"/>
  <c r="BH180" i="23"/>
  <c r="BG180" i="23"/>
  <c r="BF180" i="23"/>
  <c r="T180" i="23"/>
  <c r="R180" i="23"/>
  <c r="P180" i="23"/>
  <c r="BI175" i="23"/>
  <c r="BH175" i="23"/>
  <c r="BG175" i="23"/>
  <c r="BF175" i="23"/>
  <c r="T175" i="23"/>
  <c r="R175" i="23"/>
  <c r="P175" i="23"/>
  <c r="BI170" i="23"/>
  <c r="BH170" i="23"/>
  <c r="BG170" i="23"/>
  <c r="BF170" i="23"/>
  <c r="T170" i="23"/>
  <c r="R170" i="23"/>
  <c r="P170" i="23"/>
  <c r="BI167" i="23"/>
  <c r="BH167" i="23"/>
  <c r="BG167" i="23"/>
  <c r="BF167" i="23"/>
  <c r="T167" i="23"/>
  <c r="R167" i="23"/>
  <c r="P167" i="23"/>
  <c r="BI164" i="23"/>
  <c r="BH164" i="23"/>
  <c r="BG164" i="23"/>
  <c r="BF164" i="23"/>
  <c r="T164" i="23"/>
  <c r="R164" i="23"/>
  <c r="P164" i="23"/>
  <c r="BI161" i="23"/>
  <c r="BH161" i="23"/>
  <c r="BG161" i="23"/>
  <c r="BF161" i="23"/>
  <c r="T161" i="23"/>
  <c r="R161" i="23"/>
  <c r="P161" i="23"/>
  <c r="BI158" i="23"/>
  <c r="BH158" i="23"/>
  <c r="BG158" i="23"/>
  <c r="BF158" i="23"/>
  <c r="T158" i="23"/>
  <c r="R158" i="23"/>
  <c r="P158" i="23"/>
  <c r="BI155" i="23"/>
  <c r="BH155" i="23"/>
  <c r="BG155" i="23"/>
  <c r="BF155" i="23"/>
  <c r="T155" i="23"/>
  <c r="R155" i="23"/>
  <c r="P155" i="23"/>
  <c r="BI150" i="23"/>
  <c r="BH150" i="23"/>
  <c r="BG150" i="23"/>
  <c r="BF150" i="23"/>
  <c r="T150" i="23"/>
  <c r="R150" i="23"/>
  <c r="P150" i="23"/>
  <c r="BI145" i="23"/>
  <c r="BH145" i="23"/>
  <c r="BG145" i="23"/>
  <c r="BF145" i="23"/>
  <c r="T145" i="23"/>
  <c r="R145" i="23"/>
  <c r="P145" i="23"/>
  <c r="BI142" i="23"/>
  <c r="BH142" i="23"/>
  <c r="BG142" i="23"/>
  <c r="BF142" i="23"/>
  <c r="T142" i="23"/>
  <c r="R142" i="23"/>
  <c r="P142" i="23"/>
  <c r="BI137" i="23"/>
  <c r="BH137" i="23"/>
  <c r="BG137" i="23"/>
  <c r="BF137" i="23"/>
  <c r="T137" i="23"/>
  <c r="R137" i="23"/>
  <c r="P137" i="23"/>
  <c r="BI132" i="23"/>
  <c r="BH132" i="23"/>
  <c r="BG132" i="23"/>
  <c r="BF132" i="23"/>
  <c r="T132" i="23"/>
  <c r="R132" i="23"/>
  <c r="P132" i="23"/>
  <c r="BI127" i="23"/>
  <c r="BH127" i="23"/>
  <c r="BG127" i="23"/>
  <c r="BF127" i="23"/>
  <c r="T127" i="23"/>
  <c r="R127" i="23"/>
  <c r="P127" i="23"/>
  <c r="BI124" i="23"/>
  <c r="BH124" i="23"/>
  <c r="BG124" i="23"/>
  <c r="BF124" i="23"/>
  <c r="T124" i="23"/>
  <c r="R124" i="23"/>
  <c r="P124" i="23"/>
  <c r="BI122" i="23"/>
  <c r="BH122" i="23"/>
  <c r="BG122" i="23"/>
  <c r="BF122" i="23"/>
  <c r="T122" i="23"/>
  <c r="R122" i="23"/>
  <c r="P122" i="23"/>
  <c r="BI120" i="23"/>
  <c r="BH120" i="23"/>
  <c r="BG120" i="23"/>
  <c r="BF120" i="23"/>
  <c r="T120" i="23"/>
  <c r="R120" i="23"/>
  <c r="P120" i="23"/>
  <c r="BI118" i="23"/>
  <c r="BH118" i="23"/>
  <c r="BG118" i="23"/>
  <c r="BF118" i="23"/>
  <c r="T118" i="23"/>
  <c r="R118" i="23"/>
  <c r="P118" i="23"/>
  <c r="BI115" i="23"/>
  <c r="BH115" i="23"/>
  <c r="BG115" i="23"/>
  <c r="BF115" i="23"/>
  <c r="T115" i="23"/>
  <c r="R115" i="23"/>
  <c r="P115" i="23"/>
  <c r="BI113" i="23"/>
  <c r="BH113" i="23"/>
  <c r="BG113" i="23"/>
  <c r="BF113" i="23"/>
  <c r="T113" i="23"/>
  <c r="R113" i="23"/>
  <c r="P113" i="23"/>
  <c r="BI111" i="23"/>
  <c r="BH111" i="23"/>
  <c r="BG111" i="23"/>
  <c r="BF111" i="23"/>
  <c r="T111" i="23"/>
  <c r="R111" i="23"/>
  <c r="P111" i="23"/>
  <c r="BI109" i="23"/>
  <c r="BH109" i="23"/>
  <c r="BG109" i="23"/>
  <c r="BF109" i="23"/>
  <c r="T109" i="23"/>
  <c r="R109" i="23"/>
  <c r="P109" i="23"/>
  <c r="BI107" i="23"/>
  <c r="BH107" i="23"/>
  <c r="BG107" i="23"/>
  <c r="BF107" i="23"/>
  <c r="T107" i="23"/>
  <c r="R107" i="23"/>
  <c r="P107" i="23"/>
  <c r="BI103" i="23"/>
  <c r="BH103" i="23"/>
  <c r="BG103" i="23"/>
  <c r="BF103" i="23"/>
  <c r="T103" i="23"/>
  <c r="R103" i="23"/>
  <c r="P103" i="23"/>
  <c r="BI100" i="23"/>
  <c r="BH100" i="23"/>
  <c r="BG100" i="23"/>
  <c r="BF100" i="23"/>
  <c r="T100" i="23"/>
  <c r="R100" i="23"/>
  <c r="P100" i="23"/>
  <c r="BI98" i="23"/>
  <c r="BH98" i="23"/>
  <c r="BG98" i="23"/>
  <c r="BF98" i="23"/>
  <c r="T98" i="23"/>
  <c r="R98" i="23"/>
  <c r="P98" i="23"/>
  <c r="F89" i="23"/>
  <c r="E87" i="23"/>
  <c r="F56" i="23"/>
  <c r="E54" i="23"/>
  <c r="J26" i="23"/>
  <c r="E26" i="23"/>
  <c r="J92" i="23" s="1"/>
  <c r="J25" i="23"/>
  <c r="J23" i="23"/>
  <c r="E23" i="23"/>
  <c r="J91" i="23" s="1"/>
  <c r="J22" i="23"/>
  <c r="J20" i="23"/>
  <c r="E20" i="23"/>
  <c r="F59" i="23" s="1"/>
  <c r="J19" i="23"/>
  <c r="J17" i="23"/>
  <c r="E17" i="23"/>
  <c r="F58" i="23" s="1"/>
  <c r="J16" i="23"/>
  <c r="J14" i="23"/>
  <c r="J89" i="23" s="1"/>
  <c r="E7" i="23"/>
  <c r="E83" i="23"/>
  <c r="J39" i="22"/>
  <c r="J38" i="22"/>
  <c r="AY77" i="1" s="1"/>
  <c r="J37" i="22"/>
  <c r="AX77" i="1"/>
  <c r="BI179" i="22"/>
  <c r="BH179" i="22"/>
  <c r="BG179" i="22"/>
  <c r="BF179" i="22"/>
  <c r="T179" i="22"/>
  <c r="T178" i="22" s="1"/>
  <c r="R179" i="22"/>
  <c r="R178" i="22"/>
  <c r="P179" i="22"/>
  <c r="P178" i="22" s="1"/>
  <c r="BI173" i="22"/>
  <c r="BH173" i="22"/>
  <c r="BG173" i="22"/>
  <c r="BF173" i="22"/>
  <c r="T173" i="22"/>
  <c r="R173" i="22"/>
  <c r="P173" i="22"/>
  <c r="BI168" i="22"/>
  <c r="BH168" i="22"/>
  <c r="BG168" i="22"/>
  <c r="BF168" i="22"/>
  <c r="T168" i="22"/>
  <c r="R168" i="22"/>
  <c r="P168" i="22"/>
  <c r="BI165" i="22"/>
  <c r="BH165" i="22"/>
  <c r="BG165" i="22"/>
  <c r="BF165" i="22"/>
  <c r="T165" i="22"/>
  <c r="R165" i="22"/>
  <c r="P165" i="22"/>
  <c r="BI160" i="22"/>
  <c r="BH160" i="22"/>
  <c r="BG160" i="22"/>
  <c r="BF160" i="22"/>
  <c r="T160" i="22"/>
  <c r="R160" i="22"/>
  <c r="P160" i="22"/>
  <c r="BI155" i="22"/>
  <c r="BH155" i="22"/>
  <c r="BG155" i="22"/>
  <c r="BF155" i="22"/>
  <c r="T155" i="22"/>
  <c r="R155" i="22"/>
  <c r="P155" i="22"/>
  <c r="BI151" i="22"/>
  <c r="BH151" i="22"/>
  <c r="BG151" i="22"/>
  <c r="BF151" i="22"/>
  <c r="T151" i="22"/>
  <c r="R151" i="22"/>
  <c r="P151" i="22"/>
  <c r="BI148" i="22"/>
  <c r="BH148" i="22"/>
  <c r="BG148" i="22"/>
  <c r="BF148" i="22"/>
  <c r="T148" i="22"/>
  <c r="R148" i="22"/>
  <c r="P148" i="22"/>
  <c r="BI145" i="22"/>
  <c r="BH145" i="22"/>
  <c r="BG145" i="22"/>
  <c r="BF145" i="22"/>
  <c r="T145" i="22"/>
  <c r="R145" i="22"/>
  <c r="P145" i="22"/>
  <c r="BI140" i="22"/>
  <c r="BH140" i="22"/>
  <c r="BG140" i="22"/>
  <c r="BF140" i="22"/>
  <c r="T140" i="22"/>
  <c r="R140" i="22"/>
  <c r="P140" i="22"/>
  <c r="BI135" i="22"/>
  <c r="BH135" i="22"/>
  <c r="BG135" i="22"/>
  <c r="BF135" i="22"/>
  <c r="T135" i="22"/>
  <c r="R135" i="22"/>
  <c r="P135" i="22"/>
  <c r="BI130" i="22"/>
  <c r="BH130" i="22"/>
  <c r="BG130" i="22"/>
  <c r="BF130" i="22"/>
  <c r="T130" i="22"/>
  <c r="R130" i="22"/>
  <c r="P130" i="22"/>
  <c r="BI125" i="22"/>
  <c r="BH125" i="22"/>
  <c r="BG125" i="22"/>
  <c r="BF125" i="22"/>
  <c r="T125" i="22"/>
  <c r="R125" i="22"/>
  <c r="P125" i="22"/>
  <c r="BI122" i="22"/>
  <c r="BH122" i="22"/>
  <c r="BG122" i="22"/>
  <c r="BF122" i="22"/>
  <c r="T122" i="22"/>
  <c r="R122" i="22"/>
  <c r="P122" i="22"/>
  <c r="BI119" i="22"/>
  <c r="BH119" i="22"/>
  <c r="BG119" i="22"/>
  <c r="BF119" i="22"/>
  <c r="T119" i="22"/>
  <c r="R119" i="22"/>
  <c r="P119" i="22"/>
  <c r="BI116" i="22"/>
  <c r="BH116" i="22"/>
  <c r="BG116" i="22"/>
  <c r="BF116" i="22"/>
  <c r="T116" i="22"/>
  <c r="R116" i="22"/>
  <c r="P116" i="22"/>
  <c r="BI113" i="22"/>
  <c r="BH113" i="22"/>
  <c r="BG113" i="22"/>
  <c r="BF113" i="22"/>
  <c r="T113" i="22"/>
  <c r="R113" i="22"/>
  <c r="P113" i="22"/>
  <c r="BI110" i="22"/>
  <c r="BH110" i="22"/>
  <c r="BG110" i="22"/>
  <c r="BF110" i="22"/>
  <c r="T110" i="22"/>
  <c r="R110" i="22"/>
  <c r="P110" i="22"/>
  <c r="BI107" i="22"/>
  <c r="BH107" i="22"/>
  <c r="BG107" i="22"/>
  <c r="BF107" i="22"/>
  <c r="T107" i="22"/>
  <c r="R107" i="22"/>
  <c r="P107" i="22"/>
  <c r="BI104" i="22"/>
  <c r="BH104" i="22"/>
  <c r="BG104" i="22"/>
  <c r="BF104" i="22"/>
  <c r="T104" i="22"/>
  <c r="R104" i="22"/>
  <c r="P104" i="22"/>
  <c r="BI100" i="22"/>
  <c r="BH100" i="22"/>
  <c r="BG100" i="22"/>
  <c r="BF100" i="22"/>
  <c r="T100" i="22"/>
  <c r="R100" i="22"/>
  <c r="P100" i="22"/>
  <c r="BI97" i="22"/>
  <c r="BH97" i="22"/>
  <c r="BG97" i="22"/>
  <c r="BF97" i="22"/>
  <c r="T97" i="22"/>
  <c r="R97" i="22"/>
  <c r="P97" i="22"/>
  <c r="BI95" i="22"/>
  <c r="BH95" i="22"/>
  <c r="BG95" i="22"/>
  <c r="BF95" i="22"/>
  <c r="T95" i="22"/>
  <c r="R95" i="22"/>
  <c r="P95" i="22"/>
  <c r="F86" i="22"/>
  <c r="E84" i="22"/>
  <c r="F56" i="22"/>
  <c r="E54" i="22"/>
  <c r="J26" i="22"/>
  <c r="E26" i="22"/>
  <c r="J89" i="22" s="1"/>
  <c r="J25" i="22"/>
  <c r="J23" i="22"/>
  <c r="E23" i="22"/>
  <c r="J58" i="22" s="1"/>
  <c r="J22" i="22"/>
  <c r="J20" i="22"/>
  <c r="E20" i="22"/>
  <c r="F59" i="22" s="1"/>
  <c r="J19" i="22"/>
  <c r="J17" i="22"/>
  <c r="E17" i="22"/>
  <c r="F88" i="22" s="1"/>
  <c r="J16" i="22"/>
  <c r="J14" i="22"/>
  <c r="J56" i="22"/>
  <c r="E7" i="22"/>
  <c r="E50" i="22"/>
  <c r="J39" i="21"/>
  <c r="J38" i="21"/>
  <c r="AY76" i="1" s="1"/>
  <c r="J37" i="21"/>
  <c r="AX76" i="1" s="1"/>
  <c r="BI178" i="21"/>
  <c r="BH178" i="21"/>
  <c r="BG178" i="21"/>
  <c r="BF178" i="21"/>
  <c r="T178" i="21"/>
  <c r="T177" i="21" s="1"/>
  <c r="R178" i="21"/>
  <c r="R177" i="21" s="1"/>
  <c r="P178" i="21"/>
  <c r="P177" i="21" s="1"/>
  <c r="BI172" i="21"/>
  <c r="BH172" i="21"/>
  <c r="BG172" i="21"/>
  <c r="BF172" i="21"/>
  <c r="T172" i="21"/>
  <c r="R172" i="21"/>
  <c r="P172" i="21"/>
  <c r="BI167" i="21"/>
  <c r="BH167" i="21"/>
  <c r="BG167" i="21"/>
  <c r="BF167" i="21"/>
  <c r="T167" i="21"/>
  <c r="R167" i="21"/>
  <c r="P167" i="21"/>
  <c r="BI165" i="21"/>
  <c r="BH165" i="21"/>
  <c r="BG165" i="21"/>
  <c r="BF165" i="21"/>
  <c r="T165" i="21"/>
  <c r="R165" i="21"/>
  <c r="P165" i="21"/>
  <c r="BI160" i="21"/>
  <c r="BH160" i="21"/>
  <c r="BG160" i="21"/>
  <c r="BF160" i="21"/>
  <c r="T160" i="21"/>
  <c r="R160" i="21"/>
  <c r="P160" i="21"/>
  <c r="BI155" i="21"/>
  <c r="BH155" i="21"/>
  <c r="BG155" i="21"/>
  <c r="BF155" i="21"/>
  <c r="T155" i="21"/>
  <c r="R155" i="21"/>
  <c r="P155" i="21"/>
  <c r="BI151" i="21"/>
  <c r="BH151" i="21"/>
  <c r="BG151" i="21"/>
  <c r="BF151" i="21"/>
  <c r="T151" i="21"/>
  <c r="R151" i="21"/>
  <c r="P151" i="21"/>
  <c r="BI148" i="21"/>
  <c r="BH148" i="21"/>
  <c r="BG148" i="21"/>
  <c r="BF148" i="21"/>
  <c r="T148" i="21"/>
  <c r="R148" i="21"/>
  <c r="P148" i="21"/>
  <c r="BI145" i="21"/>
  <c r="BH145" i="21"/>
  <c r="BG145" i="21"/>
  <c r="BF145" i="21"/>
  <c r="T145" i="21"/>
  <c r="R145" i="21"/>
  <c r="P145" i="21"/>
  <c r="BI140" i="21"/>
  <c r="BH140" i="21"/>
  <c r="BG140" i="21"/>
  <c r="BF140" i="21"/>
  <c r="T140" i="21"/>
  <c r="R140" i="21"/>
  <c r="P140" i="21"/>
  <c r="BI135" i="21"/>
  <c r="BH135" i="21"/>
  <c r="BG135" i="21"/>
  <c r="BF135" i="21"/>
  <c r="T135" i="21"/>
  <c r="R135" i="21"/>
  <c r="P135" i="21"/>
  <c r="BI130" i="21"/>
  <c r="BH130" i="21"/>
  <c r="BG130" i="21"/>
  <c r="BF130" i="21"/>
  <c r="T130" i="21"/>
  <c r="R130" i="21"/>
  <c r="P130" i="21"/>
  <c r="BI125" i="21"/>
  <c r="BH125" i="21"/>
  <c r="BG125" i="21"/>
  <c r="BF125" i="21"/>
  <c r="T125" i="21"/>
  <c r="R125" i="21"/>
  <c r="P125" i="21"/>
  <c r="BI122" i="21"/>
  <c r="BH122" i="21"/>
  <c r="BG122" i="21"/>
  <c r="BF122" i="21"/>
  <c r="T122" i="21"/>
  <c r="R122" i="21"/>
  <c r="P122" i="21"/>
  <c r="BI119" i="21"/>
  <c r="BH119" i="21"/>
  <c r="BG119" i="21"/>
  <c r="BF119" i="21"/>
  <c r="T119" i="21"/>
  <c r="R119" i="21"/>
  <c r="P119" i="21"/>
  <c r="BI116" i="21"/>
  <c r="BH116" i="21"/>
  <c r="BG116" i="21"/>
  <c r="BF116" i="21"/>
  <c r="T116" i="21"/>
  <c r="R116" i="21"/>
  <c r="P116" i="21"/>
  <c r="BI113" i="21"/>
  <c r="BH113" i="21"/>
  <c r="BG113" i="21"/>
  <c r="BF113" i="21"/>
  <c r="T113" i="21"/>
  <c r="R113" i="21"/>
  <c r="P113" i="21"/>
  <c r="BI110" i="21"/>
  <c r="BH110" i="21"/>
  <c r="BG110" i="21"/>
  <c r="BF110" i="21"/>
  <c r="T110" i="21"/>
  <c r="R110" i="21"/>
  <c r="P110" i="21"/>
  <c r="BI107" i="21"/>
  <c r="BH107" i="21"/>
  <c r="BG107" i="21"/>
  <c r="BF107" i="21"/>
  <c r="T107" i="21"/>
  <c r="R107" i="21"/>
  <c r="P107" i="21"/>
  <c r="BI104" i="21"/>
  <c r="BH104" i="21"/>
  <c r="BG104" i="21"/>
  <c r="BF104" i="21"/>
  <c r="T104" i="21"/>
  <c r="R104" i="21"/>
  <c r="P104" i="21"/>
  <c r="BI100" i="21"/>
  <c r="BH100" i="21"/>
  <c r="BG100" i="21"/>
  <c r="BF100" i="21"/>
  <c r="T100" i="21"/>
  <c r="R100" i="21"/>
  <c r="P100" i="21"/>
  <c r="BI97" i="21"/>
  <c r="BH97" i="21"/>
  <c r="BG97" i="21"/>
  <c r="BF97" i="21"/>
  <c r="T97" i="21"/>
  <c r="R97" i="21"/>
  <c r="P97" i="21"/>
  <c r="BI95" i="21"/>
  <c r="BH95" i="21"/>
  <c r="BG95" i="21"/>
  <c r="BF95" i="21"/>
  <c r="T95" i="21"/>
  <c r="R95" i="21"/>
  <c r="P95" i="21"/>
  <c r="F86" i="21"/>
  <c r="E84" i="21"/>
  <c r="F56" i="21"/>
  <c r="E54" i="21"/>
  <c r="J26" i="21"/>
  <c r="E26" i="21"/>
  <c r="J59" i="21"/>
  <c r="J25" i="21"/>
  <c r="J23" i="21"/>
  <c r="E23" i="21"/>
  <c r="J58" i="21"/>
  <c r="J22" i="21"/>
  <c r="J20" i="21"/>
  <c r="E20" i="21"/>
  <c r="F89" i="21"/>
  <c r="J19" i="21"/>
  <c r="J17" i="21"/>
  <c r="E17" i="21"/>
  <c r="F88" i="21"/>
  <c r="J16" i="21"/>
  <c r="J14" i="21"/>
  <c r="J56" i="21"/>
  <c r="E7" i="21"/>
  <c r="E80" i="21" s="1"/>
  <c r="J39" i="20"/>
  <c r="J38" i="20"/>
  <c r="AY75" i="1"/>
  <c r="J37" i="20"/>
  <c r="AX75" i="1"/>
  <c r="BI183" i="20"/>
  <c r="BH183" i="20"/>
  <c r="BG183" i="20"/>
  <c r="BF183" i="20"/>
  <c r="T183" i="20"/>
  <c r="R183" i="20"/>
  <c r="P183" i="20"/>
  <c r="BI178" i="20"/>
  <c r="BH178" i="20"/>
  <c r="BG178" i="20"/>
  <c r="BF178" i="20"/>
  <c r="T178" i="20"/>
  <c r="R178" i="20"/>
  <c r="P178" i="20"/>
  <c r="BI173" i="20"/>
  <c r="BH173" i="20"/>
  <c r="BG173" i="20"/>
  <c r="BF173" i="20"/>
  <c r="T173" i="20"/>
  <c r="R173" i="20"/>
  <c r="P173" i="20"/>
  <c r="BI168" i="20"/>
  <c r="BH168" i="20"/>
  <c r="BG168" i="20"/>
  <c r="BF168" i="20"/>
  <c r="T168" i="20"/>
  <c r="R168" i="20"/>
  <c r="P168" i="20"/>
  <c r="BI165" i="20"/>
  <c r="BH165" i="20"/>
  <c r="BG165" i="20"/>
  <c r="BF165" i="20"/>
  <c r="T165" i="20"/>
  <c r="R165" i="20"/>
  <c r="P165" i="20"/>
  <c r="BI162" i="20"/>
  <c r="BH162" i="20"/>
  <c r="BG162" i="20"/>
  <c r="BF162" i="20"/>
  <c r="T162" i="20"/>
  <c r="R162" i="20"/>
  <c r="P162" i="20"/>
  <c r="BI159" i="20"/>
  <c r="BH159" i="20"/>
  <c r="BG159" i="20"/>
  <c r="BF159" i="20"/>
  <c r="T159" i="20"/>
  <c r="R159" i="20"/>
  <c r="P159" i="20"/>
  <c r="BI154" i="20"/>
  <c r="BH154" i="20"/>
  <c r="BG154" i="20"/>
  <c r="BF154" i="20"/>
  <c r="T154" i="20"/>
  <c r="R154" i="20"/>
  <c r="P154" i="20"/>
  <c r="BI149" i="20"/>
  <c r="BH149" i="20"/>
  <c r="BG149" i="20"/>
  <c r="BF149" i="20"/>
  <c r="T149" i="20"/>
  <c r="R149" i="20"/>
  <c r="P149" i="20"/>
  <c r="BI144" i="20"/>
  <c r="BH144" i="20"/>
  <c r="BG144" i="20"/>
  <c r="BF144" i="20"/>
  <c r="T144" i="20"/>
  <c r="R144" i="20"/>
  <c r="P144" i="20"/>
  <c r="BI139" i="20"/>
  <c r="BH139" i="20"/>
  <c r="BG139" i="20"/>
  <c r="BF139" i="20"/>
  <c r="T139" i="20"/>
  <c r="R139" i="20"/>
  <c r="P139" i="20"/>
  <c r="BI136" i="20"/>
  <c r="BH136" i="20"/>
  <c r="BG136" i="20"/>
  <c r="BF136" i="20"/>
  <c r="T136" i="20"/>
  <c r="R136" i="20"/>
  <c r="P136" i="20"/>
  <c r="BI131" i="20"/>
  <c r="BH131" i="20"/>
  <c r="BG131" i="20"/>
  <c r="BF131" i="20"/>
  <c r="T131" i="20"/>
  <c r="R131" i="20"/>
  <c r="P131" i="20"/>
  <c r="BI125" i="20"/>
  <c r="BH125" i="20"/>
  <c r="BG125" i="20"/>
  <c r="BF125" i="20"/>
  <c r="T125" i="20"/>
  <c r="R125" i="20"/>
  <c r="P125" i="20"/>
  <c r="BI120" i="20"/>
  <c r="BH120" i="20"/>
  <c r="BG120" i="20"/>
  <c r="BF120" i="20"/>
  <c r="T120" i="20"/>
  <c r="R120" i="20"/>
  <c r="P120" i="20"/>
  <c r="BI118" i="20"/>
  <c r="BH118" i="20"/>
  <c r="BG118" i="20"/>
  <c r="BF118" i="20"/>
  <c r="T118" i="20"/>
  <c r="R118" i="20"/>
  <c r="P118" i="20"/>
  <c r="BI113" i="20"/>
  <c r="BH113" i="20"/>
  <c r="BG113" i="20"/>
  <c r="BF113" i="20"/>
  <c r="T113" i="20"/>
  <c r="R113" i="20"/>
  <c r="P113" i="20"/>
  <c r="BI108" i="20"/>
  <c r="BH108" i="20"/>
  <c r="BG108" i="20"/>
  <c r="BF108" i="20"/>
  <c r="T108" i="20"/>
  <c r="R108" i="20"/>
  <c r="P108" i="20"/>
  <c r="BI103" i="20"/>
  <c r="BH103" i="20"/>
  <c r="BG103" i="20"/>
  <c r="BF103" i="20"/>
  <c r="T103" i="20"/>
  <c r="R103" i="20"/>
  <c r="P103" i="20"/>
  <c r="BI99" i="20"/>
  <c r="BH99" i="20"/>
  <c r="BG99" i="20"/>
  <c r="BF99" i="20"/>
  <c r="T99" i="20"/>
  <c r="R99" i="20"/>
  <c r="P99" i="20"/>
  <c r="BI96" i="20"/>
  <c r="BH96" i="20"/>
  <c r="BG96" i="20"/>
  <c r="BF96" i="20"/>
  <c r="T96" i="20"/>
  <c r="R96" i="20"/>
  <c r="P96" i="20"/>
  <c r="BI94" i="20"/>
  <c r="BH94" i="20"/>
  <c r="BG94" i="20"/>
  <c r="BF94" i="20"/>
  <c r="T94" i="20"/>
  <c r="R94" i="20"/>
  <c r="P94" i="20"/>
  <c r="F85" i="20"/>
  <c r="E83" i="20"/>
  <c r="F56" i="20"/>
  <c r="E54" i="20"/>
  <c r="J26" i="20"/>
  <c r="E26" i="20"/>
  <c r="J88" i="20" s="1"/>
  <c r="J25" i="20"/>
  <c r="J23" i="20"/>
  <c r="E23" i="20"/>
  <c r="J87" i="20" s="1"/>
  <c r="J22" i="20"/>
  <c r="J20" i="20"/>
  <c r="E20" i="20"/>
  <c r="F88" i="20" s="1"/>
  <c r="J19" i="20"/>
  <c r="J17" i="20"/>
  <c r="E17" i="20"/>
  <c r="F87" i="20" s="1"/>
  <c r="J16" i="20"/>
  <c r="J14" i="20"/>
  <c r="J85" i="20"/>
  <c r="E7" i="20"/>
  <c r="E50" i="20"/>
  <c r="J39" i="19"/>
  <c r="J38" i="19"/>
  <c r="AY74" i="1" s="1"/>
  <c r="J37" i="19"/>
  <c r="AX74" i="1" s="1"/>
  <c r="BI199" i="19"/>
  <c r="BH199" i="19"/>
  <c r="BG199" i="19"/>
  <c r="BF199" i="19"/>
  <c r="T199" i="19"/>
  <c r="R199" i="19"/>
  <c r="P199" i="19"/>
  <c r="BI197" i="19"/>
  <c r="BH197" i="19"/>
  <c r="BG197" i="19"/>
  <c r="BF197" i="19"/>
  <c r="T197" i="19"/>
  <c r="R197" i="19"/>
  <c r="P197" i="19"/>
  <c r="BI192" i="19"/>
  <c r="BH192" i="19"/>
  <c r="BG192" i="19"/>
  <c r="BF192" i="19"/>
  <c r="T192" i="19"/>
  <c r="R192" i="19"/>
  <c r="P192" i="19"/>
  <c r="BI187" i="19"/>
  <c r="BH187" i="19"/>
  <c r="BG187" i="19"/>
  <c r="BF187" i="19"/>
  <c r="T187" i="19"/>
  <c r="R187" i="19"/>
  <c r="P187" i="19"/>
  <c r="BI184" i="19"/>
  <c r="BH184" i="19"/>
  <c r="BG184" i="19"/>
  <c r="BF184" i="19"/>
  <c r="T184" i="19"/>
  <c r="R184" i="19"/>
  <c r="P184" i="19"/>
  <c r="BI181" i="19"/>
  <c r="BH181" i="19"/>
  <c r="BG181" i="19"/>
  <c r="BF181" i="19"/>
  <c r="T181" i="19"/>
  <c r="R181" i="19"/>
  <c r="P181" i="19"/>
  <c r="BI178" i="19"/>
  <c r="BH178" i="19"/>
  <c r="BG178" i="19"/>
  <c r="BF178" i="19"/>
  <c r="T178" i="19"/>
  <c r="R178" i="19"/>
  <c r="P178" i="19"/>
  <c r="BI172" i="19"/>
  <c r="BH172" i="19"/>
  <c r="BG172" i="19"/>
  <c r="BF172" i="19"/>
  <c r="T172" i="19"/>
  <c r="R172" i="19"/>
  <c r="P172" i="19"/>
  <c r="BI167" i="19"/>
  <c r="BH167" i="19"/>
  <c r="BG167" i="19"/>
  <c r="BF167" i="19"/>
  <c r="T167" i="19"/>
  <c r="R167" i="19"/>
  <c r="P167" i="19"/>
  <c r="BI162" i="19"/>
  <c r="BH162" i="19"/>
  <c r="BG162" i="19"/>
  <c r="BF162" i="19"/>
  <c r="T162" i="19"/>
  <c r="R162" i="19"/>
  <c r="P162" i="19"/>
  <c r="BI157" i="19"/>
  <c r="BH157" i="19"/>
  <c r="BG157" i="19"/>
  <c r="BF157" i="19"/>
  <c r="T157" i="19"/>
  <c r="R157" i="19"/>
  <c r="P157" i="19"/>
  <c r="BI151" i="19"/>
  <c r="BH151" i="19"/>
  <c r="BG151" i="19"/>
  <c r="BF151" i="19"/>
  <c r="T151" i="19"/>
  <c r="T150" i="19"/>
  <c r="R151" i="19"/>
  <c r="R150" i="19"/>
  <c r="P151" i="19"/>
  <c r="P150" i="19"/>
  <c r="BI145" i="19"/>
  <c r="BH145" i="19"/>
  <c r="BG145" i="19"/>
  <c r="BF145" i="19"/>
  <c r="T145" i="19"/>
  <c r="T144" i="19"/>
  <c r="R145" i="19"/>
  <c r="R144" i="19"/>
  <c r="P145" i="19"/>
  <c r="P144" i="19"/>
  <c r="BI142" i="19"/>
  <c r="BH142" i="19"/>
  <c r="BG142" i="19"/>
  <c r="BF142" i="19"/>
  <c r="T142" i="19"/>
  <c r="R142" i="19"/>
  <c r="P142" i="19"/>
  <c r="BI139" i="19"/>
  <c r="BH139" i="19"/>
  <c r="BG139" i="19"/>
  <c r="BF139" i="19"/>
  <c r="T139" i="19"/>
  <c r="R139" i="19"/>
  <c r="P139" i="19"/>
  <c r="BI134" i="19"/>
  <c r="BH134" i="19"/>
  <c r="BG134" i="19"/>
  <c r="BF134" i="19"/>
  <c r="T134" i="19"/>
  <c r="R134" i="19"/>
  <c r="P134" i="19"/>
  <c r="BI130" i="19"/>
  <c r="BH130" i="19"/>
  <c r="BG130" i="19"/>
  <c r="BF130" i="19"/>
  <c r="T130" i="19"/>
  <c r="T129" i="19" s="1"/>
  <c r="R130" i="19"/>
  <c r="R129" i="19" s="1"/>
  <c r="P130" i="19"/>
  <c r="P129" i="19" s="1"/>
  <c r="BI127" i="19"/>
  <c r="BH127" i="19"/>
  <c r="BG127" i="19"/>
  <c r="BF127" i="19"/>
  <c r="T127" i="19"/>
  <c r="R127" i="19"/>
  <c r="P127" i="19"/>
  <c r="BI124" i="19"/>
  <c r="BH124" i="19"/>
  <c r="BG124" i="19"/>
  <c r="BF124" i="19"/>
  <c r="T124" i="19"/>
  <c r="R124" i="19"/>
  <c r="P124" i="19"/>
  <c r="BI122" i="19"/>
  <c r="BH122" i="19"/>
  <c r="BG122" i="19"/>
  <c r="BF122" i="19"/>
  <c r="T122" i="19"/>
  <c r="R122" i="19"/>
  <c r="P122" i="19"/>
  <c r="BI116" i="19"/>
  <c r="BH116" i="19"/>
  <c r="BG116" i="19"/>
  <c r="BF116" i="19"/>
  <c r="T116" i="19"/>
  <c r="T115" i="19"/>
  <c r="R116" i="19"/>
  <c r="R115" i="19"/>
  <c r="P116" i="19"/>
  <c r="P115" i="19"/>
  <c r="BI110" i="19"/>
  <c r="BH110" i="19"/>
  <c r="BG110" i="19"/>
  <c r="BF110" i="19"/>
  <c r="T110" i="19"/>
  <c r="R110" i="19"/>
  <c r="P110" i="19"/>
  <c r="BI105" i="19"/>
  <c r="BH105" i="19"/>
  <c r="BG105" i="19"/>
  <c r="BF105" i="19"/>
  <c r="T105" i="19"/>
  <c r="R105" i="19"/>
  <c r="P105" i="19"/>
  <c r="BI100" i="19"/>
  <c r="BH100" i="19"/>
  <c r="BG100" i="19"/>
  <c r="BF100" i="19"/>
  <c r="T100" i="19"/>
  <c r="R100" i="19"/>
  <c r="P100" i="19"/>
  <c r="F91" i="19"/>
  <c r="E89" i="19"/>
  <c r="F56" i="19"/>
  <c r="E54" i="19"/>
  <c r="J26" i="19"/>
  <c r="E26" i="19"/>
  <c r="J59" i="19"/>
  <c r="J25" i="19"/>
  <c r="J23" i="19"/>
  <c r="E23" i="19"/>
  <c r="J93" i="19"/>
  <c r="J22" i="19"/>
  <c r="J20" i="19"/>
  <c r="E20" i="19"/>
  <c r="F94" i="19"/>
  <c r="J19" i="19"/>
  <c r="J17" i="19"/>
  <c r="E17" i="19"/>
  <c r="F58" i="19"/>
  <c r="J16" i="19"/>
  <c r="J14" i="19"/>
  <c r="J91" i="19" s="1"/>
  <c r="E7" i="19"/>
  <c r="E85" i="19" s="1"/>
  <c r="J39" i="18"/>
  <c r="J38" i="18"/>
  <c r="AY73" i="1"/>
  <c r="J37" i="18"/>
  <c r="AX73" i="1"/>
  <c r="BI217" i="18"/>
  <c r="BH217" i="18"/>
  <c r="BG217" i="18"/>
  <c r="BF217" i="18"/>
  <c r="T217" i="18"/>
  <c r="T216" i="18"/>
  <c r="R217" i="18"/>
  <c r="R216" i="18"/>
  <c r="P217" i="18"/>
  <c r="P216" i="18"/>
  <c r="BI203" i="18"/>
  <c r="BH203" i="18"/>
  <c r="BG203" i="18"/>
  <c r="BF203" i="18"/>
  <c r="T203" i="18"/>
  <c r="R203" i="18"/>
  <c r="P203" i="18"/>
  <c r="BI190" i="18"/>
  <c r="BH190" i="18"/>
  <c r="BG190" i="18"/>
  <c r="BF190" i="18"/>
  <c r="T190" i="18"/>
  <c r="R190" i="18"/>
  <c r="P190" i="18"/>
  <c r="BI187" i="18"/>
  <c r="BH187" i="18"/>
  <c r="BG187" i="18"/>
  <c r="BF187" i="18"/>
  <c r="T187" i="18"/>
  <c r="R187" i="18"/>
  <c r="P187" i="18"/>
  <c r="BI174" i="18"/>
  <c r="BH174" i="18"/>
  <c r="BG174" i="18"/>
  <c r="BF174" i="18"/>
  <c r="T174" i="18"/>
  <c r="R174" i="18"/>
  <c r="P174" i="18"/>
  <c r="BI161" i="18"/>
  <c r="BH161" i="18"/>
  <c r="BG161" i="18"/>
  <c r="BF161" i="18"/>
  <c r="T161" i="18"/>
  <c r="R161" i="18"/>
  <c r="P161" i="18"/>
  <c r="BI155" i="18"/>
  <c r="BH155" i="18"/>
  <c r="BG155" i="18"/>
  <c r="BF155" i="18"/>
  <c r="T155" i="18"/>
  <c r="R155" i="18"/>
  <c r="P155" i="18"/>
  <c r="BI150" i="18"/>
  <c r="BH150" i="18"/>
  <c r="BG150" i="18"/>
  <c r="BF150" i="18"/>
  <c r="T150" i="18"/>
  <c r="R150" i="18"/>
  <c r="P150" i="18"/>
  <c r="BI145" i="18"/>
  <c r="BH145" i="18"/>
  <c r="BG145" i="18"/>
  <c r="BF145" i="18"/>
  <c r="T145" i="18"/>
  <c r="R145" i="18"/>
  <c r="P145" i="18"/>
  <c r="BI140" i="18"/>
  <c r="BH140" i="18"/>
  <c r="BG140" i="18"/>
  <c r="BF140" i="18"/>
  <c r="T140" i="18"/>
  <c r="R140" i="18"/>
  <c r="P140" i="18"/>
  <c r="BI137" i="18"/>
  <c r="BH137" i="18"/>
  <c r="BG137" i="18"/>
  <c r="BF137" i="18"/>
  <c r="T137" i="18"/>
  <c r="R137" i="18"/>
  <c r="P137" i="18"/>
  <c r="BI134" i="18"/>
  <c r="BH134" i="18"/>
  <c r="BG134" i="18"/>
  <c r="BF134" i="18"/>
  <c r="T134" i="18"/>
  <c r="R134" i="18"/>
  <c r="P134" i="18"/>
  <c r="BI127" i="18"/>
  <c r="BH127" i="18"/>
  <c r="BG127" i="18"/>
  <c r="BF127" i="18"/>
  <c r="T127" i="18"/>
  <c r="R127" i="18"/>
  <c r="P127" i="18"/>
  <c r="BI124" i="18"/>
  <c r="BH124" i="18"/>
  <c r="BG124" i="18"/>
  <c r="BF124" i="18"/>
  <c r="T124" i="18"/>
  <c r="R124" i="18"/>
  <c r="P124" i="18"/>
  <c r="BI117" i="18"/>
  <c r="BH117" i="18"/>
  <c r="BG117" i="18"/>
  <c r="BF117" i="18"/>
  <c r="T117" i="18"/>
  <c r="R117" i="18"/>
  <c r="P117" i="18"/>
  <c r="BI110" i="18"/>
  <c r="BH110" i="18"/>
  <c r="BG110" i="18"/>
  <c r="BF110" i="18"/>
  <c r="T110" i="18"/>
  <c r="R110" i="18"/>
  <c r="P110" i="18"/>
  <c r="BI103" i="18"/>
  <c r="BH103" i="18"/>
  <c r="BG103" i="18"/>
  <c r="BF103" i="18"/>
  <c r="T103" i="18"/>
  <c r="R103" i="18"/>
  <c r="P103" i="18"/>
  <c r="BI99" i="18"/>
  <c r="BH99" i="18"/>
  <c r="BG99" i="18"/>
  <c r="BF99" i="18"/>
  <c r="T99" i="18"/>
  <c r="R99" i="18"/>
  <c r="P99" i="18"/>
  <c r="BI97" i="18"/>
  <c r="BH97" i="18"/>
  <c r="BG97" i="18"/>
  <c r="BF97" i="18"/>
  <c r="T97" i="18"/>
  <c r="R97" i="18"/>
  <c r="P97" i="18"/>
  <c r="BI95" i="18"/>
  <c r="BH95" i="18"/>
  <c r="BG95" i="18"/>
  <c r="BF95" i="18"/>
  <c r="T95" i="18"/>
  <c r="R95" i="18"/>
  <c r="P95" i="18"/>
  <c r="F86" i="18"/>
  <c r="E84" i="18"/>
  <c r="F56" i="18"/>
  <c r="E54" i="18"/>
  <c r="J26" i="18"/>
  <c r="E26" i="18"/>
  <c r="J59" i="18"/>
  <c r="J25" i="18"/>
  <c r="J23" i="18"/>
  <c r="E23" i="18"/>
  <c r="J88" i="18"/>
  <c r="J22" i="18"/>
  <c r="J20" i="18"/>
  <c r="E20" i="18"/>
  <c r="F89" i="18"/>
  <c r="J19" i="18"/>
  <c r="J17" i="18"/>
  <c r="E17" i="18"/>
  <c r="F88" i="18"/>
  <c r="J16" i="18"/>
  <c r="J14" i="18"/>
  <c r="J86" i="18" s="1"/>
  <c r="E7" i="18"/>
  <c r="E50" i="18" s="1"/>
  <c r="J39" i="17"/>
  <c r="J38" i="17"/>
  <c r="AY72" i="1"/>
  <c r="J37" i="17"/>
  <c r="AX72" i="1"/>
  <c r="BI217" i="17"/>
  <c r="BH217" i="17"/>
  <c r="BG217" i="17"/>
  <c r="BF217" i="17"/>
  <c r="T217" i="17"/>
  <c r="R217" i="17"/>
  <c r="P217" i="17"/>
  <c r="BI207" i="17"/>
  <c r="BH207" i="17"/>
  <c r="BG207" i="17"/>
  <c r="BF207" i="17"/>
  <c r="T207" i="17"/>
  <c r="R207" i="17"/>
  <c r="P207" i="17"/>
  <c r="BI197" i="17"/>
  <c r="BH197" i="17"/>
  <c r="BG197" i="17"/>
  <c r="BF197" i="17"/>
  <c r="T197" i="17"/>
  <c r="R197" i="17"/>
  <c r="P197" i="17"/>
  <c r="BI191" i="17"/>
  <c r="BH191" i="17"/>
  <c r="BG191" i="17"/>
  <c r="BF191" i="17"/>
  <c r="T191" i="17"/>
  <c r="R191" i="17"/>
  <c r="P191" i="17"/>
  <c r="BI186" i="17"/>
  <c r="BH186" i="17"/>
  <c r="BG186" i="17"/>
  <c r="BF186" i="17"/>
  <c r="T186" i="17"/>
  <c r="R186" i="17"/>
  <c r="P186" i="17"/>
  <c r="BI181" i="17"/>
  <c r="BH181" i="17"/>
  <c r="BG181" i="17"/>
  <c r="BF181" i="17"/>
  <c r="T181" i="17"/>
  <c r="R181" i="17"/>
  <c r="P181" i="17"/>
  <c r="BI178" i="17"/>
  <c r="BH178" i="17"/>
  <c r="BG178" i="17"/>
  <c r="BF178" i="17"/>
  <c r="T178" i="17"/>
  <c r="R178" i="17"/>
  <c r="P178" i="17"/>
  <c r="BI175" i="17"/>
  <c r="BH175" i="17"/>
  <c r="BG175" i="17"/>
  <c r="BF175" i="17"/>
  <c r="T175" i="17"/>
  <c r="R175" i="17"/>
  <c r="P175" i="17"/>
  <c r="BI172" i="17"/>
  <c r="BH172" i="17"/>
  <c r="BG172" i="17"/>
  <c r="BF172" i="17"/>
  <c r="T172" i="17"/>
  <c r="R172" i="17"/>
  <c r="P172" i="17"/>
  <c r="BI169" i="17"/>
  <c r="BH169" i="17"/>
  <c r="BG169" i="17"/>
  <c r="BF169" i="17"/>
  <c r="T169" i="17"/>
  <c r="R169" i="17"/>
  <c r="P169" i="17"/>
  <c r="BI166" i="17"/>
  <c r="BH166" i="17"/>
  <c r="BG166" i="17"/>
  <c r="BF166" i="17"/>
  <c r="T166" i="17"/>
  <c r="R166" i="17"/>
  <c r="P166" i="17"/>
  <c r="BI163" i="17"/>
  <c r="BH163" i="17"/>
  <c r="BG163" i="17"/>
  <c r="BF163" i="17"/>
  <c r="T163" i="17"/>
  <c r="R163" i="17"/>
  <c r="P163" i="17"/>
  <c r="BI160" i="17"/>
  <c r="BH160" i="17"/>
  <c r="BG160" i="17"/>
  <c r="BF160" i="17"/>
  <c r="T160" i="17"/>
  <c r="R160" i="17"/>
  <c r="P160" i="17"/>
  <c r="BI157" i="17"/>
  <c r="BH157" i="17"/>
  <c r="BG157" i="17"/>
  <c r="BF157" i="17"/>
  <c r="T157" i="17"/>
  <c r="R157" i="17"/>
  <c r="P157" i="17"/>
  <c r="BI151" i="17"/>
  <c r="BH151" i="17"/>
  <c r="BG151" i="17"/>
  <c r="BF151" i="17"/>
  <c r="T151" i="17"/>
  <c r="R151" i="17"/>
  <c r="P151" i="17"/>
  <c r="BI145" i="17"/>
  <c r="BH145" i="17"/>
  <c r="BG145" i="17"/>
  <c r="BF145" i="17"/>
  <c r="T145" i="17"/>
  <c r="R145" i="17"/>
  <c r="P145" i="17"/>
  <c r="BI142" i="17"/>
  <c r="BH142" i="17"/>
  <c r="BG142" i="17"/>
  <c r="BF142" i="17"/>
  <c r="T142" i="17"/>
  <c r="R142" i="17"/>
  <c r="P142" i="17"/>
  <c r="BI136" i="17"/>
  <c r="BH136" i="17"/>
  <c r="BG136" i="17"/>
  <c r="BF136" i="17"/>
  <c r="T136" i="17"/>
  <c r="R136" i="17"/>
  <c r="P136" i="17"/>
  <c r="BI130" i="17"/>
  <c r="BH130" i="17"/>
  <c r="BG130" i="17"/>
  <c r="BF130" i="17"/>
  <c r="T130" i="17"/>
  <c r="R130" i="17"/>
  <c r="P130" i="17"/>
  <c r="BI124" i="17"/>
  <c r="BH124" i="17"/>
  <c r="BG124" i="17"/>
  <c r="BF124" i="17"/>
  <c r="T124" i="17"/>
  <c r="R124" i="17"/>
  <c r="P124" i="17"/>
  <c r="BI121" i="17"/>
  <c r="BH121" i="17"/>
  <c r="BG121" i="17"/>
  <c r="BF121" i="17"/>
  <c r="T121" i="17"/>
  <c r="R121" i="17"/>
  <c r="P121" i="17"/>
  <c r="BI119" i="17"/>
  <c r="BH119" i="17"/>
  <c r="BG119" i="17"/>
  <c r="BF119" i="17"/>
  <c r="T119" i="17"/>
  <c r="R119" i="17"/>
  <c r="P119" i="17"/>
  <c r="BI117" i="17"/>
  <c r="BH117" i="17"/>
  <c r="BG117" i="17"/>
  <c r="BF117" i="17"/>
  <c r="T117" i="17"/>
  <c r="R117" i="17"/>
  <c r="P117" i="17"/>
  <c r="BI114" i="17"/>
  <c r="BH114" i="17"/>
  <c r="BG114" i="17"/>
  <c r="BF114" i="17"/>
  <c r="T114" i="17"/>
  <c r="R114" i="17"/>
  <c r="P114" i="17"/>
  <c r="BI112" i="17"/>
  <c r="BH112" i="17"/>
  <c r="BG112" i="17"/>
  <c r="BF112" i="17"/>
  <c r="T112" i="17"/>
  <c r="R112" i="17"/>
  <c r="P112" i="17"/>
  <c r="BI110" i="17"/>
  <c r="BH110" i="17"/>
  <c r="BG110" i="17"/>
  <c r="BF110" i="17"/>
  <c r="T110" i="17"/>
  <c r="R110" i="17"/>
  <c r="P110" i="17"/>
  <c r="BI108" i="17"/>
  <c r="BH108" i="17"/>
  <c r="BG108" i="17"/>
  <c r="BF108" i="17"/>
  <c r="T108" i="17"/>
  <c r="R108" i="17"/>
  <c r="P108" i="17"/>
  <c r="BI106" i="17"/>
  <c r="BH106" i="17"/>
  <c r="BG106" i="17"/>
  <c r="BF106" i="17"/>
  <c r="T106" i="17"/>
  <c r="R106" i="17"/>
  <c r="P106" i="17"/>
  <c r="BI102" i="17"/>
  <c r="BH102" i="17"/>
  <c r="BG102" i="17"/>
  <c r="BF102" i="17"/>
  <c r="T102" i="17"/>
  <c r="R102" i="17"/>
  <c r="P102" i="17"/>
  <c r="BI99" i="17"/>
  <c r="BH99" i="17"/>
  <c r="BG99" i="17"/>
  <c r="BF99" i="17"/>
  <c r="T99" i="17"/>
  <c r="R99" i="17"/>
  <c r="P99" i="17"/>
  <c r="BI97" i="17"/>
  <c r="BH97" i="17"/>
  <c r="BG97" i="17"/>
  <c r="BF97" i="17"/>
  <c r="T97" i="17"/>
  <c r="R97" i="17"/>
  <c r="P97" i="17"/>
  <c r="F88" i="17"/>
  <c r="E86" i="17"/>
  <c r="F56" i="17"/>
  <c r="E54" i="17"/>
  <c r="J26" i="17"/>
  <c r="E26" i="17"/>
  <c r="J59" i="17" s="1"/>
  <c r="J25" i="17"/>
  <c r="J23" i="17"/>
  <c r="E23" i="17"/>
  <c r="J90" i="17" s="1"/>
  <c r="J22" i="17"/>
  <c r="J20" i="17"/>
  <c r="E20" i="17"/>
  <c r="F91" i="17" s="1"/>
  <c r="J19" i="17"/>
  <c r="J17" i="17"/>
  <c r="E17" i="17"/>
  <c r="F58" i="17" s="1"/>
  <c r="J16" i="17"/>
  <c r="J14" i="17"/>
  <c r="J88" i="17" s="1"/>
  <c r="E7" i="17"/>
  <c r="E82" i="17"/>
  <c r="J39" i="16"/>
  <c r="J38" i="16"/>
  <c r="AY71" i="1" s="1"/>
  <c r="J37" i="16"/>
  <c r="AX71" i="1"/>
  <c r="BI211" i="16"/>
  <c r="BH211" i="16"/>
  <c r="BG211" i="16"/>
  <c r="BF211" i="16"/>
  <c r="T211" i="16"/>
  <c r="R211" i="16"/>
  <c r="P211" i="16"/>
  <c r="BI204" i="16"/>
  <c r="BH204" i="16"/>
  <c r="BG204" i="16"/>
  <c r="BF204" i="16"/>
  <c r="T204" i="16"/>
  <c r="R204" i="16"/>
  <c r="P204" i="16"/>
  <c r="BI202" i="16"/>
  <c r="BH202" i="16"/>
  <c r="BG202" i="16"/>
  <c r="BF202" i="16"/>
  <c r="T202" i="16"/>
  <c r="R202" i="16"/>
  <c r="P202" i="16"/>
  <c r="BI195" i="16"/>
  <c r="BH195" i="16"/>
  <c r="BG195" i="16"/>
  <c r="BF195" i="16"/>
  <c r="T195" i="16"/>
  <c r="R195" i="16"/>
  <c r="P195" i="16"/>
  <c r="BI188" i="16"/>
  <c r="BH188" i="16"/>
  <c r="BG188" i="16"/>
  <c r="BF188" i="16"/>
  <c r="T188" i="16"/>
  <c r="R188" i="16"/>
  <c r="P188" i="16"/>
  <c r="BI185" i="16"/>
  <c r="BH185" i="16"/>
  <c r="BG185" i="16"/>
  <c r="BF185" i="16"/>
  <c r="T185" i="16"/>
  <c r="R185" i="16"/>
  <c r="P185" i="16"/>
  <c r="BI182" i="16"/>
  <c r="BH182" i="16"/>
  <c r="BG182" i="16"/>
  <c r="BF182" i="16"/>
  <c r="T182" i="16"/>
  <c r="R182" i="16"/>
  <c r="P182" i="16"/>
  <c r="BI175" i="16"/>
  <c r="BH175" i="16"/>
  <c r="BG175" i="16"/>
  <c r="BF175" i="16"/>
  <c r="T175" i="16"/>
  <c r="R175" i="16"/>
  <c r="P175" i="16"/>
  <c r="BI168" i="16"/>
  <c r="BH168" i="16"/>
  <c r="BG168" i="16"/>
  <c r="BF168" i="16"/>
  <c r="T168" i="16"/>
  <c r="R168" i="16"/>
  <c r="P168" i="16"/>
  <c r="BI160" i="16"/>
  <c r="BH160" i="16"/>
  <c r="BG160" i="16"/>
  <c r="BF160" i="16"/>
  <c r="T160" i="16"/>
  <c r="T159" i="16" s="1"/>
  <c r="R160" i="16"/>
  <c r="R159" i="16" s="1"/>
  <c r="P160" i="16"/>
  <c r="P159" i="16" s="1"/>
  <c r="BI158" i="16"/>
  <c r="BH158" i="16"/>
  <c r="BG158" i="16"/>
  <c r="BF158" i="16"/>
  <c r="T158" i="16"/>
  <c r="T157" i="16" s="1"/>
  <c r="R158" i="16"/>
  <c r="R157" i="16" s="1"/>
  <c r="P158" i="16"/>
  <c r="P157" i="16" s="1"/>
  <c r="BI150" i="16"/>
  <c r="BH150" i="16"/>
  <c r="BG150" i="16"/>
  <c r="BF150" i="16"/>
  <c r="T150" i="16"/>
  <c r="T149" i="16" s="1"/>
  <c r="R150" i="16"/>
  <c r="R149" i="16" s="1"/>
  <c r="P150" i="16"/>
  <c r="P149" i="16" s="1"/>
  <c r="BI148" i="16"/>
  <c r="BH148" i="16"/>
  <c r="BG148" i="16"/>
  <c r="BF148" i="16"/>
  <c r="T148" i="16"/>
  <c r="T147" i="16" s="1"/>
  <c r="R148" i="16"/>
  <c r="R147" i="16" s="1"/>
  <c r="P148" i="16"/>
  <c r="P147" i="16" s="1"/>
  <c r="BI145" i="16"/>
  <c r="BH145" i="16"/>
  <c r="BG145" i="16"/>
  <c r="BF145" i="16"/>
  <c r="T145" i="16"/>
  <c r="R145" i="16"/>
  <c r="P145" i="16"/>
  <c r="BI142" i="16"/>
  <c r="BH142" i="16"/>
  <c r="BG142" i="16"/>
  <c r="BF142" i="16"/>
  <c r="T142" i="16"/>
  <c r="R142" i="16"/>
  <c r="P142" i="16"/>
  <c r="BI135" i="16"/>
  <c r="BH135" i="16"/>
  <c r="BG135" i="16"/>
  <c r="BF135" i="16"/>
  <c r="T135" i="16"/>
  <c r="R135" i="16"/>
  <c r="P135" i="16"/>
  <c r="BI132" i="16"/>
  <c r="BH132" i="16"/>
  <c r="BG132" i="16"/>
  <c r="BF132" i="16"/>
  <c r="T132" i="16"/>
  <c r="R132" i="16"/>
  <c r="P132" i="16"/>
  <c r="BI128" i="16"/>
  <c r="BH128" i="16"/>
  <c r="BG128" i="16"/>
  <c r="BF128" i="16"/>
  <c r="T128" i="16"/>
  <c r="T127" i="16" s="1"/>
  <c r="R128" i="16"/>
  <c r="R127" i="16" s="1"/>
  <c r="P128" i="16"/>
  <c r="P127" i="16" s="1"/>
  <c r="BI125" i="16"/>
  <c r="BH125" i="16"/>
  <c r="BG125" i="16"/>
  <c r="BF125" i="16"/>
  <c r="T125" i="16"/>
  <c r="R125" i="16"/>
  <c r="P125" i="16"/>
  <c r="BI122" i="16"/>
  <c r="BH122" i="16"/>
  <c r="BG122" i="16"/>
  <c r="BF122" i="16"/>
  <c r="T122" i="16"/>
  <c r="R122" i="16"/>
  <c r="P122" i="16"/>
  <c r="BI120" i="16"/>
  <c r="BH120" i="16"/>
  <c r="BG120" i="16"/>
  <c r="BF120" i="16"/>
  <c r="T120" i="16"/>
  <c r="R120" i="16"/>
  <c r="P120" i="16"/>
  <c r="BI116" i="16"/>
  <c r="BH116" i="16"/>
  <c r="BG116" i="16"/>
  <c r="BF116" i="16"/>
  <c r="T116" i="16"/>
  <c r="R116" i="16"/>
  <c r="P116" i="16"/>
  <c r="BI109" i="16"/>
  <c r="BH109" i="16"/>
  <c r="BG109" i="16"/>
  <c r="BF109" i="16"/>
  <c r="T109" i="16"/>
  <c r="R109" i="16"/>
  <c r="P109" i="16"/>
  <c r="BI101" i="16"/>
  <c r="BH101" i="16"/>
  <c r="BG101" i="16"/>
  <c r="BF101" i="16"/>
  <c r="T101" i="16"/>
  <c r="T100" i="16"/>
  <c r="R101" i="16"/>
  <c r="R100" i="16"/>
  <c r="P101" i="16"/>
  <c r="P100" i="16"/>
  <c r="F92" i="16"/>
  <c r="E90" i="16"/>
  <c r="F56" i="16"/>
  <c r="E54" i="16"/>
  <c r="J26" i="16"/>
  <c r="E26" i="16"/>
  <c r="J59" i="16" s="1"/>
  <c r="J25" i="16"/>
  <c r="J23" i="16"/>
  <c r="E23" i="16"/>
  <c r="J58" i="16" s="1"/>
  <c r="J22" i="16"/>
  <c r="J20" i="16"/>
  <c r="E20" i="16"/>
  <c r="F95" i="16" s="1"/>
  <c r="J19" i="16"/>
  <c r="J17" i="16"/>
  <c r="E17" i="16"/>
  <c r="F94" i="16" s="1"/>
  <c r="J16" i="16"/>
  <c r="J14" i="16"/>
  <c r="J56" i="16"/>
  <c r="E7" i="16"/>
  <c r="E86" i="16"/>
  <c r="J39" i="15"/>
  <c r="J38" i="15"/>
  <c r="AY70" i="1" s="1"/>
  <c r="J37" i="15"/>
  <c r="AX70" i="1" s="1"/>
  <c r="BI188" i="15"/>
  <c r="BH188" i="15"/>
  <c r="BG188" i="15"/>
  <c r="BF188" i="15"/>
  <c r="T188" i="15"/>
  <c r="R188" i="15"/>
  <c r="P188" i="15"/>
  <c r="BI183" i="15"/>
  <c r="BH183" i="15"/>
  <c r="BG183" i="15"/>
  <c r="BF183" i="15"/>
  <c r="T183" i="15"/>
  <c r="T182" i="15" s="1"/>
  <c r="R183" i="15"/>
  <c r="R182" i="15" s="1"/>
  <c r="P183" i="15"/>
  <c r="P182" i="15" s="1"/>
  <c r="BI177" i="15"/>
  <c r="BH177" i="15"/>
  <c r="BG177" i="15"/>
  <c r="BF177" i="15"/>
  <c r="T177" i="15"/>
  <c r="R177" i="15"/>
  <c r="P177" i="15"/>
  <c r="BI172" i="15"/>
  <c r="BH172" i="15"/>
  <c r="BG172" i="15"/>
  <c r="BF172" i="15"/>
  <c r="T172" i="15"/>
  <c r="R172" i="15"/>
  <c r="P172" i="15"/>
  <c r="BI167" i="15"/>
  <c r="BH167" i="15"/>
  <c r="BG167" i="15"/>
  <c r="BF167" i="15"/>
  <c r="T167" i="15"/>
  <c r="R167" i="15"/>
  <c r="P167" i="15"/>
  <c r="BI162" i="15"/>
  <c r="BH162" i="15"/>
  <c r="BG162" i="15"/>
  <c r="BF162" i="15"/>
  <c r="T162" i="15"/>
  <c r="R162" i="15"/>
  <c r="P162" i="15"/>
  <c r="BI157" i="15"/>
  <c r="BH157" i="15"/>
  <c r="BG157" i="15"/>
  <c r="BF157" i="15"/>
  <c r="T157" i="15"/>
  <c r="R157" i="15"/>
  <c r="P157" i="15"/>
  <c r="BI154" i="15"/>
  <c r="BH154" i="15"/>
  <c r="BG154" i="15"/>
  <c r="BF154" i="15"/>
  <c r="T154" i="15"/>
  <c r="R154" i="15"/>
  <c r="P154" i="15"/>
  <c r="BI152" i="15"/>
  <c r="BH152" i="15"/>
  <c r="BG152" i="15"/>
  <c r="BF152" i="15"/>
  <c r="T152" i="15"/>
  <c r="R152" i="15"/>
  <c r="P152" i="15"/>
  <c r="BI150" i="15"/>
  <c r="BH150" i="15"/>
  <c r="BG150" i="15"/>
  <c r="BF150" i="15"/>
  <c r="T150" i="15"/>
  <c r="R150" i="15"/>
  <c r="P150" i="15"/>
  <c r="BI148" i="15"/>
  <c r="BH148" i="15"/>
  <c r="BG148" i="15"/>
  <c r="BF148" i="15"/>
  <c r="T148" i="15"/>
  <c r="R148" i="15"/>
  <c r="P148" i="15"/>
  <c r="BI145" i="15"/>
  <c r="BH145" i="15"/>
  <c r="BG145" i="15"/>
  <c r="BF145" i="15"/>
  <c r="T145" i="15"/>
  <c r="R145" i="15"/>
  <c r="P145" i="15"/>
  <c r="BI142" i="15"/>
  <c r="BH142" i="15"/>
  <c r="BG142" i="15"/>
  <c r="BF142" i="15"/>
  <c r="T142" i="15"/>
  <c r="R142" i="15"/>
  <c r="P142" i="15"/>
  <c r="BI140" i="15"/>
  <c r="BH140" i="15"/>
  <c r="BG140" i="15"/>
  <c r="BF140" i="15"/>
  <c r="T140" i="15"/>
  <c r="R140" i="15"/>
  <c r="P140" i="15"/>
  <c r="BI137" i="15"/>
  <c r="BH137" i="15"/>
  <c r="BG137" i="15"/>
  <c r="BF137" i="15"/>
  <c r="T137" i="15"/>
  <c r="R137" i="15"/>
  <c r="P137" i="15"/>
  <c r="BI134" i="15"/>
  <c r="BH134" i="15"/>
  <c r="BG134" i="15"/>
  <c r="BF134" i="15"/>
  <c r="T134" i="15"/>
  <c r="R134" i="15"/>
  <c r="P134" i="15"/>
  <c r="BI131" i="15"/>
  <c r="BH131" i="15"/>
  <c r="BG131" i="15"/>
  <c r="BF131" i="15"/>
  <c r="T131" i="15"/>
  <c r="R131" i="15"/>
  <c r="P131" i="15"/>
  <c r="BI128" i="15"/>
  <c r="BH128" i="15"/>
  <c r="BG128" i="15"/>
  <c r="BF128" i="15"/>
  <c r="T128" i="15"/>
  <c r="R128" i="15"/>
  <c r="P128" i="15"/>
  <c r="BI126" i="15"/>
  <c r="BH126" i="15"/>
  <c r="BG126" i="15"/>
  <c r="BF126" i="15"/>
  <c r="T126" i="15"/>
  <c r="R126" i="15"/>
  <c r="P126" i="15"/>
  <c r="BI124" i="15"/>
  <c r="BH124" i="15"/>
  <c r="BG124" i="15"/>
  <c r="BF124" i="15"/>
  <c r="T124" i="15"/>
  <c r="R124" i="15"/>
  <c r="P124" i="15"/>
  <c r="BI122" i="15"/>
  <c r="BH122" i="15"/>
  <c r="BG122" i="15"/>
  <c r="BF122" i="15"/>
  <c r="T122" i="15"/>
  <c r="R122" i="15"/>
  <c r="P122" i="15"/>
  <c r="BI120" i="15"/>
  <c r="BH120" i="15"/>
  <c r="BG120" i="15"/>
  <c r="BF120" i="15"/>
  <c r="T120" i="15"/>
  <c r="R120" i="15"/>
  <c r="P120" i="15"/>
  <c r="BI116" i="15"/>
  <c r="BH116" i="15"/>
  <c r="BG116" i="15"/>
  <c r="BF116" i="15"/>
  <c r="T116" i="15"/>
  <c r="T115" i="15" s="1"/>
  <c r="R116" i="15"/>
  <c r="R115" i="15"/>
  <c r="P116" i="15"/>
  <c r="P115" i="15" s="1"/>
  <c r="BI113" i="15"/>
  <c r="BH113" i="15"/>
  <c r="BG113" i="15"/>
  <c r="BF113" i="15"/>
  <c r="T113" i="15"/>
  <c r="R113" i="15"/>
  <c r="P113" i="15"/>
  <c r="BI110" i="15"/>
  <c r="BH110" i="15"/>
  <c r="BG110" i="15"/>
  <c r="BF110" i="15"/>
  <c r="T110" i="15"/>
  <c r="R110" i="15"/>
  <c r="P110" i="15"/>
  <c r="BI108" i="15"/>
  <c r="BH108" i="15"/>
  <c r="BG108" i="15"/>
  <c r="BF108" i="15"/>
  <c r="T108" i="15"/>
  <c r="R108" i="15"/>
  <c r="P108" i="15"/>
  <c r="BI106" i="15"/>
  <c r="BH106" i="15"/>
  <c r="BG106" i="15"/>
  <c r="BF106" i="15"/>
  <c r="T106" i="15"/>
  <c r="R106" i="15"/>
  <c r="P106" i="15"/>
  <c r="BI102" i="15"/>
  <c r="BH102" i="15"/>
  <c r="BG102" i="15"/>
  <c r="BF102" i="15"/>
  <c r="T102" i="15"/>
  <c r="T101" i="15"/>
  <c r="R102" i="15"/>
  <c r="R101" i="15" s="1"/>
  <c r="P102" i="15"/>
  <c r="P101" i="15"/>
  <c r="BI98" i="15"/>
  <c r="BH98" i="15"/>
  <c r="BG98" i="15"/>
  <c r="BF98" i="15"/>
  <c r="T98" i="15"/>
  <c r="T97" i="15"/>
  <c r="R98" i="15"/>
  <c r="R97" i="15"/>
  <c r="P98" i="15"/>
  <c r="P97" i="15"/>
  <c r="F89" i="15"/>
  <c r="E87" i="15"/>
  <c r="F56" i="15"/>
  <c r="E54" i="15"/>
  <c r="J26" i="15"/>
  <c r="E26" i="15"/>
  <c r="J92" i="15" s="1"/>
  <c r="J25" i="15"/>
  <c r="J23" i="15"/>
  <c r="E23" i="15"/>
  <c r="J91" i="15" s="1"/>
  <c r="J22" i="15"/>
  <c r="J20" i="15"/>
  <c r="E20" i="15"/>
  <c r="F59" i="15" s="1"/>
  <c r="J19" i="15"/>
  <c r="J17" i="15"/>
  <c r="E17" i="15"/>
  <c r="F58" i="15" s="1"/>
  <c r="J16" i="15"/>
  <c r="J14" i="15"/>
  <c r="J89" i="15"/>
  <c r="E7" i="15"/>
  <c r="E50" i="15"/>
  <c r="J39" i="14"/>
  <c r="J38" i="14"/>
  <c r="AY69" i="1" s="1"/>
  <c r="J37" i="14"/>
  <c r="AX69" i="1" s="1"/>
  <c r="BI162" i="14"/>
  <c r="BH162" i="14"/>
  <c r="BG162" i="14"/>
  <c r="BF162" i="14"/>
  <c r="T162" i="14"/>
  <c r="R162" i="14"/>
  <c r="P162" i="14"/>
  <c r="BI157" i="14"/>
  <c r="BH157" i="14"/>
  <c r="BG157" i="14"/>
  <c r="BF157" i="14"/>
  <c r="T157" i="14"/>
  <c r="R157" i="14"/>
  <c r="P157" i="14"/>
  <c r="BI154" i="14"/>
  <c r="BH154" i="14"/>
  <c r="BG154" i="14"/>
  <c r="BF154" i="14"/>
  <c r="T154" i="14"/>
  <c r="R154" i="14"/>
  <c r="P154" i="14"/>
  <c r="BI152" i="14"/>
  <c r="BH152" i="14"/>
  <c r="BG152" i="14"/>
  <c r="BF152" i="14"/>
  <c r="T152" i="14"/>
  <c r="R152" i="14"/>
  <c r="P152" i="14"/>
  <c r="BI150" i="14"/>
  <c r="BH150" i="14"/>
  <c r="BG150" i="14"/>
  <c r="BF150" i="14"/>
  <c r="T150" i="14"/>
  <c r="R150" i="14"/>
  <c r="P150" i="14"/>
  <c r="BI148" i="14"/>
  <c r="BH148" i="14"/>
  <c r="BG148" i="14"/>
  <c r="BF148" i="14"/>
  <c r="T148" i="14"/>
  <c r="R148" i="14"/>
  <c r="P148" i="14"/>
  <c r="BI143" i="14"/>
  <c r="BH143" i="14"/>
  <c r="BG143" i="14"/>
  <c r="BF143" i="14"/>
  <c r="T143" i="14"/>
  <c r="R143" i="14"/>
  <c r="P143" i="14"/>
  <c r="BI140" i="14"/>
  <c r="BH140" i="14"/>
  <c r="BG140" i="14"/>
  <c r="BF140" i="14"/>
  <c r="T140" i="14"/>
  <c r="R140" i="14"/>
  <c r="P140" i="14"/>
  <c r="BI138" i="14"/>
  <c r="BH138" i="14"/>
  <c r="BG138" i="14"/>
  <c r="BF138" i="14"/>
  <c r="T138" i="14"/>
  <c r="R138" i="14"/>
  <c r="P138" i="14"/>
  <c r="BI136" i="14"/>
  <c r="BH136" i="14"/>
  <c r="BG136" i="14"/>
  <c r="BF136" i="14"/>
  <c r="T136" i="14"/>
  <c r="R136" i="14"/>
  <c r="P136" i="14"/>
  <c r="BI133" i="14"/>
  <c r="BH133" i="14"/>
  <c r="BG133" i="14"/>
  <c r="BF133" i="14"/>
  <c r="T133" i="14"/>
  <c r="R133" i="14"/>
  <c r="P133" i="14"/>
  <c r="BI130" i="14"/>
  <c r="BH130" i="14"/>
  <c r="BG130" i="14"/>
  <c r="BF130" i="14"/>
  <c r="T130" i="14"/>
  <c r="R130" i="14"/>
  <c r="P130" i="14"/>
  <c r="BI128" i="14"/>
  <c r="BH128" i="14"/>
  <c r="BG128" i="14"/>
  <c r="BF128" i="14"/>
  <c r="T128" i="14"/>
  <c r="R128" i="14"/>
  <c r="P128" i="14"/>
  <c r="BI125" i="14"/>
  <c r="BH125" i="14"/>
  <c r="BG125" i="14"/>
  <c r="BF125" i="14"/>
  <c r="T125" i="14"/>
  <c r="R125" i="14"/>
  <c r="P125" i="14"/>
  <c r="BI122" i="14"/>
  <c r="BH122" i="14"/>
  <c r="BG122" i="14"/>
  <c r="BF122" i="14"/>
  <c r="T122" i="14"/>
  <c r="R122" i="14"/>
  <c r="P122" i="14"/>
  <c r="BI119" i="14"/>
  <c r="BH119" i="14"/>
  <c r="BG119" i="14"/>
  <c r="BF119" i="14"/>
  <c r="T119" i="14"/>
  <c r="R119" i="14"/>
  <c r="P119" i="14"/>
  <c r="BI116" i="14"/>
  <c r="BH116" i="14"/>
  <c r="BG116" i="14"/>
  <c r="BF116" i="14"/>
  <c r="T116" i="14"/>
  <c r="R116" i="14"/>
  <c r="P116" i="14"/>
  <c r="BI113" i="14"/>
  <c r="BH113" i="14"/>
  <c r="BG113" i="14"/>
  <c r="BF113" i="14"/>
  <c r="T113" i="14"/>
  <c r="R113" i="14"/>
  <c r="P113" i="14"/>
  <c r="BI111" i="14"/>
  <c r="BH111" i="14"/>
  <c r="BG111" i="14"/>
  <c r="BF111" i="14"/>
  <c r="T111" i="14"/>
  <c r="R111" i="14"/>
  <c r="P111" i="14"/>
  <c r="BI109" i="14"/>
  <c r="BH109" i="14"/>
  <c r="BG109" i="14"/>
  <c r="BF109" i="14"/>
  <c r="T109" i="14"/>
  <c r="R109" i="14"/>
  <c r="P109" i="14"/>
  <c r="BI107" i="14"/>
  <c r="BH107" i="14"/>
  <c r="BG107" i="14"/>
  <c r="BF107" i="14"/>
  <c r="T107" i="14"/>
  <c r="R107" i="14"/>
  <c r="P107" i="14"/>
  <c r="BI103" i="14"/>
  <c r="BH103" i="14"/>
  <c r="BG103" i="14"/>
  <c r="BF103" i="14"/>
  <c r="T103" i="14"/>
  <c r="T102" i="14"/>
  <c r="R103" i="14"/>
  <c r="R102" i="14" s="1"/>
  <c r="P103" i="14"/>
  <c r="P102" i="14"/>
  <c r="BI99" i="14"/>
  <c r="BH99" i="14"/>
  <c r="BG99" i="14"/>
  <c r="BF99" i="14"/>
  <c r="T99" i="14"/>
  <c r="R99" i="14"/>
  <c r="P99" i="14"/>
  <c r="BI96" i="14"/>
  <c r="BH96" i="14"/>
  <c r="BG96" i="14"/>
  <c r="BF96" i="14"/>
  <c r="T96" i="14"/>
  <c r="R96" i="14"/>
  <c r="P96" i="14"/>
  <c r="F87" i="14"/>
  <c r="E85" i="14"/>
  <c r="F56" i="14"/>
  <c r="E54" i="14"/>
  <c r="J26" i="14"/>
  <c r="E26" i="14"/>
  <c r="J59" i="14" s="1"/>
  <c r="J25" i="14"/>
  <c r="J23" i="14"/>
  <c r="E23" i="14"/>
  <c r="J58" i="14" s="1"/>
  <c r="J22" i="14"/>
  <c r="J20" i="14"/>
  <c r="E20" i="14"/>
  <c r="F59" i="14" s="1"/>
  <c r="J19" i="14"/>
  <c r="J17" i="14"/>
  <c r="E17" i="14"/>
  <c r="F89" i="14" s="1"/>
  <c r="J16" i="14"/>
  <c r="J14" i="14"/>
  <c r="J56" i="14" s="1"/>
  <c r="E7" i="14"/>
  <c r="E50" i="14"/>
  <c r="J39" i="13"/>
  <c r="J38" i="13"/>
  <c r="AY68" i="1" s="1"/>
  <c r="J37" i="13"/>
  <c r="AX68" i="1" s="1"/>
  <c r="BI118" i="13"/>
  <c r="BH118" i="13"/>
  <c r="BG118" i="13"/>
  <c r="BF118" i="13"/>
  <c r="T118" i="13"/>
  <c r="T117" i="13" s="1"/>
  <c r="R118" i="13"/>
  <c r="R117" i="13" s="1"/>
  <c r="P118" i="13"/>
  <c r="P117" i="13" s="1"/>
  <c r="BI114" i="13"/>
  <c r="BH114" i="13"/>
  <c r="BG114" i="13"/>
  <c r="BF114" i="13"/>
  <c r="T114" i="13"/>
  <c r="R114" i="13"/>
  <c r="P114" i="13"/>
  <c r="BI111" i="13"/>
  <c r="BH111" i="13"/>
  <c r="BG111" i="13"/>
  <c r="BF111" i="13"/>
  <c r="T111" i="13"/>
  <c r="R111" i="13"/>
  <c r="P111" i="13"/>
  <c r="BI108" i="13"/>
  <c r="BH108" i="13"/>
  <c r="BG108" i="13"/>
  <c r="BF108" i="13"/>
  <c r="T108" i="13"/>
  <c r="R108" i="13"/>
  <c r="P108" i="13"/>
  <c r="BI105" i="13"/>
  <c r="BH105" i="13"/>
  <c r="BG105" i="13"/>
  <c r="BF105" i="13"/>
  <c r="T105" i="13"/>
  <c r="R105" i="13"/>
  <c r="P105" i="13"/>
  <c r="BI102" i="13"/>
  <c r="BH102" i="13"/>
  <c r="BG102" i="13"/>
  <c r="BF102" i="13"/>
  <c r="T102" i="13"/>
  <c r="R102" i="13"/>
  <c r="P102" i="13"/>
  <c r="BI98" i="13"/>
  <c r="BH98" i="13"/>
  <c r="BG98" i="13"/>
  <c r="BF98" i="13"/>
  <c r="T98" i="13"/>
  <c r="R98" i="13"/>
  <c r="P98" i="13"/>
  <c r="BI95" i="13"/>
  <c r="BH95" i="13"/>
  <c r="BG95" i="13"/>
  <c r="BF95" i="13"/>
  <c r="T95" i="13"/>
  <c r="R95" i="13"/>
  <c r="P95" i="13"/>
  <c r="BI92" i="13"/>
  <c r="BH92" i="13"/>
  <c r="BG92" i="13"/>
  <c r="BF92" i="13"/>
  <c r="T92" i="13"/>
  <c r="R92" i="13"/>
  <c r="P92" i="13"/>
  <c r="F83" i="13"/>
  <c r="E81" i="13"/>
  <c r="F56" i="13"/>
  <c r="E54" i="13"/>
  <c r="J26" i="13"/>
  <c r="E26" i="13"/>
  <c r="J86" i="13"/>
  <c r="J25" i="13"/>
  <c r="J23" i="13"/>
  <c r="E23" i="13"/>
  <c r="J85" i="13"/>
  <c r="J22" i="13"/>
  <c r="J20" i="13"/>
  <c r="E20" i="13"/>
  <c r="F59" i="13"/>
  <c r="J19" i="13"/>
  <c r="J17" i="13"/>
  <c r="E17" i="13"/>
  <c r="F85" i="13"/>
  <c r="J16" i="13"/>
  <c r="J14" i="13"/>
  <c r="J83" i="13"/>
  <c r="E7" i="13"/>
  <c r="E50" i="13" s="1"/>
  <c r="J39" i="12"/>
  <c r="J38" i="12"/>
  <c r="AY67" i="1"/>
  <c r="J37" i="12"/>
  <c r="AX67" i="1"/>
  <c r="BI144" i="12"/>
  <c r="BH144" i="12"/>
  <c r="BG144" i="12"/>
  <c r="BF144" i="12"/>
  <c r="T144" i="12"/>
  <c r="R144" i="12"/>
  <c r="P144" i="12"/>
  <c r="BI141" i="12"/>
  <c r="BH141" i="12"/>
  <c r="BG141" i="12"/>
  <c r="BF141" i="12"/>
  <c r="T141" i="12"/>
  <c r="R141" i="12"/>
  <c r="P141" i="12"/>
  <c r="BI138" i="12"/>
  <c r="BH138" i="12"/>
  <c r="BG138" i="12"/>
  <c r="BF138" i="12"/>
  <c r="T138" i="12"/>
  <c r="R138" i="12"/>
  <c r="P138" i="12"/>
  <c r="BI135" i="12"/>
  <c r="BH135" i="12"/>
  <c r="BG135" i="12"/>
  <c r="BF135" i="12"/>
  <c r="T135" i="12"/>
  <c r="R135" i="12"/>
  <c r="P135" i="12"/>
  <c r="BI132" i="12"/>
  <c r="BH132" i="12"/>
  <c r="BG132" i="12"/>
  <c r="BF132" i="12"/>
  <c r="T132" i="12"/>
  <c r="R132" i="12"/>
  <c r="P132" i="12"/>
  <c r="BI128" i="12"/>
  <c r="BH128" i="12"/>
  <c r="BG128" i="12"/>
  <c r="BF128" i="12"/>
  <c r="T128" i="12"/>
  <c r="T127" i="12" s="1"/>
  <c r="R128" i="12"/>
  <c r="R127" i="12" s="1"/>
  <c r="P128" i="12"/>
  <c r="P127" i="12" s="1"/>
  <c r="BI125" i="12"/>
  <c r="BH125" i="12"/>
  <c r="BG125" i="12"/>
  <c r="BF125" i="12"/>
  <c r="T125" i="12"/>
  <c r="R125" i="12"/>
  <c r="P125" i="12"/>
  <c r="BI122" i="12"/>
  <c r="BH122" i="12"/>
  <c r="BG122" i="12"/>
  <c r="BF122" i="12"/>
  <c r="T122" i="12"/>
  <c r="R122" i="12"/>
  <c r="P122" i="12"/>
  <c r="BI119" i="12"/>
  <c r="BH119" i="12"/>
  <c r="BG119" i="12"/>
  <c r="BF119" i="12"/>
  <c r="T119" i="12"/>
  <c r="R119" i="12"/>
  <c r="P119" i="12"/>
  <c r="BI115" i="12"/>
  <c r="BH115" i="12"/>
  <c r="BG115" i="12"/>
  <c r="BF115" i="12"/>
  <c r="T115" i="12"/>
  <c r="T114" i="12"/>
  <c r="R115" i="12"/>
  <c r="R114" i="12"/>
  <c r="P115" i="12"/>
  <c r="P114" i="12"/>
  <c r="BI112" i="12"/>
  <c r="BH112" i="12"/>
  <c r="BG112" i="12"/>
  <c r="BF112" i="12"/>
  <c r="T112" i="12"/>
  <c r="R112" i="12"/>
  <c r="P112" i="12"/>
  <c r="BI109" i="12"/>
  <c r="BH109" i="12"/>
  <c r="BG109" i="12"/>
  <c r="BF109" i="12"/>
  <c r="T109" i="12"/>
  <c r="R109" i="12"/>
  <c r="P109" i="12"/>
  <c r="BI107" i="12"/>
  <c r="BH107" i="12"/>
  <c r="BG107" i="12"/>
  <c r="BF107" i="12"/>
  <c r="T107" i="12"/>
  <c r="R107" i="12"/>
  <c r="P107" i="12"/>
  <c r="BI103" i="12"/>
  <c r="BH103" i="12"/>
  <c r="BG103" i="12"/>
  <c r="BF103" i="12"/>
  <c r="T103" i="12"/>
  <c r="T102" i="12" s="1"/>
  <c r="R103" i="12"/>
  <c r="R102" i="12" s="1"/>
  <c r="P103" i="12"/>
  <c r="P102" i="12" s="1"/>
  <c r="BI98" i="12"/>
  <c r="BH98" i="12"/>
  <c r="BG98" i="12"/>
  <c r="BF98" i="12"/>
  <c r="T98" i="12"/>
  <c r="T97" i="12" s="1"/>
  <c r="R98" i="12"/>
  <c r="R97" i="12" s="1"/>
  <c r="P98" i="12"/>
  <c r="P97" i="12" s="1"/>
  <c r="F89" i="12"/>
  <c r="E87" i="12"/>
  <c r="F56" i="12"/>
  <c r="E54" i="12"/>
  <c r="J26" i="12"/>
  <c r="E26" i="12"/>
  <c r="J59" i="12" s="1"/>
  <c r="J25" i="12"/>
  <c r="J23" i="12"/>
  <c r="E23" i="12"/>
  <c r="J91" i="12" s="1"/>
  <c r="J22" i="12"/>
  <c r="J20" i="12"/>
  <c r="E20" i="12"/>
  <c r="F92" i="12" s="1"/>
  <c r="J19" i="12"/>
  <c r="J17" i="12"/>
  <c r="E17" i="12"/>
  <c r="F91" i="12" s="1"/>
  <c r="J16" i="12"/>
  <c r="J14" i="12"/>
  <c r="J89" i="12" s="1"/>
  <c r="E7" i="12"/>
  <c r="E83" i="12"/>
  <c r="J39" i="11"/>
  <c r="J38" i="11"/>
  <c r="AY66" i="1"/>
  <c r="J37" i="11"/>
  <c r="AX66" i="1"/>
  <c r="BI143" i="11"/>
  <c r="BH143" i="11"/>
  <c r="BG143" i="11"/>
  <c r="BF143" i="11"/>
  <c r="T143" i="11"/>
  <c r="R143" i="11"/>
  <c r="P143" i="11"/>
  <c r="BI140" i="11"/>
  <c r="BH140" i="11"/>
  <c r="BG140" i="11"/>
  <c r="BF140" i="11"/>
  <c r="T140" i="11"/>
  <c r="R140" i="11"/>
  <c r="P140" i="11"/>
  <c r="BI137" i="11"/>
  <c r="BH137" i="11"/>
  <c r="BG137" i="11"/>
  <c r="BF137" i="11"/>
  <c r="T137" i="11"/>
  <c r="R137" i="11"/>
  <c r="P137" i="11"/>
  <c r="BI134" i="11"/>
  <c r="BH134" i="11"/>
  <c r="BG134" i="11"/>
  <c r="BF134" i="11"/>
  <c r="T134" i="11"/>
  <c r="R134" i="11"/>
  <c r="P134" i="11"/>
  <c r="BI131" i="11"/>
  <c r="BH131" i="11"/>
  <c r="BG131" i="11"/>
  <c r="BF131" i="11"/>
  <c r="T131" i="11"/>
  <c r="R131" i="11"/>
  <c r="P131" i="11"/>
  <c r="BI127" i="11"/>
  <c r="BH127" i="11"/>
  <c r="BG127" i="11"/>
  <c r="BF127" i="11"/>
  <c r="T127" i="11"/>
  <c r="T126" i="11" s="1"/>
  <c r="R127" i="11"/>
  <c r="R126" i="11"/>
  <c r="P127" i="11"/>
  <c r="P126" i="11" s="1"/>
  <c r="BI124" i="11"/>
  <c r="BH124" i="11"/>
  <c r="BG124" i="11"/>
  <c r="BF124" i="11"/>
  <c r="T124" i="11"/>
  <c r="R124" i="11"/>
  <c r="P124" i="11"/>
  <c r="BI121" i="11"/>
  <c r="BH121" i="11"/>
  <c r="BG121" i="11"/>
  <c r="BF121" i="11"/>
  <c r="T121" i="11"/>
  <c r="R121" i="11"/>
  <c r="P121" i="11"/>
  <c r="BI118" i="11"/>
  <c r="BH118" i="11"/>
  <c r="BG118" i="11"/>
  <c r="BF118" i="11"/>
  <c r="T118" i="11"/>
  <c r="R118" i="11"/>
  <c r="P118" i="11"/>
  <c r="BI114" i="11"/>
  <c r="BH114" i="11"/>
  <c r="BG114" i="11"/>
  <c r="BF114" i="11"/>
  <c r="T114" i="11"/>
  <c r="T113" i="11"/>
  <c r="R114" i="11"/>
  <c r="R113" i="11"/>
  <c r="P114" i="11"/>
  <c r="P113" i="11"/>
  <c r="BI111" i="11"/>
  <c r="BH111" i="11"/>
  <c r="BG111" i="11"/>
  <c r="BF111" i="11"/>
  <c r="T111" i="11"/>
  <c r="R111" i="11"/>
  <c r="P111" i="11"/>
  <c r="BI108" i="11"/>
  <c r="BH108" i="11"/>
  <c r="BG108" i="11"/>
  <c r="BF108" i="11"/>
  <c r="T108" i="11"/>
  <c r="R108" i="11"/>
  <c r="P108" i="11"/>
  <c r="BI106" i="11"/>
  <c r="BH106" i="11"/>
  <c r="BG106" i="11"/>
  <c r="BF106" i="11"/>
  <c r="T106" i="11"/>
  <c r="R106" i="11"/>
  <c r="P106" i="11"/>
  <c r="BI102" i="11"/>
  <c r="BH102" i="11"/>
  <c r="BG102" i="11"/>
  <c r="BF102" i="11"/>
  <c r="T102" i="11"/>
  <c r="T101" i="11" s="1"/>
  <c r="R102" i="11"/>
  <c r="R101" i="11" s="1"/>
  <c r="P102" i="11"/>
  <c r="P101" i="11" s="1"/>
  <c r="BI98" i="11"/>
  <c r="BH98" i="11"/>
  <c r="BG98" i="11"/>
  <c r="BF98" i="11"/>
  <c r="T98" i="11"/>
  <c r="T97" i="11" s="1"/>
  <c r="R98" i="11"/>
  <c r="R97" i="11" s="1"/>
  <c r="P98" i="11"/>
  <c r="P97" i="11" s="1"/>
  <c r="F89" i="11"/>
  <c r="E87" i="11"/>
  <c r="F56" i="11"/>
  <c r="E54" i="11"/>
  <c r="J26" i="11"/>
  <c r="E26" i="11"/>
  <c r="J59" i="11"/>
  <c r="J25" i="11"/>
  <c r="J23" i="11"/>
  <c r="E23" i="11"/>
  <c r="J91" i="11"/>
  <c r="J22" i="11"/>
  <c r="J20" i="11"/>
  <c r="E20" i="11"/>
  <c r="F59" i="11"/>
  <c r="J19" i="11"/>
  <c r="J17" i="11"/>
  <c r="E17" i="11"/>
  <c r="F91" i="11"/>
  <c r="J16" i="11"/>
  <c r="J14" i="11"/>
  <c r="J56" i="11" s="1"/>
  <c r="E7" i="11"/>
  <c r="E50" i="11" s="1"/>
  <c r="J39" i="10"/>
  <c r="J38" i="10"/>
  <c r="AY65" i="1"/>
  <c r="J37" i="10"/>
  <c r="AX65" i="1"/>
  <c r="BI141" i="10"/>
  <c r="BH141" i="10"/>
  <c r="BG141" i="10"/>
  <c r="BF141" i="10"/>
  <c r="T141" i="10"/>
  <c r="R141" i="10"/>
  <c r="P141" i="10"/>
  <c r="BI138" i="10"/>
  <c r="BH138" i="10"/>
  <c r="BG138" i="10"/>
  <c r="BF138" i="10"/>
  <c r="T138" i="10"/>
  <c r="R138" i="10"/>
  <c r="P138" i="10"/>
  <c r="BI135" i="10"/>
  <c r="BH135" i="10"/>
  <c r="BG135" i="10"/>
  <c r="BF135" i="10"/>
  <c r="T135" i="10"/>
  <c r="R135" i="10"/>
  <c r="P135" i="10"/>
  <c r="BI132" i="10"/>
  <c r="BH132" i="10"/>
  <c r="BG132" i="10"/>
  <c r="BF132" i="10"/>
  <c r="T132" i="10"/>
  <c r="R132" i="10"/>
  <c r="P132" i="10"/>
  <c r="BI130" i="10"/>
  <c r="BH130" i="10"/>
  <c r="BG130" i="10"/>
  <c r="BF130" i="10"/>
  <c r="T130" i="10"/>
  <c r="R130" i="10"/>
  <c r="P130" i="10"/>
  <c r="BI126" i="10"/>
  <c r="BH126" i="10"/>
  <c r="BG126" i="10"/>
  <c r="BF126" i="10"/>
  <c r="T126" i="10"/>
  <c r="T125" i="10" s="1"/>
  <c r="R126" i="10"/>
  <c r="R125" i="10" s="1"/>
  <c r="P126" i="10"/>
  <c r="P125" i="10"/>
  <c r="BI123" i="10"/>
  <c r="BH123" i="10"/>
  <c r="BG123" i="10"/>
  <c r="BF123" i="10"/>
  <c r="T123" i="10"/>
  <c r="R123" i="10"/>
  <c r="P123" i="10"/>
  <c r="BI120" i="10"/>
  <c r="BH120" i="10"/>
  <c r="BG120" i="10"/>
  <c r="BF120" i="10"/>
  <c r="T120" i="10"/>
  <c r="R120" i="10"/>
  <c r="P120" i="10"/>
  <c r="BI117" i="10"/>
  <c r="BH117" i="10"/>
  <c r="BG117" i="10"/>
  <c r="BF117" i="10"/>
  <c r="T117" i="10"/>
  <c r="R117" i="10"/>
  <c r="P117" i="10"/>
  <c r="BI113" i="10"/>
  <c r="BH113" i="10"/>
  <c r="BG113" i="10"/>
  <c r="BF113" i="10"/>
  <c r="T113" i="10"/>
  <c r="T112" i="10"/>
  <c r="R113" i="10"/>
  <c r="R112" i="10"/>
  <c r="P113" i="10"/>
  <c r="P112" i="10"/>
  <c r="BI110" i="10"/>
  <c r="BH110" i="10"/>
  <c r="BG110" i="10"/>
  <c r="BF110" i="10"/>
  <c r="T110" i="10"/>
  <c r="R110" i="10"/>
  <c r="P110" i="10"/>
  <c r="BI107" i="10"/>
  <c r="BH107" i="10"/>
  <c r="BG107" i="10"/>
  <c r="BF107" i="10"/>
  <c r="T107" i="10"/>
  <c r="R107" i="10"/>
  <c r="P107" i="10"/>
  <c r="BI105" i="10"/>
  <c r="BH105" i="10"/>
  <c r="BG105" i="10"/>
  <c r="BF105" i="10"/>
  <c r="T105" i="10"/>
  <c r="R105" i="10"/>
  <c r="P105" i="10"/>
  <c r="BI101" i="10"/>
  <c r="BH101" i="10"/>
  <c r="BG101" i="10"/>
  <c r="BF101" i="10"/>
  <c r="T101" i="10"/>
  <c r="T100" i="10" s="1"/>
  <c r="R101" i="10"/>
  <c r="R100" i="10" s="1"/>
  <c r="P101" i="10"/>
  <c r="P100" i="10" s="1"/>
  <c r="BI98" i="10"/>
  <c r="BH98" i="10"/>
  <c r="BG98" i="10"/>
  <c r="BF98" i="10"/>
  <c r="T98" i="10"/>
  <c r="T97" i="10" s="1"/>
  <c r="R98" i="10"/>
  <c r="R97" i="10" s="1"/>
  <c r="P98" i="10"/>
  <c r="P97" i="10" s="1"/>
  <c r="F89" i="10"/>
  <c r="E87" i="10"/>
  <c r="F56" i="10"/>
  <c r="E54" i="10"/>
  <c r="J26" i="10"/>
  <c r="E26" i="10"/>
  <c r="J59" i="10" s="1"/>
  <c r="J25" i="10"/>
  <c r="J23" i="10"/>
  <c r="E23" i="10"/>
  <c r="J58" i="10" s="1"/>
  <c r="J22" i="10"/>
  <c r="J20" i="10"/>
  <c r="E20" i="10"/>
  <c r="F92" i="10" s="1"/>
  <c r="J19" i="10"/>
  <c r="J17" i="10"/>
  <c r="E17" i="10"/>
  <c r="F91" i="10" s="1"/>
  <c r="J16" i="10"/>
  <c r="J14" i="10"/>
  <c r="J89" i="10" s="1"/>
  <c r="E7" i="10"/>
  <c r="E83" i="10"/>
  <c r="J39" i="9"/>
  <c r="J38" i="9"/>
  <c r="AY64" i="1" s="1"/>
  <c r="J37" i="9"/>
  <c r="AX64" i="1"/>
  <c r="BI187" i="9"/>
  <c r="BH187" i="9"/>
  <c r="BG187" i="9"/>
  <c r="BF187" i="9"/>
  <c r="T187" i="9"/>
  <c r="R187" i="9"/>
  <c r="P187" i="9"/>
  <c r="BI179" i="9"/>
  <c r="BH179" i="9"/>
  <c r="BG179" i="9"/>
  <c r="BF179" i="9"/>
  <c r="T179" i="9"/>
  <c r="T178" i="9" s="1"/>
  <c r="R179" i="9"/>
  <c r="R178" i="9" s="1"/>
  <c r="P179" i="9"/>
  <c r="P178" i="9" s="1"/>
  <c r="BI176" i="9"/>
  <c r="BH176" i="9"/>
  <c r="BG176" i="9"/>
  <c r="BF176" i="9"/>
  <c r="T176" i="9"/>
  <c r="R176" i="9"/>
  <c r="P176" i="9"/>
  <c r="BI173" i="9"/>
  <c r="BH173" i="9"/>
  <c r="BG173" i="9"/>
  <c r="BF173" i="9"/>
  <c r="T173" i="9"/>
  <c r="R173" i="9"/>
  <c r="P173" i="9"/>
  <c r="BI170" i="9"/>
  <c r="BH170" i="9"/>
  <c r="BG170" i="9"/>
  <c r="BF170" i="9"/>
  <c r="T170" i="9"/>
  <c r="R170" i="9"/>
  <c r="P170" i="9"/>
  <c r="BI162" i="9"/>
  <c r="BH162" i="9"/>
  <c r="BG162" i="9"/>
  <c r="BF162" i="9"/>
  <c r="T162" i="9"/>
  <c r="R162" i="9"/>
  <c r="P162" i="9"/>
  <c r="BI159" i="9"/>
  <c r="BH159" i="9"/>
  <c r="BG159" i="9"/>
  <c r="BF159" i="9"/>
  <c r="T159" i="9"/>
  <c r="R159" i="9"/>
  <c r="P159" i="9"/>
  <c r="BI153" i="9"/>
  <c r="BH153" i="9"/>
  <c r="BG153" i="9"/>
  <c r="BF153" i="9"/>
  <c r="T153" i="9"/>
  <c r="R153" i="9"/>
  <c r="P153" i="9"/>
  <c r="BI151" i="9"/>
  <c r="BH151" i="9"/>
  <c r="BG151" i="9"/>
  <c r="BF151" i="9"/>
  <c r="T151" i="9"/>
  <c r="R151" i="9"/>
  <c r="P151" i="9"/>
  <c r="BI143" i="9"/>
  <c r="BH143" i="9"/>
  <c r="BG143" i="9"/>
  <c r="BF143" i="9"/>
  <c r="T143" i="9"/>
  <c r="R143" i="9"/>
  <c r="P143" i="9"/>
  <c r="BI140" i="9"/>
  <c r="BH140" i="9"/>
  <c r="BG140" i="9"/>
  <c r="BF140" i="9"/>
  <c r="T140" i="9"/>
  <c r="R140" i="9"/>
  <c r="P140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4" i="9"/>
  <c r="BH134" i="9"/>
  <c r="BG134" i="9"/>
  <c r="BF134" i="9"/>
  <c r="T134" i="9"/>
  <c r="T133" i="9"/>
  <c r="R134" i="9"/>
  <c r="R133" i="9" s="1"/>
  <c r="P134" i="9"/>
  <c r="P133" i="9"/>
  <c r="BI130" i="9"/>
  <c r="BH130" i="9"/>
  <c r="BG130" i="9"/>
  <c r="BF130" i="9"/>
  <c r="T130" i="9"/>
  <c r="T129" i="9" s="1"/>
  <c r="R130" i="9"/>
  <c r="R129" i="9"/>
  <c r="P130" i="9"/>
  <c r="P129" i="9" s="1"/>
  <c r="BI127" i="9"/>
  <c r="BH127" i="9"/>
  <c r="BG127" i="9"/>
  <c r="BF127" i="9"/>
  <c r="T127" i="9"/>
  <c r="R127" i="9"/>
  <c r="P127" i="9"/>
  <c r="BI124" i="9"/>
  <c r="BH124" i="9"/>
  <c r="BG124" i="9"/>
  <c r="BF124" i="9"/>
  <c r="T124" i="9"/>
  <c r="R124" i="9"/>
  <c r="P124" i="9"/>
  <c r="BI122" i="9"/>
  <c r="BH122" i="9"/>
  <c r="BG122" i="9"/>
  <c r="BF122" i="9"/>
  <c r="T122" i="9"/>
  <c r="R122" i="9"/>
  <c r="P122" i="9"/>
  <c r="BI117" i="9"/>
  <c r="BH117" i="9"/>
  <c r="BG117" i="9"/>
  <c r="BF117" i="9"/>
  <c r="T117" i="9"/>
  <c r="T116" i="9" s="1"/>
  <c r="R117" i="9"/>
  <c r="R116" i="9" s="1"/>
  <c r="P117" i="9"/>
  <c r="P116" i="9" s="1"/>
  <c r="BI114" i="9"/>
  <c r="BH114" i="9"/>
  <c r="BG114" i="9"/>
  <c r="BF114" i="9"/>
  <c r="T114" i="9"/>
  <c r="R114" i="9"/>
  <c r="P114" i="9"/>
  <c r="BI112" i="9"/>
  <c r="BH112" i="9"/>
  <c r="BG112" i="9"/>
  <c r="BF112" i="9"/>
  <c r="T112" i="9"/>
  <c r="R112" i="9"/>
  <c r="P112" i="9"/>
  <c r="BI104" i="9"/>
  <c r="BH104" i="9"/>
  <c r="BG104" i="9"/>
  <c r="BF104" i="9"/>
  <c r="T104" i="9"/>
  <c r="R104" i="9"/>
  <c r="P104" i="9"/>
  <c r="BI100" i="9"/>
  <c r="BH100" i="9"/>
  <c r="BG100" i="9"/>
  <c r="BF100" i="9"/>
  <c r="T100" i="9"/>
  <c r="T99" i="9"/>
  <c r="R100" i="9"/>
  <c r="R99" i="9" s="1"/>
  <c r="P100" i="9"/>
  <c r="P99" i="9"/>
  <c r="F91" i="9"/>
  <c r="E89" i="9"/>
  <c r="F56" i="9"/>
  <c r="E54" i="9"/>
  <c r="J26" i="9"/>
  <c r="E26" i="9"/>
  <c r="J94" i="9" s="1"/>
  <c r="J25" i="9"/>
  <c r="J23" i="9"/>
  <c r="E23" i="9"/>
  <c r="J93" i="9" s="1"/>
  <c r="J22" i="9"/>
  <c r="J20" i="9"/>
  <c r="E20" i="9"/>
  <c r="F59" i="9" s="1"/>
  <c r="J19" i="9"/>
  <c r="J17" i="9"/>
  <c r="E17" i="9"/>
  <c r="F93" i="9" s="1"/>
  <c r="J16" i="9"/>
  <c r="J14" i="9"/>
  <c r="J56" i="9" s="1"/>
  <c r="E7" i="9"/>
  <c r="E85" i="9"/>
  <c r="J37" i="8"/>
  <c r="J36" i="8"/>
  <c r="AY62" i="1" s="1"/>
  <c r="J35" i="8"/>
  <c r="AX62" i="1" s="1"/>
  <c r="BI132" i="8"/>
  <c r="BH132" i="8"/>
  <c r="BG132" i="8"/>
  <c r="BF132" i="8"/>
  <c r="T132" i="8"/>
  <c r="R132" i="8"/>
  <c r="P132" i="8"/>
  <c r="BI130" i="8"/>
  <c r="BH130" i="8"/>
  <c r="BG130" i="8"/>
  <c r="BF130" i="8"/>
  <c r="T130" i="8"/>
  <c r="R130" i="8"/>
  <c r="P130" i="8"/>
  <c r="BI126" i="8"/>
  <c r="BH126" i="8"/>
  <c r="BG126" i="8"/>
  <c r="BF126" i="8"/>
  <c r="T126" i="8"/>
  <c r="R126" i="8"/>
  <c r="P126" i="8"/>
  <c r="BI123" i="8"/>
  <c r="BH123" i="8"/>
  <c r="BG123" i="8"/>
  <c r="BF123" i="8"/>
  <c r="T123" i="8"/>
  <c r="R123" i="8"/>
  <c r="P123" i="8"/>
  <c r="BI119" i="8"/>
  <c r="BH119" i="8"/>
  <c r="BG119" i="8"/>
  <c r="BF119" i="8"/>
  <c r="T119" i="8"/>
  <c r="T118" i="8" s="1"/>
  <c r="R119" i="8"/>
  <c r="R118" i="8" s="1"/>
  <c r="P119" i="8"/>
  <c r="P118" i="8" s="1"/>
  <c r="BI116" i="8"/>
  <c r="BH116" i="8"/>
  <c r="BG116" i="8"/>
  <c r="BF116" i="8"/>
  <c r="T116" i="8"/>
  <c r="R116" i="8"/>
  <c r="P116" i="8"/>
  <c r="BI113" i="8"/>
  <c r="BH113" i="8"/>
  <c r="BG113" i="8"/>
  <c r="BF113" i="8"/>
  <c r="T113" i="8"/>
  <c r="R113" i="8"/>
  <c r="P113" i="8"/>
  <c r="BI111" i="8"/>
  <c r="BH111" i="8"/>
  <c r="BG111" i="8"/>
  <c r="BF111" i="8"/>
  <c r="T111" i="8"/>
  <c r="R111" i="8"/>
  <c r="P111" i="8"/>
  <c r="BI109" i="8"/>
  <c r="BH109" i="8"/>
  <c r="BG109" i="8"/>
  <c r="BF109" i="8"/>
  <c r="T109" i="8"/>
  <c r="R109" i="8"/>
  <c r="P109" i="8"/>
  <c r="BI105" i="8"/>
  <c r="BH105" i="8"/>
  <c r="BG105" i="8"/>
  <c r="BF105" i="8"/>
  <c r="T105" i="8"/>
  <c r="R105" i="8"/>
  <c r="P105" i="8"/>
  <c r="BI102" i="8"/>
  <c r="BH102" i="8"/>
  <c r="BG102" i="8"/>
  <c r="BF102" i="8"/>
  <c r="T102" i="8"/>
  <c r="R102" i="8"/>
  <c r="P102" i="8"/>
  <c r="BI99" i="8"/>
  <c r="BH99" i="8"/>
  <c r="BG99" i="8"/>
  <c r="BF99" i="8"/>
  <c r="T99" i="8"/>
  <c r="R99" i="8"/>
  <c r="P99" i="8"/>
  <c r="BI97" i="8"/>
  <c r="BH97" i="8"/>
  <c r="BG97" i="8"/>
  <c r="BF97" i="8"/>
  <c r="T97" i="8"/>
  <c r="R97" i="8"/>
  <c r="P97" i="8"/>
  <c r="BI94" i="8"/>
  <c r="BH94" i="8"/>
  <c r="BG94" i="8"/>
  <c r="BF94" i="8"/>
  <c r="T94" i="8"/>
  <c r="R94" i="8"/>
  <c r="P94" i="8"/>
  <c r="BI90" i="8"/>
  <c r="BH90" i="8"/>
  <c r="BG90" i="8"/>
  <c r="BF90" i="8"/>
  <c r="T90" i="8"/>
  <c r="T89" i="8"/>
  <c r="R90" i="8"/>
  <c r="R89" i="8"/>
  <c r="P90" i="8"/>
  <c r="P89" i="8"/>
  <c r="F81" i="8"/>
  <c r="E79" i="8"/>
  <c r="F52" i="8"/>
  <c r="E50" i="8"/>
  <c r="J24" i="8"/>
  <c r="E24" i="8"/>
  <c r="J55" i="8" s="1"/>
  <c r="J23" i="8"/>
  <c r="J21" i="8"/>
  <c r="E21" i="8"/>
  <c r="J54" i="8" s="1"/>
  <c r="J20" i="8"/>
  <c r="J18" i="8"/>
  <c r="E18" i="8"/>
  <c r="F84" i="8" s="1"/>
  <c r="J17" i="8"/>
  <c r="J15" i="8"/>
  <c r="E15" i="8"/>
  <c r="F83" i="8" s="1"/>
  <c r="J14" i="8"/>
  <c r="J12" i="8"/>
  <c r="J81" i="8"/>
  <c r="E7" i="8"/>
  <c r="E77" i="8"/>
  <c r="J37" i="7"/>
  <c r="J36" i="7"/>
  <c r="AY61" i="1" s="1"/>
  <c r="J35" i="7"/>
  <c r="AX61" i="1" s="1"/>
  <c r="BI216" i="7"/>
  <c r="BH216" i="7"/>
  <c r="BG216" i="7"/>
  <c r="BF216" i="7"/>
  <c r="T216" i="7"/>
  <c r="R216" i="7"/>
  <c r="P216" i="7"/>
  <c r="BI208" i="7"/>
  <c r="BH208" i="7"/>
  <c r="BG208" i="7"/>
  <c r="BF208" i="7"/>
  <c r="T208" i="7"/>
  <c r="R208" i="7"/>
  <c r="P208" i="7"/>
  <c r="BI205" i="7"/>
  <c r="BH205" i="7"/>
  <c r="BG205" i="7"/>
  <c r="BF205" i="7"/>
  <c r="T205" i="7"/>
  <c r="R205" i="7"/>
  <c r="P205" i="7"/>
  <c r="BI198" i="7"/>
  <c r="BH198" i="7"/>
  <c r="BG198" i="7"/>
  <c r="BF198" i="7"/>
  <c r="T198" i="7"/>
  <c r="R198" i="7"/>
  <c r="P198" i="7"/>
  <c r="BI196" i="7"/>
  <c r="BH196" i="7"/>
  <c r="BG196" i="7"/>
  <c r="BF196" i="7"/>
  <c r="T196" i="7"/>
  <c r="R196" i="7"/>
  <c r="P196" i="7"/>
  <c r="BI188" i="7"/>
  <c r="BH188" i="7"/>
  <c r="BG188" i="7"/>
  <c r="BF188" i="7"/>
  <c r="T188" i="7"/>
  <c r="R188" i="7"/>
  <c r="P188" i="7"/>
  <c r="BI180" i="7"/>
  <c r="BH180" i="7"/>
  <c r="BG180" i="7"/>
  <c r="BF180" i="7"/>
  <c r="T180" i="7"/>
  <c r="R180" i="7"/>
  <c r="P180" i="7"/>
  <c r="BI177" i="7"/>
  <c r="BH177" i="7"/>
  <c r="BG177" i="7"/>
  <c r="BF177" i="7"/>
  <c r="T177" i="7"/>
  <c r="R177" i="7"/>
  <c r="P177" i="7"/>
  <c r="BI170" i="7"/>
  <c r="BH170" i="7"/>
  <c r="BG170" i="7"/>
  <c r="BF170" i="7"/>
  <c r="T170" i="7"/>
  <c r="R170" i="7"/>
  <c r="P170" i="7"/>
  <c r="BI167" i="7"/>
  <c r="BH167" i="7"/>
  <c r="BG167" i="7"/>
  <c r="BF167" i="7"/>
  <c r="T167" i="7"/>
  <c r="R167" i="7"/>
  <c r="P167" i="7"/>
  <c r="BI158" i="7"/>
  <c r="BH158" i="7"/>
  <c r="BG158" i="7"/>
  <c r="BF158" i="7"/>
  <c r="T158" i="7"/>
  <c r="T157" i="7" s="1"/>
  <c r="R158" i="7"/>
  <c r="R157" i="7" s="1"/>
  <c r="P158" i="7"/>
  <c r="P157" i="7" s="1"/>
  <c r="BI155" i="7"/>
  <c r="BH155" i="7"/>
  <c r="BG155" i="7"/>
  <c r="BF155" i="7"/>
  <c r="T155" i="7"/>
  <c r="R155" i="7"/>
  <c r="P155" i="7"/>
  <c r="BI152" i="7"/>
  <c r="BH152" i="7"/>
  <c r="BG152" i="7"/>
  <c r="BF152" i="7"/>
  <c r="T152" i="7"/>
  <c r="R152" i="7"/>
  <c r="P152" i="7"/>
  <c r="BI145" i="7"/>
  <c r="BH145" i="7"/>
  <c r="BG145" i="7"/>
  <c r="BF145" i="7"/>
  <c r="T145" i="7"/>
  <c r="R145" i="7"/>
  <c r="P145" i="7"/>
  <c r="BI142" i="7"/>
  <c r="BH142" i="7"/>
  <c r="BG142" i="7"/>
  <c r="BF142" i="7"/>
  <c r="T142" i="7"/>
  <c r="R142" i="7"/>
  <c r="P142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0" i="7"/>
  <c r="BH130" i="7"/>
  <c r="BG130" i="7"/>
  <c r="BF130" i="7"/>
  <c r="T130" i="7"/>
  <c r="R130" i="7"/>
  <c r="P130" i="7"/>
  <c r="BI128" i="7"/>
  <c r="BH128" i="7"/>
  <c r="BG128" i="7"/>
  <c r="BF128" i="7"/>
  <c r="T128" i="7"/>
  <c r="R128" i="7"/>
  <c r="P128" i="7"/>
  <c r="BI120" i="7"/>
  <c r="BH120" i="7"/>
  <c r="BG120" i="7"/>
  <c r="BF120" i="7"/>
  <c r="T120" i="7"/>
  <c r="R120" i="7"/>
  <c r="P120" i="7"/>
  <c r="BI116" i="7"/>
  <c r="BH116" i="7"/>
  <c r="BG116" i="7"/>
  <c r="BF116" i="7"/>
  <c r="T116" i="7"/>
  <c r="T115" i="7"/>
  <c r="R116" i="7"/>
  <c r="R115" i="7"/>
  <c r="P116" i="7"/>
  <c r="P115" i="7"/>
  <c r="BI113" i="7"/>
  <c r="BH113" i="7"/>
  <c r="BG113" i="7"/>
  <c r="BF113" i="7"/>
  <c r="T113" i="7"/>
  <c r="R113" i="7"/>
  <c r="P113" i="7"/>
  <c r="BI110" i="7"/>
  <c r="BH110" i="7"/>
  <c r="BG110" i="7"/>
  <c r="BF110" i="7"/>
  <c r="T110" i="7"/>
  <c r="R110" i="7"/>
  <c r="P110" i="7"/>
  <c r="BI108" i="7"/>
  <c r="BH108" i="7"/>
  <c r="BG108" i="7"/>
  <c r="BF108" i="7"/>
  <c r="T108" i="7"/>
  <c r="R108" i="7"/>
  <c r="P108" i="7"/>
  <c r="BI105" i="7"/>
  <c r="BH105" i="7"/>
  <c r="BG105" i="7"/>
  <c r="BF105" i="7"/>
  <c r="T105" i="7"/>
  <c r="R105" i="7"/>
  <c r="P105" i="7"/>
  <c r="BI103" i="7"/>
  <c r="BH103" i="7"/>
  <c r="BG103" i="7"/>
  <c r="BF103" i="7"/>
  <c r="T103" i="7"/>
  <c r="R103" i="7"/>
  <c r="P103" i="7"/>
  <c r="BI101" i="7"/>
  <c r="BH101" i="7"/>
  <c r="BG101" i="7"/>
  <c r="BF101" i="7"/>
  <c r="T101" i="7"/>
  <c r="R101" i="7"/>
  <c r="P101" i="7"/>
  <c r="BI97" i="7"/>
  <c r="BH97" i="7"/>
  <c r="BG97" i="7"/>
  <c r="BF97" i="7"/>
  <c r="T97" i="7"/>
  <c r="T96" i="7"/>
  <c r="R97" i="7"/>
  <c r="R96" i="7"/>
  <c r="P97" i="7"/>
  <c r="P96" i="7"/>
  <c r="BI93" i="7"/>
  <c r="BH93" i="7"/>
  <c r="BG93" i="7"/>
  <c r="BF93" i="7"/>
  <c r="T93" i="7"/>
  <c r="T92" i="7"/>
  <c r="R93" i="7"/>
  <c r="R92" i="7" s="1"/>
  <c r="P93" i="7"/>
  <c r="P92" i="7"/>
  <c r="F84" i="7"/>
  <c r="E82" i="7"/>
  <c r="F52" i="7"/>
  <c r="E50" i="7"/>
  <c r="J24" i="7"/>
  <c r="E24" i="7"/>
  <c r="J55" i="7" s="1"/>
  <c r="J23" i="7"/>
  <c r="J21" i="7"/>
  <c r="E21" i="7"/>
  <c r="J86" i="7" s="1"/>
  <c r="J20" i="7"/>
  <c r="J18" i="7"/>
  <c r="E18" i="7"/>
  <c r="F87" i="7" s="1"/>
  <c r="J17" i="7"/>
  <c r="J15" i="7"/>
  <c r="E15" i="7"/>
  <c r="F86" i="7" s="1"/>
  <c r="J14" i="7"/>
  <c r="J12" i="7"/>
  <c r="J52" i="7"/>
  <c r="E7" i="7"/>
  <c r="E48" i="7"/>
  <c r="J37" i="6"/>
  <c r="J36" i="6"/>
  <c r="AY60" i="1" s="1"/>
  <c r="J35" i="6"/>
  <c r="AX60" i="1" s="1"/>
  <c r="BI846" i="6"/>
  <c r="BH846" i="6"/>
  <c r="BG846" i="6"/>
  <c r="BF846" i="6"/>
  <c r="T846" i="6"/>
  <c r="T845" i="6" s="1"/>
  <c r="R846" i="6"/>
  <c r="R845" i="6" s="1"/>
  <c r="P846" i="6"/>
  <c r="P845" i="6" s="1"/>
  <c r="BI819" i="6"/>
  <c r="BH819" i="6"/>
  <c r="BG819" i="6"/>
  <c r="BF819" i="6"/>
  <c r="T819" i="6"/>
  <c r="R819" i="6"/>
  <c r="P819" i="6"/>
  <c r="BI817" i="6"/>
  <c r="BH817" i="6"/>
  <c r="BG817" i="6"/>
  <c r="BF817" i="6"/>
  <c r="T817" i="6"/>
  <c r="R817" i="6"/>
  <c r="P817" i="6"/>
  <c r="BI791" i="6"/>
  <c r="BH791" i="6"/>
  <c r="BG791" i="6"/>
  <c r="BF791" i="6"/>
  <c r="T791" i="6"/>
  <c r="R791" i="6"/>
  <c r="P791" i="6"/>
  <c r="BI765" i="6"/>
  <c r="BH765" i="6"/>
  <c r="BG765" i="6"/>
  <c r="BF765" i="6"/>
  <c r="T765" i="6"/>
  <c r="R765" i="6"/>
  <c r="P765" i="6"/>
  <c r="BI761" i="6"/>
  <c r="BH761" i="6"/>
  <c r="BG761" i="6"/>
  <c r="BF761" i="6"/>
  <c r="T761" i="6"/>
  <c r="R761" i="6"/>
  <c r="P761" i="6"/>
  <c r="BI758" i="6"/>
  <c r="BH758" i="6"/>
  <c r="BG758" i="6"/>
  <c r="BF758" i="6"/>
  <c r="T758" i="6"/>
  <c r="R758" i="6"/>
  <c r="P758" i="6"/>
  <c r="BI755" i="6"/>
  <c r="BH755" i="6"/>
  <c r="BG755" i="6"/>
  <c r="BF755" i="6"/>
  <c r="T755" i="6"/>
  <c r="R755" i="6"/>
  <c r="P755" i="6"/>
  <c r="BI753" i="6"/>
  <c r="BH753" i="6"/>
  <c r="BG753" i="6"/>
  <c r="BF753" i="6"/>
  <c r="T753" i="6"/>
  <c r="R753" i="6"/>
  <c r="P753" i="6"/>
  <c r="BI750" i="6"/>
  <c r="BH750" i="6"/>
  <c r="BG750" i="6"/>
  <c r="BF750" i="6"/>
  <c r="T750" i="6"/>
  <c r="R750" i="6"/>
  <c r="P750" i="6"/>
  <c r="BI747" i="6"/>
  <c r="BH747" i="6"/>
  <c r="BG747" i="6"/>
  <c r="BF747" i="6"/>
  <c r="T747" i="6"/>
  <c r="R747" i="6"/>
  <c r="P747" i="6"/>
  <c r="BI744" i="6"/>
  <c r="BH744" i="6"/>
  <c r="BG744" i="6"/>
  <c r="BF744" i="6"/>
  <c r="T744" i="6"/>
  <c r="R744" i="6"/>
  <c r="P744" i="6"/>
  <c r="BI741" i="6"/>
  <c r="BH741" i="6"/>
  <c r="BG741" i="6"/>
  <c r="BF741" i="6"/>
  <c r="T741" i="6"/>
  <c r="R741" i="6"/>
  <c r="P741" i="6"/>
  <c r="BI738" i="6"/>
  <c r="BH738" i="6"/>
  <c r="BG738" i="6"/>
  <c r="BF738" i="6"/>
  <c r="T738" i="6"/>
  <c r="R738" i="6"/>
  <c r="P738" i="6"/>
  <c r="BI735" i="6"/>
  <c r="BH735" i="6"/>
  <c r="BG735" i="6"/>
  <c r="BF735" i="6"/>
  <c r="T735" i="6"/>
  <c r="R735" i="6"/>
  <c r="P735" i="6"/>
  <c r="BI732" i="6"/>
  <c r="BH732" i="6"/>
  <c r="BG732" i="6"/>
  <c r="BF732" i="6"/>
  <c r="T732" i="6"/>
  <c r="R732" i="6"/>
  <c r="P732" i="6"/>
  <c r="BI729" i="6"/>
  <c r="BH729" i="6"/>
  <c r="BG729" i="6"/>
  <c r="BF729" i="6"/>
  <c r="T729" i="6"/>
  <c r="R729" i="6"/>
  <c r="P729" i="6"/>
  <c r="BI697" i="6"/>
  <c r="BH697" i="6"/>
  <c r="BG697" i="6"/>
  <c r="BF697" i="6"/>
  <c r="T697" i="6"/>
  <c r="R697" i="6"/>
  <c r="P697" i="6"/>
  <c r="BI665" i="6"/>
  <c r="BH665" i="6"/>
  <c r="BG665" i="6"/>
  <c r="BF665" i="6"/>
  <c r="T665" i="6"/>
  <c r="R665" i="6"/>
  <c r="P665" i="6"/>
  <c r="BI663" i="6"/>
  <c r="BH663" i="6"/>
  <c r="BG663" i="6"/>
  <c r="BF663" i="6"/>
  <c r="T663" i="6"/>
  <c r="R663" i="6"/>
  <c r="P663" i="6"/>
  <c r="BI631" i="6"/>
  <c r="BH631" i="6"/>
  <c r="BG631" i="6"/>
  <c r="BF631" i="6"/>
  <c r="T631" i="6"/>
  <c r="R631" i="6"/>
  <c r="P631" i="6"/>
  <c r="BI628" i="6"/>
  <c r="BH628" i="6"/>
  <c r="BG628" i="6"/>
  <c r="BF628" i="6"/>
  <c r="T628" i="6"/>
  <c r="R628" i="6"/>
  <c r="P628" i="6"/>
  <c r="BI624" i="6"/>
  <c r="BH624" i="6"/>
  <c r="BG624" i="6"/>
  <c r="BF624" i="6"/>
  <c r="T624" i="6"/>
  <c r="R624" i="6"/>
  <c r="P624" i="6"/>
  <c r="BI601" i="6"/>
  <c r="BH601" i="6"/>
  <c r="BG601" i="6"/>
  <c r="BF601" i="6"/>
  <c r="T601" i="6"/>
  <c r="R601" i="6"/>
  <c r="P601" i="6"/>
  <c r="BI578" i="6"/>
  <c r="BH578" i="6"/>
  <c r="BG578" i="6"/>
  <c r="BF578" i="6"/>
  <c r="T578" i="6"/>
  <c r="R578" i="6"/>
  <c r="P578" i="6"/>
  <c r="BI555" i="6"/>
  <c r="BH555" i="6"/>
  <c r="BG555" i="6"/>
  <c r="BF555" i="6"/>
  <c r="T555" i="6"/>
  <c r="R555" i="6"/>
  <c r="P555" i="6"/>
  <c r="BI552" i="6"/>
  <c r="BH552" i="6"/>
  <c r="BG552" i="6"/>
  <c r="BF552" i="6"/>
  <c r="T552" i="6"/>
  <c r="R552" i="6"/>
  <c r="P552" i="6"/>
  <c r="BI550" i="6"/>
  <c r="BH550" i="6"/>
  <c r="BG550" i="6"/>
  <c r="BF550" i="6"/>
  <c r="T550" i="6"/>
  <c r="R550" i="6"/>
  <c r="P550" i="6"/>
  <c r="BI548" i="6"/>
  <c r="BH548" i="6"/>
  <c r="BG548" i="6"/>
  <c r="BF548" i="6"/>
  <c r="T548" i="6"/>
  <c r="R548" i="6"/>
  <c r="P548" i="6"/>
  <c r="BI546" i="6"/>
  <c r="BH546" i="6"/>
  <c r="BG546" i="6"/>
  <c r="BF546" i="6"/>
  <c r="T546" i="6"/>
  <c r="R546" i="6"/>
  <c r="P546" i="6"/>
  <c r="BI543" i="6"/>
  <c r="BH543" i="6"/>
  <c r="BG543" i="6"/>
  <c r="BF543" i="6"/>
  <c r="T543" i="6"/>
  <c r="R543" i="6"/>
  <c r="P543" i="6"/>
  <c r="BI540" i="6"/>
  <c r="BH540" i="6"/>
  <c r="BG540" i="6"/>
  <c r="BF540" i="6"/>
  <c r="T540" i="6"/>
  <c r="R540" i="6"/>
  <c r="P540" i="6"/>
  <c r="BI517" i="6"/>
  <c r="BH517" i="6"/>
  <c r="BG517" i="6"/>
  <c r="BF517" i="6"/>
  <c r="T517" i="6"/>
  <c r="R517" i="6"/>
  <c r="P517" i="6"/>
  <c r="BI514" i="6"/>
  <c r="BH514" i="6"/>
  <c r="BG514" i="6"/>
  <c r="BF514" i="6"/>
  <c r="T514" i="6"/>
  <c r="R514" i="6"/>
  <c r="P514" i="6"/>
  <c r="BI491" i="6"/>
  <c r="BH491" i="6"/>
  <c r="BG491" i="6"/>
  <c r="BF491" i="6"/>
  <c r="T491" i="6"/>
  <c r="R491" i="6"/>
  <c r="P491" i="6"/>
  <c r="BI488" i="6"/>
  <c r="BH488" i="6"/>
  <c r="BG488" i="6"/>
  <c r="BF488" i="6"/>
  <c r="T488" i="6"/>
  <c r="R488" i="6"/>
  <c r="P488" i="6"/>
  <c r="BI487" i="6"/>
  <c r="BH487" i="6"/>
  <c r="BG487" i="6"/>
  <c r="BF487" i="6"/>
  <c r="T487" i="6"/>
  <c r="R487" i="6"/>
  <c r="P487" i="6"/>
  <c r="BI486" i="6"/>
  <c r="BH486" i="6"/>
  <c r="BG486" i="6"/>
  <c r="BF486" i="6"/>
  <c r="T486" i="6"/>
  <c r="R486" i="6"/>
  <c r="P486" i="6"/>
  <c r="BI483" i="6"/>
  <c r="BH483" i="6"/>
  <c r="BG483" i="6"/>
  <c r="BF483" i="6"/>
  <c r="T483" i="6"/>
  <c r="R483" i="6"/>
  <c r="P483" i="6"/>
  <c r="BI480" i="6"/>
  <c r="BH480" i="6"/>
  <c r="BG480" i="6"/>
  <c r="BF480" i="6"/>
  <c r="T480" i="6"/>
  <c r="R480" i="6"/>
  <c r="P480" i="6"/>
  <c r="BI457" i="6"/>
  <c r="BH457" i="6"/>
  <c r="BG457" i="6"/>
  <c r="BF457" i="6"/>
  <c r="T457" i="6"/>
  <c r="R457" i="6"/>
  <c r="P457" i="6"/>
  <c r="BI454" i="6"/>
  <c r="BH454" i="6"/>
  <c r="BG454" i="6"/>
  <c r="BF454" i="6"/>
  <c r="T454" i="6"/>
  <c r="R454" i="6"/>
  <c r="P454" i="6"/>
  <c r="BI452" i="6"/>
  <c r="BH452" i="6"/>
  <c r="BG452" i="6"/>
  <c r="BF452" i="6"/>
  <c r="T452" i="6"/>
  <c r="R452" i="6"/>
  <c r="P452" i="6"/>
  <c r="BI429" i="6"/>
  <c r="BH429" i="6"/>
  <c r="BG429" i="6"/>
  <c r="BF429" i="6"/>
  <c r="T429" i="6"/>
  <c r="R429" i="6"/>
  <c r="P429" i="6"/>
  <c r="BI406" i="6"/>
  <c r="BH406" i="6"/>
  <c r="BG406" i="6"/>
  <c r="BF406" i="6"/>
  <c r="T406" i="6"/>
  <c r="R406" i="6"/>
  <c r="P406" i="6"/>
  <c r="BI405" i="6"/>
  <c r="BH405" i="6"/>
  <c r="BG405" i="6"/>
  <c r="BF405" i="6"/>
  <c r="T405" i="6"/>
  <c r="R405" i="6"/>
  <c r="P405" i="6"/>
  <c r="BI383" i="6"/>
  <c r="BH383" i="6"/>
  <c r="BG383" i="6"/>
  <c r="BF383" i="6"/>
  <c r="T383" i="6"/>
  <c r="R383" i="6"/>
  <c r="P383" i="6"/>
  <c r="BI361" i="6"/>
  <c r="BH361" i="6"/>
  <c r="BG361" i="6"/>
  <c r="BF361" i="6"/>
  <c r="T361" i="6"/>
  <c r="R361" i="6"/>
  <c r="P361" i="6"/>
  <c r="BI359" i="6"/>
  <c r="BH359" i="6"/>
  <c r="BG359" i="6"/>
  <c r="BF359" i="6"/>
  <c r="T359" i="6"/>
  <c r="R359" i="6"/>
  <c r="P359" i="6"/>
  <c r="BI336" i="6"/>
  <c r="BH336" i="6"/>
  <c r="BG336" i="6"/>
  <c r="BF336" i="6"/>
  <c r="T336" i="6"/>
  <c r="R336" i="6"/>
  <c r="P336" i="6"/>
  <c r="BI313" i="6"/>
  <c r="BH313" i="6"/>
  <c r="BG313" i="6"/>
  <c r="BF313" i="6"/>
  <c r="T313" i="6"/>
  <c r="R313" i="6"/>
  <c r="P313" i="6"/>
  <c r="BI290" i="6"/>
  <c r="BH290" i="6"/>
  <c r="BG290" i="6"/>
  <c r="BF290" i="6"/>
  <c r="T290" i="6"/>
  <c r="R290" i="6"/>
  <c r="P290" i="6"/>
  <c r="BI275" i="6"/>
  <c r="BH275" i="6"/>
  <c r="BG275" i="6"/>
  <c r="BF275" i="6"/>
  <c r="T275" i="6"/>
  <c r="R275" i="6"/>
  <c r="P275" i="6"/>
  <c r="BI260" i="6"/>
  <c r="BH260" i="6"/>
  <c r="BG260" i="6"/>
  <c r="BF260" i="6"/>
  <c r="T260" i="6"/>
  <c r="R260" i="6"/>
  <c r="P260" i="6"/>
  <c r="BI258" i="6"/>
  <c r="BH258" i="6"/>
  <c r="BG258" i="6"/>
  <c r="BF258" i="6"/>
  <c r="T258" i="6"/>
  <c r="R258" i="6"/>
  <c r="P258" i="6"/>
  <c r="BI236" i="6"/>
  <c r="BH236" i="6"/>
  <c r="BG236" i="6"/>
  <c r="BF236" i="6"/>
  <c r="T236" i="6"/>
  <c r="R236" i="6"/>
  <c r="P236" i="6"/>
  <c r="BI233" i="6"/>
  <c r="BH233" i="6"/>
  <c r="BG233" i="6"/>
  <c r="BF233" i="6"/>
  <c r="T233" i="6"/>
  <c r="R233" i="6"/>
  <c r="P233" i="6"/>
  <c r="BI230" i="6"/>
  <c r="BH230" i="6"/>
  <c r="BG230" i="6"/>
  <c r="BF230" i="6"/>
  <c r="T230" i="6"/>
  <c r="R230" i="6"/>
  <c r="P230" i="6"/>
  <c r="BI227" i="6"/>
  <c r="BH227" i="6"/>
  <c r="BG227" i="6"/>
  <c r="BF227" i="6"/>
  <c r="T227" i="6"/>
  <c r="R227" i="6"/>
  <c r="P227" i="6"/>
  <c r="BI226" i="6"/>
  <c r="BH226" i="6"/>
  <c r="BG226" i="6"/>
  <c r="BF226" i="6"/>
  <c r="T226" i="6"/>
  <c r="R226" i="6"/>
  <c r="P226" i="6"/>
  <c r="BI224" i="6"/>
  <c r="BH224" i="6"/>
  <c r="BG224" i="6"/>
  <c r="BF224" i="6"/>
  <c r="T224" i="6"/>
  <c r="R224" i="6"/>
  <c r="P224" i="6"/>
  <c r="BI222" i="6"/>
  <c r="BH222" i="6"/>
  <c r="BG222" i="6"/>
  <c r="BF222" i="6"/>
  <c r="T222" i="6"/>
  <c r="R222" i="6"/>
  <c r="P222" i="6"/>
  <c r="BI199" i="6"/>
  <c r="BH199" i="6"/>
  <c r="BG199" i="6"/>
  <c r="BF199" i="6"/>
  <c r="T199" i="6"/>
  <c r="R199" i="6"/>
  <c r="P199" i="6"/>
  <c r="BI176" i="6"/>
  <c r="BH176" i="6"/>
  <c r="BG176" i="6"/>
  <c r="BF176" i="6"/>
  <c r="T176" i="6"/>
  <c r="R176" i="6"/>
  <c r="P176" i="6"/>
  <c r="BI172" i="6"/>
  <c r="BH172" i="6"/>
  <c r="BG172" i="6"/>
  <c r="BF172" i="6"/>
  <c r="T172" i="6"/>
  <c r="T171" i="6"/>
  <c r="R172" i="6"/>
  <c r="R171" i="6"/>
  <c r="P172" i="6"/>
  <c r="P171" i="6"/>
  <c r="BI169" i="6"/>
  <c r="BH169" i="6"/>
  <c r="BG169" i="6"/>
  <c r="BF169" i="6"/>
  <c r="T169" i="6"/>
  <c r="R169" i="6"/>
  <c r="P169" i="6"/>
  <c r="BI166" i="6"/>
  <c r="BH166" i="6"/>
  <c r="BG166" i="6"/>
  <c r="BF166" i="6"/>
  <c r="T166" i="6"/>
  <c r="R166" i="6"/>
  <c r="P166" i="6"/>
  <c r="BI164" i="6"/>
  <c r="BH164" i="6"/>
  <c r="BG164" i="6"/>
  <c r="BF164" i="6"/>
  <c r="T164" i="6"/>
  <c r="R164" i="6"/>
  <c r="P164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34" i="6"/>
  <c r="BH134" i="6"/>
  <c r="BG134" i="6"/>
  <c r="BF134" i="6"/>
  <c r="T134" i="6"/>
  <c r="R134" i="6"/>
  <c r="P134" i="6"/>
  <c r="BI131" i="6"/>
  <c r="BH131" i="6"/>
  <c r="BG131" i="6"/>
  <c r="BF131" i="6"/>
  <c r="T131" i="6"/>
  <c r="R131" i="6"/>
  <c r="P131" i="6"/>
  <c r="BI128" i="6"/>
  <c r="BH128" i="6"/>
  <c r="BG128" i="6"/>
  <c r="BF128" i="6"/>
  <c r="T128" i="6"/>
  <c r="T105" i="6"/>
  <c r="R128" i="6"/>
  <c r="P128" i="6"/>
  <c r="P105" i="6"/>
  <c r="BI106" i="6"/>
  <c r="BH106" i="6"/>
  <c r="BG106" i="6"/>
  <c r="BF106" i="6"/>
  <c r="T106" i="6"/>
  <c r="R106" i="6"/>
  <c r="R105" i="6" s="1"/>
  <c r="P106" i="6"/>
  <c r="BI100" i="6"/>
  <c r="BH100" i="6"/>
  <c r="BG100" i="6"/>
  <c r="BF100" i="6"/>
  <c r="T100" i="6"/>
  <c r="T99" i="6" s="1"/>
  <c r="R100" i="6"/>
  <c r="R99" i="6" s="1"/>
  <c r="P100" i="6"/>
  <c r="P99" i="6" s="1"/>
  <c r="F91" i="6"/>
  <c r="E89" i="6"/>
  <c r="F52" i="6"/>
  <c r="E50" i="6"/>
  <c r="J24" i="6"/>
  <c r="E24" i="6"/>
  <c r="J55" i="6"/>
  <c r="J23" i="6"/>
  <c r="J21" i="6"/>
  <c r="E21" i="6"/>
  <c r="J93" i="6"/>
  <c r="J20" i="6"/>
  <c r="J18" i="6"/>
  <c r="E18" i="6"/>
  <c r="F94" i="6"/>
  <c r="J17" i="6"/>
  <c r="J15" i="6"/>
  <c r="E15" i="6"/>
  <c r="F54" i="6"/>
  <c r="J14" i="6"/>
  <c r="J12" i="6"/>
  <c r="J91" i="6"/>
  <c r="E7" i="6"/>
  <c r="E48" i="6" s="1"/>
  <c r="J39" i="5"/>
  <c r="J38" i="5"/>
  <c r="AY59" i="1"/>
  <c r="J37" i="5"/>
  <c r="AX59" i="1"/>
  <c r="BI112" i="5"/>
  <c r="BH112" i="5"/>
  <c r="BG112" i="5"/>
  <c r="BF112" i="5"/>
  <c r="T112" i="5"/>
  <c r="T111" i="5"/>
  <c r="R112" i="5"/>
  <c r="R111" i="5" s="1"/>
  <c r="P112" i="5"/>
  <c r="P111" i="5"/>
  <c r="BI109" i="5"/>
  <c r="BH109" i="5"/>
  <c r="BG109" i="5"/>
  <c r="BF109" i="5"/>
  <c r="T109" i="5"/>
  <c r="R109" i="5"/>
  <c r="P109" i="5"/>
  <c r="BI108" i="5"/>
  <c r="BH108" i="5"/>
  <c r="BG108" i="5"/>
  <c r="BF108" i="5"/>
  <c r="T108" i="5"/>
  <c r="R108" i="5"/>
  <c r="P108" i="5"/>
  <c r="BI105" i="5"/>
  <c r="BH105" i="5"/>
  <c r="BG105" i="5"/>
  <c r="BF105" i="5"/>
  <c r="T105" i="5"/>
  <c r="R105" i="5"/>
  <c r="P105" i="5"/>
  <c r="BI102" i="5"/>
  <c r="BH102" i="5"/>
  <c r="BG102" i="5"/>
  <c r="BF102" i="5"/>
  <c r="T102" i="5"/>
  <c r="R102" i="5"/>
  <c r="P102" i="5"/>
  <c r="BI99" i="5"/>
  <c r="BH99" i="5"/>
  <c r="BG99" i="5"/>
  <c r="BF99" i="5"/>
  <c r="T99" i="5"/>
  <c r="R99" i="5"/>
  <c r="P99" i="5"/>
  <c r="BI96" i="5"/>
  <c r="BH96" i="5"/>
  <c r="BG96" i="5"/>
  <c r="BF96" i="5"/>
  <c r="T96" i="5"/>
  <c r="R96" i="5"/>
  <c r="P96" i="5"/>
  <c r="BI94" i="5"/>
  <c r="BH94" i="5"/>
  <c r="BG94" i="5"/>
  <c r="BF94" i="5"/>
  <c r="T94" i="5"/>
  <c r="R94" i="5"/>
  <c r="P94" i="5"/>
  <c r="BI92" i="5"/>
  <c r="BH92" i="5"/>
  <c r="BG92" i="5"/>
  <c r="BF92" i="5"/>
  <c r="T92" i="5"/>
  <c r="R92" i="5"/>
  <c r="P92" i="5"/>
  <c r="F83" i="5"/>
  <c r="E81" i="5"/>
  <c r="F56" i="5"/>
  <c r="E54" i="5"/>
  <c r="J26" i="5"/>
  <c r="E26" i="5"/>
  <c r="J86" i="5" s="1"/>
  <c r="J25" i="5"/>
  <c r="J23" i="5"/>
  <c r="E23" i="5"/>
  <c r="J58" i="5" s="1"/>
  <c r="J22" i="5"/>
  <c r="J20" i="5"/>
  <c r="E20" i="5"/>
  <c r="F86" i="5" s="1"/>
  <c r="J19" i="5"/>
  <c r="J17" i="5"/>
  <c r="E17" i="5"/>
  <c r="F85" i="5" s="1"/>
  <c r="J16" i="5"/>
  <c r="J14" i="5"/>
  <c r="J83" i="5" s="1"/>
  <c r="E7" i="5"/>
  <c r="E50" i="5"/>
  <c r="J39" i="4"/>
  <c r="J38" i="4"/>
  <c r="AY58" i="1" s="1"/>
  <c r="J37" i="4"/>
  <c r="AX58" i="1" s="1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T130" i="4" s="1"/>
  <c r="T129" i="4" s="1"/>
  <c r="R131" i="4"/>
  <c r="R130" i="4"/>
  <c r="R129" i="4" s="1"/>
  <c r="P131" i="4"/>
  <c r="P130" i="4" s="1"/>
  <c r="P129" i="4" s="1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BI118" i="4"/>
  <c r="BH118" i="4"/>
  <c r="BG118" i="4"/>
  <c r="BF118" i="4"/>
  <c r="T118" i="4"/>
  <c r="R118" i="4"/>
  <c r="P118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14" i="4"/>
  <c r="BH114" i="4"/>
  <c r="BG114" i="4"/>
  <c r="BF114" i="4"/>
  <c r="T114" i="4"/>
  <c r="R114" i="4"/>
  <c r="P114" i="4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5" i="4"/>
  <c r="BH95" i="4"/>
  <c r="BG95" i="4"/>
  <c r="BF95" i="4"/>
  <c r="T95" i="4"/>
  <c r="R95" i="4"/>
  <c r="P95" i="4"/>
  <c r="J89" i="4"/>
  <c r="J88" i="4"/>
  <c r="F88" i="4"/>
  <c r="F86" i="4"/>
  <c r="E84" i="4"/>
  <c r="J59" i="4"/>
  <c r="J58" i="4"/>
  <c r="F58" i="4"/>
  <c r="F56" i="4"/>
  <c r="E54" i="4"/>
  <c r="J20" i="4"/>
  <c r="E20" i="4"/>
  <c r="F59" i="4"/>
  <c r="J19" i="4"/>
  <c r="J14" i="4"/>
  <c r="J86" i="4" s="1"/>
  <c r="E7" i="4"/>
  <c r="E80" i="4" s="1"/>
  <c r="J39" i="3"/>
  <c r="J38" i="3"/>
  <c r="AY57" i="1"/>
  <c r="J37" i="3"/>
  <c r="AX57" i="1" s="1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10" i="3"/>
  <c r="BH110" i="3"/>
  <c r="BG110" i="3"/>
  <c r="BF110" i="3"/>
  <c r="T110" i="3"/>
  <c r="R110" i="3"/>
  <c r="P110" i="3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J87" i="3"/>
  <c r="J86" i="3"/>
  <c r="F86" i="3"/>
  <c r="F84" i="3"/>
  <c r="E82" i="3"/>
  <c r="J59" i="3"/>
  <c r="J58" i="3"/>
  <c r="F58" i="3"/>
  <c r="F56" i="3"/>
  <c r="E54" i="3"/>
  <c r="J20" i="3"/>
  <c r="E20" i="3"/>
  <c r="F87" i="3"/>
  <c r="J19" i="3"/>
  <c r="J14" i="3"/>
  <c r="J84" i="3" s="1"/>
  <c r="E7" i="3"/>
  <c r="E78" i="3" s="1"/>
  <c r="J37" i="2"/>
  <c r="J36" i="2"/>
  <c r="AY55" i="1"/>
  <c r="J35" i="2"/>
  <c r="AX55" i="1" s="1"/>
  <c r="BI196" i="2"/>
  <c r="BH196" i="2"/>
  <c r="BG196" i="2"/>
  <c r="BF196" i="2"/>
  <c r="T196" i="2"/>
  <c r="T189" i="2"/>
  <c r="R196" i="2"/>
  <c r="P196" i="2"/>
  <c r="P189" i="2"/>
  <c r="BI190" i="2"/>
  <c r="BH190" i="2"/>
  <c r="BG190" i="2"/>
  <c r="BF190" i="2"/>
  <c r="T190" i="2"/>
  <c r="R190" i="2"/>
  <c r="R189" i="2" s="1"/>
  <c r="P190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BI89" i="2"/>
  <c r="BH89" i="2"/>
  <c r="BG89" i="2"/>
  <c r="BF89" i="2"/>
  <c r="T89" i="2"/>
  <c r="R89" i="2"/>
  <c r="P89" i="2"/>
  <c r="F80" i="2"/>
  <c r="E78" i="2"/>
  <c r="F52" i="2"/>
  <c r="E50" i="2"/>
  <c r="J24" i="2"/>
  <c r="E24" i="2"/>
  <c r="J83" i="2" s="1"/>
  <c r="J23" i="2"/>
  <c r="J21" i="2"/>
  <c r="E21" i="2"/>
  <c r="J82" i="2" s="1"/>
  <c r="J20" i="2"/>
  <c r="J18" i="2"/>
  <c r="E18" i="2"/>
  <c r="F55" i="2" s="1"/>
  <c r="J17" i="2"/>
  <c r="J15" i="2"/>
  <c r="E15" i="2"/>
  <c r="F82" i="2" s="1"/>
  <c r="J14" i="2"/>
  <c r="J12" i="2"/>
  <c r="J52" i="2"/>
  <c r="E7" i="2"/>
  <c r="E76" i="2"/>
  <c r="L50" i="1"/>
  <c r="AM50" i="1"/>
  <c r="AM49" i="1"/>
  <c r="L49" i="1"/>
  <c r="AM47" i="1"/>
  <c r="L47" i="1"/>
  <c r="L45" i="1"/>
  <c r="L44" i="1"/>
  <c r="J183" i="2"/>
  <c r="J177" i="2"/>
  <c r="BK165" i="2"/>
  <c r="BK154" i="2"/>
  <c r="BK145" i="2"/>
  <c r="J131" i="2"/>
  <c r="BK98" i="2"/>
  <c r="BK190" i="2"/>
  <c r="J190" i="2"/>
  <c r="BK179" i="2"/>
  <c r="J163" i="2"/>
  <c r="BK142" i="2"/>
  <c r="BK125" i="2"/>
  <c r="BK110" i="2"/>
  <c r="J110" i="2"/>
  <c r="BK101" i="2"/>
  <c r="AS63" i="1"/>
  <c r="BK136" i="3"/>
  <c r="BK126" i="3"/>
  <c r="J120" i="3"/>
  <c r="BK116" i="3"/>
  <c r="J92" i="3"/>
  <c r="J180" i="3"/>
  <c r="J176" i="3"/>
  <c r="BK170" i="3"/>
  <c r="BK160" i="3"/>
  <c r="BK152" i="3"/>
  <c r="J146" i="3"/>
  <c r="J138" i="3"/>
  <c r="J132" i="3"/>
  <c r="J110" i="3"/>
  <c r="J99" i="3"/>
  <c r="J186" i="3"/>
  <c r="J179" i="3"/>
  <c r="BK171" i="3"/>
  <c r="J162" i="3"/>
  <c r="BK130" i="3"/>
  <c r="BK122" i="3"/>
  <c r="J112" i="3"/>
  <c r="BK99" i="3"/>
  <c r="BK127" i="4"/>
  <c r="BK117" i="4"/>
  <c r="BK105" i="4"/>
  <c r="BK131" i="4"/>
  <c r="J107" i="4"/>
  <c r="J125" i="4"/>
  <c r="BK118" i="4"/>
  <c r="BK107" i="4"/>
  <c r="BK136" i="4"/>
  <c r="J114" i="4"/>
  <c r="BK92" i="5"/>
  <c r="BK102" i="5"/>
  <c r="BK109" i="5"/>
  <c r="BK99" i="5"/>
  <c r="BK755" i="6"/>
  <c r="J628" i="6"/>
  <c r="J548" i="6"/>
  <c r="J452" i="6"/>
  <c r="BK359" i="6"/>
  <c r="BK227" i="6"/>
  <c r="J222" i="6"/>
  <c r="BK164" i="6"/>
  <c r="J729" i="6"/>
  <c r="BK555" i="6"/>
  <c r="BK488" i="6"/>
  <c r="J457" i="6"/>
  <c r="BK383" i="6"/>
  <c r="BK233" i="6"/>
  <c r="J128" i="6"/>
  <c r="J846" i="6"/>
  <c r="J817" i="6"/>
  <c r="BK761" i="6"/>
  <c r="J744" i="6"/>
  <c r="J631" i="6"/>
  <c r="BK550" i="6"/>
  <c r="J517" i="6"/>
  <c r="BK405" i="6"/>
  <c r="J313" i="6"/>
  <c r="J227" i="6"/>
  <c r="BK169" i="6"/>
  <c r="J131" i="6"/>
  <c r="J758" i="6"/>
  <c r="BK741" i="6"/>
  <c r="BK631" i="6"/>
  <c r="BK543" i="6"/>
  <c r="BK457" i="6"/>
  <c r="BK290" i="6"/>
  <c r="J224" i="6"/>
  <c r="BK161" i="6"/>
  <c r="BK128" i="6"/>
  <c r="J196" i="7"/>
  <c r="J167" i="7"/>
  <c r="J142" i="7"/>
  <c r="BK120" i="7"/>
  <c r="J93" i="7"/>
  <c r="BK180" i="7"/>
  <c r="J152" i="7"/>
  <c r="J120" i="7"/>
  <c r="BK101" i="7"/>
  <c r="J216" i="7"/>
  <c r="J177" i="7"/>
  <c r="J128" i="7"/>
  <c r="J208" i="7"/>
  <c r="J158" i="7"/>
  <c r="BK130" i="7"/>
  <c r="J103" i="7"/>
  <c r="J97" i="8"/>
  <c r="J116" i="8"/>
  <c r="J132" i="8"/>
  <c r="J105" i="8"/>
  <c r="J123" i="8"/>
  <c r="BK99" i="8"/>
  <c r="J173" i="9"/>
  <c r="BK130" i="9"/>
  <c r="J112" i="9"/>
  <c r="BK151" i="9"/>
  <c r="BK136" i="9"/>
  <c r="BK104" i="9"/>
  <c r="BK159" i="9"/>
  <c r="BK112" i="9"/>
  <c r="J104" i="9"/>
  <c r="J187" i="9"/>
  <c r="BK162" i="9"/>
  <c r="J159" i="9"/>
  <c r="BK153" i="9"/>
  <c r="J151" i="9"/>
  <c r="BK143" i="9"/>
  <c r="J134" i="9"/>
  <c r="J130" i="9"/>
  <c r="J100" i="9"/>
  <c r="J141" i="10"/>
  <c r="BK138" i="10"/>
  <c r="J135" i="10"/>
  <c r="J132" i="10"/>
  <c r="J123" i="10"/>
  <c r="BK117" i="10"/>
  <c r="J138" i="10"/>
  <c r="J120" i="10"/>
  <c r="BK107" i="10"/>
  <c r="J110" i="10"/>
  <c r="J121" i="11"/>
  <c r="J106" i="11"/>
  <c r="J140" i="11"/>
  <c r="BK111" i="11"/>
  <c r="J134" i="11"/>
  <c r="BK102" i="11"/>
  <c r="BK124" i="11"/>
  <c r="BK138" i="12"/>
  <c r="J98" i="12"/>
  <c r="J119" i="12"/>
  <c r="BK132" i="12"/>
  <c r="J109" i="12"/>
  <c r="J144" i="12"/>
  <c r="BK125" i="12"/>
  <c r="BK109" i="12"/>
  <c r="BK108" i="13"/>
  <c r="J95" i="13"/>
  <c r="J105" i="13"/>
  <c r="J114" i="13"/>
  <c r="BK92" i="13"/>
  <c r="BK138" i="14"/>
  <c r="BK119" i="14"/>
  <c r="BK109" i="14"/>
  <c r="J152" i="14"/>
  <c r="BK113" i="14"/>
  <c r="J154" i="14"/>
  <c r="BK125" i="14"/>
  <c r="BK107" i="14"/>
  <c r="J157" i="14"/>
  <c r="J143" i="14"/>
  <c r="BK133" i="14"/>
  <c r="BK111" i="14"/>
  <c r="J177" i="15"/>
  <c r="J142" i="15"/>
  <c r="BK126" i="15"/>
  <c r="BK122" i="15"/>
  <c r="BK172" i="15"/>
  <c r="J157" i="15"/>
  <c r="J140" i="15"/>
  <c r="J116" i="15"/>
  <c r="J110" i="15"/>
  <c r="J188" i="15"/>
  <c r="J162" i="15"/>
  <c r="J120" i="15"/>
  <c r="BK108" i="15"/>
  <c r="J202" i="16"/>
  <c r="J182" i="16"/>
  <c r="J145" i="16"/>
  <c r="BK125" i="16"/>
  <c r="J109" i="16"/>
  <c r="J120" i="16"/>
  <c r="J101" i="16"/>
  <c r="J175" i="16"/>
  <c r="BK142" i="16"/>
  <c r="J122" i="16"/>
  <c r="BK204" i="16"/>
  <c r="J142" i="16"/>
  <c r="BK116" i="16"/>
  <c r="J160" i="17"/>
  <c r="BK102" i="17"/>
  <c r="BK186" i="17"/>
  <c r="J157" i="17"/>
  <c r="J121" i="17"/>
  <c r="J102" i="17"/>
  <c r="BK178" i="17"/>
  <c r="BK163" i="17"/>
  <c r="BK97" i="17"/>
  <c r="J197" i="17"/>
  <c r="J178" i="17"/>
  <c r="BK160" i="17"/>
  <c r="J112" i="17"/>
  <c r="J99" i="17"/>
  <c r="J137" i="18"/>
  <c r="J103" i="18"/>
  <c r="J217" i="18"/>
  <c r="J161" i="18"/>
  <c r="BK137" i="18"/>
  <c r="J117" i="18"/>
  <c r="J95" i="18"/>
  <c r="J110" i="18"/>
  <c r="J99" i="18"/>
  <c r="BK192" i="19"/>
  <c r="BK151" i="19"/>
  <c r="J134" i="19"/>
  <c r="J100" i="19"/>
  <c r="BK110" i="19"/>
  <c r="BK184" i="19"/>
  <c r="BK122" i="19"/>
  <c r="BK100" i="19"/>
  <c r="J178" i="19"/>
  <c r="BK145" i="19"/>
  <c r="BK105" i="19"/>
  <c r="BK173" i="20"/>
  <c r="J131" i="20"/>
  <c r="J173" i="20"/>
  <c r="J154" i="20"/>
  <c r="J118" i="20"/>
  <c r="BK178" i="20"/>
  <c r="BK165" i="20"/>
  <c r="BK125" i="20"/>
  <c r="J94" i="20"/>
  <c r="BK144" i="20"/>
  <c r="BK120" i="20"/>
  <c r="J99" i="20"/>
  <c r="J119" i="21"/>
  <c r="BK95" i="21"/>
  <c r="BK167" i="21"/>
  <c r="J148" i="21"/>
  <c r="BK125" i="21"/>
  <c r="BK160" i="21"/>
  <c r="J116" i="21"/>
  <c r="BK110" i="21"/>
  <c r="J100" i="21"/>
  <c r="J172" i="21"/>
  <c r="J135" i="21"/>
  <c r="BK168" i="22"/>
  <c r="J155" i="22"/>
  <c r="J130" i="22"/>
  <c r="BK97" i="22"/>
  <c r="J173" i="22"/>
  <c r="BK135" i="22"/>
  <c r="BK165" i="22"/>
  <c r="J151" i="22"/>
  <c r="J119" i="22"/>
  <c r="J100" i="22"/>
  <c r="BK218" i="23"/>
  <c r="J164" i="23"/>
  <c r="J145" i="23"/>
  <c r="BK132" i="23"/>
  <c r="J103" i="23"/>
  <c r="BK170" i="23"/>
  <c r="BK127" i="23"/>
  <c r="BK115" i="23"/>
  <c r="BK98" i="23"/>
  <c r="J185" i="23"/>
  <c r="J150" i="23"/>
  <c r="J113" i="23"/>
  <c r="J227" i="23"/>
  <c r="J190" i="23"/>
  <c r="BK155" i="23"/>
  <c r="J231" i="24"/>
  <c r="BK172" i="24"/>
  <c r="BK165" i="24"/>
  <c r="J140" i="24"/>
  <c r="J114" i="24"/>
  <c r="J102" i="24"/>
  <c r="J193" i="24"/>
  <c r="J181" i="24"/>
  <c r="BK157" i="24"/>
  <c r="J119" i="24"/>
  <c r="BK99" i="24"/>
  <c r="BK231" i="24"/>
  <c r="BK181" i="24"/>
  <c r="J123" i="24"/>
  <c r="BK114" i="24"/>
  <c r="BK214" i="24"/>
  <c r="BK175" i="24"/>
  <c r="BK140" i="24"/>
  <c r="J106" i="24"/>
  <c r="J130" i="25"/>
  <c r="J94" i="25"/>
  <c r="J125" i="25"/>
  <c r="J160" i="25"/>
  <c r="J120" i="25"/>
  <c r="BK108" i="25"/>
  <c r="BK127" i="25"/>
  <c r="BK95" i="26"/>
  <c r="BK90" i="26"/>
  <c r="BK87" i="26"/>
  <c r="BK185" i="2"/>
  <c r="BK175" i="2"/>
  <c r="BK163" i="2"/>
  <c r="BK152" i="2"/>
  <c r="J142" i="2"/>
  <c r="BK127" i="2"/>
  <c r="J101" i="2"/>
  <c r="BK181" i="2"/>
  <c r="J175" i="2"/>
  <c r="J173" i="2"/>
  <c r="BK171" i="2"/>
  <c r="J169" i="2"/>
  <c r="J167" i="2"/>
  <c r="J165" i="2"/>
  <c r="BK156" i="2"/>
  <c r="J150" i="2"/>
  <c r="BK148" i="2"/>
  <c r="J145" i="2"/>
  <c r="BK135" i="2"/>
  <c r="J133" i="2"/>
  <c r="BK129" i="2"/>
  <c r="J125" i="2"/>
  <c r="J123" i="2"/>
  <c r="BK121" i="2"/>
  <c r="BK118" i="2"/>
  <c r="J116" i="2"/>
  <c r="J114" i="2"/>
  <c r="BK105" i="2"/>
  <c r="J103" i="2"/>
  <c r="BK93" i="2"/>
  <c r="BK91" i="2"/>
  <c r="BK89" i="2"/>
  <c r="AS56" i="1"/>
  <c r="BK183" i="2"/>
  <c r="BK167" i="2"/>
  <c r="J156" i="2"/>
  <c r="BK131" i="2"/>
  <c r="J121" i="2"/>
  <c r="J99" i="2"/>
  <c r="J118" i="2"/>
  <c r="BK103" i="2"/>
  <c r="J97" i="2"/>
  <c r="J181" i="3"/>
  <c r="BK176" i="3"/>
  <c r="J173" i="3"/>
  <c r="J164" i="3"/>
  <c r="BK158" i="3"/>
  <c r="J152" i="3"/>
  <c r="BK146" i="3"/>
  <c r="J130" i="3"/>
  <c r="BK123" i="3"/>
  <c r="BK119" i="3"/>
  <c r="J114" i="3"/>
  <c r="J96" i="3"/>
  <c r="J182" i="3"/>
  <c r="J175" i="3"/>
  <c r="BK164" i="3"/>
  <c r="J154" i="3"/>
  <c r="J148" i="3"/>
  <c r="J142" i="3"/>
  <c r="J134" i="3"/>
  <c r="BK120" i="3"/>
  <c r="BK112" i="3"/>
  <c r="BK103" i="3"/>
  <c r="J94" i="3"/>
  <c r="BK184" i="3"/>
  <c r="BK178" i="3"/>
  <c r="J166" i="3"/>
  <c r="BK138" i="3"/>
  <c r="J124" i="3"/>
  <c r="BK114" i="3"/>
  <c r="BK101" i="3"/>
  <c r="BK134" i="4"/>
  <c r="BK110" i="4"/>
  <c r="J97" i="4"/>
  <c r="J127" i="4"/>
  <c r="BK95" i="4"/>
  <c r="J119" i="4"/>
  <c r="J112" i="4"/>
  <c r="J131" i="4"/>
  <c r="BK97" i="4"/>
  <c r="BK108" i="5"/>
  <c r="J92" i="5"/>
  <c r="J108" i="5"/>
  <c r="J96" i="5"/>
  <c r="BK735" i="6"/>
  <c r="J550" i="6"/>
  <c r="BK517" i="6"/>
  <c r="BK406" i="6"/>
  <c r="J290" i="6"/>
  <c r="BK224" i="6"/>
  <c r="BK157" i="6"/>
  <c r="J100" i="6"/>
  <c r="BK744" i="6"/>
  <c r="J735" i="6"/>
  <c r="BK601" i="6"/>
  <c r="BK514" i="6"/>
  <c r="J486" i="6"/>
  <c r="BK452" i="6"/>
  <c r="BK260" i="6"/>
  <c r="BK222" i="6"/>
  <c r="BK846" i="6"/>
  <c r="BK817" i="6"/>
  <c r="J791" i="6"/>
  <c r="BK758" i="6"/>
  <c r="BK697" i="6"/>
  <c r="BK624" i="6"/>
  <c r="J546" i="6"/>
  <c r="BK491" i="6"/>
  <c r="J383" i="6"/>
  <c r="J275" i="6"/>
  <c r="BK176" i="6"/>
  <c r="J161" i="6"/>
  <c r="J761" i="6"/>
  <c r="BK747" i="6"/>
  <c r="BK729" i="6"/>
  <c r="J555" i="6"/>
  <c r="BK540" i="6"/>
  <c r="BK480" i="6"/>
  <c r="BK361" i="6"/>
  <c r="J260" i="6"/>
  <c r="BK199" i="6"/>
  <c r="BK166" i="6"/>
  <c r="BK131" i="6"/>
  <c r="BK170" i="7"/>
  <c r="BK145" i="7"/>
  <c r="J116" i="7"/>
  <c r="BK208" i="7"/>
  <c r="BK177" i="7"/>
  <c r="J113" i="7"/>
  <c r="BK93" i="7"/>
  <c r="BK188" i="7"/>
  <c r="J130" i="7"/>
  <c r="BK103" i="7"/>
  <c r="J180" i="7"/>
  <c r="BK142" i="7"/>
  <c r="J110" i="7"/>
  <c r="BK119" i="8"/>
  <c r="BK90" i="8"/>
  <c r="BK113" i="8"/>
  <c r="BK130" i="8"/>
  <c r="J94" i="8"/>
  <c r="J119" i="8"/>
  <c r="BK105" i="8"/>
  <c r="BK94" i="8"/>
  <c r="BK140" i="9"/>
  <c r="J117" i="9"/>
  <c r="BK179" i="9"/>
  <c r="J162" i="9"/>
  <c r="J138" i="9"/>
  <c r="J122" i="9"/>
  <c r="BK173" i="9"/>
  <c r="BK138" i="9"/>
  <c r="J124" i="9"/>
  <c r="BK130" i="10"/>
  <c r="BK126" i="10"/>
  <c r="J101" i="10"/>
  <c r="BK135" i="10"/>
  <c r="J117" i="10"/>
  <c r="BK101" i="10"/>
  <c r="J113" i="10"/>
  <c r="J105" i="10"/>
  <c r="J118" i="11"/>
  <c r="BK98" i="11"/>
  <c r="BK114" i="11"/>
  <c r="BK108" i="11"/>
  <c r="J131" i="11"/>
  <c r="J143" i="11"/>
  <c r="BK121" i="11"/>
  <c r="BK106" i="11"/>
  <c r="BK103" i="12"/>
  <c r="J125" i="12"/>
  <c r="BK141" i="12"/>
  <c r="J107" i="12"/>
  <c r="J141" i="12"/>
  <c r="J122" i="12"/>
  <c r="BK107" i="12"/>
  <c r="BK102" i="13"/>
  <c r="BK114" i="13"/>
  <c r="J92" i="13"/>
  <c r="J108" i="13"/>
  <c r="BK95" i="13"/>
  <c r="BK148" i="14"/>
  <c r="BK130" i="14"/>
  <c r="J113" i="14"/>
  <c r="J148" i="14"/>
  <c r="BK162" i="14"/>
  <c r="BK136" i="14"/>
  <c r="J109" i="14"/>
  <c r="J150" i="14"/>
  <c r="J136" i="14"/>
  <c r="J125" i="14"/>
  <c r="J107" i="14"/>
  <c r="J172" i="15"/>
  <c r="BK150" i="15"/>
  <c r="J134" i="15"/>
  <c r="BK120" i="15"/>
  <c r="BK188" i="15"/>
  <c r="BK131" i="15"/>
  <c r="J145" i="15"/>
  <c r="J108" i="15"/>
  <c r="J98" i="15"/>
  <c r="J167" i="15"/>
  <c r="BK145" i="15"/>
  <c r="BK137" i="15"/>
  <c r="BK128" i="15"/>
  <c r="J185" i="16"/>
  <c r="J158" i="16"/>
  <c r="J132" i="16"/>
  <c r="J211" i="16"/>
  <c r="BK150" i="16"/>
  <c r="BK128" i="16"/>
  <c r="BK185" i="16"/>
  <c r="BK135" i="16"/>
  <c r="J128" i="16"/>
  <c r="BK211" i="16"/>
  <c r="J168" i="16"/>
  <c r="J150" i="16"/>
  <c r="BK191" i="17"/>
  <c r="J169" i="17"/>
  <c r="J145" i="17"/>
  <c r="BK130" i="17"/>
  <c r="BK117" i="17"/>
  <c r="BK99" i="17"/>
  <c r="BK207" i="17"/>
  <c r="J108" i="17"/>
  <c r="J181" i="17"/>
  <c r="BK166" i="17"/>
  <c r="J130" i="17"/>
  <c r="J119" i="17"/>
  <c r="J106" i="17"/>
  <c r="J166" i="17"/>
  <c r="J151" i="17"/>
  <c r="BK110" i="17"/>
  <c r="BK217" i="18"/>
  <c r="BK187" i="18"/>
  <c r="BK150" i="18"/>
  <c r="J124" i="18"/>
  <c r="BK190" i="18"/>
  <c r="J155" i="18"/>
  <c r="J134" i="18"/>
  <c r="BK110" i="18"/>
  <c r="J150" i="18"/>
  <c r="BK134" i="18"/>
  <c r="BK124" i="18"/>
  <c r="BK178" i="19"/>
  <c r="BK139" i="19"/>
  <c r="J127" i="19"/>
  <c r="BK199" i="19"/>
  <c r="BK162" i="19"/>
  <c r="J151" i="19"/>
  <c r="BK172" i="19"/>
  <c r="J110" i="19"/>
  <c r="J184" i="19"/>
  <c r="J162" i="19"/>
  <c r="BK134" i="19"/>
  <c r="J122" i="19"/>
  <c r="J139" i="20"/>
  <c r="BK183" i="20"/>
  <c r="BK159" i="20"/>
  <c r="J120" i="20"/>
  <c r="BK96" i="20"/>
  <c r="J183" i="20"/>
  <c r="J96" i="20"/>
  <c r="BK149" i="20"/>
  <c r="J125" i="20"/>
  <c r="J108" i="20"/>
  <c r="J178" i="21"/>
  <c r="BK145" i="21"/>
  <c r="J113" i="21"/>
  <c r="BK151" i="21"/>
  <c r="BK135" i="21"/>
  <c r="BK104" i="21"/>
  <c r="J155" i="21"/>
  <c r="J130" i="21"/>
  <c r="BK113" i="21"/>
  <c r="J95" i="21"/>
  <c r="BK148" i="21"/>
  <c r="BK122" i="21"/>
  <c r="BK155" i="22"/>
  <c r="J104" i="22"/>
  <c r="BK179" i="22"/>
  <c r="BK110" i="22"/>
  <c r="J168" i="22"/>
  <c r="BK145" i="22"/>
  <c r="BK130" i="22"/>
  <c r="J113" i="22"/>
  <c r="BK173" i="22"/>
  <c r="BK125" i="22"/>
  <c r="BK113" i="22"/>
  <c r="BK104" i="22"/>
  <c r="BK242" i="23"/>
  <c r="BK167" i="23"/>
  <c r="BK150" i="23"/>
  <c r="J137" i="23"/>
  <c r="J109" i="23"/>
  <c r="BK252" i="23"/>
  <c r="J209" i="23"/>
  <c r="J175" i="23"/>
  <c r="BK145" i="23"/>
  <c r="J118" i="23"/>
  <c r="J233" i="23"/>
  <c r="J218" i="23"/>
  <c r="BK205" i="23"/>
  <c r="J180" i="23"/>
  <c r="J132" i="23"/>
  <c r="J115" i="23"/>
  <c r="J98" i="23"/>
  <c r="BK161" i="23"/>
  <c r="BK137" i="23"/>
  <c r="BK109" i="23"/>
  <c r="BK178" i="24"/>
  <c r="J167" i="24"/>
  <c r="J147" i="24"/>
  <c r="BK108" i="24"/>
  <c r="BK251" i="24"/>
  <c r="J214" i="24"/>
  <c r="BK184" i="24"/>
  <c r="J160" i="24"/>
  <c r="J121" i="24"/>
  <c r="BK170" i="24"/>
  <c r="BK160" i="24"/>
  <c r="BK121" i="24"/>
  <c r="BK112" i="24"/>
  <c r="J187" i="24"/>
  <c r="BK150" i="24"/>
  <c r="J97" i="24"/>
  <c r="BK148" i="25"/>
  <c r="J113" i="25"/>
  <c r="BK160" i="25"/>
  <c r="J108" i="25"/>
  <c r="BK151" i="25"/>
  <c r="J99" i="25"/>
  <c r="BK130" i="25"/>
  <c r="J99" i="26"/>
  <c r="J90" i="26"/>
  <c r="J95" i="26"/>
  <c r="J87" i="26"/>
  <c r="J196" i="2"/>
  <c r="J179" i="2"/>
  <c r="J171" i="2"/>
  <c r="J161" i="2"/>
  <c r="BK150" i="2"/>
  <c r="J135" i="2"/>
  <c r="BK123" i="2"/>
  <c r="J89" i="2"/>
  <c r="BK187" i="2"/>
  <c r="J187" i="2"/>
  <c r="BK177" i="2"/>
  <c r="BK159" i="2"/>
  <c r="J152" i="2"/>
  <c r="J127" i="2"/>
  <c r="BK114" i="2"/>
  <c r="J105" i="2"/>
  <c r="J112" i="2"/>
  <c r="J98" i="2"/>
  <c r="J91" i="2"/>
  <c r="BK180" i="3"/>
  <c r="BK177" i="3"/>
  <c r="J174" i="3"/>
  <c r="J172" i="3"/>
  <c r="BK162" i="3"/>
  <c r="BK156" i="3"/>
  <c r="BK148" i="3"/>
  <c r="BK142" i="3"/>
  <c r="BK132" i="3"/>
  <c r="J122" i="3"/>
  <c r="J117" i="3"/>
  <c r="J103" i="3"/>
  <c r="BK186" i="3"/>
  <c r="BK179" i="3"/>
  <c r="BK173" i="3"/>
  <c r="J171" i="3"/>
  <c r="J158" i="3"/>
  <c r="BK150" i="3"/>
  <c r="BK144" i="3"/>
  <c r="J136" i="3"/>
  <c r="J119" i="3"/>
  <c r="BK106" i="3"/>
  <c r="BK96" i="3"/>
  <c r="BK182" i="3"/>
  <c r="BK174" i="3"/>
  <c r="J169" i="3"/>
  <c r="J128" i="3"/>
  <c r="J123" i="3"/>
  <c r="BK117" i="3"/>
  <c r="BK94" i="3"/>
  <c r="J118" i="4"/>
  <c r="BK112" i="4"/>
  <c r="BK99" i="4"/>
  <c r="J121" i="4"/>
  <c r="J105" i="4"/>
  <c r="J123" i="4"/>
  <c r="BK115" i="4"/>
  <c r="BK101" i="4"/>
  <c r="BK119" i="4"/>
  <c r="J99" i="4"/>
  <c r="BK105" i="5"/>
  <c r="BK96" i="5"/>
  <c r="J109" i="5"/>
  <c r="J102" i="5"/>
  <c r="J94" i="5"/>
  <c r="J697" i="6"/>
  <c r="J552" i="6"/>
  <c r="J488" i="6"/>
  <c r="J429" i="6"/>
  <c r="J336" i="6"/>
  <c r="J233" i="6"/>
  <c r="J199" i="6"/>
  <c r="J134" i="6"/>
  <c r="BK750" i="6"/>
  <c r="J738" i="6"/>
  <c r="BK663" i="6"/>
  <c r="J543" i="6"/>
  <c r="BK487" i="6"/>
  <c r="BK454" i="6"/>
  <c r="BK275" i="6"/>
  <c r="BK230" i="6"/>
  <c r="BK134" i="6"/>
  <c r="BK819" i="6"/>
  <c r="BK791" i="6"/>
  <c r="J755" i="6"/>
  <c r="BK738" i="6"/>
  <c r="J601" i="6"/>
  <c r="BK548" i="6"/>
  <c r="BK486" i="6"/>
  <c r="J361" i="6"/>
  <c r="J236" i="6"/>
  <c r="BK172" i="6"/>
  <c r="J159" i="6"/>
  <c r="J765" i="6"/>
  <c r="J753" i="6"/>
  <c r="J732" i="6"/>
  <c r="BK628" i="6"/>
  <c r="BK552" i="6"/>
  <c r="J514" i="6"/>
  <c r="J406" i="6"/>
  <c r="BK313" i="6"/>
  <c r="J176" i="6"/>
  <c r="BK159" i="6"/>
  <c r="BK100" i="6"/>
  <c r="BK198" i="7"/>
  <c r="BK152" i="7"/>
  <c r="BK128" i="7"/>
  <c r="J101" i="7"/>
  <c r="BK196" i="7"/>
  <c r="J170" i="7"/>
  <c r="J139" i="7"/>
  <c r="BK110" i="7"/>
  <c r="BK216" i="7"/>
  <c r="J155" i="7"/>
  <c r="J108" i="7"/>
  <c r="J198" i="7"/>
  <c r="J145" i="7"/>
  <c r="BK113" i="7"/>
  <c r="BK132" i="8"/>
  <c r="BK111" i="8"/>
  <c r="J126" i="8"/>
  <c r="J102" i="8"/>
  <c r="BK126" i="8"/>
  <c r="J130" i="8"/>
  <c r="J109" i="8"/>
  <c r="BK97" i="8"/>
  <c r="J170" i="9"/>
  <c r="BK122" i="9"/>
  <c r="BK100" i="9"/>
  <c r="BK170" i="9"/>
  <c r="J140" i="9"/>
  <c r="BK124" i="9"/>
  <c r="J176" i="9"/>
  <c r="BK134" i="9"/>
  <c r="BK117" i="9"/>
  <c r="J126" i="10"/>
  <c r="BK105" i="10"/>
  <c r="BK141" i="10"/>
  <c r="BK123" i="10"/>
  <c r="BK110" i="10"/>
  <c r="BK120" i="10"/>
  <c r="J114" i="11"/>
  <c r="J102" i="11"/>
  <c r="BK137" i="11"/>
  <c r="J98" i="11"/>
  <c r="BK127" i="11"/>
  <c r="J137" i="11"/>
  <c r="BK118" i="11"/>
  <c r="BK135" i="12"/>
  <c r="BK144" i="12"/>
  <c r="BK112" i="12"/>
  <c r="BK128" i="12"/>
  <c r="J103" i="12"/>
  <c r="J138" i="12"/>
  <c r="J115" i="12"/>
  <c r="BK111" i="13"/>
  <c r="J98" i="13"/>
  <c r="J111" i="13"/>
  <c r="J118" i="13"/>
  <c r="BK98" i="13"/>
  <c r="BK150" i="14"/>
  <c r="J133" i="14"/>
  <c r="BK116" i="14"/>
  <c r="BK103" i="14"/>
  <c r="J140" i="14"/>
  <c r="J96" i="14"/>
  <c r="BK143" i="14"/>
  <c r="J122" i="14"/>
  <c r="J99" i="14"/>
  <c r="BK154" i="14"/>
  <c r="J138" i="14"/>
  <c r="BK128" i="14"/>
  <c r="J103" i="14"/>
  <c r="BK152" i="15"/>
  <c r="BK140" i="15"/>
  <c r="J124" i="15"/>
  <c r="BK102" i="15"/>
  <c r="BK183" i="15"/>
  <c r="BK177" i="15"/>
  <c r="BK162" i="15"/>
  <c r="J150" i="15"/>
  <c r="J137" i="15"/>
  <c r="J122" i="15"/>
  <c r="J148" i="15"/>
  <c r="J113" i="15"/>
  <c r="J102" i="15"/>
  <c r="J183" i="15"/>
  <c r="BK157" i="15"/>
  <c r="BK142" i="15"/>
  <c r="BK106" i="15"/>
  <c r="J195" i="16"/>
  <c r="BK175" i="16"/>
  <c r="J135" i="16"/>
  <c r="BK122" i="16"/>
  <c r="BK101" i="16"/>
  <c r="BK182" i="16"/>
  <c r="J204" i="16"/>
  <c r="BK160" i="16"/>
  <c r="BK132" i="16"/>
  <c r="BK158" i="16"/>
  <c r="J217" i="17"/>
  <c r="J172" i="17"/>
  <c r="J163" i="17"/>
  <c r="BK151" i="17"/>
  <c r="J136" i="17"/>
  <c r="J124" i="17"/>
  <c r="BK112" i="17"/>
  <c r="BK145" i="17"/>
  <c r="J114" i="17"/>
  <c r="J186" i="17"/>
  <c r="BK169" i="17"/>
  <c r="BK136" i="17"/>
  <c r="BK121" i="17"/>
  <c r="J191" i="17"/>
  <c r="BK175" i="17"/>
  <c r="BK157" i="17"/>
  <c r="J117" i="17"/>
  <c r="BK108" i="17"/>
  <c r="J190" i="18"/>
  <c r="BK161" i="18"/>
  <c r="BK99" i="18"/>
  <c r="BK203" i="18"/>
  <c r="BK145" i="18"/>
  <c r="J127" i="18"/>
  <c r="J187" i="18"/>
  <c r="J145" i="18"/>
  <c r="BK95" i="18"/>
  <c r="J187" i="19"/>
  <c r="J145" i="19"/>
  <c r="BK130" i="19"/>
  <c r="J105" i="19"/>
  <c r="BK181" i="19"/>
  <c r="J192" i="19"/>
  <c r="J142" i="19"/>
  <c r="BK116" i="19"/>
  <c r="BK187" i="19"/>
  <c r="J172" i="19"/>
  <c r="BK142" i="19"/>
  <c r="J124" i="19"/>
  <c r="J159" i="20"/>
  <c r="J144" i="20"/>
  <c r="J103" i="20"/>
  <c r="J162" i="20"/>
  <c r="J136" i="20"/>
  <c r="BK108" i="20"/>
  <c r="BK131" i="20"/>
  <c r="J113" i="20"/>
  <c r="BK162" i="20"/>
  <c r="BK136" i="20"/>
  <c r="BK103" i="20"/>
  <c r="J167" i="21"/>
  <c r="BK107" i="21"/>
  <c r="BK172" i="21"/>
  <c r="J165" i="21"/>
  <c r="BK140" i="21"/>
  <c r="J122" i="21"/>
  <c r="BK178" i="21"/>
  <c r="J151" i="21"/>
  <c r="J104" i="21"/>
  <c r="BK97" i="21"/>
  <c r="J160" i="21"/>
  <c r="BK130" i="21"/>
  <c r="BK100" i="21"/>
  <c r="BK148" i="22"/>
  <c r="BK151" i="22"/>
  <c r="J125" i="22"/>
  <c r="J179" i="22"/>
  <c r="J165" i="22"/>
  <c r="J140" i="22"/>
  <c r="BK119" i="22"/>
  <c r="BK107" i="22"/>
  <c r="J135" i="22"/>
  <c r="J122" i="22"/>
  <c r="J110" i="22"/>
  <c r="J95" i="22"/>
  <c r="J230" i="23"/>
  <c r="BK190" i="23"/>
  <c r="J158" i="23"/>
  <c r="BK122" i="23"/>
  <c r="BK118" i="23"/>
  <c r="J107" i="23"/>
  <c r="BK230" i="23"/>
  <c r="BK200" i="23"/>
  <c r="J155" i="23"/>
  <c r="BK107" i="23"/>
  <c r="J242" i="23"/>
  <c r="BK209" i="23"/>
  <c r="J200" i="23"/>
  <c r="J167" i="23"/>
  <c r="J124" i="23"/>
  <c r="J111" i="23"/>
  <c r="BK185" i="23"/>
  <c r="BK175" i="23"/>
  <c r="J142" i="23"/>
  <c r="BK111" i="23"/>
  <c r="J100" i="23"/>
  <c r="J175" i="24"/>
  <c r="BK117" i="24"/>
  <c r="BK106" i="24"/>
  <c r="J251" i="24"/>
  <c r="BK197" i="24"/>
  <c r="BK187" i="24"/>
  <c r="BK167" i="24"/>
  <c r="BK123" i="24"/>
  <c r="BK234" i="24"/>
  <c r="BK193" i="24"/>
  <c r="J172" i="24"/>
  <c r="J165" i="24"/>
  <c r="J157" i="24"/>
  <c r="BK119" i="24"/>
  <c r="J184" i="24"/>
  <c r="BK147" i="24"/>
  <c r="J133" i="24"/>
  <c r="BK102" i="24"/>
  <c r="BK170" i="25"/>
  <c r="J127" i="25"/>
  <c r="J96" i="25"/>
  <c r="BK99" i="25"/>
  <c r="BK125" i="25"/>
  <c r="J118" i="25"/>
  <c r="BK103" i="25"/>
  <c r="J148" i="25"/>
  <c r="BK120" i="25"/>
  <c r="BK92" i="26"/>
  <c r="BK99" i="26"/>
  <c r="J181" i="2"/>
  <c r="BK173" i="2"/>
  <c r="J159" i="2"/>
  <c r="J148" i="2"/>
  <c r="BK133" i="2"/>
  <c r="BK112" i="2"/>
  <c r="BK196" i="2"/>
  <c r="J185" i="2"/>
  <c r="BK169" i="2"/>
  <c r="BK161" i="2"/>
  <c r="J154" i="2"/>
  <c r="J129" i="2"/>
  <c r="BK116" i="2"/>
  <c r="BK107" i="2"/>
  <c r="BK97" i="2"/>
  <c r="J107" i="2"/>
  <c r="BK99" i="2"/>
  <c r="J93" i="2"/>
  <c r="J178" i="3"/>
  <c r="BK175" i="3"/>
  <c r="BK166" i="3"/>
  <c r="J160" i="3"/>
  <c r="BK154" i="3"/>
  <c r="J144" i="3"/>
  <c r="BK134" i="3"/>
  <c r="BK124" i="3"/>
  <c r="BK118" i="3"/>
  <c r="J101" i="3"/>
  <c r="J184" i="3"/>
  <c r="J177" i="3"/>
  <c r="BK172" i="3"/>
  <c r="BK169" i="3"/>
  <c r="J156" i="3"/>
  <c r="J150" i="3"/>
  <c r="J140" i="3"/>
  <c r="BK128" i="3"/>
  <c r="J116" i="3"/>
  <c r="J106" i="3"/>
  <c r="BK92" i="3"/>
  <c r="BK181" i="3"/>
  <c r="J170" i="3"/>
  <c r="BK140" i="3"/>
  <c r="J126" i="3"/>
  <c r="J118" i="3"/>
  <c r="BK110" i="3"/>
  <c r="J136" i="4"/>
  <c r="BK125" i="4"/>
  <c r="BK114" i="4"/>
  <c r="J101" i="4"/>
  <c r="J95" i="4"/>
  <c r="J115" i="4"/>
  <c r="J134" i="4"/>
  <c r="BK121" i="4"/>
  <c r="J117" i="4"/>
  <c r="BK123" i="4"/>
  <c r="J110" i="4"/>
  <c r="BK112" i="5"/>
  <c r="J99" i="5"/>
  <c r="J112" i="5"/>
  <c r="J105" i="5"/>
  <c r="BK94" i="5"/>
  <c r="BK732" i="6"/>
  <c r="J624" i="6"/>
  <c r="J487" i="6"/>
  <c r="J405" i="6"/>
  <c r="BK236" i="6"/>
  <c r="BK226" i="6"/>
  <c r="J169" i="6"/>
  <c r="BK753" i="6"/>
  <c r="J741" i="6"/>
  <c r="J665" i="6"/>
  <c r="BK578" i="6"/>
  <c r="J491" i="6"/>
  <c r="J480" i="6"/>
  <c r="BK429" i="6"/>
  <c r="J258" i="6"/>
  <c r="J164" i="6"/>
  <c r="BK106" i="6"/>
  <c r="J819" i="6"/>
  <c r="BK765" i="6"/>
  <c r="J747" i="6"/>
  <c r="J663" i="6"/>
  <c r="J578" i="6"/>
  <c r="J540" i="6"/>
  <c r="BK483" i="6"/>
  <c r="J359" i="6"/>
  <c r="J230" i="6"/>
  <c r="J226" i="6"/>
  <c r="J166" i="6"/>
  <c r="J106" i="6"/>
  <c r="J750" i="6"/>
  <c r="BK665" i="6"/>
  <c r="BK546" i="6"/>
  <c r="J483" i="6"/>
  <c r="J454" i="6"/>
  <c r="BK336" i="6"/>
  <c r="BK258" i="6"/>
  <c r="J172" i="6"/>
  <c r="J157" i="6"/>
  <c r="BK205" i="7"/>
  <c r="BK158" i="7"/>
  <c r="BK139" i="7"/>
  <c r="BK108" i="7"/>
  <c r="BK97" i="7"/>
  <c r="J188" i="7"/>
  <c r="BK155" i="7"/>
  <c r="J138" i="7"/>
  <c r="J97" i="7"/>
  <c r="J205" i="7"/>
  <c r="BK138" i="7"/>
  <c r="J105" i="7"/>
  <c r="BK167" i="7"/>
  <c r="BK116" i="7"/>
  <c r="BK105" i="7"/>
  <c r="BK116" i="8"/>
  <c r="BK109" i="8"/>
  <c r="BK123" i="8"/>
  <c r="J99" i="8"/>
  <c r="J113" i="8"/>
  <c r="J90" i="8"/>
  <c r="J111" i="8"/>
  <c r="BK102" i="8"/>
  <c r="J179" i="9"/>
  <c r="J136" i="9"/>
  <c r="BK114" i="9"/>
  <c r="BK176" i="9"/>
  <c r="J143" i="9"/>
  <c r="J127" i="9"/>
  <c r="BK187" i="9"/>
  <c r="J153" i="9"/>
  <c r="BK127" i="9"/>
  <c r="J114" i="9"/>
  <c r="BK132" i="10"/>
  <c r="J98" i="10"/>
  <c r="J130" i="10"/>
  <c r="BK113" i="10"/>
  <c r="BK98" i="10"/>
  <c r="J107" i="10"/>
  <c r="J127" i="11"/>
  <c r="J108" i="11"/>
  <c r="BK143" i="11"/>
  <c r="BK134" i="11"/>
  <c r="BK140" i="11"/>
  <c r="J124" i="11"/>
  <c r="BK131" i="11"/>
  <c r="J111" i="11"/>
  <c r="BK115" i="12"/>
  <c r="J128" i="12"/>
  <c r="BK122" i="12"/>
  <c r="J135" i="12"/>
  <c r="BK119" i="12"/>
  <c r="BK98" i="12"/>
  <c r="J132" i="12"/>
  <c r="J112" i="12"/>
  <c r="BK105" i="13"/>
  <c r="BK118" i="13"/>
  <c r="J102" i="13"/>
  <c r="BK152" i="14"/>
  <c r="BK122" i="14"/>
  <c r="J111" i="14"/>
  <c r="BK96" i="14"/>
  <c r="J130" i="14"/>
  <c r="BK157" i="14"/>
  <c r="J128" i="14"/>
  <c r="J119" i="14"/>
  <c r="J162" i="14"/>
  <c r="BK140" i="14"/>
  <c r="J116" i="14"/>
  <c r="BK99" i="14"/>
  <c r="BK154" i="15"/>
  <c r="BK148" i="15"/>
  <c r="J128" i="15"/>
  <c r="BK116" i="15"/>
  <c r="J154" i="15"/>
  <c r="BK134" i="15"/>
  <c r="BK124" i="15"/>
  <c r="BK113" i="15"/>
  <c r="J106" i="15"/>
  <c r="BK167" i="15"/>
  <c r="J152" i="15"/>
  <c r="J131" i="15"/>
  <c r="J126" i="15"/>
  <c r="BK110" i="15"/>
  <c r="BK98" i="15"/>
  <c r="J188" i="16"/>
  <c r="J148" i="16"/>
  <c r="J116" i="16"/>
  <c r="BK202" i="16"/>
  <c r="BK148" i="16"/>
  <c r="J125" i="16"/>
  <c r="BK109" i="16"/>
  <c r="BK195" i="16"/>
  <c r="BK168" i="16"/>
  <c r="BK188" i="16"/>
  <c r="J160" i="16"/>
  <c r="BK145" i="16"/>
  <c r="BK120" i="16"/>
  <c r="J207" i="17"/>
  <c r="BK119" i="17"/>
  <c r="BK106" i="17"/>
  <c r="J97" i="17"/>
  <c r="J175" i="17"/>
  <c r="J142" i="17"/>
  <c r="J110" i="17"/>
  <c r="BK197" i="17"/>
  <c r="BK124" i="17"/>
  <c r="BK114" i="17"/>
  <c r="BK217" i="17"/>
  <c r="BK181" i="17"/>
  <c r="BK172" i="17"/>
  <c r="BK142" i="17"/>
  <c r="J203" i="18"/>
  <c r="BK174" i="18"/>
  <c r="BK140" i="18"/>
  <c r="BK117" i="18"/>
  <c r="J97" i="18"/>
  <c r="J174" i="18"/>
  <c r="BK155" i="18"/>
  <c r="J140" i="18"/>
  <c r="BK127" i="18"/>
  <c r="BK103" i="18"/>
  <c r="BK97" i="18"/>
  <c r="J197" i="19"/>
  <c r="BK167" i="19"/>
  <c r="BK124" i="19"/>
  <c r="BK197" i="19"/>
  <c r="J167" i="19"/>
  <c r="BK157" i="19"/>
  <c r="J139" i="19"/>
  <c r="J199" i="19"/>
  <c r="J130" i="19"/>
  <c r="J181" i="19"/>
  <c r="J157" i="19"/>
  <c r="BK127" i="19"/>
  <c r="J116" i="19"/>
  <c r="J178" i="20"/>
  <c r="J149" i="20"/>
  <c r="J165" i="20"/>
  <c r="BK113" i="20"/>
  <c r="BK99" i="20"/>
  <c r="BK94" i="20"/>
  <c r="J168" i="20"/>
  <c r="BK154" i="20"/>
  <c r="BK168" i="20"/>
  <c r="BK139" i="20"/>
  <c r="BK118" i="20"/>
  <c r="BK165" i="21"/>
  <c r="J125" i="21"/>
  <c r="J97" i="21"/>
  <c r="J145" i="21"/>
  <c r="J110" i="21"/>
  <c r="J140" i="21"/>
  <c r="BK119" i="21"/>
  <c r="J107" i="21"/>
  <c r="BK155" i="21"/>
  <c r="BK116" i="21"/>
  <c r="J116" i="22"/>
  <c r="J97" i="22"/>
  <c r="J160" i="22"/>
  <c r="J145" i="22"/>
  <c r="BK100" i="22"/>
  <c r="BK122" i="22"/>
  <c r="BK116" i="22"/>
  <c r="BK95" i="22"/>
  <c r="BK160" i="22"/>
  <c r="J148" i="22"/>
  <c r="BK140" i="22"/>
  <c r="J107" i="22"/>
  <c r="J195" i="23"/>
  <c r="J161" i="23"/>
  <c r="BK142" i="23"/>
  <c r="J127" i="23"/>
  <c r="J120" i="23"/>
  <c r="BK233" i="23"/>
  <c r="J205" i="23"/>
  <c r="BK158" i="23"/>
  <c r="BK124" i="23"/>
  <c r="BK113" i="23"/>
  <c r="J252" i="23"/>
  <c r="BK227" i="23"/>
  <c r="BK164" i="23"/>
  <c r="J122" i="23"/>
  <c r="BK100" i="23"/>
  <c r="BK195" i="23"/>
  <c r="BK180" i="23"/>
  <c r="J170" i="23"/>
  <c r="BK120" i="23"/>
  <c r="BK103" i="23"/>
  <c r="J197" i="24"/>
  <c r="J170" i="24"/>
  <c r="J150" i="24"/>
  <c r="J126" i="24"/>
  <c r="BK110" i="24"/>
  <c r="J234" i="24"/>
  <c r="J190" i="24"/>
  <c r="J178" i="24"/>
  <c r="BK133" i="24"/>
  <c r="J112" i="24"/>
  <c r="J108" i="24"/>
  <c r="J163" i="24"/>
  <c r="BK126" i="24"/>
  <c r="J117" i="24"/>
  <c r="BK97" i="24"/>
  <c r="BK190" i="24"/>
  <c r="BK163" i="24"/>
  <c r="J110" i="24"/>
  <c r="J99" i="24"/>
  <c r="J151" i="25"/>
  <c r="BK118" i="25"/>
  <c r="J170" i="25"/>
  <c r="J139" i="25"/>
  <c r="BK94" i="25"/>
  <c r="BK113" i="25"/>
  <c r="BK96" i="25"/>
  <c r="BK139" i="25"/>
  <c r="J103" i="25"/>
  <c r="J92" i="26"/>
  <c r="BK88" i="2" l="1"/>
  <c r="J88" i="2" s="1"/>
  <c r="J61" i="2" s="1"/>
  <c r="BK96" i="2"/>
  <c r="J96" i="2" s="1"/>
  <c r="J63" i="2" s="1"/>
  <c r="R147" i="2"/>
  <c r="R158" i="2"/>
  <c r="T91" i="3"/>
  <c r="T109" i="3"/>
  <c r="P135" i="3"/>
  <c r="P168" i="3"/>
  <c r="P90" i="3" s="1"/>
  <c r="AU57" i="1" s="1"/>
  <c r="BK183" i="3"/>
  <c r="J183" i="3" s="1"/>
  <c r="J68" i="3" s="1"/>
  <c r="BK94" i="4"/>
  <c r="J94" i="4" s="1"/>
  <c r="J65" i="4" s="1"/>
  <c r="BK104" i="4"/>
  <c r="J104" i="4"/>
  <c r="J66" i="4" s="1"/>
  <c r="T109" i="4"/>
  <c r="BK133" i="4"/>
  <c r="J133" i="4"/>
  <c r="J70" i="4" s="1"/>
  <c r="BK98" i="5"/>
  <c r="J98" i="5" s="1"/>
  <c r="J66" i="5" s="1"/>
  <c r="BK130" i="6"/>
  <c r="J130" i="6" s="1"/>
  <c r="J63" i="6" s="1"/>
  <c r="T130" i="6"/>
  <c r="T98" i="6" s="1"/>
  <c r="R156" i="6"/>
  <c r="P175" i="6"/>
  <c r="P232" i="6"/>
  <c r="R456" i="6"/>
  <c r="T482" i="6"/>
  <c r="BK490" i="6"/>
  <c r="J490" i="6"/>
  <c r="J71" i="6" s="1"/>
  <c r="BK545" i="6"/>
  <c r="J545" i="6"/>
  <c r="J72" i="6"/>
  <c r="P554" i="6"/>
  <c r="T630" i="6"/>
  <c r="P743" i="6"/>
  <c r="T764" i="6"/>
  <c r="R100" i="7"/>
  <c r="R91" i="7" s="1"/>
  <c r="BK119" i="7"/>
  <c r="BK141" i="7"/>
  <c r="J141" i="7" s="1"/>
  <c r="J67" i="7" s="1"/>
  <c r="BK166" i="7"/>
  <c r="J166" i="7"/>
  <c r="J69" i="7" s="1"/>
  <c r="BK179" i="7"/>
  <c r="J179" i="7" s="1"/>
  <c r="J70" i="7"/>
  <c r="R93" i="8"/>
  <c r="R88" i="8" s="1"/>
  <c r="R101" i="8"/>
  <c r="R108" i="8"/>
  <c r="R122" i="8"/>
  <c r="R121" i="8" s="1"/>
  <c r="R103" i="9"/>
  <c r="R98" i="9" s="1"/>
  <c r="R121" i="9"/>
  <c r="BK135" i="9"/>
  <c r="J135" i="9"/>
  <c r="J72" i="9" s="1"/>
  <c r="BK142" i="9"/>
  <c r="J142" i="9" s="1"/>
  <c r="J73" i="9" s="1"/>
  <c r="BK161" i="9"/>
  <c r="J161" i="9" s="1"/>
  <c r="J74" i="9" s="1"/>
  <c r="R104" i="10"/>
  <c r="R96" i="10" s="1"/>
  <c r="R95" i="10" s="1"/>
  <c r="T116" i="10"/>
  <c r="R129" i="10"/>
  <c r="R115" i="10" s="1"/>
  <c r="R137" i="10"/>
  <c r="P105" i="11"/>
  <c r="P96" i="11" s="1"/>
  <c r="P117" i="11"/>
  <c r="BK139" i="11"/>
  <c r="J139" i="11" s="1"/>
  <c r="J73" i="11" s="1"/>
  <c r="R139" i="11"/>
  <c r="R106" i="12"/>
  <c r="R96" i="12" s="1"/>
  <c r="R95" i="12" s="1"/>
  <c r="P118" i="12"/>
  <c r="R131" i="12"/>
  <c r="R140" i="12"/>
  <c r="BK91" i="13"/>
  <c r="J91" i="13"/>
  <c r="J65" i="13" s="1"/>
  <c r="P101" i="13"/>
  <c r="T95" i="14"/>
  <c r="T94" i="14"/>
  <c r="P106" i="14"/>
  <c r="P115" i="14"/>
  <c r="P142" i="14"/>
  <c r="R156" i="14"/>
  <c r="R105" i="15"/>
  <c r="R96" i="15" s="1"/>
  <c r="P119" i="15"/>
  <c r="T130" i="15"/>
  <c r="T118" i="15" s="1"/>
  <c r="T156" i="15"/>
  <c r="P108" i="16"/>
  <c r="P99" i="16" s="1"/>
  <c r="T119" i="16"/>
  <c r="P131" i="16"/>
  <c r="BK167" i="16"/>
  <c r="J167" i="16" s="1"/>
  <c r="J75" i="16" s="1"/>
  <c r="R187" i="16"/>
  <c r="BK96" i="17"/>
  <c r="J96" i="17" s="1"/>
  <c r="J65" i="17"/>
  <c r="P105" i="17"/>
  <c r="P116" i="17"/>
  <c r="P123" i="17"/>
  <c r="R159" i="17"/>
  <c r="R171" i="17"/>
  <c r="T196" i="17"/>
  <c r="BK94" i="18"/>
  <c r="J94" i="18"/>
  <c r="J65" i="18" s="1"/>
  <c r="P102" i="18"/>
  <c r="P139" i="18"/>
  <c r="T160" i="18"/>
  <c r="P99" i="19"/>
  <c r="BK121" i="19"/>
  <c r="J121" i="19" s="1"/>
  <c r="J67" i="19" s="1"/>
  <c r="BK133" i="19"/>
  <c r="J133" i="19" s="1"/>
  <c r="J70" i="19" s="1"/>
  <c r="BK156" i="19"/>
  <c r="J156" i="19" s="1"/>
  <c r="J73" i="19" s="1"/>
  <c r="P180" i="19"/>
  <c r="BK186" i="19"/>
  <c r="J186" i="19" s="1"/>
  <c r="J75" i="19" s="1"/>
  <c r="R93" i="20"/>
  <c r="R92" i="20"/>
  <c r="BK102" i="20"/>
  <c r="J102" i="20" s="1"/>
  <c r="J67" i="20" s="1"/>
  <c r="T138" i="20"/>
  <c r="R167" i="20"/>
  <c r="T94" i="21"/>
  <c r="T93" i="21" s="1"/>
  <c r="P103" i="21"/>
  <c r="P124" i="21"/>
  <c r="T154" i="21"/>
  <c r="BK94" i="22"/>
  <c r="J94" i="22"/>
  <c r="J65" i="22" s="1"/>
  <c r="P103" i="22"/>
  <c r="R124" i="22"/>
  <c r="BK154" i="22"/>
  <c r="J154" i="22" s="1"/>
  <c r="J69" i="22" s="1"/>
  <c r="R97" i="23"/>
  <c r="R96" i="23"/>
  <c r="BK106" i="23"/>
  <c r="J106" i="23" s="1"/>
  <c r="J67" i="23" s="1"/>
  <c r="T106" i="23"/>
  <c r="BK126" i="23"/>
  <c r="J126" i="23" s="1"/>
  <c r="J69" i="23" s="1"/>
  <c r="BK157" i="23"/>
  <c r="J157" i="23" s="1"/>
  <c r="J70" i="23" s="1"/>
  <c r="P169" i="23"/>
  <c r="T208" i="23"/>
  <c r="BK96" i="24"/>
  <c r="J96" i="24" s="1"/>
  <c r="J65" i="24" s="1"/>
  <c r="P105" i="24"/>
  <c r="P116" i="24"/>
  <c r="BK125" i="24"/>
  <c r="J125" i="24" s="1"/>
  <c r="J69" i="24" s="1"/>
  <c r="P162" i="24"/>
  <c r="R177" i="24"/>
  <c r="T196" i="24"/>
  <c r="T88" i="2"/>
  <c r="T87" i="2" s="1"/>
  <c r="P96" i="2"/>
  <c r="T147" i="2"/>
  <c r="T158" i="2"/>
  <c r="T95" i="2" s="1"/>
  <c r="BK91" i="3"/>
  <c r="BK109" i="3"/>
  <c r="J109" i="3" s="1"/>
  <c r="J65" i="3" s="1"/>
  <c r="BK135" i="3"/>
  <c r="J135" i="3" s="1"/>
  <c r="J66" i="3" s="1"/>
  <c r="BK168" i="3"/>
  <c r="J168" i="3" s="1"/>
  <c r="J67" i="3" s="1"/>
  <c r="P183" i="3"/>
  <c r="P94" i="4"/>
  <c r="P104" i="4"/>
  <c r="BK109" i="4"/>
  <c r="J109" i="4" s="1"/>
  <c r="J67" i="4" s="1"/>
  <c r="R133" i="4"/>
  <c r="P91" i="5"/>
  <c r="T98" i="5"/>
  <c r="R232" i="6"/>
  <c r="BK456" i="6"/>
  <c r="J456" i="6" s="1"/>
  <c r="J69" i="6" s="1"/>
  <c r="BK482" i="6"/>
  <c r="J482" i="6" s="1"/>
  <c r="J70" i="6" s="1"/>
  <c r="T490" i="6"/>
  <c r="T545" i="6"/>
  <c r="BK554" i="6"/>
  <c r="J554" i="6" s="1"/>
  <c r="J73" i="6" s="1"/>
  <c r="P630" i="6"/>
  <c r="R743" i="6"/>
  <c r="P764" i="6"/>
  <c r="BK100" i="7"/>
  <c r="J100" i="7"/>
  <c r="J63" i="7" s="1"/>
  <c r="P119" i="7"/>
  <c r="P141" i="7"/>
  <c r="R166" i="7"/>
  <c r="T179" i="7"/>
  <c r="P93" i="8"/>
  <c r="P88" i="8" s="1"/>
  <c r="P87" i="8" s="1"/>
  <c r="AU62" i="1" s="1"/>
  <c r="P101" i="8"/>
  <c r="BK108" i="8"/>
  <c r="J108" i="8"/>
  <c r="J64" i="8" s="1"/>
  <c r="T122" i="8"/>
  <c r="T121" i="8" s="1"/>
  <c r="T103" i="9"/>
  <c r="T98" i="9" s="1"/>
  <c r="T121" i="9"/>
  <c r="P135" i="9"/>
  <c r="P132" i="9"/>
  <c r="R142" i="9"/>
  <c r="P161" i="9"/>
  <c r="BK104" i="10"/>
  <c r="J104" i="10"/>
  <c r="J67" i="10" s="1"/>
  <c r="BK116" i="10"/>
  <c r="J116" i="10" s="1"/>
  <c r="J70" i="10"/>
  <c r="BK129" i="10"/>
  <c r="J129" i="10" s="1"/>
  <c r="J72" i="10" s="1"/>
  <c r="BK137" i="10"/>
  <c r="J137" i="10" s="1"/>
  <c r="J73" i="10" s="1"/>
  <c r="BK106" i="12"/>
  <c r="J106" i="12"/>
  <c r="J67" i="12" s="1"/>
  <c r="BK118" i="12"/>
  <c r="J118" i="12" s="1"/>
  <c r="J70" i="12" s="1"/>
  <c r="BK131" i="12"/>
  <c r="J131" i="12" s="1"/>
  <c r="J72" i="12" s="1"/>
  <c r="BK140" i="12"/>
  <c r="J140" i="12" s="1"/>
  <c r="J73" i="12" s="1"/>
  <c r="P91" i="13"/>
  <c r="P90" i="13"/>
  <c r="P89" i="13" s="1"/>
  <c r="AU68" i="1" s="1"/>
  <c r="BK101" i="13"/>
  <c r="J101" i="13"/>
  <c r="J66" i="13" s="1"/>
  <c r="BK95" i="14"/>
  <c r="J95" i="14" s="1"/>
  <c r="J65" i="14" s="1"/>
  <c r="T142" i="14"/>
  <c r="T156" i="14"/>
  <c r="BK105" i="15"/>
  <c r="J105" i="15"/>
  <c r="J67" i="15" s="1"/>
  <c r="T105" i="15"/>
  <c r="T96" i="15" s="1"/>
  <c r="T95" i="15"/>
  <c r="R119" i="15"/>
  <c r="BK130" i="15"/>
  <c r="J130" i="15" s="1"/>
  <c r="J71" i="15" s="1"/>
  <c r="BK156" i="15"/>
  <c r="J156" i="15" s="1"/>
  <c r="J72" i="15" s="1"/>
  <c r="R108" i="16"/>
  <c r="R99" i="16" s="1"/>
  <c r="R119" i="16"/>
  <c r="T131" i="16"/>
  <c r="T167" i="16"/>
  <c r="P187" i="16"/>
  <c r="T96" i="17"/>
  <c r="T95" i="17" s="1"/>
  <c r="BK105" i="17"/>
  <c r="J105" i="17" s="1"/>
  <c r="J67" i="17" s="1"/>
  <c r="BK116" i="17"/>
  <c r="J116" i="17"/>
  <c r="J68" i="17" s="1"/>
  <c r="BK123" i="17"/>
  <c r="J123" i="17" s="1"/>
  <c r="J69" i="17" s="1"/>
  <c r="BK159" i="17"/>
  <c r="J159" i="17" s="1"/>
  <c r="J70" i="17" s="1"/>
  <c r="P171" i="17"/>
  <c r="P196" i="17"/>
  <c r="R94" i="18"/>
  <c r="R93" i="18" s="1"/>
  <c r="R102" i="18"/>
  <c r="R139" i="18"/>
  <c r="R160" i="18"/>
  <c r="T99" i="19"/>
  <c r="T121" i="19"/>
  <c r="T133" i="19"/>
  <c r="P156" i="19"/>
  <c r="R180" i="19"/>
  <c r="P186" i="19"/>
  <c r="P132" i="19" s="1"/>
  <c r="P93" i="20"/>
  <c r="P92" i="20"/>
  <c r="T102" i="20"/>
  <c r="P138" i="20"/>
  <c r="P101" i="20" s="1"/>
  <c r="BK167" i="20"/>
  <c r="J167" i="20"/>
  <c r="J69" i="20" s="1"/>
  <c r="R94" i="21"/>
  <c r="R93" i="21" s="1"/>
  <c r="BK103" i="21"/>
  <c r="J103" i="21" s="1"/>
  <c r="J67" i="21" s="1"/>
  <c r="BK124" i="21"/>
  <c r="J124" i="21"/>
  <c r="J68" i="21" s="1"/>
  <c r="BK154" i="21"/>
  <c r="J154" i="21" s="1"/>
  <c r="J69" i="21" s="1"/>
  <c r="T94" i="22"/>
  <c r="T93" i="22"/>
  <c r="BK103" i="22"/>
  <c r="J103" i="22" s="1"/>
  <c r="J67" i="22" s="1"/>
  <c r="BK124" i="22"/>
  <c r="J124" i="22" s="1"/>
  <c r="J68" i="22" s="1"/>
  <c r="P154" i="22"/>
  <c r="BK97" i="23"/>
  <c r="J97" i="23" s="1"/>
  <c r="J65" i="23" s="1"/>
  <c r="BK117" i="23"/>
  <c r="J117" i="23"/>
  <c r="J68" i="23" s="1"/>
  <c r="T117" i="23"/>
  <c r="P126" i="23"/>
  <c r="T157" i="23"/>
  <c r="T169" i="23"/>
  <c r="P208" i="23"/>
  <c r="R96" i="24"/>
  <c r="R95" i="24"/>
  <c r="T105" i="24"/>
  <c r="R116" i="24"/>
  <c r="R125" i="24"/>
  <c r="BK162" i="24"/>
  <c r="J162" i="24" s="1"/>
  <c r="J70" i="24" s="1"/>
  <c r="BK177" i="24"/>
  <c r="J177" i="24"/>
  <c r="J71" i="24" s="1"/>
  <c r="P196" i="24"/>
  <c r="P93" i="25"/>
  <c r="P92" i="25"/>
  <c r="BK102" i="25"/>
  <c r="J102" i="25"/>
  <c r="J67" i="25" s="1"/>
  <c r="T102" i="25"/>
  <c r="T129" i="25"/>
  <c r="P89" i="26"/>
  <c r="P85" i="26" s="1"/>
  <c r="P84" i="26" s="1"/>
  <c r="AU81" i="1" s="1"/>
  <c r="R88" i="2"/>
  <c r="R87" i="2" s="1"/>
  <c r="R96" i="2"/>
  <c r="R95" i="2" s="1"/>
  <c r="BK147" i="2"/>
  <c r="J147" i="2" s="1"/>
  <c r="J64" i="2" s="1"/>
  <c r="BK158" i="2"/>
  <c r="J158" i="2" s="1"/>
  <c r="J65" i="2" s="1"/>
  <c r="R91" i="3"/>
  <c r="P109" i="3"/>
  <c r="R135" i="3"/>
  <c r="T168" i="3"/>
  <c r="T183" i="3"/>
  <c r="T94" i="4"/>
  <c r="R104" i="4"/>
  <c r="R109" i="4"/>
  <c r="T133" i="4"/>
  <c r="BK91" i="5"/>
  <c r="J91" i="5"/>
  <c r="J65" i="5" s="1"/>
  <c r="T91" i="5"/>
  <c r="T90" i="5" s="1"/>
  <c r="T89" i="5" s="1"/>
  <c r="R98" i="5"/>
  <c r="R130" i="6"/>
  <c r="R98" i="6" s="1"/>
  <c r="P156" i="6"/>
  <c r="BK175" i="6"/>
  <c r="J175" i="6"/>
  <c r="J67" i="6" s="1"/>
  <c r="T175" i="6"/>
  <c r="BK232" i="6"/>
  <c r="J232" i="6"/>
  <c r="J68" i="6" s="1"/>
  <c r="T456" i="6"/>
  <c r="P482" i="6"/>
  <c r="P490" i="6"/>
  <c r="R545" i="6"/>
  <c r="R554" i="6"/>
  <c r="BK630" i="6"/>
  <c r="J630" i="6"/>
  <c r="J74" i="6" s="1"/>
  <c r="T743" i="6"/>
  <c r="R764" i="6"/>
  <c r="T100" i="7"/>
  <c r="T91" i="7" s="1"/>
  <c r="R119" i="7"/>
  <c r="T141" i="7"/>
  <c r="T166" i="7"/>
  <c r="P179" i="7"/>
  <c r="BK93" i="8"/>
  <c r="J93" i="8"/>
  <c r="J62" i="8" s="1"/>
  <c r="BK101" i="8"/>
  <c r="J101" i="8" s="1"/>
  <c r="J63" i="8" s="1"/>
  <c r="P108" i="8"/>
  <c r="P122" i="8"/>
  <c r="P121" i="8" s="1"/>
  <c r="BK103" i="9"/>
  <c r="J103" i="9" s="1"/>
  <c r="J66" i="9" s="1"/>
  <c r="BK121" i="9"/>
  <c r="J121" i="9"/>
  <c r="J68" i="9" s="1"/>
  <c r="R135" i="9"/>
  <c r="R132" i="9" s="1"/>
  <c r="T142" i="9"/>
  <c r="T132" i="9" s="1"/>
  <c r="R161" i="9"/>
  <c r="T104" i="10"/>
  <c r="T96" i="10" s="1"/>
  <c r="P116" i="10"/>
  <c r="T129" i="10"/>
  <c r="T137" i="10"/>
  <c r="R105" i="11"/>
  <c r="R96" i="11"/>
  <c r="BK117" i="11"/>
  <c r="T117" i="11"/>
  <c r="P130" i="11"/>
  <c r="T130" i="11"/>
  <c r="T139" i="11"/>
  <c r="T106" i="12"/>
  <c r="T96" i="12" s="1"/>
  <c r="R118" i="12"/>
  <c r="R117" i="12" s="1"/>
  <c r="P131" i="12"/>
  <c r="P140" i="12"/>
  <c r="R91" i="13"/>
  <c r="T101" i="13"/>
  <c r="R95" i="14"/>
  <c r="R94" i="14" s="1"/>
  <c r="BK106" i="14"/>
  <c r="J106" i="14" s="1"/>
  <c r="J68" i="14" s="1"/>
  <c r="BK115" i="14"/>
  <c r="J115" i="14"/>
  <c r="J69" i="14" s="1"/>
  <c r="T115" i="14"/>
  <c r="BK142" i="14"/>
  <c r="J142" i="14"/>
  <c r="J70" i="14" s="1"/>
  <c r="BK156" i="14"/>
  <c r="J156" i="14" s="1"/>
  <c r="J71" i="14" s="1"/>
  <c r="T119" i="15"/>
  <c r="R130" i="15"/>
  <c r="R156" i="15"/>
  <c r="BK108" i="16"/>
  <c r="J108" i="16"/>
  <c r="J66" i="16" s="1"/>
  <c r="BK119" i="16"/>
  <c r="J119" i="16" s="1"/>
  <c r="J67" i="16" s="1"/>
  <c r="R131" i="16"/>
  <c r="P167" i="16"/>
  <c r="BK187" i="16"/>
  <c r="J187" i="16"/>
  <c r="J76" i="16" s="1"/>
  <c r="R96" i="17"/>
  <c r="R95" i="17" s="1"/>
  <c r="R105" i="17"/>
  <c r="R116" i="17"/>
  <c r="T123" i="17"/>
  <c r="T159" i="17"/>
  <c r="T171" i="17"/>
  <c r="R196" i="17"/>
  <c r="P94" i="18"/>
  <c r="P93" i="18" s="1"/>
  <c r="BK102" i="18"/>
  <c r="J102" i="18" s="1"/>
  <c r="J67" i="18" s="1"/>
  <c r="BK139" i="18"/>
  <c r="J139" i="18"/>
  <c r="J68" i="18" s="1"/>
  <c r="BK160" i="18"/>
  <c r="J160" i="18" s="1"/>
  <c r="J69" i="18" s="1"/>
  <c r="R99" i="19"/>
  <c r="R121" i="19"/>
  <c r="R133" i="19"/>
  <c r="T156" i="19"/>
  <c r="T180" i="19"/>
  <c r="R186" i="19"/>
  <c r="T93" i="20"/>
  <c r="T92" i="20"/>
  <c r="R102" i="20"/>
  <c r="R101" i="20"/>
  <c r="R138" i="20"/>
  <c r="P167" i="20"/>
  <c r="P94" i="21"/>
  <c r="P93" i="21" s="1"/>
  <c r="T103" i="21"/>
  <c r="T124" i="21"/>
  <c r="P154" i="21"/>
  <c r="P94" i="22"/>
  <c r="P93" i="22"/>
  <c r="R103" i="22"/>
  <c r="R102" i="22"/>
  <c r="P124" i="22"/>
  <c r="R154" i="22"/>
  <c r="T97" i="23"/>
  <c r="T96" i="23"/>
  <c r="P106" i="23"/>
  <c r="R117" i="23"/>
  <c r="R126" i="23"/>
  <c r="R157" i="23"/>
  <c r="R105" i="23" s="1"/>
  <c r="R169" i="23"/>
  <c r="R208" i="23"/>
  <c r="P96" i="24"/>
  <c r="P95" i="24"/>
  <c r="BK105" i="24"/>
  <c r="J105" i="24"/>
  <c r="J67" i="24" s="1"/>
  <c r="BK116" i="24"/>
  <c r="J116" i="24" s="1"/>
  <c r="J68" i="24" s="1"/>
  <c r="P125" i="24"/>
  <c r="T162" i="24"/>
  <c r="T177" i="24"/>
  <c r="BK196" i="24"/>
  <c r="J196" i="24" s="1"/>
  <c r="J72" i="24" s="1"/>
  <c r="BK93" i="25"/>
  <c r="J93" i="25"/>
  <c r="J65" i="25" s="1"/>
  <c r="T93" i="25"/>
  <c r="T92" i="25" s="1"/>
  <c r="R102" i="25"/>
  <c r="P129" i="25"/>
  <c r="T89" i="26"/>
  <c r="T85" i="26" s="1"/>
  <c r="T84" i="26" s="1"/>
  <c r="P88" i="2"/>
  <c r="P87" i="2"/>
  <c r="T96" i="2"/>
  <c r="P147" i="2"/>
  <c r="P158" i="2"/>
  <c r="P91" i="3"/>
  <c r="R109" i="3"/>
  <c r="T135" i="3"/>
  <c r="R168" i="3"/>
  <c r="R183" i="3"/>
  <c r="R94" i="4"/>
  <c r="R93" i="4" s="1"/>
  <c r="R92" i="4" s="1"/>
  <c r="T104" i="4"/>
  <c r="P109" i="4"/>
  <c r="P133" i="4"/>
  <c r="R91" i="5"/>
  <c r="R90" i="5" s="1"/>
  <c r="R89" i="5"/>
  <c r="P98" i="5"/>
  <c r="P130" i="6"/>
  <c r="P98" i="6" s="1"/>
  <c r="BK156" i="6"/>
  <c r="J156" i="6" s="1"/>
  <c r="J64" i="6" s="1"/>
  <c r="T156" i="6"/>
  <c r="R175" i="6"/>
  <c r="T232" i="6"/>
  <c r="P456" i="6"/>
  <c r="R482" i="6"/>
  <c r="R490" i="6"/>
  <c r="P545" i="6"/>
  <c r="T554" i="6"/>
  <c r="R630" i="6"/>
  <c r="BK743" i="6"/>
  <c r="J743" i="6" s="1"/>
  <c r="J75" i="6" s="1"/>
  <c r="BK764" i="6"/>
  <c r="J764" i="6"/>
  <c r="J76" i="6" s="1"/>
  <c r="P100" i="7"/>
  <c r="P91" i="7" s="1"/>
  <c r="T119" i="7"/>
  <c r="T118" i="7" s="1"/>
  <c r="R141" i="7"/>
  <c r="P166" i="7"/>
  <c r="R179" i="7"/>
  <c r="T93" i="8"/>
  <c r="T101" i="8"/>
  <c r="T88" i="8" s="1"/>
  <c r="T87" i="8" s="1"/>
  <c r="T108" i="8"/>
  <c r="BK122" i="8"/>
  <c r="BK121" i="8" s="1"/>
  <c r="J121" i="8" s="1"/>
  <c r="J66" i="8" s="1"/>
  <c r="P103" i="9"/>
  <c r="P98" i="9" s="1"/>
  <c r="P97" i="9" s="1"/>
  <c r="AU64" i="1" s="1"/>
  <c r="P121" i="9"/>
  <c r="T135" i="9"/>
  <c r="P142" i="9"/>
  <c r="T161" i="9"/>
  <c r="P104" i="10"/>
  <c r="P96" i="10"/>
  <c r="R116" i="10"/>
  <c r="P129" i="10"/>
  <c r="P137" i="10"/>
  <c r="BK105" i="11"/>
  <c r="J105" i="11"/>
  <c r="J67" i="11" s="1"/>
  <c r="T105" i="11"/>
  <c r="T96" i="11" s="1"/>
  <c r="R117" i="11"/>
  <c r="BK130" i="11"/>
  <c r="J130" i="11"/>
  <c r="J72" i="11" s="1"/>
  <c r="R130" i="11"/>
  <c r="P139" i="11"/>
  <c r="P106" i="12"/>
  <c r="P96" i="12" s="1"/>
  <c r="T118" i="12"/>
  <c r="T131" i="12"/>
  <c r="T140" i="12"/>
  <c r="T91" i="13"/>
  <c r="T90" i="13"/>
  <c r="T89" i="13" s="1"/>
  <c r="R101" i="13"/>
  <c r="P95" i="14"/>
  <c r="P94" i="14"/>
  <c r="R106" i="14"/>
  <c r="T106" i="14"/>
  <c r="T105" i="14" s="1"/>
  <c r="R115" i="14"/>
  <c r="R142" i="14"/>
  <c r="P156" i="14"/>
  <c r="P105" i="15"/>
  <c r="P96" i="15"/>
  <c r="BK119" i="15"/>
  <c r="J119" i="15"/>
  <c r="J70" i="15" s="1"/>
  <c r="P130" i="15"/>
  <c r="P156" i="15"/>
  <c r="T108" i="16"/>
  <c r="T99" i="16" s="1"/>
  <c r="P119" i="16"/>
  <c r="BK131" i="16"/>
  <c r="J131" i="16"/>
  <c r="J70" i="16" s="1"/>
  <c r="R167" i="16"/>
  <c r="T187" i="16"/>
  <c r="P96" i="17"/>
  <c r="P95" i="17" s="1"/>
  <c r="T105" i="17"/>
  <c r="T116" i="17"/>
  <c r="R123" i="17"/>
  <c r="P159" i="17"/>
  <c r="BK171" i="17"/>
  <c r="J171" i="17" s="1"/>
  <c r="J71" i="17" s="1"/>
  <c r="BK196" i="17"/>
  <c r="J196" i="17"/>
  <c r="J72" i="17" s="1"/>
  <c r="T94" i="18"/>
  <c r="T93" i="18" s="1"/>
  <c r="T102" i="18"/>
  <c r="T139" i="18"/>
  <c r="P160" i="18"/>
  <c r="BK99" i="19"/>
  <c r="J99" i="19"/>
  <c r="J65" i="19" s="1"/>
  <c r="P121" i="19"/>
  <c r="P133" i="19"/>
  <c r="R156" i="19"/>
  <c r="BK180" i="19"/>
  <c r="J180" i="19" s="1"/>
  <c r="J74" i="19"/>
  <c r="T186" i="19"/>
  <c r="BK93" i="20"/>
  <c r="J93" i="20" s="1"/>
  <c r="J65" i="20" s="1"/>
  <c r="P102" i="20"/>
  <c r="BK138" i="20"/>
  <c r="J138" i="20" s="1"/>
  <c r="J68" i="20" s="1"/>
  <c r="T167" i="20"/>
  <c r="BK94" i="21"/>
  <c r="J94" i="21" s="1"/>
  <c r="J65" i="21" s="1"/>
  <c r="R103" i="21"/>
  <c r="R124" i="21"/>
  <c r="R154" i="21"/>
  <c r="R94" i="22"/>
  <c r="R93" i="22"/>
  <c r="R92" i="22"/>
  <c r="T103" i="22"/>
  <c r="T124" i="22"/>
  <c r="T154" i="22"/>
  <c r="P97" i="23"/>
  <c r="P96" i="23" s="1"/>
  <c r="R106" i="23"/>
  <c r="P117" i="23"/>
  <c r="T126" i="23"/>
  <c r="P157" i="23"/>
  <c r="BK169" i="23"/>
  <c r="J169" i="23"/>
  <c r="J71" i="23" s="1"/>
  <c r="BK208" i="23"/>
  <c r="J208" i="23"/>
  <c r="J72" i="23"/>
  <c r="T96" i="24"/>
  <c r="T95" i="24" s="1"/>
  <c r="R105" i="24"/>
  <c r="T116" i="24"/>
  <c r="T125" i="24"/>
  <c r="R162" i="24"/>
  <c r="P177" i="24"/>
  <c r="R196" i="24"/>
  <c r="R93" i="25"/>
  <c r="R92" i="25" s="1"/>
  <c r="P102" i="25"/>
  <c r="P101" i="25" s="1"/>
  <c r="BK129" i="25"/>
  <c r="J129" i="25" s="1"/>
  <c r="J68" i="25"/>
  <c r="R129" i="25"/>
  <c r="BK89" i="26"/>
  <c r="J89" i="26" s="1"/>
  <c r="J62" i="26" s="1"/>
  <c r="R89" i="26"/>
  <c r="R85" i="26" s="1"/>
  <c r="R84" i="26" s="1"/>
  <c r="BK130" i="4"/>
  <c r="J130" i="4" s="1"/>
  <c r="J69" i="4" s="1"/>
  <c r="BK111" i="5"/>
  <c r="J111" i="5" s="1"/>
  <c r="J67" i="5" s="1"/>
  <c r="BK171" i="6"/>
  <c r="J171" i="6" s="1"/>
  <c r="J65" i="6" s="1"/>
  <c r="BK157" i="7"/>
  <c r="J157" i="7"/>
  <c r="J68" i="7" s="1"/>
  <c r="BK113" i="11"/>
  <c r="J113" i="11" s="1"/>
  <c r="J68" i="11" s="1"/>
  <c r="BK117" i="13"/>
  <c r="J117" i="13" s="1"/>
  <c r="J67" i="13" s="1"/>
  <c r="BK147" i="16"/>
  <c r="J147" i="16" s="1"/>
  <c r="J71" i="16" s="1"/>
  <c r="BK129" i="19"/>
  <c r="J129" i="19"/>
  <c r="J68" i="19" s="1"/>
  <c r="BK144" i="19"/>
  <c r="J144" i="19" s="1"/>
  <c r="J71" i="19" s="1"/>
  <c r="BK150" i="19"/>
  <c r="J150" i="19" s="1"/>
  <c r="J72" i="19" s="1"/>
  <c r="BK115" i="7"/>
  <c r="J115" i="7" s="1"/>
  <c r="J64" i="7" s="1"/>
  <c r="BK118" i="8"/>
  <c r="J118" i="8"/>
  <c r="J65" i="8" s="1"/>
  <c r="BK97" i="10"/>
  <c r="J97" i="10" s="1"/>
  <c r="J65" i="10" s="1"/>
  <c r="BK100" i="10"/>
  <c r="J100" i="10" s="1"/>
  <c r="J66" i="10" s="1"/>
  <c r="BK112" i="10"/>
  <c r="J112" i="10" s="1"/>
  <c r="J68" i="10" s="1"/>
  <c r="BK125" i="10"/>
  <c r="J125" i="10"/>
  <c r="J71" i="10" s="1"/>
  <c r="BK97" i="12"/>
  <c r="J97" i="12" s="1"/>
  <c r="J65" i="12" s="1"/>
  <c r="BK102" i="12"/>
  <c r="J102" i="12" s="1"/>
  <c r="J66" i="12" s="1"/>
  <c r="BK114" i="12"/>
  <c r="J114" i="12" s="1"/>
  <c r="J68" i="12" s="1"/>
  <c r="BK127" i="12"/>
  <c r="J127" i="12"/>
  <c r="J71" i="12" s="1"/>
  <c r="BK115" i="15"/>
  <c r="J115" i="15" s="1"/>
  <c r="J68" i="15" s="1"/>
  <c r="BK157" i="16"/>
  <c r="J157" i="16" s="1"/>
  <c r="J73" i="16" s="1"/>
  <c r="BK159" i="16"/>
  <c r="J159" i="16" s="1"/>
  <c r="J74" i="16" s="1"/>
  <c r="BK216" i="18"/>
  <c r="J216" i="18"/>
  <c r="J70" i="18" s="1"/>
  <c r="BK178" i="22"/>
  <c r="J178" i="22" s="1"/>
  <c r="J70" i="22" s="1"/>
  <c r="BK189" i="2"/>
  <c r="J189" i="2" s="1"/>
  <c r="J66" i="2" s="1"/>
  <c r="BK99" i="6"/>
  <c r="J99" i="6" s="1"/>
  <c r="J61" i="6" s="1"/>
  <c r="BK92" i="7"/>
  <c r="J92" i="7"/>
  <c r="J61" i="7" s="1"/>
  <c r="BK96" i="7"/>
  <c r="J96" i="7" s="1"/>
  <c r="J62" i="7" s="1"/>
  <c r="BK89" i="8"/>
  <c r="J89" i="8" s="1"/>
  <c r="J61" i="8" s="1"/>
  <c r="BK99" i="9"/>
  <c r="J99" i="9" s="1"/>
  <c r="J65" i="9" s="1"/>
  <c r="BK116" i="9"/>
  <c r="J116" i="9"/>
  <c r="J67" i="9" s="1"/>
  <c r="BK129" i="9"/>
  <c r="J129" i="9" s="1"/>
  <c r="J69" i="9" s="1"/>
  <c r="BK133" i="9"/>
  <c r="J133" i="9" s="1"/>
  <c r="J71" i="9" s="1"/>
  <c r="BK178" i="9"/>
  <c r="J178" i="9" s="1"/>
  <c r="J75" i="9" s="1"/>
  <c r="BK97" i="11"/>
  <c r="J97" i="11"/>
  <c r="J65" i="11" s="1"/>
  <c r="BK101" i="11"/>
  <c r="J101" i="11" s="1"/>
  <c r="J66" i="11" s="1"/>
  <c r="BK101" i="15"/>
  <c r="J101" i="15" s="1"/>
  <c r="J66" i="15" s="1"/>
  <c r="BK100" i="16"/>
  <c r="J100" i="16" s="1"/>
  <c r="J65" i="16" s="1"/>
  <c r="BK127" i="16"/>
  <c r="J127" i="16"/>
  <c r="J68" i="16" s="1"/>
  <c r="BK177" i="21"/>
  <c r="J177" i="21" s="1"/>
  <c r="J70" i="21" s="1"/>
  <c r="BK169" i="25"/>
  <c r="J169" i="25" s="1"/>
  <c r="J69" i="25" s="1"/>
  <c r="BK86" i="26"/>
  <c r="J86" i="26" s="1"/>
  <c r="J61" i="26" s="1"/>
  <c r="BK94" i="26"/>
  <c r="J94" i="26"/>
  <c r="J63" i="26" s="1"/>
  <c r="BK105" i="6"/>
  <c r="J105" i="6" s="1"/>
  <c r="J62" i="6" s="1"/>
  <c r="BK845" i="6"/>
  <c r="J845" i="6" s="1"/>
  <c r="J77" i="6" s="1"/>
  <c r="BK126" i="11"/>
  <c r="J126" i="11" s="1"/>
  <c r="J71" i="11" s="1"/>
  <c r="BK102" i="14"/>
  <c r="J102" i="14"/>
  <c r="J66" i="14" s="1"/>
  <c r="BK97" i="15"/>
  <c r="J97" i="15" s="1"/>
  <c r="J65" i="15" s="1"/>
  <c r="BK182" i="15"/>
  <c r="J182" i="15" s="1"/>
  <c r="J73" i="15" s="1"/>
  <c r="BK149" i="16"/>
  <c r="J149" i="16" s="1"/>
  <c r="J72" i="16" s="1"/>
  <c r="BK115" i="19"/>
  <c r="J115" i="19"/>
  <c r="J66" i="19" s="1"/>
  <c r="BK251" i="23"/>
  <c r="J251" i="23" s="1"/>
  <c r="J73" i="23" s="1"/>
  <c r="BK98" i="26"/>
  <c r="J98" i="26" s="1"/>
  <c r="J64" i="26" s="1"/>
  <c r="F55" i="26"/>
  <c r="J78" i="26"/>
  <c r="BE90" i="26"/>
  <c r="F54" i="26"/>
  <c r="E74" i="26"/>
  <c r="J80" i="26"/>
  <c r="BE95" i="26"/>
  <c r="J55" i="26"/>
  <c r="BE92" i="26"/>
  <c r="BE99" i="26"/>
  <c r="BE87" i="26"/>
  <c r="BK104" i="24"/>
  <c r="J104" i="24"/>
  <c r="J66" i="24" s="1"/>
  <c r="J59" i="25"/>
  <c r="BE99" i="25"/>
  <c r="BE151" i="25"/>
  <c r="BE170" i="25"/>
  <c r="E50" i="25"/>
  <c r="J56" i="25"/>
  <c r="F59" i="25"/>
  <c r="F87" i="25"/>
  <c r="BE94" i="25"/>
  <c r="BE127" i="25"/>
  <c r="BE130" i="25"/>
  <c r="BE148" i="25"/>
  <c r="BE113" i="25"/>
  <c r="BE118" i="25"/>
  <c r="BE125" i="25"/>
  <c r="BE139" i="25"/>
  <c r="BE160" i="25"/>
  <c r="J58" i="25"/>
  <c r="BE96" i="25"/>
  <c r="BE103" i="25"/>
  <c r="BE108" i="25"/>
  <c r="BE120" i="25"/>
  <c r="F59" i="24"/>
  <c r="J88" i="24"/>
  <c r="BE110" i="24"/>
  <c r="BE117" i="24"/>
  <c r="BE119" i="24"/>
  <c r="BE123" i="24"/>
  <c r="BE150" i="24"/>
  <c r="BE165" i="24"/>
  <c r="BE167" i="24"/>
  <c r="BE193" i="24"/>
  <c r="BK96" i="23"/>
  <c r="J96" i="23" s="1"/>
  <c r="J64" i="23" s="1"/>
  <c r="J59" i="24"/>
  <c r="J90" i="24"/>
  <c r="BE99" i="24"/>
  <c r="BE106" i="24"/>
  <c r="BE108" i="24"/>
  <c r="BE172" i="24"/>
  <c r="BE178" i="24"/>
  <c r="BE184" i="24"/>
  <c r="BE187" i="24"/>
  <c r="BE197" i="24"/>
  <c r="E50" i="24"/>
  <c r="BE97" i="24"/>
  <c r="BE102" i="24"/>
  <c r="BE112" i="24"/>
  <c r="BE114" i="24"/>
  <c r="BE133" i="24"/>
  <c r="BE147" i="24"/>
  <c r="BE157" i="24"/>
  <c r="BE163" i="24"/>
  <c r="BE170" i="24"/>
  <c r="BE190" i="24"/>
  <c r="BE214" i="24"/>
  <c r="BE231" i="24"/>
  <c r="BE234" i="24"/>
  <c r="BE251" i="24"/>
  <c r="F58" i="24"/>
  <c r="BE121" i="24"/>
  <c r="BE126" i="24"/>
  <c r="BE140" i="24"/>
  <c r="BE160" i="24"/>
  <c r="BE175" i="24"/>
  <c r="BE181" i="24"/>
  <c r="J56" i="23"/>
  <c r="J58" i="23"/>
  <c r="J59" i="23"/>
  <c r="F92" i="23"/>
  <c r="BE115" i="23"/>
  <c r="BE127" i="23"/>
  <c r="BE142" i="23"/>
  <c r="BE145" i="23"/>
  <c r="BE170" i="23"/>
  <c r="BE205" i="23"/>
  <c r="BE218" i="23"/>
  <c r="BE230" i="23"/>
  <c r="F91" i="23"/>
  <c r="BE107" i="23"/>
  <c r="BE118" i="23"/>
  <c r="BE124" i="23"/>
  <c r="BE150" i="23"/>
  <c r="BE158" i="23"/>
  <c r="BE161" i="23"/>
  <c r="BE167" i="23"/>
  <c r="BE242" i="23"/>
  <c r="E50" i="23"/>
  <c r="BE103" i="23"/>
  <c r="BE109" i="23"/>
  <c r="BE120" i="23"/>
  <c r="BE132" i="23"/>
  <c r="BE137" i="23"/>
  <c r="BE164" i="23"/>
  <c r="BE175" i="23"/>
  <c r="BE185" i="23"/>
  <c r="BE190" i="23"/>
  <c r="BE195" i="23"/>
  <c r="BE227" i="23"/>
  <c r="BE252" i="23"/>
  <c r="BE98" i="23"/>
  <c r="BE100" i="23"/>
  <c r="BE111" i="23"/>
  <c r="BE113" i="23"/>
  <c r="BE122" i="23"/>
  <c r="BE155" i="23"/>
  <c r="BE180" i="23"/>
  <c r="BE200" i="23"/>
  <c r="BE209" i="23"/>
  <c r="BE233" i="23"/>
  <c r="E80" i="22"/>
  <c r="BE95" i="22"/>
  <c r="BE116" i="22"/>
  <c r="BE130" i="22"/>
  <c r="BE168" i="22"/>
  <c r="BE173" i="22"/>
  <c r="BE179" i="22"/>
  <c r="J59" i="22"/>
  <c r="J86" i="22"/>
  <c r="F89" i="22"/>
  <c r="BE100" i="22"/>
  <c r="BE110" i="22"/>
  <c r="BE151" i="22"/>
  <c r="BE155" i="22"/>
  <c r="F58" i="22"/>
  <c r="J88" i="22"/>
  <c r="BE107" i="22"/>
  <c r="BE113" i="22"/>
  <c r="BE119" i="22"/>
  <c r="BE135" i="22"/>
  <c r="BE140" i="22"/>
  <c r="BE165" i="22"/>
  <c r="BE97" i="22"/>
  <c r="BE104" i="22"/>
  <c r="BE122" i="22"/>
  <c r="BE125" i="22"/>
  <c r="BE145" i="22"/>
  <c r="BE148" i="22"/>
  <c r="BE160" i="22"/>
  <c r="F59" i="21"/>
  <c r="J86" i="21"/>
  <c r="J89" i="21"/>
  <c r="BE107" i="21"/>
  <c r="BE110" i="21"/>
  <c r="BE140" i="21"/>
  <c r="BE151" i="21"/>
  <c r="BE160" i="21"/>
  <c r="BE165" i="21"/>
  <c r="BE167" i="21"/>
  <c r="E50" i="21"/>
  <c r="J88" i="21"/>
  <c r="BE116" i="21"/>
  <c r="BE122" i="21"/>
  <c r="BE125" i="21"/>
  <c r="BE130" i="21"/>
  <c r="BE145" i="21"/>
  <c r="F58" i="21"/>
  <c r="BE95" i="21"/>
  <c r="BE100" i="21"/>
  <c r="BE155" i="21"/>
  <c r="BE97" i="21"/>
  <c r="BE104" i="21"/>
  <c r="BE113" i="21"/>
  <c r="BE119" i="21"/>
  <c r="BE135" i="21"/>
  <c r="BE148" i="21"/>
  <c r="BE172" i="21"/>
  <c r="BE178" i="21"/>
  <c r="F58" i="20"/>
  <c r="J59" i="20"/>
  <c r="BE113" i="20"/>
  <c r="BE154" i="20"/>
  <c r="BE173" i="20"/>
  <c r="J58" i="20"/>
  <c r="E79" i="20"/>
  <c r="BE99" i="20"/>
  <c r="BE118" i="20"/>
  <c r="BE136" i="20"/>
  <c r="BE139" i="20"/>
  <c r="BE159" i="20"/>
  <c r="BE162" i="20"/>
  <c r="BE168" i="20"/>
  <c r="BE178" i="20"/>
  <c r="BE183" i="20"/>
  <c r="BE125" i="20"/>
  <c r="BE131" i="20"/>
  <c r="BE144" i="20"/>
  <c r="BE149" i="20"/>
  <c r="BE165" i="20"/>
  <c r="J56" i="20"/>
  <c r="F59" i="20"/>
  <c r="BE94" i="20"/>
  <c r="BE96" i="20"/>
  <c r="BE103" i="20"/>
  <c r="BE108" i="20"/>
  <c r="BE120" i="20"/>
  <c r="BK93" i="18"/>
  <c r="J93" i="18"/>
  <c r="J64" i="18" s="1"/>
  <c r="E50" i="19"/>
  <c r="F93" i="19"/>
  <c r="BE139" i="19"/>
  <c r="J56" i="19"/>
  <c r="F59" i="19"/>
  <c r="BE124" i="19"/>
  <c r="BE130" i="19"/>
  <c r="BE134" i="19"/>
  <c r="BE145" i="19"/>
  <c r="BE151" i="19"/>
  <c r="BE157" i="19"/>
  <c r="BE162" i="19"/>
  <c r="BE178" i="19"/>
  <c r="BE192" i="19"/>
  <c r="BE197" i="19"/>
  <c r="J58" i="19"/>
  <c r="J94" i="19"/>
  <c r="BE100" i="19"/>
  <c r="BE105" i="19"/>
  <c r="BE122" i="19"/>
  <c r="BE127" i="19"/>
  <c r="BE142" i="19"/>
  <c r="BE167" i="19"/>
  <c r="BE172" i="19"/>
  <c r="BE184" i="19"/>
  <c r="BE187" i="19"/>
  <c r="BE199" i="19"/>
  <c r="BE110" i="19"/>
  <c r="BE116" i="19"/>
  <c r="BE181" i="19"/>
  <c r="F58" i="18"/>
  <c r="J89" i="18"/>
  <c r="BE95" i="18"/>
  <c r="BE103" i="18"/>
  <c r="BE127" i="18"/>
  <c r="BE140" i="18"/>
  <c r="BE190" i="18"/>
  <c r="J56" i="18"/>
  <c r="F59" i="18"/>
  <c r="E80" i="18"/>
  <c r="BE97" i="18"/>
  <c r="BE99" i="18"/>
  <c r="BE117" i="18"/>
  <c r="BE137" i="18"/>
  <c r="BE150" i="18"/>
  <c r="BE155" i="18"/>
  <c r="BE174" i="18"/>
  <c r="BE187" i="18"/>
  <c r="BE217" i="18"/>
  <c r="J58" i="18"/>
  <c r="BE110" i="18"/>
  <c r="BE124" i="18"/>
  <c r="BE134" i="18"/>
  <c r="BE145" i="18"/>
  <c r="BE161" i="18"/>
  <c r="BE203" i="18"/>
  <c r="J58" i="17"/>
  <c r="F90" i="17"/>
  <c r="BE102" i="17"/>
  <c r="BE121" i="17"/>
  <c r="BE163" i="17"/>
  <c r="BE166" i="17"/>
  <c r="BE169" i="17"/>
  <c r="BE207" i="17"/>
  <c r="BE217" i="17"/>
  <c r="J56" i="17"/>
  <c r="F59" i="17"/>
  <c r="J91" i="17"/>
  <c r="BE99" i="17"/>
  <c r="BE106" i="17"/>
  <c r="BE110" i="17"/>
  <c r="BE117" i="17"/>
  <c r="BE130" i="17"/>
  <c r="BE142" i="17"/>
  <c r="BE151" i="17"/>
  <c r="BE157" i="17"/>
  <c r="E50" i="17"/>
  <c r="BE97" i="17"/>
  <c r="BE112" i="17"/>
  <c r="BE114" i="17"/>
  <c r="BE124" i="17"/>
  <c r="BE172" i="17"/>
  <c r="BE175" i="17"/>
  <c r="BE181" i="17"/>
  <c r="BE191" i="17"/>
  <c r="BE197" i="17"/>
  <c r="BE108" i="17"/>
  <c r="BE119" i="17"/>
  <c r="BE136" i="17"/>
  <c r="BE145" i="17"/>
  <c r="BE160" i="17"/>
  <c r="BE178" i="17"/>
  <c r="BE186" i="17"/>
  <c r="F59" i="16"/>
  <c r="J94" i="16"/>
  <c r="BE125" i="16"/>
  <c r="BE128" i="16"/>
  <c r="BE132" i="16"/>
  <c r="BE182" i="16"/>
  <c r="BE185" i="16"/>
  <c r="F58" i="16"/>
  <c r="J95" i="16"/>
  <c r="BE109" i="16"/>
  <c r="BE116" i="16"/>
  <c r="BE120" i="16"/>
  <c r="BE122" i="16"/>
  <c r="BE145" i="16"/>
  <c r="BE148" i="16"/>
  <c r="BE150" i="16"/>
  <c r="BE175" i="16"/>
  <c r="E50" i="16"/>
  <c r="J92" i="16"/>
  <c r="BE101" i="16"/>
  <c r="BE135" i="16"/>
  <c r="BE142" i="16"/>
  <c r="BE168" i="16"/>
  <c r="BE188" i="16"/>
  <c r="BE204" i="16"/>
  <c r="BE211" i="16"/>
  <c r="BE158" i="16"/>
  <c r="BE160" i="16"/>
  <c r="BE195" i="16"/>
  <c r="BE202" i="16"/>
  <c r="BK94" i="14"/>
  <c r="J94" i="14" s="1"/>
  <c r="J64" i="14" s="1"/>
  <c r="J58" i="15"/>
  <c r="E83" i="15"/>
  <c r="F92" i="15"/>
  <c r="BE102" i="15"/>
  <c r="BE113" i="15"/>
  <c r="BE126" i="15"/>
  <c r="BE134" i="15"/>
  <c r="BE137" i="15"/>
  <c r="BE150" i="15"/>
  <c r="BE152" i="15"/>
  <c r="BE162" i="15"/>
  <c r="F91" i="15"/>
  <c r="BE106" i="15"/>
  <c r="BE140" i="15"/>
  <c r="BE154" i="15"/>
  <c r="BE172" i="15"/>
  <c r="BE177" i="15"/>
  <c r="J56" i="15"/>
  <c r="BE98" i="15"/>
  <c r="BE122" i="15"/>
  <c r="BE128" i="15"/>
  <c r="BE148" i="15"/>
  <c r="BE183" i="15"/>
  <c r="BE188" i="15"/>
  <c r="J59" i="15"/>
  <c r="BE108" i="15"/>
  <c r="BE110" i="15"/>
  <c r="BE116" i="15"/>
  <c r="BE120" i="15"/>
  <c r="BE124" i="15"/>
  <c r="BE131" i="15"/>
  <c r="BE142" i="15"/>
  <c r="BE145" i="15"/>
  <c r="BE157" i="15"/>
  <c r="BE167" i="15"/>
  <c r="E81" i="14"/>
  <c r="J87" i="14"/>
  <c r="J90" i="14"/>
  <c r="BE107" i="14"/>
  <c r="BE111" i="14"/>
  <c r="BE116" i="14"/>
  <c r="BE143" i="14"/>
  <c r="BE150" i="14"/>
  <c r="BE162" i="14"/>
  <c r="J89" i="14"/>
  <c r="BE109" i="14"/>
  <c r="BE113" i="14"/>
  <c r="BE122" i="14"/>
  <c r="BE128" i="14"/>
  <c r="BE130" i="14"/>
  <c r="BE148" i="14"/>
  <c r="F90" i="14"/>
  <c r="BE96" i="14"/>
  <c r="BE103" i="14"/>
  <c r="BE119" i="14"/>
  <c r="BE125" i="14"/>
  <c r="BE136" i="14"/>
  <c r="BE138" i="14"/>
  <c r="BE140" i="14"/>
  <c r="BE152" i="14"/>
  <c r="BE154" i="14"/>
  <c r="F58" i="14"/>
  <c r="BE99" i="14"/>
  <c r="BE133" i="14"/>
  <c r="BE157" i="14"/>
  <c r="J56" i="13"/>
  <c r="J58" i="13"/>
  <c r="J59" i="13"/>
  <c r="F86" i="13"/>
  <c r="BE102" i="13"/>
  <c r="BE105" i="13"/>
  <c r="BE108" i="13"/>
  <c r="BE111" i="13"/>
  <c r="BE114" i="13"/>
  <c r="BE118" i="13"/>
  <c r="F58" i="13"/>
  <c r="E77" i="13"/>
  <c r="BE95" i="13"/>
  <c r="BE92" i="13"/>
  <c r="BE98" i="13"/>
  <c r="F58" i="12"/>
  <c r="J92" i="12"/>
  <c r="BE98" i="12"/>
  <c r="J58" i="12"/>
  <c r="BE107" i="12"/>
  <c r="BE112" i="12"/>
  <c r="BE122" i="12"/>
  <c r="BE144" i="12"/>
  <c r="J117" i="11"/>
  <c r="J70" i="11" s="1"/>
  <c r="F59" i="12"/>
  <c r="BE128" i="12"/>
  <c r="BE132" i="12"/>
  <c r="BE135" i="12"/>
  <c r="BE138" i="12"/>
  <c r="E50" i="12"/>
  <c r="J56" i="12"/>
  <c r="BE103" i="12"/>
  <c r="BE109" i="12"/>
  <c r="BE115" i="12"/>
  <c r="BE119" i="12"/>
  <c r="BE125" i="12"/>
  <c r="BE141" i="12"/>
  <c r="F58" i="11"/>
  <c r="J58" i="11"/>
  <c r="J89" i="11"/>
  <c r="J92" i="11"/>
  <c r="BE98" i="11"/>
  <c r="BE114" i="11"/>
  <c r="BE140" i="11"/>
  <c r="F92" i="11"/>
  <c r="BE108" i="11"/>
  <c r="BE111" i="11"/>
  <c r="BE124" i="11"/>
  <c r="BE131" i="11"/>
  <c r="BE137" i="11"/>
  <c r="BE143" i="11"/>
  <c r="E83" i="11"/>
  <c r="BE102" i="11"/>
  <c r="BE118" i="11"/>
  <c r="BE106" i="11"/>
  <c r="BE121" i="11"/>
  <c r="BE127" i="11"/>
  <c r="BE134" i="11"/>
  <c r="J56" i="10"/>
  <c r="F59" i="10"/>
  <c r="J91" i="10"/>
  <c r="BE98" i="10"/>
  <c r="BE117" i="10"/>
  <c r="BE123" i="10"/>
  <c r="BE135" i="10"/>
  <c r="BE126" i="10"/>
  <c r="BE132" i="10"/>
  <c r="E50" i="10"/>
  <c r="F58" i="10"/>
  <c r="J92" i="10"/>
  <c r="BE113" i="10"/>
  <c r="BE120" i="10"/>
  <c r="BE130" i="10"/>
  <c r="BE138" i="10"/>
  <c r="BE141" i="10"/>
  <c r="BE101" i="10"/>
  <c r="BE105" i="10"/>
  <c r="BE107" i="10"/>
  <c r="BE110" i="10"/>
  <c r="F58" i="9"/>
  <c r="J59" i="9"/>
  <c r="J91" i="9"/>
  <c r="F94" i="9"/>
  <c r="BE100" i="9"/>
  <c r="BE104" i="9"/>
  <c r="BE117" i="9"/>
  <c r="BE122" i="9"/>
  <c r="BE124" i="9"/>
  <c r="BE127" i="9"/>
  <c r="BE134" i="9"/>
  <c r="BE138" i="9"/>
  <c r="BE170" i="9"/>
  <c r="BE173" i="9"/>
  <c r="BE179" i="9"/>
  <c r="J122" i="8"/>
  <c r="J67" i="8" s="1"/>
  <c r="E50" i="9"/>
  <c r="J58" i="9"/>
  <c r="BE140" i="9"/>
  <c r="BE159" i="9"/>
  <c r="BE162" i="9"/>
  <c r="BE176" i="9"/>
  <c r="BE112" i="9"/>
  <c r="BE114" i="9"/>
  <c r="BE130" i="9"/>
  <c r="BE136" i="9"/>
  <c r="BE143" i="9"/>
  <c r="BE151" i="9"/>
  <c r="BE153" i="9"/>
  <c r="BE187" i="9"/>
  <c r="E48" i="8"/>
  <c r="F54" i="8"/>
  <c r="J84" i="8"/>
  <c r="BE90" i="8"/>
  <c r="J119" i="7"/>
  <c r="J66" i="7" s="1"/>
  <c r="F55" i="8"/>
  <c r="J83" i="8"/>
  <c r="BE97" i="8"/>
  <c r="BE109" i="8"/>
  <c r="J52" i="8"/>
  <c r="BE94" i="8"/>
  <c r="BE102" i="8"/>
  <c r="BE116" i="8"/>
  <c r="BE126" i="8"/>
  <c r="BE132" i="8"/>
  <c r="BE99" i="8"/>
  <c r="BE105" i="8"/>
  <c r="BE111" i="8"/>
  <c r="BE113" i="8"/>
  <c r="BE119" i="8"/>
  <c r="BE123" i="8"/>
  <c r="BE130" i="8"/>
  <c r="J54" i="7"/>
  <c r="E80" i="7"/>
  <c r="J84" i="7"/>
  <c r="J87" i="7"/>
  <c r="BE93" i="7"/>
  <c r="BE97" i="7"/>
  <c r="BE108" i="7"/>
  <c r="BE120" i="7"/>
  <c r="BE138" i="7"/>
  <c r="BE152" i="7"/>
  <c r="BE170" i="7"/>
  <c r="BE205" i="7"/>
  <c r="F54" i="7"/>
  <c r="BE110" i="7"/>
  <c r="BE113" i="7"/>
  <c r="BE142" i="7"/>
  <c r="BE145" i="7"/>
  <c r="BE180" i="7"/>
  <c r="BE188" i="7"/>
  <c r="BE208" i="7"/>
  <c r="BE216" i="7"/>
  <c r="BE103" i="7"/>
  <c r="BE105" i="7"/>
  <c r="BE128" i="7"/>
  <c r="BE139" i="7"/>
  <c r="BE155" i="7"/>
  <c r="BE158" i="7"/>
  <c r="BE167" i="7"/>
  <c r="BE196" i="7"/>
  <c r="BE198" i="7"/>
  <c r="F55" i="7"/>
  <c r="BE101" i="7"/>
  <c r="BE116" i="7"/>
  <c r="BE130" i="7"/>
  <c r="BE177" i="7"/>
  <c r="F55" i="6"/>
  <c r="F93" i="6"/>
  <c r="BE157" i="6"/>
  <c r="BE164" i="6"/>
  <c r="BE166" i="6"/>
  <c r="BE227" i="6"/>
  <c r="BE233" i="6"/>
  <c r="BE260" i="6"/>
  <c r="BE383" i="6"/>
  <c r="BE405" i="6"/>
  <c r="BE406" i="6"/>
  <c r="BE486" i="6"/>
  <c r="BE488" i="6"/>
  <c r="BE514" i="6"/>
  <c r="BE578" i="6"/>
  <c r="BE601" i="6"/>
  <c r="BE665" i="6"/>
  <c r="BE735" i="6"/>
  <c r="BE755" i="6"/>
  <c r="J54" i="6"/>
  <c r="J94" i="6"/>
  <c r="BE134" i="6"/>
  <c r="BE199" i="6"/>
  <c r="BE222" i="6"/>
  <c r="BE230" i="6"/>
  <c r="BE236" i="6"/>
  <c r="BE275" i="6"/>
  <c r="BE429" i="6"/>
  <c r="BE454" i="6"/>
  <c r="BE480" i="6"/>
  <c r="BE487" i="6"/>
  <c r="BE517" i="6"/>
  <c r="BE546" i="6"/>
  <c r="BE552" i="6"/>
  <c r="BE628" i="6"/>
  <c r="BE631" i="6"/>
  <c r="BE729" i="6"/>
  <c r="BE732" i="6"/>
  <c r="BE741" i="6"/>
  <c r="BE765" i="6"/>
  <c r="BE791" i="6"/>
  <c r="BE817" i="6"/>
  <c r="BE819" i="6"/>
  <c r="BE846" i="6"/>
  <c r="J52" i="6"/>
  <c r="E87" i="6"/>
  <c r="BE100" i="6"/>
  <c r="BE128" i="6"/>
  <c r="BE131" i="6"/>
  <c r="BE159" i="6"/>
  <c r="BE161" i="6"/>
  <c r="BE172" i="6"/>
  <c r="BE176" i="6"/>
  <c r="BE224" i="6"/>
  <c r="BE226" i="6"/>
  <c r="BE258" i="6"/>
  <c r="BE290" i="6"/>
  <c r="BE313" i="6"/>
  <c r="BE359" i="6"/>
  <c r="BE548" i="6"/>
  <c r="BE550" i="6"/>
  <c r="BE747" i="6"/>
  <c r="BE106" i="6"/>
  <c r="BE169" i="6"/>
  <c r="BE336" i="6"/>
  <c r="BE361" i="6"/>
  <c r="BE452" i="6"/>
  <c r="BE457" i="6"/>
  <c r="BE483" i="6"/>
  <c r="BE491" i="6"/>
  <c r="BE540" i="6"/>
  <c r="BE543" i="6"/>
  <c r="BE555" i="6"/>
  <c r="BE624" i="6"/>
  <c r="BE663" i="6"/>
  <c r="BE697" i="6"/>
  <c r="BE738" i="6"/>
  <c r="BE744" i="6"/>
  <c r="BE750" i="6"/>
  <c r="BE753" i="6"/>
  <c r="BE758" i="6"/>
  <c r="BE761" i="6"/>
  <c r="F58" i="5"/>
  <c r="F59" i="5"/>
  <c r="E77" i="5"/>
  <c r="J85" i="5"/>
  <c r="BE96" i="5"/>
  <c r="BE102" i="5"/>
  <c r="BE105" i="5"/>
  <c r="BE108" i="5"/>
  <c r="J59" i="5"/>
  <c r="BE92" i="5"/>
  <c r="BE94" i="5"/>
  <c r="BE99" i="5"/>
  <c r="BE109" i="5"/>
  <c r="J56" i="5"/>
  <c r="BE112" i="5"/>
  <c r="J91" i="3"/>
  <c r="J64" i="3" s="1"/>
  <c r="J56" i="4"/>
  <c r="BE101" i="4"/>
  <c r="BE110" i="4"/>
  <c r="BE117" i="4"/>
  <c r="BE125" i="4"/>
  <c r="BE134" i="4"/>
  <c r="E50" i="4"/>
  <c r="F89" i="4"/>
  <c r="BE95" i="4"/>
  <c r="BE97" i="4"/>
  <c r="BE114" i="4"/>
  <c r="BE99" i="4"/>
  <c r="BE105" i="4"/>
  <c r="BE112" i="4"/>
  <c r="BE118" i="4"/>
  <c r="BE119" i="4"/>
  <c r="BE123" i="4"/>
  <c r="BE127" i="4"/>
  <c r="BE136" i="4"/>
  <c r="BE107" i="4"/>
  <c r="BE115" i="4"/>
  <c r="BE121" i="4"/>
  <c r="BE131" i="4"/>
  <c r="BE96" i="3"/>
  <c r="BE99" i="3"/>
  <c r="BE120" i="3"/>
  <c r="BE128" i="3"/>
  <c r="BE134" i="3"/>
  <c r="BE136" i="3"/>
  <c r="BE142" i="3"/>
  <c r="BE154" i="3"/>
  <c r="BE162" i="3"/>
  <c r="BE166" i="3"/>
  <c r="BE170" i="3"/>
  <c r="BE173" i="3"/>
  <c r="BE175" i="3"/>
  <c r="BE177" i="3"/>
  <c r="BE178" i="3"/>
  <c r="BE180" i="3"/>
  <c r="J56" i="3"/>
  <c r="F59" i="3"/>
  <c r="BE92" i="3"/>
  <c r="BE94" i="3"/>
  <c r="BE101" i="3"/>
  <c r="BE110" i="3"/>
  <c r="BE114" i="3"/>
  <c r="BE117" i="3"/>
  <c r="BE124" i="3"/>
  <c r="BE138" i="3"/>
  <c r="BE140" i="3"/>
  <c r="BE144" i="3"/>
  <c r="BE148" i="3"/>
  <c r="BE158" i="3"/>
  <c r="BE160" i="3"/>
  <c r="BE169" i="3"/>
  <c r="BE172" i="3"/>
  <c r="BE179" i="3"/>
  <c r="BE182" i="3"/>
  <c r="BE186" i="3"/>
  <c r="BK95" i="2"/>
  <c r="J95" i="2"/>
  <c r="J62" i="2" s="1"/>
  <c r="E50" i="3"/>
  <c r="BE103" i="3"/>
  <c r="BE106" i="3"/>
  <c r="BE112" i="3"/>
  <c r="BE116" i="3"/>
  <c r="BE118" i="3"/>
  <c r="BE119" i="3"/>
  <c r="BE122" i="3"/>
  <c r="BE123" i="3"/>
  <c r="BE126" i="3"/>
  <c r="BE130" i="3"/>
  <c r="BE132" i="3"/>
  <c r="BE146" i="3"/>
  <c r="BE150" i="3"/>
  <c r="BE152" i="3"/>
  <c r="BE156" i="3"/>
  <c r="BE164" i="3"/>
  <c r="BE171" i="3"/>
  <c r="BE174" i="3"/>
  <c r="BE176" i="3"/>
  <c r="BE181" i="3"/>
  <c r="BE184" i="3"/>
  <c r="E48" i="2"/>
  <c r="F54" i="2"/>
  <c r="J55" i="2"/>
  <c r="J80" i="2"/>
  <c r="BE105" i="2"/>
  <c r="J54" i="2"/>
  <c r="F83" i="2"/>
  <c r="BE91" i="2"/>
  <c r="BE121" i="2"/>
  <c r="BE123" i="2"/>
  <c r="BE129" i="2"/>
  <c r="BE135" i="2"/>
  <c r="BE156" i="2"/>
  <c r="BE159" i="2"/>
  <c r="BE165" i="2"/>
  <c r="BE167" i="2"/>
  <c r="BE169" i="2"/>
  <c r="BE175" i="2"/>
  <c r="BE181" i="2"/>
  <c r="BE89" i="2"/>
  <c r="BE97" i="2"/>
  <c r="BE98" i="2"/>
  <c r="BE99" i="2"/>
  <c r="BE107" i="2"/>
  <c r="BE127" i="2"/>
  <c r="BE131" i="2"/>
  <c r="BE133" i="2"/>
  <c r="BE142" i="2"/>
  <c r="BE145" i="2"/>
  <c r="BE154" i="2"/>
  <c r="BE179" i="2"/>
  <c r="BE185" i="2"/>
  <c r="BE196" i="2"/>
  <c r="BE93" i="2"/>
  <c r="BE101" i="2"/>
  <c r="BE103" i="2"/>
  <c r="BE110" i="2"/>
  <c r="BE112" i="2"/>
  <c r="BE114" i="2"/>
  <c r="BE116" i="2"/>
  <c r="BE118" i="2"/>
  <c r="BE125" i="2"/>
  <c r="BE148" i="2"/>
  <c r="BE150" i="2"/>
  <c r="BE152" i="2"/>
  <c r="BE161" i="2"/>
  <c r="BE163" i="2"/>
  <c r="BE171" i="2"/>
  <c r="BE173" i="2"/>
  <c r="BE177" i="2"/>
  <c r="BE183" i="2"/>
  <c r="BE187" i="2"/>
  <c r="BE190" i="2"/>
  <c r="F36" i="16"/>
  <c r="BA71" i="1" s="1"/>
  <c r="F38" i="17"/>
  <c r="BC72" i="1"/>
  <c r="J36" i="18"/>
  <c r="AW73" i="1" s="1"/>
  <c r="F37" i="19"/>
  <c r="BB74" i="1"/>
  <c r="F37" i="20"/>
  <c r="BB75" i="1" s="1"/>
  <c r="F36" i="21"/>
  <c r="BA76" i="1"/>
  <c r="F37" i="22"/>
  <c r="BB77" i="1" s="1"/>
  <c r="F36" i="22"/>
  <c r="BA77" i="1"/>
  <c r="F37" i="23"/>
  <c r="BB78" i="1" s="1"/>
  <c r="J36" i="24"/>
  <c r="AW79" i="1"/>
  <c r="F36" i="25"/>
  <c r="BA80" i="1" s="1"/>
  <c r="F36" i="26"/>
  <c r="BC81" i="1"/>
  <c r="F34" i="26"/>
  <c r="BA81" i="1" s="1"/>
  <c r="F37" i="2"/>
  <c r="BD55" i="1"/>
  <c r="F34" i="2"/>
  <c r="BA55" i="1" s="1"/>
  <c r="F36" i="3"/>
  <c r="BA57" i="1"/>
  <c r="F39" i="3"/>
  <c r="BD57" i="1" s="1"/>
  <c r="F38" i="4"/>
  <c r="BC58" i="1"/>
  <c r="J36" i="5"/>
  <c r="AW59" i="1" s="1"/>
  <c r="F36" i="5"/>
  <c r="BA59" i="1"/>
  <c r="J34" i="6"/>
  <c r="AW60" i="1" s="1"/>
  <c r="F36" i="6"/>
  <c r="BC60" i="1"/>
  <c r="F35" i="7"/>
  <c r="BB61" i="1" s="1"/>
  <c r="F36" i="8"/>
  <c r="BC62" i="1"/>
  <c r="F36" i="9"/>
  <c r="BA64" i="1" s="1"/>
  <c r="F37" i="9"/>
  <c r="BB64" i="1"/>
  <c r="F38" i="10"/>
  <c r="BC65" i="1" s="1"/>
  <c r="F39" i="11"/>
  <c r="BD66" i="1"/>
  <c r="J36" i="11"/>
  <c r="AW66" i="1" s="1"/>
  <c r="F37" i="12"/>
  <c r="BB67" i="1"/>
  <c r="F38" i="12"/>
  <c r="BC67" i="1" s="1"/>
  <c r="J36" i="13"/>
  <c r="AW68" i="1"/>
  <c r="F37" i="13"/>
  <c r="BB68" i="1" s="1"/>
  <c r="F38" i="14"/>
  <c r="BC69" i="1"/>
  <c r="F39" i="14"/>
  <c r="BD69" i="1" s="1"/>
  <c r="F38" i="15"/>
  <c r="BC70" i="1"/>
  <c r="F39" i="16"/>
  <c r="BD71" i="1" s="1"/>
  <c r="J36" i="17"/>
  <c r="AW72" i="1"/>
  <c r="F38" i="18"/>
  <c r="BC73" i="1" s="1"/>
  <c r="J36" i="19"/>
  <c r="AW74" i="1"/>
  <c r="F39" i="20"/>
  <c r="BD75" i="1" s="1"/>
  <c r="F38" i="20"/>
  <c r="BC75" i="1"/>
  <c r="F37" i="21"/>
  <c r="BB76" i="1" s="1"/>
  <c r="F38" i="21"/>
  <c r="BC76" i="1"/>
  <c r="F38" i="22"/>
  <c r="BC77" i="1" s="1"/>
  <c r="J36" i="23"/>
  <c r="AW78" i="1"/>
  <c r="F39" i="24"/>
  <c r="BD79" i="1" s="1"/>
  <c r="J36" i="25"/>
  <c r="AW80" i="1"/>
  <c r="F37" i="26"/>
  <c r="BD81" i="1" s="1"/>
  <c r="F35" i="26"/>
  <c r="BB81" i="1"/>
  <c r="J34" i="2"/>
  <c r="AW55" i="1" s="1"/>
  <c r="AS54" i="1"/>
  <c r="J36" i="3"/>
  <c r="AW57" i="1" s="1"/>
  <c r="F38" i="3"/>
  <c r="BC57" i="1"/>
  <c r="F37" i="4"/>
  <c r="BB58" i="1" s="1"/>
  <c r="F36" i="4"/>
  <c r="BA58" i="1"/>
  <c r="F37" i="5"/>
  <c r="BB59" i="1" s="1"/>
  <c r="F38" i="5"/>
  <c r="BC59" i="1"/>
  <c r="F37" i="6"/>
  <c r="BD60" i="1" s="1"/>
  <c r="F35" i="6"/>
  <c r="BB60" i="1"/>
  <c r="J34" i="8"/>
  <c r="AW62" i="1" s="1"/>
  <c r="F35" i="8"/>
  <c r="BB62" i="1"/>
  <c r="J36" i="9"/>
  <c r="AW64" i="1" s="1"/>
  <c r="J36" i="10"/>
  <c r="AW65" i="1"/>
  <c r="F39" i="10"/>
  <c r="BD65" i="1" s="1"/>
  <c r="F36" i="11"/>
  <c r="BA66" i="1"/>
  <c r="J36" i="12"/>
  <c r="AW67" i="1" s="1"/>
  <c r="F38" i="13"/>
  <c r="BC68" i="1"/>
  <c r="F39" i="13"/>
  <c r="BD68" i="1" s="1"/>
  <c r="F36" i="14"/>
  <c r="BA69" i="1"/>
  <c r="F37" i="14"/>
  <c r="BB69" i="1" s="1"/>
  <c r="J36" i="15"/>
  <c r="AW70" i="1"/>
  <c r="F36" i="15"/>
  <c r="BA70" i="1" s="1"/>
  <c r="F38" i="16"/>
  <c r="BC71" i="1"/>
  <c r="J36" i="16"/>
  <c r="AW71" i="1" s="1"/>
  <c r="F39" i="17"/>
  <c r="BD72" i="1"/>
  <c r="F36" i="17"/>
  <c r="BA72" i="1" s="1"/>
  <c r="F37" i="18"/>
  <c r="BB73" i="1"/>
  <c r="F39" i="18"/>
  <c r="BD73" i="1" s="1"/>
  <c r="F39" i="19"/>
  <c r="BD74" i="1"/>
  <c r="F36" i="20"/>
  <c r="BA75" i="1" s="1"/>
  <c r="F39" i="21"/>
  <c r="BD76" i="1"/>
  <c r="J36" i="22"/>
  <c r="AW77" i="1" s="1"/>
  <c r="F39" i="23"/>
  <c r="BD78" i="1"/>
  <c r="F36" i="24"/>
  <c r="BA79" i="1" s="1"/>
  <c r="F37" i="24"/>
  <c r="BB79" i="1"/>
  <c r="F38" i="25"/>
  <c r="BC80" i="1" s="1"/>
  <c r="J34" i="26"/>
  <c r="AW81" i="1"/>
  <c r="F35" i="2"/>
  <c r="BB55" i="1" s="1"/>
  <c r="F36" i="2"/>
  <c r="BC55" i="1"/>
  <c r="F37" i="3"/>
  <c r="BB57" i="1" s="1"/>
  <c r="J36" i="4"/>
  <c r="AW58" i="1"/>
  <c r="F39" i="4"/>
  <c r="BD58" i="1" s="1"/>
  <c r="F39" i="5"/>
  <c r="BD59" i="1"/>
  <c r="F34" i="6"/>
  <c r="BA60" i="1" s="1"/>
  <c r="F34" i="7"/>
  <c r="BA61" i="1"/>
  <c r="J34" i="7"/>
  <c r="AW61" i="1" s="1"/>
  <c r="F37" i="7"/>
  <c r="BD61" i="1" s="1"/>
  <c r="F36" i="7"/>
  <c r="BC61" i="1" s="1"/>
  <c r="F37" i="8"/>
  <c r="BD62" i="1" s="1"/>
  <c r="F34" i="8"/>
  <c r="BA62" i="1" s="1"/>
  <c r="F38" i="9"/>
  <c r="BC64" i="1" s="1"/>
  <c r="F39" i="9"/>
  <c r="BD64" i="1" s="1"/>
  <c r="F36" i="10"/>
  <c r="BA65" i="1" s="1"/>
  <c r="F37" i="10"/>
  <c r="BB65" i="1" s="1"/>
  <c r="F37" i="11"/>
  <c r="BB66" i="1" s="1"/>
  <c r="F38" i="11"/>
  <c r="BC66" i="1" s="1"/>
  <c r="F36" i="12"/>
  <c r="BA67" i="1" s="1"/>
  <c r="F39" i="12"/>
  <c r="BD67" i="1" s="1"/>
  <c r="F36" i="13"/>
  <c r="BA68" i="1" s="1"/>
  <c r="J36" i="14"/>
  <c r="AW69" i="1" s="1"/>
  <c r="F39" i="15"/>
  <c r="BD70" i="1" s="1"/>
  <c r="F37" i="15"/>
  <c r="BB70" i="1" s="1"/>
  <c r="F37" i="16"/>
  <c r="BB71" i="1" s="1"/>
  <c r="F37" i="17"/>
  <c r="BB72" i="1" s="1"/>
  <c r="F36" i="18"/>
  <c r="BA73" i="1" s="1"/>
  <c r="F38" i="19"/>
  <c r="BC74" i="1" s="1"/>
  <c r="F36" i="19"/>
  <c r="BA74" i="1" s="1"/>
  <c r="J36" i="20"/>
  <c r="AW75" i="1" s="1"/>
  <c r="J36" i="21"/>
  <c r="AW76" i="1" s="1"/>
  <c r="F39" i="22"/>
  <c r="BD77" i="1" s="1"/>
  <c r="F38" i="23"/>
  <c r="BC78" i="1" s="1"/>
  <c r="F36" i="23"/>
  <c r="BA78" i="1" s="1"/>
  <c r="F38" i="24"/>
  <c r="BC79" i="1" s="1"/>
  <c r="F37" i="25"/>
  <c r="BB80" i="1" s="1"/>
  <c r="F39" i="25"/>
  <c r="BD80" i="1" s="1"/>
  <c r="R91" i="20" l="1"/>
  <c r="BK91" i="7"/>
  <c r="J91" i="7" s="1"/>
  <c r="J60" i="7" s="1"/>
  <c r="T90" i="7"/>
  <c r="R87" i="8"/>
  <c r="R97" i="9"/>
  <c r="T97" i="9"/>
  <c r="R101" i="25"/>
  <c r="R132" i="19"/>
  <c r="R90" i="13"/>
  <c r="R89" i="13" s="1"/>
  <c r="T93" i="4"/>
  <c r="T92" i="4"/>
  <c r="T101" i="25"/>
  <c r="P91" i="20"/>
  <c r="AU75" i="1"/>
  <c r="R101" i="18"/>
  <c r="R92" i="18" s="1"/>
  <c r="R95" i="23"/>
  <c r="P130" i="16"/>
  <c r="P98" i="16"/>
  <c r="AU71" i="1"/>
  <c r="P118" i="15"/>
  <c r="P95" i="15" s="1"/>
  <c r="AU70" i="1" s="1"/>
  <c r="P105" i="14"/>
  <c r="P93" i="14" s="1"/>
  <c r="AU69" i="1" s="1"/>
  <c r="P117" i="12"/>
  <c r="P95" i="12" s="1"/>
  <c r="AU67" i="1" s="1"/>
  <c r="R102" i="21"/>
  <c r="R92" i="21" s="1"/>
  <c r="T104" i="17"/>
  <c r="T94" i="17" s="1"/>
  <c r="T117" i="12"/>
  <c r="T95" i="12"/>
  <c r="P105" i="23"/>
  <c r="BK116" i="11"/>
  <c r="J116" i="11"/>
  <c r="J69" i="11"/>
  <c r="P91" i="25"/>
  <c r="AU80" i="1" s="1"/>
  <c r="T104" i="24"/>
  <c r="T94" i="24"/>
  <c r="P90" i="5"/>
  <c r="P89" i="5"/>
  <c r="AU59" i="1" s="1"/>
  <c r="BK90" i="3"/>
  <c r="J90" i="3"/>
  <c r="J63" i="3"/>
  <c r="P104" i="24"/>
  <c r="P94" i="24" s="1"/>
  <c r="AU79" i="1" s="1"/>
  <c r="T105" i="23"/>
  <c r="T95" i="23"/>
  <c r="P98" i="19"/>
  <c r="P97" i="19" s="1"/>
  <c r="AU74" i="1" s="1"/>
  <c r="P104" i="17"/>
  <c r="T93" i="14"/>
  <c r="P116" i="11"/>
  <c r="P95" i="11" s="1"/>
  <c r="AU66" i="1" s="1"/>
  <c r="BK118" i="7"/>
  <c r="J118" i="7" s="1"/>
  <c r="J65" i="7" s="1"/>
  <c r="P174" i="6"/>
  <c r="P97" i="6"/>
  <c r="AU60" i="1" s="1"/>
  <c r="T90" i="3"/>
  <c r="R91" i="25"/>
  <c r="R104" i="24"/>
  <c r="P95" i="23"/>
  <c r="AU78" i="1" s="1"/>
  <c r="T102" i="22"/>
  <c r="P94" i="17"/>
  <c r="AU72" i="1" s="1"/>
  <c r="R174" i="6"/>
  <c r="R97" i="6" s="1"/>
  <c r="T102" i="21"/>
  <c r="T92" i="21" s="1"/>
  <c r="R104" i="17"/>
  <c r="R130" i="16"/>
  <c r="R98" i="16"/>
  <c r="T116" i="11"/>
  <c r="T95" i="11" s="1"/>
  <c r="P115" i="10"/>
  <c r="P95" i="10"/>
  <c r="AU65" i="1" s="1"/>
  <c r="R118" i="7"/>
  <c r="R90" i="7"/>
  <c r="T174" i="6"/>
  <c r="T97" i="6" s="1"/>
  <c r="R90" i="3"/>
  <c r="R86" i="2"/>
  <c r="R94" i="24"/>
  <c r="T92" i="22"/>
  <c r="T101" i="20"/>
  <c r="T132" i="19"/>
  <c r="T98" i="19"/>
  <c r="T97" i="19" s="1"/>
  <c r="T130" i="16"/>
  <c r="T98" i="16"/>
  <c r="R118" i="15"/>
  <c r="R95" i="15" s="1"/>
  <c r="P118" i="7"/>
  <c r="P90" i="7"/>
  <c r="AU61" i="1"/>
  <c r="P93" i="4"/>
  <c r="P92" i="4" s="1"/>
  <c r="AU58" i="1" s="1"/>
  <c r="P95" i="2"/>
  <c r="P86" i="2" s="1"/>
  <c r="AU55" i="1" s="1"/>
  <c r="P102" i="22"/>
  <c r="P92" i="22"/>
  <c r="AU77" i="1" s="1"/>
  <c r="P102" i="21"/>
  <c r="T101" i="18"/>
  <c r="T92" i="18"/>
  <c r="R105" i="14"/>
  <c r="R93" i="14" s="1"/>
  <c r="R116" i="11"/>
  <c r="R95" i="11"/>
  <c r="T91" i="25"/>
  <c r="P92" i="21"/>
  <c r="AU76" i="1"/>
  <c r="T91" i="20"/>
  <c r="R98" i="19"/>
  <c r="R97" i="19" s="1"/>
  <c r="R94" i="17"/>
  <c r="T86" i="2"/>
  <c r="P101" i="18"/>
  <c r="P92" i="18" s="1"/>
  <c r="AU73" i="1" s="1"/>
  <c r="T115" i="10"/>
  <c r="T95" i="10" s="1"/>
  <c r="BK96" i="11"/>
  <c r="J96" i="11"/>
  <c r="J64" i="11"/>
  <c r="BK90" i="13"/>
  <c r="J90" i="13" s="1"/>
  <c r="J64" i="13" s="1"/>
  <c r="BK101" i="18"/>
  <c r="J101" i="18" s="1"/>
  <c r="J66" i="18" s="1"/>
  <c r="BK93" i="21"/>
  <c r="J93" i="21"/>
  <c r="J64" i="21" s="1"/>
  <c r="BK93" i="22"/>
  <c r="J93" i="22"/>
  <c r="J64" i="22"/>
  <c r="BK129" i="4"/>
  <c r="J129" i="4" s="1"/>
  <c r="J68" i="4" s="1"/>
  <c r="BK96" i="10"/>
  <c r="J96" i="10" s="1"/>
  <c r="J64" i="10" s="1"/>
  <c r="BK115" i="10"/>
  <c r="J115" i="10"/>
  <c r="J69" i="10" s="1"/>
  <c r="BK118" i="15"/>
  <c r="J118" i="15"/>
  <c r="J69" i="15"/>
  <c r="BK98" i="19"/>
  <c r="J98" i="19" s="1"/>
  <c r="J64" i="19" s="1"/>
  <c r="BK102" i="21"/>
  <c r="J102" i="21" s="1"/>
  <c r="J66" i="21" s="1"/>
  <c r="BK105" i="23"/>
  <c r="J105" i="23"/>
  <c r="J66" i="23" s="1"/>
  <c r="BK85" i="26"/>
  <c r="J85" i="26"/>
  <c r="J60" i="26"/>
  <c r="BK87" i="2"/>
  <c r="J87" i="2" s="1"/>
  <c r="J60" i="2" s="1"/>
  <c r="BK98" i="6"/>
  <c r="J98" i="6" s="1"/>
  <c r="J60" i="6" s="1"/>
  <c r="BK98" i="9"/>
  <c r="J98" i="9"/>
  <c r="J64" i="9" s="1"/>
  <c r="BK132" i="9"/>
  <c r="J132" i="9"/>
  <c r="J70" i="9"/>
  <c r="BK96" i="12"/>
  <c r="J96" i="12" s="1"/>
  <c r="J64" i="12" s="1"/>
  <c r="BK96" i="15"/>
  <c r="J96" i="15" s="1"/>
  <c r="J64" i="15" s="1"/>
  <c r="BK130" i="16"/>
  <c r="J130" i="16"/>
  <c r="J69" i="16" s="1"/>
  <c r="BK104" i="17"/>
  <c r="J104" i="17"/>
  <c r="J66" i="17"/>
  <c r="BK92" i="20"/>
  <c r="J92" i="20" s="1"/>
  <c r="J64" i="20" s="1"/>
  <c r="BK101" i="25"/>
  <c r="J101" i="25" s="1"/>
  <c r="J66" i="25" s="1"/>
  <c r="BK93" i="4"/>
  <c r="J93" i="4"/>
  <c r="J64" i="4" s="1"/>
  <c r="BK90" i="5"/>
  <c r="J90" i="5"/>
  <c r="J64" i="5"/>
  <c r="BK174" i="6"/>
  <c r="J174" i="6" s="1"/>
  <c r="J66" i="6" s="1"/>
  <c r="BK88" i="8"/>
  <c r="J88" i="8" s="1"/>
  <c r="J60" i="8" s="1"/>
  <c r="BK117" i="12"/>
  <c r="J117" i="12"/>
  <c r="J69" i="12" s="1"/>
  <c r="BK105" i="14"/>
  <c r="J105" i="14"/>
  <c r="J67" i="14"/>
  <c r="BK99" i="16"/>
  <c r="J99" i="16" s="1"/>
  <c r="J64" i="16" s="1"/>
  <c r="BK95" i="17"/>
  <c r="J95" i="17" s="1"/>
  <c r="J64" i="17" s="1"/>
  <c r="BK132" i="19"/>
  <c r="J132" i="19"/>
  <c r="J69" i="19" s="1"/>
  <c r="BK101" i="20"/>
  <c r="J101" i="20"/>
  <c r="J66" i="20"/>
  <c r="BK102" i="22"/>
  <c r="J102" i="22" s="1"/>
  <c r="J66" i="22" s="1"/>
  <c r="BK95" i="24"/>
  <c r="J95" i="24" s="1"/>
  <c r="J64" i="24" s="1"/>
  <c r="BK92" i="25"/>
  <c r="J92" i="25"/>
  <c r="J64" i="25" s="1"/>
  <c r="BK95" i="23"/>
  <c r="J95" i="23" s="1"/>
  <c r="J63" i="23" s="1"/>
  <c r="BK92" i="18"/>
  <c r="J92" i="18" s="1"/>
  <c r="J63" i="18" s="1"/>
  <c r="BK93" i="14"/>
  <c r="J93" i="14"/>
  <c r="BK86" i="2"/>
  <c r="J86" i="2"/>
  <c r="F35" i="3"/>
  <c r="AZ57" i="1" s="1"/>
  <c r="F35" i="4"/>
  <c r="AZ58" i="1"/>
  <c r="J33" i="6"/>
  <c r="AV60" i="1" s="1"/>
  <c r="AT60" i="1" s="1"/>
  <c r="J32" i="14"/>
  <c r="AG69" i="1" s="1"/>
  <c r="J35" i="15"/>
  <c r="AV70" i="1"/>
  <c r="AT70" i="1"/>
  <c r="J35" i="17"/>
  <c r="AV72" i="1" s="1"/>
  <c r="AT72" i="1" s="1"/>
  <c r="J35" i="19"/>
  <c r="AV74" i="1" s="1"/>
  <c r="AT74" i="1" s="1"/>
  <c r="J35" i="21"/>
  <c r="AV76" i="1"/>
  <c r="AT76" i="1" s="1"/>
  <c r="J35" i="23"/>
  <c r="AV78" i="1"/>
  <c r="AT78" i="1"/>
  <c r="F35" i="25"/>
  <c r="AZ80" i="1" s="1"/>
  <c r="F33" i="26"/>
  <c r="AZ81" i="1"/>
  <c r="J33" i="2"/>
  <c r="AV55" i="1" s="1"/>
  <c r="AT55" i="1" s="1"/>
  <c r="F35" i="5"/>
  <c r="AZ59" i="1" s="1"/>
  <c r="BA56" i="1"/>
  <c r="AW56" i="1"/>
  <c r="F33" i="6"/>
  <c r="AZ60" i="1" s="1"/>
  <c r="F35" i="15"/>
  <c r="AZ70" i="1"/>
  <c r="F35" i="17"/>
  <c r="AZ72" i="1" s="1"/>
  <c r="F35" i="19"/>
  <c r="AZ74" i="1" s="1"/>
  <c r="F35" i="21"/>
  <c r="AZ76" i="1" s="1"/>
  <c r="F35" i="23"/>
  <c r="AZ78" i="1" s="1"/>
  <c r="J35" i="25"/>
  <c r="AV80" i="1" s="1"/>
  <c r="AT80" i="1" s="1"/>
  <c r="J33" i="26"/>
  <c r="AV81" i="1"/>
  <c r="AT81" i="1" s="1"/>
  <c r="J35" i="3"/>
  <c r="AV57" i="1" s="1"/>
  <c r="AT57" i="1" s="1"/>
  <c r="BC56" i="1"/>
  <c r="AY56" i="1" s="1"/>
  <c r="BB56" i="1"/>
  <c r="AX56" i="1"/>
  <c r="J35" i="5"/>
  <c r="AV59" i="1" s="1"/>
  <c r="AT59" i="1" s="1"/>
  <c r="BD56" i="1"/>
  <c r="F33" i="7"/>
  <c r="AZ61" i="1" s="1"/>
  <c r="J33" i="8"/>
  <c r="AV62" i="1" s="1"/>
  <c r="AT62" i="1" s="1"/>
  <c r="F35" i="9"/>
  <c r="AZ64" i="1" s="1"/>
  <c r="J35" i="10"/>
  <c r="AV65" i="1" s="1"/>
  <c r="AT65" i="1" s="1"/>
  <c r="F35" i="11"/>
  <c r="AZ66" i="1" s="1"/>
  <c r="J35" i="12"/>
  <c r="AV67" i="1"/>
  <c r="AT67" i="1" s="1"/>
  <c r="F35" i="13"/>
  <c r="AZ68" i="1" s="1"/>
  <c r="J35" i="14"/>
  <c r="AV69" i="1" s="1"/>
  <c r="AT69" i="1" s="1"/>
  <c r="J35" i="16"/>
  <c r="AV71" i="1"/>
  <c r="AT71" i="1" s="1"/>
  <c r="J35" i="18"/>
  <c r="AV73" i="1" s="1"/>
  <c r="AT73" i="1" s="1"/>
  <c r="J35" i="20"/>
  <c r="AV75" i="1" s="1"/>
  <c r="AT75" i="1" s="1"/>
  <c r="F35" i="22"/>
  <c r="AZ77" i="1" s="1"/>
  <c r="J35" i="24"/>
  <c r="AV79" i="1" s="1"/>
  <c r="AT79" i="1" s="1"/>
  <c r="BD63" i="1"/>
  <c r="BB63" i="1"/>
  <c r="AX63" i="1" s="1"/>
  <c r="F33" i="2"/>
  <c r="AZ55" i="1" s="1"/>
  <c r="J35" i="4"/>
  <c r="AV58" i="1" s="1"/>
  <c r="AT58" i="1" s="1"/>
  <c r="J33" i="7"/>
  <c r="AV61" i="1" s="1"/>
  <c r="AT61" i="1" s="1"/>
  <c r="F33" i="8"/>
  <c r="AZ62" i="1" s="1"/>
  <c r="J35" i="9"/>
  <c r="AV64" i="1" s="1"/>
  <c r="AT64" i="1" s="1"/>
  <c r="F35" i="10"/>
  <c r="AZ65" i="1" s="1"/>
  <c r="J35" i="11"/>
  <c r="AV66" i="1"/>
  <c r="AT66" i="1" s="1"/>
  <c r="F35" i="12"/>
  <c r="AZ67" i="1" s="1"/>
  <c r="J35" i="13"/>
  <c r="AV68" i="1" s="1"/>
  <c r="AT68" i="1" s="1"/>
  <c r="F35" i="14"/>
  <c r="AZ69" i="1"/>
  <c r="F35" i="16"/>
  <c r="AZ71" i="1" s="1"/>
  <c r="F35" i="18"/>
  <c r="AZ73" i="1"/>
  <c r="F35" i="20"/>
  <c r="AZ75" i="1" s="1"/>
  <c r="J35" i="22"/>
  <c r="AV77" i="1"/>
  <c r="AT77" i="1" s="1"/>
  <c r="F35" i="24"/>
  <c r="AZ79" i="1" s="1"/>
  <c r="BA63" i="1"/>
  <c r="AW63" i="1" s="1"/>
  <c r="BC63" i="1"/>
  <c r="AY63" i="1" s="1"/>
  <c r="J30" i="2"/>
  <c r="AG55" i="1" s="1"/>
  <c r="BK94" i="24" l="1"/>
  <c r="J94" i="24" s="1"/>
  <c r="J63" i="24" s="1"/>
  <c r="BK90" i="7"/>
  <c r="J90" i="7" s="1"/>
  <c r="J30" i="7" s="1"/>
  <c r="AG61" i="1" s="1"/>
  <c r="BK95" i="11"/>
  <c r="J95" i="11"/>
  <c r="J63" i="11" s="1"/>
  <c r="BK92" i="4"/>
  <c r="J92" i="4"/>
  <c r="J63" i="4"/>
  <c r="BK89" i="5"/>
  <c r="J89" i="5"/>
  <c r="BK97" i="6"/>
  <c r="J97" i="6"/>
  <c r="J59" i="6" s="1"/>
  <c r="BK97" i="9"/>
  <c r="J97" i="9"/>
  <c r="BK95" i="15"/>
  <c r="J95" i="15" s="1"/>
  <c r="J63" i="15" s="1"/>
  <c r="BK89" i="13"/>
  <c r="J89" i="13"/>
  <c r="J63" i="13" s="1"/>
  <c r="BK94" i="17"/>
  <c r="J94" i="17"/>
  <c r="J63" i="17"/>
  <c r="BK97" i="19"/>
  <c r="J97" i="19"/>
  <c r="J63" i="19"/>
  <c r="BK91" i="20"/>
  <c r="J91" i="20" s="1"/>
  <c r="J63" i="20" s="1"/>
  <c r="BK92" i="21"/>
  <c r="J92" i="21"/>
  <c r="BK84" i="26"/>
  <c r="J84" i="26"/>
  <c r="BK87" i="8"/>
  <c r="J87" i="8"/>
  <c r="J59" i="8" s="1"/>
  <c r="BK95" i="12"/>
  <c r="J95" i="12"/>
  <c r="J63" i="12"/>
  <c r="BK92" i="22"/>
  <c r="J92" i="22"/>
  <c r="J63" i="22"/>
  <c r="BK95" i="10"/>
  <c r="J95" i="10" s="1"/>
  <c r="J63" i="10" s="1"/>
  <c r="BK98" i="16"/>
  <c r="J98" i="16"/>
  <c r="J63" i="16" s="1"/>
  <c r="BK91" i="25"/>
  <c r="J91" i="25"/>
  <c r="J32" i="25" s="1"/>
  <c r="AG80" i="1" s="1"/>
  <c r="AN69" i="1"/>
  <c r="J63" i="14"/>
  <c r="J41" i="14"/>
  <c r="AN61" i="1"/>
  <c r="J59" i="7"/>
  <c r="J39" i="7"/>
  <c r="AN55" i="1"/>
  <c r="J59" i="2"/>
  <c r="J39" i="2"/>
  <c r="AU56" i="1"/>
  <c r="J32" i="3"/>
  <c r="AG57" i="1"/>
  <c r="J30" i="26"/>
  <c r="AG81" i="1" s="1"/>
  <c r="AZ56" i="1"/>
  <c r="AV56" i="1"/>
  <c r="AT56" i="1"/>
  <c r="AZ63" i="1"/>
  <c r="AV63" i="1"/>
  <c r="AT63" i="1"/>
  <c r="AU63" i="1"/>
  <c r="J32" i="5"/>
  <c r="AG59" i="1"/>
  <c r="J32" i="21"/>
  <c r="AG76" i="1"/>
  <c r="J32" i="18"/>
  <c r="AG73" i="1"/>
  <c r="BC54" i="1"/>
  <c r="W32" i="1"/>
  <c r="BB54" i="1"/>
  <c r="W31" i="1"/>
  <c r="J32" i="9"/>
  <c r="AG64" i="1"/>
  <c r="J32" i="23"/>
  <c r="AG78" i="1"/>
  <c r="AN78" i="1"/>
  <c r="BD54" i="1"/>
  <c r="W33" i="1" s="1"/>
  <c r="J32" i="24"/>
  <c r="AG79" i="1" s="1"/>
  <c r="AN79" i="1" s="1"/>
  <c r="BA54" i="1"/>
  <c r="W30" i="1"/>
  <c r="J39" i="26" l="1"/>
  <c r="J41" i="5"/>
  <c r="J41" i="25"/>
  <c r="J41" i="9"/>
  <c r="J41" i="3"/>
  <c r="J41" i="21"/>
  <c r="J63" i="5"/>
  <c r="J63" i="21"/>
  <c r="J63" i="9"/>
  <c r="J63" i="25"/>
  <c r="J59" i="26"/>
  <c r="J41" i="24"/>
  <c r="J41" i="23"/>
  <c r="J41" i="18"/>
  <c r="AN73" i="1"/>
  <c r="AN76" i="1"/>
  <c r="AN80" i="1"/>
  <c r="AN81" i="1"/>
  <c r="AN57" i="1"/>
  <c r="AN59" i="1"/>
  <c r="AN64" i="1"/>
  <c r="AU54" i="1"/>
  <c r="J30" i="6"/>
  <c r="AG60" i="1"/>
  <c r="J32" i="15"/>
  <c r="AG70" i="1" s="1"/>
  <c r="J32" i="10"/>
  <c r="AG65" i="1"/>
  <c r="J32" i="4"/>
  <c r="AG58" i="1" s="1"/>
  <c r="AG56" i="1" s="1"/>
  <c r="J32" i="17"/>
  <c r="AG72" i="1" s="1"/>
  <c r="J32" i="20"/>
  <c r="AG75" i="1"/>
  <c r="J32" i="12"/>
  <c r="AG67" i="1" s="1"/>
  <c r="J32" i="11"/>
  <c r="AG66" i="1"/>
  <c r="AN66" i="1"/>
  <c r="J32" i="13"/>
  <c r="AG68" i="1" s="1"/>
  <c r="AX54" i="1"/>
  <c r="AY54" i="1"/>
  <c r="J32" i="16"/>
  <c r="AG71" i="1" s="1"/>
  <c r="J32" i="19"/>
  <c r="AG74" i="1"/>
  <c r="J30" i="8"/>
  <c r="AG62" i="1" s="1"/>
  <c r="AN62" i="1" s="1"/>
  <c r="AW54" i="1"/>
  <c r="AK30" i="1" s="1"/>
  <c r="AZ54" i="1"/>
  <c r="AV54" i="1"/>
  <c r="AK29" i="1"/>
  <c r="J32" i="22"/>
  <c r="AG77" i="1" s="1"/>
  <c r="J41" i="15" l="1"/>
  <c r="J41" i="20"/>
  <c r="J41" i="13"/>
  <c r="J41" i="22"/>
  <c r="J41" i="16"/>
  <c r="J39" i="6"/>
  <c r="J41" i="4"/>
  <c r="J41" i="17"/>
  <c r="J39" i="8"/>
  <c r="J41" i="10"/>
  <c r="J41" i="11"/>
  <c r="J41" i="12"/>
  <c r="J41" i="19"/>
  <c r="AN60" i="1"/>
  <c r="AN70" i="1"/>
  <c r="AN72" i="1"/>
  <c r="AN74" i="1"/>
  <c r="AN65" i="1"/>
  <c r="AN67" i="1"/>
  <c r="AN71" i="1"/>
  <c r="AN75" i="1"/>
  <c r="AN58" i="1"/>
  <c r="AN68" i="1"/>
  <c r="AN77" i="1"/>
  <c r="AN56" i="1"/>
  <c r="AG63" i="1"/>
  <c r="AG54" i="1"/>
  <c r="AK26" i="1"/>
  <c r="AK35" i="1" s="1"/>
  <c r="W29" i="1"/>
  <c r="AT54" i="1"/>
  <c r="AN54" i="1"/>
  <c r="AN63" i="1" l="1"/>
</calcChain>
</file>

<file path=xl/sharedStrings.xml><?xml version="1.0" encoding="utf-8"?>
<sst xmlns="http://schemas.openxmlformats.org/spreadsheetml/2006/main" count="29194" uniqueCount="2547">
  <si>
    <t>Export Komplet</t>
  </si>
  <si>
    <t>VZ</t>
  </si>
  <si>
    <t>2.0</t>
  </si>
  <si>
    <t>ZAMOK</t>
  </si>
  <si>
    <t>False</t>
  </si>
  <si>
    <t>{5a20175d-932e-4492-bd2e-360fd672030a}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</si>
  <si>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</si>
  <si>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</si>
  <si>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</si>
  <si>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</si>
  <si>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</si>
  <si>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</si>
  <si>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</si>
  <si>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</si>
  <si>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02-21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</si>
  <si>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</si>
  <si>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</si>
  <si>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Olomouc ADM Nerudova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</si>
  <si>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</si>
  <si>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</si>
  <si>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</si>
  <si>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</si>
  <si>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</si>
  <si>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</si>
  <si>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</si>
  <si>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</si>
  <si>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</si>
  <si>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</si>
  <si>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</si>
  <si>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</si>
  <si>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</si>
  <si>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</si>
  <si>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</si>
  <si>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</si>
  <si>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</si>
  <si>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</si>
  <si>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</si>
  <si>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</si>
  <si>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</si>
  <si>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</si>
  <si>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</si>
  <si>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</si>
  <si>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</si>
  <si>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</si>
  <si>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</si>
  <si>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</si>
  <si>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</si>
  <si>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</si>
  <si>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</si>
  <si>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</si>
  <si>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</si>
  <si>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</si>
  <si>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</si>
  <si>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</si>
  <si>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</si>
  <si>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</si>
  <si>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</si>
  <si>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</si>
  <si>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</si>
  <si>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</si>
  <si>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</si>
  <si>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</si>
  <si>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</si>
  <si>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</si>
  <si>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</si>
  <si>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</si>
  <si>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</si>
  <si>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</si>
  <si>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</si>
  <si>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</si>
  <si>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</si>
  <si>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</si>
  <si>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</si>
  <si>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</si>
  <si>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Střecha</t>
  </si>
  <si>
    <t>STA</t>
  </si>
  <si>
    <t>1</t>
  </si>
  <si>
    <t>{6363d074-9ffb-4966-9e68-133e8366dd6d}</t>
  </si>
  <si>
    <t>2</t>
  </si>
  <si>
    <t>SO02</t>
  </si>
  <si>
    <t>topný systém</t>
  </si>
  <si>
    <t>{bbdcebea-26b3-47ae-a45c-8219881726ee}</t>
  </si>
  <si>
    <t>SO02 - 1</t>
  </si>
  <si>
    <t>Oprava VST</t>
  </si>
  <si>
    <t>Soupis</t>
  </si>
  <si>
    <t>{9fe7824c-9819-4c40-9542-4fb260b52f8b}</t>
  </si>
  <si>
    <t>SO02 - 2</t>
  </si>
  <si>
    <t>Výměna stoupačkových armatur</t>
  </si>
  <si>
    <t>{d8358d8b-7268-4ffc-ab77-5c6eb69f0d96}</t>
  </si>
  <si>
    <t>SO02 - 3</t>
  </si>
  <si>
    <t>topná tělesa</t>
  </si>
  <si>
    <t>{d8b1f6da-12b4-4030-8648-bce63c087509}</t>
  </si>
  <si>
    <t>SO03</t>
  </si>
  <si>
    <t>Socální uzly</t>
  </si>
  <si>
    <t>{758656c5-75a7-49cb-9a18-87c50d2cc8a8}</t>
  </si>
  <si>
    <t>SO04</t>
  </si>
  <si>
    <t>Chodby</t>
  </si>
  <si>
    <t>{ef039528-efd7-48b4-b320-380a9420846c}</t>
  </si>
  <si>
    <t>SO05</t>
  </si>
  <si>
    <t>Vstup</t>
  </si>
  <si>
    <t>{e8ca0169-4f89-4ba9-b2b3-f60581c5b95d}</t>
  </si>
  <si>
    <t>SO06</t>
  </si>
  <si>
    <t>Kanceláře</t>
  </si>
  <si>
    <t>{dd5fc2ab-00a3-4093-9237-ee804c120a39}</t>
  </si>
  <si>
    <t>1S73</t>
  </si>
  <si>
    <t>šatny SPS</t>
  </si>
  <si>
    <t>{274782d1-77b2-418b-b7ee-8ca7e5135693}</t>
  </si>
  <si>
    <t>0P23</t>
  </si>
  <si>
    <t>Kancelář m. č. 0P23</t>
  </si>
  <si>
    <t>{a95a2978-a024-4ee8-aad6-e6e1fddbd756}</t>
  </si>
  <si>
    <t>0P27</t>
  </si>
  <si>
    <t>Kancelář m. č. 0P27</t>
  </si>
  <si>
    <t>{17ea0c40-ea28-4d79-a478-c90b4be508f3}</t>
  </si>
  <si>
    <t>0P29</t>
  </si>
  <si>
    <t>Kancelář m. č. 0P29</t>
  </si>
  <si>
    <t>{63861a3f-bb20-4d13-ac94-bb6644f5812b}</t>
  </si>
  <si>
    <t>0P46</t>
  </si>
  <si>
    <t>Kancelář m. č. 0P46</t>
  </si>
  <si>
    <t>{e280cc05-0291-4ded-ab02-a456f0fc374e}</t>
  </si>
  <si>
    <t>0P82</t>
  </si>
  <si>
    <t>Kancelář m.č 0P82</t>
  </si>
  <si>
    <t>{fb3a255c-9d1b-471c-b93d-65d424fd1253}</t>
  </si>
  <si>
    <t>0P85</t>
  </si>
  <si>
    <t>Kancelář m. č. 0P85</t>
  </si>
  <si>
    <t>{e627c52d-ab82-442e-aa60-c17cee3ac112}</t>
  </si>
  <si>
    <t>2P6x</t>
  </si>
  <si>
    <t xml:space="preserve">Kanceláře m.č. 2P62, 2P63, 2P64, 2P65 </t>
  </si>
  <si>
    <t>{2b791b87-55df-4afc-8f5e-45dbd0ab5c83}</t>
  </si>
  <si>
    <t>0P22; 0P23; 0P24</t>
  </si>
  <si>
    <t>kanceláře Drážního úřadu</t>
  </si>
  <si>
    <t>{9d30c6e0-eb15-4a96-94e1-21aac705f0d4}</t>
  </si>
  <si>
    <t>0P59;0P59A;0P87;0P88</t>
  </si>
  <si>
    <t>Kanceláře CSS</t>
  </si>
  <si>
    <t>{797bef96-43be-41e9-ba87-791deacec1c9}</t>
  </si>
  <si>
    <t>2P22; 2P23</t>
  </si>
  <si>
    <t>Kanceláře ÚNPI</t>
  </si>
  <si>
    <t>{b6464946-95f8-4742-89a7-63a59eeb75c8}</t>
  </si>
  <si>
    <t>3P04; 3P05</t>
  </si>
  <si>
    <t>Kanceláře správy tratí Olomouc</t>
  </si>
  <si>
    <t>{31276b69-8a1b-4ada-9335-95097606b0b5}</t>
  </si>
  <si>
    <t>3P35</t>
  </si>
  <si>
    <t>Kancelář SEE</t>
  </si>
  <si>
    <t>{2f37fda1-b499-4b7d-b1d3-d5696905d9b9}</t>
  </si>
  <si>
    <t>3P45</t>
  </si>
  <si>
    <t>Kancelář ST Zlín</t>
  </si>
  <si>
    <t>{691289ac-cfe7-4965-af50-4f7440fecc77}</t>
  </si>
  <si>
    <t>3P51; 3P52</t>
  </si>
  <si>
    <t>Kanceláře SMT</t>
  </si>
  <si>
    <t>{068e3fc2-7c36-40b4-aa77-a3aa5f9a71b1}</t>
  </si>
  <si>
    <t>3P55 - 3P59</t>
  </si>
  <si>
    <t>Kanceláře OTR</t>
  </si>
  <si>
    <t>{c206172a-659c-4f19-a918-bd02f403bb8a}</t>
  </si>
  <si>
    <t>4P12; 4P15</t>
  </si>
  <si>
    <t>Kanceláře 5NP</t>
  </si>
  <si>
    <t>{ea04f11c-25b2-41a5-9237-c916d92eb986}</t>
  </si>
  <si>
    <t>VRN</t>
  </si>
  <si>
    <t>Vedlejší a ostatní náklady</t>
  </si>
  <si>
    <t>{68c99a86-eba0-4461-9728-34e85ab9a24d}</t>
  </si>
  <si>
    <t>KRYCÍ LIST SOUPISU PRACÍ</t>
  </si>
  <si>
    <t>Objekt:</t>
  </si>
  <si>
    <t>SO01 - Střecha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</si>
  <si>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</si>
  <si>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</si>
  <si>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</si>
  <si>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</si>
  <si>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</si>
  <si>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</si>
  <si>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</si>
  <si>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</si>
  <si>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</si>
  <si>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</si>
  <si>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</si>
  <si>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</si>
  <si>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</si>
  <si>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</si>
  <si>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</si>
  <si>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</si>
  <si>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</si>
  <si>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</si>
  <si>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</si>
  <si>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</si>
  <si>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</si>
  <si>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</si>
  <si>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</si>
  <si>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</si>
  <si>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</si>
  <si>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</si>
  <si>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</si>
  <si>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</si>
  <si>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</si>
  <si>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</si>
  <si>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941111112</t>
  </si>
  <si>
    <t>Montáž lešení řadového trubkového lehkého pracovního s podlahami s provozním zatížením tř. 3 do 200 kg/m2 šířky tř. W06 od 0,6 do 0,9 m, výšky přes 10 do 25 m</t>
  </si>
  <si>
    <t>m2</t>
  </si>
  <si>
    <t>CS ÚRS 2021 02</t>
  </si>
  <si>
    <t>4</t>
  </si>
  <si>
    <t>-109913908</t>
  </si>
  <si>
    <t>Online PSC</t>
  </si>
  <si>
    <t>https://podminky.urs.cz/item/CS_URS_2021_02/941111112</t>
  </si>
  <si>
    <t>941111222</t>
  </si>
  <si>
    <t>Montáž lešení řadového trubkového lehkého pracovního s podlahami s provozním zatížením tř. 3 do 200 kg/m2 Příplatek za první a každý další den použití lešení k ceně -1122</t>
  </si>
  <si>
    <t>1841268359</t>
  </si>
  <si>
    <t>https://podminky.urs.cz/item/CS_URS_2021_02/941111222</t>
  </si>
  <si>
    <t>3</t>
  </si>
  <si>
    <t>941111812</t>
  </si>
  <si>
    <t>Demontáž lešení řadového trubkového lehkého pracovního s podlahami s provozním zatížením tř. 3 do 200 kg/m2 šířky tř. W06 od 0,6 do 0,9 m, výšky přes 10 do 25 m</t>
  </si>
  <si>
    <t>610716383</t>
  </si>
  <si>
    <t>https://podminky.urs.cz/item/CS_URS_2021_02/941111812</t>
  </si>
  <si>
    <t>PSV</t>
  </si>
  <si>
    <t>Práce a dodávky PSV</t>
  </si>
  <si>
    <t>712</t>
  </si>
  <si>
    <t>Povlakové krytiny</t>
  </si>
  <si>
    <t>712121212R</t>
  </si>
  <si>
    <t xml:space="preserve">Dodávka a montáž plastového držáku pro hromosvod vč. manžety TW HR </t>
  </si>
  <si>
    <t>kus</t>
  </si>
  <si>
    <t>16</t>
  </si>
  <si>
    <t>-1200425047</t>
  </si>
  <si>
    <t>5</t>
  </si>
  <si>
    <t>712212121</t>
  </si>
  <si>
    <t>Dodávka a montáž plechový zachytávač sněhu světle šedý s integrovanou manžetou hydroizolace TW SZM</t>
  </si>
  <si>
    <t>-53611777</t>
  </si>
  <si>
    <t>6</t>
  </si>
  <si>
    <t>712300831</t>
  </si>
  <si>
    <t>Odstranění ze střech plochých do 10° krytiny povlakové jednovrstvé</t>
  </si>
  <si>
    <t>CS ÚRS 2021 01</t>
  </si>
  <si>
    <t>-289480830</t>
  </si>
  <si>
    <t>https://podminky.urs.cz/item/CS_URS_2021_01/712300831</t>
  </si>
  <si>
    <t>7</t>
  </si>
  <si>
    <t>712363003</t>
  </si>
  <si>
    <t>Provedení povlakové krytiny střech plochých do 10° fólií termoplastickou mPVC (měkčené PVC) vytvoření spoje dvou pásů fólií horkovzdušným navařením</t>
  </si>
  <si>
    <t>m</t>
  </si>
  <si>
    <t>312887481</t>
  </si>
  <si>
    <t>https://podminky.urs.cz/item/CS_URS_2021_02/712363003</t>
  </si>
  <si>
    <t>8</t>
  </si>
  <si>
    <t>712363005</t>
  </si>
  <si>
    <t>Provedení povlakové krytiny střech plochých do 10° fólií termoplastickou mPVC (měkčené PVC) aplikace fólie na oplechování (na tzv. fóliový plech) horkovzdušným navařením v plné ploše</t>
  </si>
  <si>
    <t>2077841400</t>
  </si>
  <si>
    <t>https://podminky.urs.cz/item/CS_URS_2021_02/712363005</t>
  </si>
  <si>
    <t>712363104</t>
  </si>
  <si>
    <t>Provedení povlakové krytiny střech plochých do 10° fólií ostatní činnosti při pokládání hydroizolačních fólií (materiál ve specifikaci) mechanické ukotvení talířovou hmoždinkou do dřevěné konstrukce</t>
  </si>
  <si>
    <t>-56109923</t>
  </si>
  <si>
    <t>https://podminky.urs.cz/item/CS_URS_2021_02/712363104</t>
  </si>
  <si>
    <t>10</t>
  </si>
  <si>
    <t>M</t>
  </si>
  <si>
    <t>59051324</t>
  </si>
  <si>
    <t>hmoždinka ETA zatloukací fasádní s kovovým trnem pro montáž TI 8x60x75mm</t>
  </si>
  <si>
    <t>32</t>
  </si>
  <si>
    <t>-119330014</t>
  </si>
  <si>
    <t>https://podminky.urs.cz/item/CS_URS_2021_02/59051324</t>
  </si>
  <si>
    <t>VV</t>
  </si>
  <si>
    <t>29060*1,05 "Přepočtené koeficientem množství</t>
  </si>
  <si>
    <t>11</t>
  </si>
  <si>
    <t>28322012</t>
  </si>
  <si>
    <t>fólie hydroizolační střešní mPVC mechanicky kotvená tl 1,5mm šedá</t>
  </si>
  <si>
    <t>193901151</t>
  </si>
  <si>
    <t>https://podminky.urs.cz/item/CS_URS_2021_02/28322012</t>
  </si>
  <si>
    <t>12</t>
  </si>
  <si>
    <t>28322008</t>
  </si>
  <si>
    <t>čistič pro střešní fólie mPVC</t>
  </si>
  <si>
    <t>kg</t>
  </si>
  <si>
    <t>-88906636</t>
  </si>
  <si>
    <t>https://podminky.urs.cz/item/CS_URS_2021_02/28322008</t>
  </si>
  <si>
    <t>13</t>
  </si>
  <si>
    <t>28322006</t>
  </si>
  <si>
    <t>zálivka pro střešní fólie mPVC</t>
  </si>
  <si>
    <t>-1513413108</t>
  </si>
  <si>
    <t>https://podminky.urs.cz/item/CS_URS_2021_02/28322006</t>
  </si>
  <si>
    <t>14</t>
  </si>
  <si>
    <t>712363116</t>
  </si>
  <si>
    <t>Provedení povlakové krytiny střech plochých do 10° fólií ostatní činnosti při pokládání hydroizolačních fólií (materiál ve specifikaci) zaizolování prostupů střešní rovinou kruhový průřez, průměr přes 300 mm do 500 mm</t>
  </si>
  <si>
    <t>1353675458</t>
  </si>
  <si>
    <t>https://podminky.urs.cz/item/CS_URS_2021_02/712363116</t>
  </si>
  <si>
    <t>28322058</t>
  </si>
  <si>
    <t>fólie hydroizolační střešní mPVC nevyztužená, určená na detaily tl 1,5mm</t>
  </si>
  <si>
    <t>-2051427336</t>
  </si>
  <si>
    <t>https://podminky.urs.cz/item/CS_URS_2021_02/28322058</t>
  </si>
  <si>
    <t>24,7692307692308*1,3 "Přepočtené koeficientem množství</t>
  </si>
  <si>
    <t>712363122</t>
  </si>
  <si>
    <t>Provedení povlakové krytiny střech plochých do 10° fólií ostatní činnosti při pokládání hydroizolačních fólií (materiál ve specifikaci) zaizolování prostupů střešní rovinou provedení rohů a koutů izolačními tvarovkami horkovzdušným navařením</t>
  </si>
  <si>
    <t>344739060</t>
  </si>
  <si>
    <t>https://podminky.urs.cz/item/CS_URS_2021_02/712363122</t>
  </si>
  <si>
    <t>17</t>
  </si>
  <si>
    <t>28343070</t>
  </si>
  <si>
    <t>roh vnitřní pro střešní fólie mPVC šedé</t>
  </si>
  <si>
    <t>-1363200042</t>
  </si>
  <si>
    <t>https://podminky.urs.cz/item/CS_URS_2021_02/28343070</t>
  </si>
  <si>
    <t>18</t>
  </si>
  <si>
    <t>28343072</t>
  </si>
  <si>
    <t>roh vnější pro střešní fólie mPVC šedá</t>
  </si>
  <si>
    <t>430944399</t>
  </si>
  <si>
    <t>https://podminky.urs.cz/item/CS_URS_2021_02/28343072</t>
  </si>
  <si>
    <t>19</t>
  </si>
  <si>
    <t>712363351</t>
  </si>
  <si>
    <t>Povlakové krytiny střech plochých do 10° z tvarovaných poplastovaných lišt pro mPVC pásek rš 50 mm</t>
  </si>
  <si>
    <t>955325144</t>
  </si>
  <si>
    <t>https://podminky.urs.cz/item/CS_URS_2021_02/712363351</t>
  </si>
  <si>
    <t>20</t>
  </si>
  <si>
    <t>712363352</t>
  </si>
  <si>
    <t>Povlakové krytiny střech plochých do 10° z tvarovaných poplastovaných lišt pro mPVC vnitřní koutová lišta rš 100 mm</t>
  </si>
  <si>
    <t>-239687700</t>
  </si>
  <si>
    <t>https://podminky.urs.cz/item/CS_URS_2021_02/712363352</t>
  </si>
  <si>
    <t>712363353</t>
  </si>
  <si>
    <t>Povlakové krytiny střech plochých do 10° z tvarovaných poplastovaných lišt pro mPVC vnější koutová lišta rš 100 mm</t>
  </si>
  <si>
    <t>-1266671886</t>
  </si>
  <si>
    <t>https://podminky.urs.cz/item/CS_URS_2021_02/712363353</t>
  </si>
  <si>
    <t>22</t>
  </si>
  <si>
    <t>712363357</t>
  </si>
  <si>
    <t>Povlakové krytiny střech plochých do 10° z tvarovaných poplastovaných lišt pro mPVC okapnice rš 250 mm</t>
  </si>
  <si>
    <t>474695625</t>
  </si>
  <si>
    <t>https://podminky.urs.cz/item/CS_URS_2021_02/712363357</t>
  </si>
  <si>
    <t>23</t>
  </si>
  <si>
    <t>712391171</t>
  </si>
  <si>
    <t>Provedení povlakové krytiny střech plochých do 10° -ostatní práce provedení vrstvy textilní podkladní</t>
  </si>
  <si>
    <t>-201368954</t>
  </si>
  <si>
    <t>https://podminky.urs.cz/item/CS_URS_2021_02/712391171</t>
  </si>
  <si>
    <t>vodorovná plocha</t>
  </si>
  <si>
    <t>2906</t>
  </si>
  <si>
    <t>vytažení na atiku</t>
  </si>
  <si>
    <t>395,6</t>
  </si>
  <si>
    <t>Součet</t>
  </si>
  <si>
    <t>24</t>
  </si>
  <si>
    <t>69311081</t>
  </si>
  <si>
    <t>geotextilie netkaná separační, ochranná, filtrační, drenážní PES 300g/m2</t>
  </si>
  <si>
    <t>1861725822</t>
  </si>
  <si>
    <t>https://podminky.urs.cz/item/CS_URS_2021_02/69311081</t>
  </si>
  <si>
    <t>3126,44994786236*1,15 "Přepočtené koeficientem množství</t>
  </si>
  <si>
    <t>25</t>
  </si>
  <si>
    <t>998712203</t>
  </si>
  <si>
    <t>Přesun hmot pro povlakové krytiny stanovený procentní sazbou (%) z ceny vodorovná dopravní vzdálenost do 50 m v objektech výšky přes 12 do 24 m</t>
  </si>
  <si>
    <t>%</t>
  </si>
  <si>
    <t>1924646859</t>
  </si>
  <si>
    <t>https://podminky.urs.cz/item/CS_URS_2021_02/998712203</t>
  </si>
  <si>
    <t>762</t>
  </si>
  <si>
    <t>Konstrukce tesařské</t>
  </si>
  <si>
    <t>26</t>
  </si>
  <si>
    <t>762083122</t>
  </si>
  <si>
    <t>Práce společné pro tesařské konstrukce impregnace řeziva máčením proti dřevokaznému hmyzu, houbám a plísním, třída ohrožení 3 a 4 (dřevo v exteriéru)</t>
  </si>
  <si>
    <t>m3</t>
  </si>
  <si>
    <t>941123708</t>
  </si>
  <si>
    <t>https://podminky.urs.cz/item/CS_URS_2021_02/762083122</t>
  </si>
  <si>
    <t>27</t>
  </si>
  <si>
    <t>762341210</t>
  </si>
  <si>
    <t>Bednění a laťování montáž bednění střech rovných a šikmých sklonu do 60° s vyřezáním otvorů z prken hrubých na sraz tl. do 32 mm</t>
  </si>
  <si>
    <t>1026647232</t>
  </si>
  <si>
    <t>https://podminky.urs.cz/item/CS_URS_2021_02/762341210</t>
  </si>
  <si>
    <t>28</t>
  </si>
  <si>
    <t>60515121</t>
  </si>
  <si>
    <t>řezivo jehličnaté boční prkno 40-60mm</t>
  </si>
  <si>
    <t>-1780055246</t>
  </si>
  <si>
    <t>https://podminky.urs.cz/item/CS_URS_2021_02/60515121</t>
  </si>
  <si>
    <t>29</t>
  </si>
  <si>
    <t>762341811</t>
  </si>
  <si>
    <t>Demontáž bednění a laťování bednění střech rovných, obloukových, sklonu do 60° se všemi nadstřešními konstrukcemi z prken hrubých, hoblovaných tl. do 32 mm</t>
  </si>
  <si>
    <t>1241484711</t>
  </si>
  <si>
    <t>https://podminky.urs.cz/item/CS_URS_2021_02/762341811</t>
  </si>
  <si>
    <t>30</t>
  </si>
  <si>
    <t>998762203</t>
  </si>
  <si>
    <t>Přesun hmot pro konstrukce tesařské stanovený procentní sazbou (%) z ceny vodorovná dopravní vzdálenost do 50 m v objektech výšky přes 12 do 24 m</t>
  </si>
  <si>
    <t>-177175078</t>
  </si>
  <si>
    <t>https://podminky.urs.cz/item/CS_URS_2021_02/998762203</t>
  </si>
  <si>
    <t>764</t>
  </si>
  <si>
    <t>Konstrukce klempířské</t>
  </si>
  <si>
    <t>31</t>
  </si>
  <si>
    <t>764001801</t>
  </si>
  <si>
    <t>Demontáž klempířských konstrukcí podkladního plechu do suti</t>
  </si>
  <si>
    <t>-1521846359</t>
  </si>
  <si>
    <t>https://podminky.urs.cz/item/CS_URS_2021_02/764001801</t>
  </si>
  <si>
    <t>764001811</t>
  </si>
  <si>
    <t>Demontáž klempířských konstrukcí dilatační lišty do suti</t>
  </si>
  <si>
    <t>-229675353</t>
  </si>
  <si>
    <t>https://podminky.urs.cz/item/CS_URS_2021_02/764001811</t>
  </si>
  <si>
    <t>33</t>
  </si>
  <si>
    <t>764001821</t>
  </si>
  <si>
    <t>Demontáž klempířských konstrukcí krytiny ze svitků nebo tabulí do suti</t>
  </si>
  <si>
    <t>-190152475</t>
  </si>
  <si>
    <t>https://podminky.urs.cz/item/CS_URS_2021_02/764001821</t>
  </si>
  <si>
    <t>34</t>
  </si>
  <si>
    <t>764002801</t>
  </si>
  <si>
    <t>Demontáž klempířských konstrukcí závětrné lišty do suti</t>
  </si>
  <si>
    <t>-949163079</t>
  </si>
  <si>
    <t>https://podminky.urs.cz/item/CS_URS_2021_02/764002801</t>
  </si>
  <si>
    <t>35</t>
  </si>
  <si>
    <t>764002831</t>
  </si>
  <si>
    <t>Demontáž klempířských konstrukcí sněhového zachytávače do suti</t>
  </si>
  <si>
    <t>-1073220750</t>
  </si>
  <si>
    <t>https://podminky.urs.cz/item/CS_URS_2021_02/764002831</t>
  </si>
  <si>
    <t>36</t>
  </si>
  <si>
    <t>764002841</t>
  </si>
  <si>
    <t>Demontáž klempířských konstrukcí oplechování horních ploch zdí a nadezdívek do suti</t>
  </si>
  <si>
    <t>1609689667</t>
  </si>
  <si>
    <t>https://podminky.urs.cz/item/CS_URS_2021_02/764002841</t>
  </si>
  <si>
    <t>37</t>
  </si>
  <si>
    <t>764004803</t>
  </si>
  <si>
    <t>Demontáž klempířských konstrukcí žlabu podokapního k dalšímu použití</t>
  </si>
  <si>
    <t>1878922905</t>
  </si>
  <si>
    <t>https://podminky.urs.cz/item/CS_URS_2021_02/764004803</t>
  </si>
  <si>
    <t>38</t>
  </si>
  <si>
    <t>764041323</t>
  </si>
  <si>
    <t>Dilatační lišta z titanzinkového lesklého válcovaného plechu připojovací, včetně tmelení rš 150 mm</t>
  </si>
  <si>
    <t>1100858614</t>
  </si>
  <si>
    <t>https://podminky.urs.cz/item/CS_URS_2021_02/764041323</t>
  </si>
  <si>
    <t>39</t>
  </si>
  <si>
    <t>764242304</t>
  </si>
  <si>
    <t>Oplechování střešních prvků z titanzinkového lesklého válcovaného plechu štítu závětrnou lištou rš 330 mm</t>
  </si>
  <si>
    <t>1507839608</t>
  </si>
  <si>
    <t>https://podminky.urs.cz/item/CS_URS_2021_02/764242304</t>
  </si>
  <si>
    <t>40</t>
  </si>
  <si>
    <t>764244304</t>
  </si>
  <si>
    <t>Oplechování horních ploch zdí a nadezdívek (atik) z titanzinkového lesklého válcovaného plechu mechanicky kotvené rš 330 mm</t>
  </si>
  <si>
    <t>-1938107252</t>
  </si>
  <si>
    <t>https://podminky.urs.cz/item/CS_URS_2021_02/764244304</t>
  </si>
  <si>
    <t>41</t>
  </si>
  <si>
    <t>764244306</t>
  </si>
  <si>
    <t>Oplechování horních ploch zdí a nadezdívek (atik) z titanzinkového lesklého válcovaného plechu mechanicky kotvené rš 500 mm</t>
  </si>
  <si>
    <t>-589592778</t>
  </si>
  <si>
    <t>https://podminky.urs.cz/item/CS_URS_2021_02/764244306</t>
  </si>
  <si>
    <t>42</t>
  </si>
  <si>
    <t>764244307</t>
  </si>
  <si>
    <t>Oplechování horních ploch zdí a nadezdívek (atik) z titanzinkového lesklého válcovaného plechu mechanicky kotvené rš 670 mm</t>
  </si>
  <si>
    <t>-369028915</t>
  </si>
  <si>
    <t>https://podminky.urs.cz/item/CS_URS_2021_02/764244307</t>
  </si>
  <si>
    <t>43</t>
  </si>
  <si>
    <t>764501113</t>
  </si>
  <si>
    <t>Montáž žlabu podokapního hranatého žlabu</t>
  </si>
  <si>
    <t>1865585680</t>
  </si>
  <si>
    <t>https://podminky.urs.cz/item/CS_URS_2021_02/764501113</t>
  </si>
  <si>
    <t>44</t>
  </si>
  <si>
    <t>764547405</t>
  </si>
  <si>
    <t>Dilatace žlabu z titanzinkovaného plechu vložením dilatačního pásu s pryžovou vložkou rš 400 mm</t>
  </si>
  <si>
    <t>801613424</t>
  </si>
  <si>
    <t>https://podminky.urs.cz/item/CS_URS_2021_02/764547405</t>
  </si>
  <si>
    <t>45</t>
  </si>
  <si>
    <t>998764203</t>
  </si>
  <si>
    <t>Přesun hmot pro konstrukce klempířské stanovený procentní sazbou (%) z ceny vodorovná dopravní vzdálenost do 50 m v objektech výšky přes 12 do 24 m</t>
  </si>
  <si>
    <t>-604352320</t>
  </si>
  <si>
    <t>https://podminky.urs.cz/item/CS_URS_2021_02/998764203</t>
  </si>
  <si>
    <t>767</t>
  </si>
  <si>
    <t>Konstrukce zámečnické</t>
  </si>
  <si>
    <t>46</t>
  </si>
  <si>
    <t>OST1</t>
  </si>
  <si>
    <t>Záchytný systém - montáž</t>
  </si>
  <si>
    <t>2094416375</t>
  </si>
  <si>
    <t>"Nerudova" 26</t>
  </si>
  <si>
    <t>"tř. Svobody" 14</t>
  </si>
  <si>
    <t>"remešova" 15</t>
  </si>
  <si>
    <t>"Vídeňská" 19</t>
  </si>
  <si>
    <t>47</t>
  </si>
  <si>
    <t>OST2</t>
  </si>
  <si>
    <t>kotvící sloupek, kotvící bod, lanko 8 mm, mezizávěs, tlumič systému, spojovací materiál</t>
  </si>
  <si>
    <t>-1543891867</t>
  </si>
  <si>
    <t>SO02 - topný systém</t>
  </si>
  <si>
    <t>Soupis:</t>
  </si>
  <si>
    <t>SO02 - 1 - Oprava VST</t>
  </si>
  <si>
    <t>713 - Izolace tepelné</t>
  </si>
  <si>
    <t>732 - Ústřední vytápění - strojovny</t>
  </si>
  <si>
    <t>734 - Ústřední vytápění - armatury</t>
  </si>
  <si>
    <t>736 - Ústřední vytápění - regulace</t>
  </si>
  <si>
    <t>HZS - Hodinové zúčtovací sazby</t>
  </si>
  <si>
    <t>713</t>
  </si>
  <si>
    <t>Izolace tepelné</t>
  </si>
  <si>
    <t>713300822</t>
  </si>
  <si>
    <t>Odstranění tepelné izolace těles povrchové úpravy pásy nebo fólie ploch tvarových</t>
  </si>
  <si>
    <t>-358357860</t>
  </si>
  <si>
    <t>https://podminky.urs.cz/item/CS_URS_2021_02/713300822</t>
  </si>
  <si>
    <t>713311211</t>
  </si>
  <si>
    <t>Montáž izolace tepelné těles pásy nebo rohožemi s povrchovou úpravou hliníkovou fólií (izolační materiál ve specifikaci) připevněnými ocelovým drátem, páskou nebo samolepícím přesahem ploch rovných jednovrstvá</t>
  </si>
  <si>
    <t>-1190256536</t>
  </si>
  <si>
    <t>https://podminky.urs.cz/item/CS_URS_2021_02/713311211</t>
  </si>
  <si>
    <t>63141799</t>
  </si>
  <si>
    <t>rohož izolační z minerální vlny lamelová s Al fólií 65kg/m3 tl 100mm</t>
  </si>
  <si>
    <t>1931260405</t>
  </si>
  <si>
    <t>https://podminky.urs.cz/item/CS_URS_2021_02/63141799</t>
  </si>
  <si>
    <t>8*1,05 "Přepočtené koeficientem množství</t>
  </si>
  <si>
    <t>713410811</t>
  </si>
  <si>
    <t>Odstranění tepelné izolace potrubí a ohybů pásy nebo rohožemi bez povrchové úpravy ovinutými kolem potrubí a staženými ocelovým drátem potrubí, tloušťka izolace do 50 mm</t>
  </si>
  <si>
    <t>88558489</t>
  </si>
  <si>
    <t>https://podminky.urs.cz/item/CS_URS_2021_02/713410811</t>
  </si>
  <si>
    <t>713463212</t>
  </si>
  <si>
    <t>Montáž izolace tepelné potrubí a ohybů tvarovkami nebo deskami potrubními pouzdry s povrchovou úpravou hliníkovou fólií (izolační materiál ve specifikaci) přelepenými samolepící hliníkovou páskou potrubí jednovrstvá D přes 50 do 100 mm</t>
  </si>
  <si>
    <t>334969220</t>
  </si>
  <si>
    <t>https://podminky.urs.cz/item/CS_URS_2021_02/713463212</t>
  </si>
  <si>
    <t>63154608</t>
  </si>
  <si>
    <t>pouzdro izolační potrubní z minerální vlny s Al fólií max. 250/100°C 89/50mm</t>
  </si>
  <si>
    <t>641783547</t>
  </si>
  <si>
    <t>https://podminky.urs.cz/item/CS_URS_2021_02/63154608</t>
  </si>
  <si>
    <t>24,5098039215686*1,02 "Přepočtené koeficientem množství</t>
  </si>
  <si>
    <t>63154034</t>
  </si>
  <si>
    <t>pouzdro izolační potrubní z minerální vlny s Al fólií max. 250/100°C 108/60mm</t>
  </si>
  <si>
    <t>-1866723076</t>
  </si>
  <si>
    <t>https://podminky.urs.cz/item/CS_URS_2021_02/63154034</t>
  </si>
  <si>
    <t>45,0980392156863*1,02 "Přepočtené koeficientem množství</t>
  </si>
  <si>
    <t>732</t>
  </si>
  <si>
    <t>Ústřední vytápění - strojovny</t>
  </si>
  <si>
    <t>732320815</t>
  </si>
  <si>
    <t>Demontáž nádrží beztlakých nebo tlakových odpojení od rozvodů potrubí nádrže o obsahu přes 500 do 1 000 l</t>
  </si>
  <si>
    <t>-1757177036</t>
  </si>
  <si>
    <t>https://podminky.urs.cz/item/CS_URS_2021_02/732320815</t>
  </si>
  <si>
    <t>732324815</t>
  </si>
  <si>
    <t>Demontáž nádrží beztlakých nebo tlakových vypuštění vody z nádrží o obsahu přes 500 do 1 000 l</t>
  </si>
  <si>
    <t>533552555</t>
  </si>
  <si>
    <t>https://podminky.urs.cz/item/CS_URS_2021_02/732324815</t>
  </si>
  <si>
    <t>732393815</t>
  </si>
  <si>
    <t>Sejmutí nádrží z konzol, rozřezání nádrží rozřezání demontovaných nádrží o obsahu do 1 000 l</t>
  </si>
  <si>
    <t>-147322029</t>
  </si>
  <si>
    <t>https://podminky.urs.cz/item/CS_URS_2021_02/732393815</t>
  </si>
  <si>
    <t>XP12420001</t>
  </si>
  <si>
    <t>Expanzní automat - řídící jednotka se dvěma čerpadly</t>
  </si>
  <si>
    <t>soubor</t>
  </si>
  <si>
    <t>1983618359</t>
  </si>
  <si>
    <t>XP12420002</t>
  </si>
  <si>
    <t>Expanzní automat - připojovací souprava</t>
  </si>
  <si>
    <t>1778622566</t>
  </si>
  <si>
    <t>XP12420003</t>
  </si>
  <si>
    <t>Expanzní automat - nádoba základní 1000l šedá</t>
  </si>
  <si>
    <t>-266790103</t>
  </si>
  <si>
    <t>XP12420004</t>
  </si>
  <si>
    <t>Expanzní automat - izolace tepelná základní nádobu 1000l</t>
  </si>
  <si>
    <t>-323856200</t>
  </si>
  <si>
    <t>732420813</t>
  </si>
  <si>
    <t>Demontáž čerpadel oběhových spirálních (do potrubí) DN 50</t>
  </si>
  <si>
    <t>-1987652474</t>
  </si>
  <si>
    <t>https://podminky.urs.cz/item/CS_URS_2021_02/732420813</t>
  </si>
  <si>
    <t>XP12420007</t>
  </si>
  <si>
    <t>Oběhové čerpadlo DN50, 280mm, 1~230V, 50/60Hz, mokroběžné, přírubové PN6/10</t>
  </si>
  <si>
    <t>-293344303</t>
  </si>
  <si>
    <t>XP12420014</t>
  </si>
  <si>
    <t>Oběhové čerpadlo DN80, 360mm, 1~230V, 50/60Hz, mokroběžné, přírubové PN10</t>
  </si>
  <si>
    <t>322431108</t>
  </si>
  <si>
    <t>732420815</t>
  </si>
  <si>
    <t>Demontáž čerpadel oběhových spirálních (do potrubí) DN 80</t>
  </si>
  <si>
    <t>-1809180211</t>
  </si>
  <si>
    <t>https://podminky.urs.cz/item/CS_URS_2021_02/732420815</t>
  </si>
  <si>
    <t>732429225</t>
  </si>
  <si>
    <t>Čerpadla teplovodní montáž čerpadel (do potrubí) ostatních typů mokroběžných přírubových jednodílných DN 50</t>
  </si>
  <si>
    <t>-101306972</t>
  </si>
  <si>
    <t>https://podminky.urs.cz/item/CS_URS_2021_02/732429225</t>
  </si>
  <si>
    <t>732429228</t>
  </si>
  <si>
    <t>Čerpadla teplovodní montáž čerpadel (do potrubí) ostatních typů mokroběžných přírubových jednodílných DN 80</t>
  </si>
  <si>
    <t>-1057236773</t>
  </si>
  <si>
    <t>https://podminky.urs.cz/item/CS_URS_2021_02/732429228</t>
  </si>
  <si>
    <t>732890801</t>
  </si>
  <si>
    <t>Vnitrostaveništní přemístění vybouraných (demontovaných) hmot strojoven vodorovně do 100 m v objektech výšky do 6 m</t>
  </si>
  <si>
    <t>t</t>
  </si>
  <si>
    <t>-635160092</t>
  </si>
  <si>
    <t>https://podminky.urs.cz/item/CS_URS_2021_02/732890801</t>
  </si>
  <si>
    <t>998732101</t>
  </si>
  <si>
    <t>Přesun hmot pro strojovny stanovený z hmotnosti přesunovaného materiálu vodorovná dopravní vzdálenost do 50 m v objektech výšky do 6 m</t>
  </si>
  <si>
    <t>483602143</t>
  </si>
  <si>
    <t>https://podminky.urs.cz/item/CS_URS_2021_02/998732101</t>
  </si>
  <si>
    <t>XP12420005</t>
  </si>
  <si>
    <t>Montáž a připojení expanzního automatu na stávající systém ÚT</t>
  </si>
  <si>
    <t>180164523</t>
  </si>
  <si>
    <t>734</t>
  </si>
  <si>
    <t>Ústřední vytápění - armatury</t>
  </si>
  <si>
    <t>734100812</t>
  </si>
  <si>
    <t>Demontáž armatur přírubových se dvěma přírubami přes 50 do DN 100</t>
  </si>
  <si>
    <t>840810973</t>
  </si>
  <si>
    <t>https://podminky.urs.cz/item/CS_URS_2021_02/734100812</t>
  </si>
  <si>
    <t>734109416</t>
  </si>
  <si>
    <t>Montáž armatur přírubových se třemi přírubami PN 16 DN 80</t>
  </si>
  <si>
    <t>-158698532</t>
  </si>
  <si>
    <t>https://podminky.urs.cz/item/CS_URS_2021_02/734109416</t>
  </si>
  <si>
    <t>734163428</t>
  </si>
  <si>
    <t>Filtry z uhlíkové oceli s čístícím víkem nebo vypouštěcí zátkou PN 16 do 300°C DN 80</t>
  </si>
  <si>
    <t>1987863843</t>
  </si>
  <si>
    <t>https://podminky.urs.cz/item/CS_URS_2021_02/734163428</t>
  </si>
  <si>
    <t>734192318</t>
  </si>
  <si>
    <t>Ostatní přírubové armatury klapky zpětné samočinné PN 16 do 100°C DN 100</t>
  </si>
  <si>
    <t>-1891342237</t>
  </si>
  <si>
    <t>https://podminky.urs.cz/item/CS_URS_2021_02/734192318</t>
  </si>
  <si>
    <t>734193117</t>
  </si>
  <si>
    <t>Ostatní přírubové armatury klapky mezipřírubové uzavírací PN 16 do 120°C disk tvárná litina DN 100</t>
  </si>
  <si>
    <t>1857813599</t>
  </si>
  <si>
    <t>https://podminky.urs.cz/item/CS_URS_2021_02/734193117</t>
  </si>
  <si>
    <t>48488125</t>
  </si>
  <si>
    <t>směšovač čtyřcestný DN 80</t>
  </si>
  <si>
    <t>1284135894</t>
  </si>
  <si>
    <t>https://podminky.urs.cz/item/CS_URS_2021_02/48488125</t>
  </si>
  <si>
    <t>55128849</t>
  </si>
  <si>
    <t>servopohon pro směšovací ventil vč. kabelu 2 m, 230 V, 120 s, 6 Nm, 3 čidla, s regulací otopného systému pomocí ekvitermní křivky</t>
  </si>
  <si>
    <t>1885170297</t>
  </si>
  <si>
    <t>https://podminky.urs.cz/item/CS_URS_2021_02/55128849</t>
  </si>
  <si>
    <t>734290817</t>
  </si>
  <si>
    <t>Demontáž armatur směšovacích přivařovacích trojcestných s přímým průtokem DN 80</t>
  </si>
  <si>
    <t>-1648260248</t>
  </si>
  <si>
    <t>https://podminky.urs.cz/item/CS_URS_2021_02/734290817</t>
  </si>
  <si>
    <t>734410811</t>
  </si>
  <si>
    <t>Demontáž teploměrů s ochranným pouzdrem přímých a rohových</t>
  </si>
  <si>
    <t>-1374652018</t>
  </si>
  <si>
    <t>https://podminky.urs.cz/item/CS_URS_2021_02/734410811</t>
  </si>
  <si>
    <t>734411127</t>
  </si>
  <si>
    <t>Teploměry technické s pevným stonkem a jímkou zadní připojení (axiální) průměr 100 mm délka stonku 100 mm</t>
  </si>
  <si>
    <t>1859599301</t>
  </si>
  <si>
    <t>https://podminky.urs.cz/item/CS_URS_2021_02/734411127</t>
  </si>
  <si>
    <t>734420811</t>
  </si>
  <si>
    <t>Demontáž tlakoměrů se spodním připojením</t>
  </si>
  <si>
    <t>-1259649013</t>
  </si>
  <si>
    <t>https://podminky.urs.cz/item/CS_URS_2021_02/734420811</t>
  </si>
  <si>
    <t>734421102</t>
  </si>
  <si>
    <t>Tlakoměry s pevným stonkem a zpětnou klapkou spodní připojení (radiální) tlaku 0–16 bar průměru 63 mm</t>
  </si>
  <si>
    <t>715154930</t>
  </si>
  <si>
    <t>https://podminky.urs.cz/item/CS_URS_2021_02/734421102</t>
  </si>
  <si>
    <t>734424101</t>
  </si>
  <si>
    <t>Tlakoměry kondenzační smyčky k přivaření, PN 250 do 300°C zahnuté</t>
  </si>
  <si>
    <t>-1104585344</t>
  </si>
  <si>
    <t>https://podminky.urs.cz/item/CS_URS_2021_02/734424101</t>
  </si>
  <si>
    <t>734494213</t>
  </si>
  <si>
    <t>Měřicí armatury návarky s trubkovým závitem G 1/2</t>
  </si>
  <si>
    <t>1639441376</t>
  </si>
  <si>
    <t>https://podminky.urs.cz/item/CS_URS_2021_02/734494213</t>
  </si>
  <si>
    <t>734890801</t>
  </si>
  <si>
    <t>Vnitrostaveništní přemístění vybouraných (demontovaných) hmot armatur vodorovně do 100 m v objektech výšky do 6 m</t>
  </si>
  <si>
    <t>1972921706</t>
  </si>
  <si>
    <t>https://podminky.urs.cz/item/CS_URS_2021_02/734890801</t>
  </si>
  <si>
    <t>998734101</t>
  </si>
  <si>
    <t>Přesun hmot pro armatury stanovený z hmotnosti přesunovaného materiálu vodorovná dopravní vzdálenost do 50 m v objektech výšky do 6 m</t>
  </si>
  <si>
    <t>487532267</t>
  </si>
  <si>
    <t>https://podminky.urs.cz/item/CS_URS_2021_02/998734101</t>
  </si>
  <si>
    <t>736</t>
  </si>
  <si>
    <t>Ústřední vytápění - regulace</t>
  </si>
  <si>
    <t>MaR01</t>
  </si>
  <si>
    <t>Zjištění stavu, návrh řešení</t>
  </si>
  <si>
    <t>421792864</t>
  </si>
  <si>
    <t>MaR02</t>
  </si>
  <si>
    <t>Regulátor včetně rozsiřujích modulů</t>
  </si>
  <si>
    <t>ku</t>
  </si>
  <si>
    <t>769955861</t>
  </si>
  <si>
    <t>MaR03</t>
  </si>
  <si>
    <t>Ocelopechová rozvodnice včetně atypické náplně</t>
  </si>
  <si>
    <t>1934196660</t>
  </si>
  <si>
    <t>MaR04</t>
  </si>
  <si>
    <t>Venkovní čidlo</t>
  </si>
  <si>
    <t>786023398</t>
  </si>
  <si>
    <t>MaR05</t>
  </si>
  <si>
    <t>Čidlo pro měrení tlaku UT</t>
  </si>
  <si>
    <t>325288005</t>
  </si>
  <si>
    <t>MaR06</t>
  </si>
  <si>
    <t>Snímač zaplavení</t>
  </si>
  <si>
    <t>1748063297</t>
  </si>
  <si>
    <t>MaR07</t>
  </si>
  <si>
    <t>Prostorový snímač teplota</t>
  </si>
  <si>
    <t>1054259639</t>
  </si>
  <si>
    <t>MaR08</t>
  </si>
  <si>
    <t>SW do PLC +Konfigurace webserveru</t>
  </si>
  <si>
    <t>1663366900</t>
  </si>
  <si>
    <t>48</t>
  </si>
  <si>
    <t>MaR09</t>
  </si>
  <si>
    <t>Montáž a zapojení komponent MaR</t>
  </si>
  <si>
    <t>hod</t>
  </si>
  <si>
    <t>-1529131423</t>
  </si>
  <si>
    <t>49</t>
  </si>
  <si>
    <t>MaR10</t>
  </si>
  <si>
    <t>Pomocný montážní materiál</t>
  </si>
  <si>
    <t>792212058</t>
  </si>
  <si>
    <t>50</t>
  </si>
  <si>
    <t>MaR11</t>
  </si>
  <si>
    <t>Vypracování dokumentace skutečného stavu</t>
  </si>
  <si>
    <t>-1973514759</t>
  </si>
  <si>
    <t>51</t>
  </si>
  <si>
    <t>MaR12</t>
  </si>
  <si>
    <t>Revize elektro</t>
  </si>
  <si>
    <t>-1499001805</t>
  </si>
  <si>
    <t>52</t>
  </si>
  <si>
    <t>MaR13</t>
  </si>
  <si>
    <t>Uvedení MaR do provozu, zaškolení odsluhy</t>
  </si>
  <si>
    <t>-676745518</t>
  </si>
  <si>
    <t>53</t>
  </si>
  <si>
    <t>MaR14</t>
  </si>
  <si>
    <t>Přesun hmot a materiálu</t>
  </si>
  <si>
    <t>-366743168</t>
  </si>
  <si>
    <t>HZS</t>
  </si>
  <si>
    <t>Hodinové zúčtovací sazby</t>
  </si>
  <si>
    <t>54</t>
  </si>
  <si>
    <t>HZS2211</t>
  </si>
  <si>
    <t>Hodinové zúčtovací sazby profesí PSV provádění stavebních instalací instalatér</t>
  </si>
  <si>
    <t>512</t>
  </si>
  <si>
    <t>915203596</t>
  </si>
  <si>
    <t>https://podminky.urs.cz/item/CS_URS_2021_02/HZS2211</t>
  </si>
  <si>
    <t>55</t>
  </si>
  <si>
    <t>HZS2212</t>
  </si>
  <si>
    <t>Hodinové zúčtovací sazby profesí PSV provádění stavebních instalací instalatér odborný</t>
  </si>
  <si>
    <t>-169029016</t>
  </si>
  <si>
    <t>https://podminky.urs.cz/item/CS_URS_2021_02/HZS2212</t>
  </si>
  <si>
    <t>SO02 - 2 - Výměna stoupačkových armatur</t>
  </si>
  <si>
    <t>PSV - PSV</t>
  </si>
  <si>
    <t xml:space="preserve">    713 - Izolace tepelné</t>
  </si>
  <si>
    <t xml:space="preserve">    733 - Ústřední vytápění - rozvodné potrubí</t>
  </si>
  <si>
    <t xml:space="preserve">    734 - Ústřední vytápění - armatury</t>
  </si>
  <si>
    <t>M - Práce a dodávky M</t>
  </si>
  <si>
    <t xml:space="preserve">    23-M - Montáže potrubí</t>
  </si>
  <si>
    <t>713400991</t>
  </si>
  <si>
    <t>Oprava izolace potrubí Příplatek k cenám izolací potrubí s povrchovou úpravou za správkový kus vyspravení ostatní</t>
  </si>
  <si>
    <t>986899931</t>
  </si>
  <si>
    <t>https://podminky.urs.cz/item/CS_URS_2021_02/713400991</t>
  </si>
  <si>
    <t>713461811</t>
  </si>
  <si>
    <t>Odstranění tepelné izolace potrubí, ohybů a armatur tvarovkami nebo deskami potrubními pouzdry staženými drátem potrubí, tloušťka izolace do 100 mm</t>
  </si>
  <si>
    <t>1454316020</t>
  </si>
  <si>
    <t>https://podminky.urs.cz/item/CS_URS_2021_02/713461811</t>
  </si>
  <si>
    <t>713463211</t>
  </si>
  <si>
    <t>Montáž izolace tepelné potrubí a ohybů tvarovkami nebo deskami potrubními pouzdry s povrchovou úpravou hliníkovou fólií (izolační materiál ve specifikaci) přelepenými samolepící hliníkovou páskou potrubí jednovrstvá D do 50 mm</t>
  </si>
  <si>
    <t>-1481544867</t>
  </si>
  <si>
    <t>https://podminky.urs.cz/item/CS_URS_2021_02/713463211</t>
  </si>
  <si>
    <t>63154574</t>
  </si>
  <si>
    <t>pouzdro izolační potrubní z minerální vlny s Al fólií max. 250/100°C 48/40mm</t>
  </si>
  <si>
    <t>-1051582372</t>
  </si>
  <si>
    <t>https://podminky.urs.cz/item/CS_URS_2021_02/63154574</t>
  </si>
  <si>
    <t>40*1,02 "Přepočtené koeficientem množství</t>
  </si>
  <si>
    <t>733</t>
  </si>
  <si>
    <t>Ústřední vytápění - rozvodné potrubí</t>
  </si>
  <si>
    <t>733110808</t>
  </si>
  <si>
    <t>Demontáž potrubí z trubek ocelových závitových DN přes 32 do 50</t>
  </si>
  <si>
    <t>1324240853</t>
  </si>
  <si>
    <t>https://podminky.urs.cz/item/CS_URS_2021_02/733110808</t>
  </si>
  <si>
    <t>733890801</t>
  </si>
  <si>
    <t>Vnitrostaveništní přemístění vybouraných (demontovaných) hmot rozvodů potrubí vodorovně do 100 m v objektech výšky do 6 m</t>
  </si>
  <si>
    <t>-983481532</t>
  </si>
  <si>
    <t>https://podminky.urs.cz/item/CS_URS_2021_02/733890801</t>
  </si>
  <si>
    <t>734200811</t>
  </si>
  <si>
    <t>Demontáž armatur závitových s jedním závitem do G 1/2</t>
  </si>
  <si>
    <t>391835804</t>
  </si>
  <si>
    <t>https://podminky.urs.cz/item/CS_URS_2021_02/734200811</t>
  </si>
  <si>
    <t>734200823</t>
  </si>
  <si>
    <t>Demontáž armatur závitových se dvěma závity přes 1 do G 6/4</t>
  </si>
  <si>
    <t>406411632</t>
  </si>
  <si>
    <t>https://podminky.urs.cz/item/CS_URS_2021_02/734200823</t>
  </si>
  <si>
    <t>203048100140</t>
  </si>
  <si>
    <t>Ventil regulační (vyvažovací) DN 32  PN25 mosaz</t>
  </si>
  <si>
    <t>1073905706</t>
  </si>
  <si>
    <t>734209116</t>
  </si>
  <si>
    <t>Montáž závitových armatur se 2 závity G 5/4 (DN 32)</t>
  </si>
  <si>
    <t>-101895313</t>
  </si>
  <si>
    <t>https://podminky.urs.cz/item/CS_URS_2021_02/734209116</t>
  </si>
  <si>
    <t>105604520050</t>
  </si>
  <si>
    <t>Tvarovka přechod R vnější závit ocelová 1 1/2 x 1 1/2  lisovací voda</t>
  </si>
  <si>
    <t>625970561</t>
  </si>
  <si>
    <t>105604520051</t>
  </si>
  <si>
    <t>Tvarovka přechod R vnitřní závit ocelová 1 1/2 x 1 1/2  lisovací voda</t>
  </si>
  <si>
    <t>1810173080</t>
  </si>
  <si>
    <t>31942680</t>
  </si>
  <si>
    <t>vsuvka redukovaná mosaz 6/4"x5/4"</t>
  </si>
  <si>
    <t>1337935196</t>
  </si>
  <si>
    <t>https://podminky.urs.cz/item/CS_URS_2021_02/31942680</t>
  </si>
  <si>
    <t>734271147</t>
  </si>
  <si>
    <t>Šoupátka uzavírací závitová PN 16 do 80°C G 6/4</t>
  </si>
  <si>
    <t>1858839273</t>
  </si>
  <si>
    <t>https://podminky.urs.cz/item/CS_URS_2021_02/734271147</t>
  </si>
  <si>
    <t>734291123</t>
  </si>
  <si>
    <t>Ostatní armatury kohouty plnicí a vypouštěcí PN 10 do 90°C G 1/2</t>
  </si>
  <si>
    <t>-707688159</t>
  </si>
  <si>
    <t>https://podminky.urs.cz/item/CS_URS_2021_02/734291123</t>
  </si>
  <si>
    <t>1034403291</t>
  </si>
  <si>
    <t>-819579306</t>
  </si>
  <si>
    <t>Práce a dodávky M</t>
  </si>
  <si>
    <t>23-M</t>
  </si>
  <si>
    <t>Montáže potrubí</t>
  </si>
  <si>
    <t>230040008</t>
  </si>
  <si>
    <t>Montáž trubních dílů závitových DN 1 1/2"</t>
  </si>
  <si>
    <t>64</t>
  </si>
  <si>
    <t>-528460544</t>
  </si>
  <si>
    <t>https://podminky.urs.cz/item/CS_URS_2021_02/230040008</t>
  </si>
  <si>
    <t>577071113</t>
  </si>
  <si>
    <t>-1428154271</t>
  </si>
  <si>
    <t>SO02 - 3 - topná tělesa</t>
  </si>
  <si>
    <t xml:space="preserve">    735 - Ústřední vytápění - otopná tělesa</t>
  </si>
  <si>
    <t>734221532</t>
  </si>
  <si>
    <t>Ventily regulační závitové termostatické, bez hlavice ovládání PN 16 do 110°C rohové jednoregulační G 1/2</t>
  </si>
  <si>
    <t>-1205926887</t>
  </si>
  <si>
    <t>https://podminky.urs.cz/item/CS_URS_2021_02/734221532</t>
  </si>
  <si>
    <t>734222802</t>
  </si>
  <si>
    <t>Ventily regulační závitové termostatické, s hlavicí ručního ovládání PN 16 do 110°C rohové chromované G 1/2</t>
  </si>
  <si>
    <t>551665474</t>
  </si>
  <si>
    <t>https://podminky.urs.cz/item/CS_URS_2021_02/734222802</t>
  </si>
  <si>
    <t>998734102</t>
  </si>
  <si>
    <t>Přesun hmot pro armatury stanovený z hmotnosti přesunovaného materiálu vodorovná dopravní vzdálenost do 50 m v objektech výšky přes 6 do 12 m</t>
  </si>
  <si>
    <t>965459130</t>
  </si>
  <si>
    <t>https://podminky.urs.cz/item/CS_URS_2021_02/998734102</t>
  </si>
  <si>
    <t>735</t>
  </si>
  <si>
    <t>Ústřední vytápění - otopná tělesa</t>
  </si>
  <si>
    <t>735111810</t>
  </si>
  <si>
    <t>Demontáž otopných těles litinových článkových</t>
  </si>
  <si>
    <t>-566923171</t>
  </si>
  <si>
    <t>https://podminky.urs.cz/item/CS_URS_2021_02/735111810</t>
  </si>
  <si>
    <t>0,6*1,5*10</t>
  </si>
  <si>
    <t>735119140</t>
  </si>
  <si>
    <t>Otopná tělesa litinová montáž těles článkových</t>
  </si>
  <si>
    <t>1368992520</t>
  </si>
  <si>
    <t>https://podminky.urs.cz/item/CS_URS_2021_02/735119140</t>
  </si>
  <si>
    <t>48450710</t>
  </si>
  <si>
    <t>těleso otopné litinové rozteč/hl 500/70mm, 53-152W, výhřevná plocha 0,144m2/kus</t>
  </si>
  <si>
    <t>-2070849490</t>
  </si>
  <si>
    <t>https://podminky.urs.cz/item/CS_URS_2021_02/48450710</t>
  </si>
  <si>
    <t>15*10</t>
  </si>
  <si>
    <t>735R01</t>
  </si>
  <si>
    <t>vypouštění a napouštění systému</t>
  </si>
  <si>
    <t>kpl.</t>
  </si>
  <si>
    <t>-2139808220</t>
  </si>
  <si>
    <t>998735102</t>
  </si>
  <si>
    <t>Přesun hmot pro otopná tělesa stanovený z hmotnosti přesunovaného materiálu vodorovná dopravní vzdálenost do 50 m v objektech výšky přes 6 do 12 m</t>
  </si>
  <si>
    <t>1339339095</t>
  </si>
  <si>
    <t>https://podminky.urs.cz/item/CS_URS_2021_02/998735102</t>
  </si>
  <si>
    <t>HZS2222</t>
  </si>
  <si>
    <t>Hodinové zúčtovací sazby profesí PSV provádění stavebních instalací topenář odborný</t>
  </si>
  <si>
    <t>1065410837</t>
  </si>
  <si>
    <t>https://podminky.urs.cz/item/CS_URS_2021_02/HZS2222</t>
  </si>
  <si>
    <t>2*8*4</t>
  </si>
  <si>
    <t>SO03 - Socální uzly</t>
  </si>
  <si>
    <t xml:space="preserve">    3 - Svislé a kompletní konstrukce</t>
  </si>
  <si>
    <t xml:space="preserve">    6 - Úpravy povrchů, podlahy a osazování výplní</t>
  </si>
  <si>
    <t xml:space="preserve">    997 - Přesun sutě</t>
  </si>
  <si>
    <t xml:space="preserve">    998 - Přesun hmot</t>
  </si>
  <si>
    <t xml:space="preserve">    721 - Zdravotechnika - vnitřní kanalizace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</si>
  <si>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</si>
  <si>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</si>
  <si>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</si>
  <si>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</si>
  <si>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</si>
  <si>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</si>
  <si>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</si>
  <si>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</si>
  <si>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</si>
  <si>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Svislé a kompletní konstrukce</t>
  </si>
  <si>
    <t>342244111</t>
  </si>
  <si>
    <t>Příčky jednoduché z cihel děrovaných klasických spojených na pero a drážku na maltu M5, pevnost cihel do P15, tl. příčky 115 mm</t>
  </si>
  <si>
    <t>-1562862610</t>
  </si>
  <si>
    <t>https://podminky.urs.cz/item/CS_URS_2021_02/342244111</t>
  </si>
  <si>
    <t>"prodloužení kabinek"((0,3*3,3*2*2)+(3+1,3)*3,3*2)*4</t>
  </si>
  <si>
    <t>"1S98" (1,3+1,3+1,3+2+1,5)*3,3</t>
  </si>
  <si>
    <t>Úpravy povrchů, podlahy a osazování výplní</t>
  </si>
  <si>
    <t>642942611</t>
  </si>
  <si>
    <t>Osazování zárubní nebo rámů kovových dveřních lisovaných nebo z úhelníků bez dveřních křídel na montážní pěnu, plochy otvoru do 2,5 m2</t>
  </si>
  <si>
    <t>-1368298042</t>
  </si>
  <si>
    <t>https://podminky.urs.cz/item/CS_URS_2021_02/642942611</t>
  </si>
  <si>
    <t>"1S98" 3</t>
  </si>
  <si>
    <t>"0P98" 3</t>
  </si>
  <si>
    <t>"0P99" 2</t>
  </si>
  <si>
    <t>"0P106" 2</t>
  </si>
  <si>
    <t>"OP107" 3</t>
  </si>
  <si>
    <t>Mezisoučet</t>
  </si>
  <si>
    <t>"1P106" 4</t>
  </si>
  <si>
    <t>"1P107" 3</t>
  </si>
  <si>
    <t>"1P113" 2</t>
  </si>
  <si>
    <t>"1P115" 3</t>
  </si>
  <si>
    <t>"2P89" 4</t>
  </si>
  <si>
    <t>"2P91" 3</t>
  </si>
  <si>
    <t>"3P86"4</t>
  </si>
  <si>
    <t>"3P88" 3</t>
  </si>
  <si>
    <t>"3P97" 2</t>
  </si>
  <si>
    <t>"3P95" 3</t>
  </si>
  <si>
    <t>55331437</t>
  </si>
  <si>
    <t>zárubeň jednokřídlá ocelová pro dodatečnou montáž tl stěny 110-150mm rozměru 800/1970, 2100mm</t>
  </si>
  <si>
    <t>-102218265</t>
  </si>
  <si>
    <t>https://podminky.urs.cz/item/CS_URS_2021_02/55331437</t>
  </si>
  <si>
    <t>962031136</t>
  </si>
  <si>
    <t>Bourání příček z cihel, tvárnic nebo příčkovek z tvárnic nebo příčkovek pálených nebo nepálených na maltu vápennou nebo vápenocementovou, tl. do 150 mm</t>
  </si>
  <si>
    <t>-1694635090</t>
  </si>
  <si>
    <t>https://podminky.urs.cz/item/CS_URS_2021_02/962031136</t>
  </si>
  <si>
    <t>"prodloužení kabinek" (3+1,3)*3,3*2*4</t>
  </si>
  <si>
    <t>968072455</t>
  </si>
  <si>
    <t>Vybourání kovových rámů oken s křídly, dveřních zárubní, vrat, stěn, ostění nebo obkladů dveřních zárubní, plochy do 2 m2</t>
  </si>
  <si>
    <t>1998390487</t>
  </si>
  <si>
    <t>https://podminky.urs.cz/item/CS_URS_2021_02/968072455</t>
  </si>
  <si>
    <t>997</t>
  </si>
  <si>
    <t>Přesun sutě</t>
  </si>
  <si>
    <t>997013113</t>
  </si>
  <si>
    <t>Vnitrostaveništní doprava suti a vybouraných hmot vodorovně do 50 m svisle s použitím mechanizace pro budovy a haly výšky přes 9 do 12 m</t>
  </si>
  <si>
    <t>-1073221840</t>
  </si>
  <si>
    <t>https://podminky.urs.cz/item/CS_URS_2021_02/997013113</t>
  </si>
  <si>
    <t>997013311</t>
  </si>
  <si>
    <t>Doprava suti shozem montáž a demontáž shozu výšky do 10 m</t>
  </si>
  <si>
    <t>-6468626</t>
  </si>
  <si>
    <t>https://podminky.urs.cz/item/CS_URS_2021_02/997013311</t>
  </si>
  <si>
    <t>997013321</t>
  </si>
  <si>
    <t>Doprava suti shozem montáž a demontáž shozu výšky Příplatek za první a každý další den použití shozu k ceně -3311</t>
  </si>
  <si>
    <t>461521761</t>
  </si>
  <si>
    <t>https://podminky.urs.cz/item/CS_URS_2021_02/997013321</t>
  </si>
  <si>
    <t>10,000*20</t>
  </si>
  <si>
    <t>997013501</t>
  </si>
  <si>
    <t>Odvoz suti a vybouraných hmot na skládku nebo meziskládku se složením, na vzdálenost do 1 km</t>
  </si>
  <si>
    <t>-676465106</t>
  </si>
  <si>
    <t>https://podminky.urs.cz/item/CS_URS_2021_02/997013501</t>
  </si>
  <si>
    <t>997013509</t>
  </si>
  <si>
    <t>Odvoz suti a vybouraných hmot na skládku nebo meziskládku se složením, na vzdálenost Příplatek k ceně za každý další i započatý 1 km přes 1 km</t>
  </si>
  <si>
    <t>985833766</t>
  </si>
  <si>
    <t>https://podminky.urs.cz/item/CS_URS_2021_02/997013509</t>
  </si>
  <si>
    <t>46,429*40 'Přepočtené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</si>
  <si>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</si>
  <si>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</si>
  <si>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613351562</t>
  </si>
  <si>
    <t>https://podminky.urs.cz/item/CS_URS_2021_02/997013631</t>
  </si>
  <si>
    <t>998</t>
  </si>
  <si>
    <t>Přesun hmot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</si>
  <si>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</si>
  <si>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</si>
  <si>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1488511998</t>
  </si>
  <si>
    <t>https://podminky.urs.cz/item/CS_URS_2021_02/998011002</t>
  </si>
  <si>
    <t>721</t>
  </si>
  <si>
    <t>Zdravotechnika - vnitřní kanalizace</t>
  </si>
  <si>
    <t>721171912</t>
  </si>
  <si>
    <t>Opravy odpadního potrubí plastového propojení dosavadního potrubí DN 40</t>
  </si>
  <si>
    <t>549484066</t>
  </si>
  <si>
    <t>https://podminky.urs.cz/item/CS_URS_2021_02/721171912</t>
  </si>
  <si>
    <t>"1S98" 2</t>
  </si>
  <si>
    <t>"0P98" 2</t>
  </si>
  <si>
    <t>"bezbarierové wc" 1</t>
  </si>
  <si>
    <t>"0P106" 1</t>
  </si>
  <si>
    <t>"OP107" 1</t>
  </si>
  <si>
    <t>"1P106" 2</t>
  </si>
  <si>
    <t>"1P107" 2</t>
  </si>
  <si>
    <t>"1P113" 1</t>
  </si>
  <si>
    <t>"1P115" 1</t>
  </si>
  <si>
    <t>"2P89" 2</t>
  </si>
  <si>
    <t>"2P91" 2</t>
  </si>
  <si>
    <t>"3P86"2</t>
  </si>
  <si>
    <t>"3P88" 2</t>
  </si>
  <si>
    <t>"3P97" 1</t>
  </si>
  <si>
    <t>"3P95" 1</t>
  </si>
  <si>
    <t>721171915</t>
  </si>
  <si>
    <t>Opravy odpadního potrubí plastového propojení dosavadního potrubí DN 110</t>
  </si>
  <si>
    <t>1748496462</t>
  </si>
  <si>
    <t>https://podminky.urs.cz/item/CS_URS_2021_02/721171915</t>
  </si>
  <si>
    <t>"OP107" 2</t>
  </si>
  <si>
    <t>"1P106" 3</t>
  </si>
  <si>
    <t>"1P115" 2</t>
  </si>
  <si>
    <t>"2P89" 3</t>
  </si>
  <si>
    <t>"3P86"3</t>
  </si>
  <si>
    <t>"3P95" 2</t>
  </si>
  <si>
    <t>721174042</t>
  </si>
  <si>
    <t>Potrubí z trub polypropylenových připojovací DN 40</t>
  </si>
  <si>
    <t>255571759</t>
  </si>
  <si>
    <t>https://podminky.urs.cz/item/CS_URS_2021_02/721174042</t>
  </si>
  <si>
    <t>721174045</t>
  </si>
  <si>
    <t>Potrubí z trub polypropylenových připojovací DN 110</t>
  </si>
  <si>
    <t>-597396291</t>
  </si>
  <si>
    <t>https://podminky.urs.cz/item/CS_URS_2021_02/721174045</t>
  </si>
  <si>
    <t>721910</t>
  </si>
  <si>
    <t>Prohlídka a pročištění kanalizace - potrubí připojovací, stoupací, ležaté</t>
  </si>
  <si>
    <t>soub.</t>
  </si>
  <si>
    <t>677073319</t>
  </si>
  <si>
    <t>721910912</t>
  </si>
  <si>
    <t>Pročištění svislých odpadů v jednom podlaží do DN 200</t>
  </si>
  <si>
    <t>-1614096658</t>
  </si>
  <si>
    <t>https://podminky.urs.cz/item/CS_URS_2021_02/721910912</t>
  </si>
  <si>
    <t>4*4</t>
  </si>
  <si>
    <t>998721102</t>
  </si>
  <si>
    <t>Přesun hmot pro vnitřní kanalizace stanovený z hmotnosti přesunovaného materiálu vodorovná dopravní vzdálenost do 50 m v objektech výšky přes 6 do 12 m</t>
  </si>
  <si>
    <t>-1331190639</t>
  </si>
  <si>
    <t>https://podminky.urs.cz/item/CS_URS_2021_02/998721102</t>
  </si>
  <si>
    <t>725</t>
  </si>
  <si>
    <t>Zdravotechnika - zařizovací předměty</t>
  </si>
  <si>
    <t>725110811</t>
  </si>
  <si>
    <t>Demontáž klozetů splachovacích s nádrží nebo tlakovým splachovačem</t>
  </si>
  <si>
    <t>-1124040448</t>
  </si>
  <si>
    <t>https://podminky.urs.cz/item/CS_URS_2021_02/725110811</t>
  </si>
  <si>
    <t>725110814</t>
  </si>
  <si>
    <t>Demontáž klozetů odsávacích nebo kombinačních</t>
  </si>
  <si>
    <t>2080318134</t>
  </si>
  <si>
    <t>https://podminky.urs.cz/item/CS_URS_2021_02/725110814</t>
  </si>
  <si>
    <t>725112022</t>
  </si>
  <si>
    <t>Zařízení záchodů klozety keramické závěsné na nosné stěny s hlubokým splachováním odpad vodorovný</t>
  </si>
  <si>
    <t>-1122170899</t>
  </si>
  <si>
    <t>https://podminky.urs.cz/item/CS_URS_2021_02/725112022</t>
  </si>
  <si>
    <t>725121525</t>
  </si>
  <si>
    <t>Pisoárové záchodky keramické automatické s radarovým senzorem</t>
  </si>
  <si>
    <t>965475907</t>
  </si>
  <si>
    <t>https://podminky.urs.cz/item/CS_URS_2021_02/725121525</t>
  </si>
  <si>
    <t>"3P86" 3</t>
  </si>
  <si>
    <t>725122817</t>
  </si>
  <si>
    <t>Demontáž pisoárů bez nádrže s rohovým ventilem s 1 záchodkem</t>
  </si>
  <si>
    <t>901775958</t>
  </si>
  <si>
    <t>https://podminky.urs.cz/item/CS_URS_2021_02/725122817</t>
  </si>
  <si>
    <t>725210821</t>
  </si>
  <si>
    <t>Demontáž umyvadel bez výtokových armatur umyvadel</t>
  </si>
  <si>
    <t>508114892</t>
  </si>
  <si>
    <t>https://podminky.urs.cz/item/CS_URS_2021_02/725210821</t>
  </si>
  <si>
    <t>725211603</t>
  </si>
  <si>
    <t>Umyvadla keramická bílá bez výtokových armatur připevněná na stěnu šrouby bez sloupu nebo krytu na sifon, šířka umyvadla 600 mm</t>
  </si>
  <si>
    <t>1853498823</t>
  </si>
  <si>
    <t>https://podminky.urs.cz/item/CS_URS_2021_02/725211603</t>
  </si>
  <si>
    <t>725291621</t>
  </si>
  <si>
    <t>Doplňky zařízení koupelen a záchodů nerezové zásobník toaletních papírů d=300 mm</t>
  </si>
  <si>
    <t>985586230</t>
  </si>
  <si>
    <t>https://podminky.urs.cz/item/CS_URS_2021_02/725291621</t>
  </si>
  <si>
    <t>725291631</t>
  </si>
  <si>
    <t>Doplňky zařízení koupelen a záchodů nerezové zásobník papírových ručníků</t>
  </si>
  <si>
    <t>510649276</t>
  </si>
  <si>
    <t>https://podminky.urs.cz/item/CS_URS_2021_02/725291631</t>
  </si>
  <si>
    <t>725291R01</t>
  </si>
  <si>
    <t>Doplňky zařízení koupelen a záchodů plastové bezdotykový dávkovač tekutého mýdla na 800 ml</t>
  </si>
  <si>
    <t>486035496</t>
  </si>
  <si>
    <t>725291R02</t>
  </si>
  <si>
    <t>Doplňky zařízení koupelen a záchodů plastový bezdotykový dávkovač dezinfekce na 800 ml</t>
  </si>
  <si>
    <t>538033406</t>
  </si>
  <si>
    <t>725291R03</t>
  </si>
  <si>
    <t>Doplňky zařízení koupelen a záchodů elektrický osoušeč rukou tryskový</t>
  </si>
  <si>
    <t>717662106</t>
  </si>
  <si>
    <t>725820802</t>
  </si>
  <si>
    <t>Demontáž baterií stojánkových do 1 otvoru</t>
  </si>
  <si>
    <t>115648539</t>
  </si>
  <si>
    <t>https://podminky.urs.cz/item/CS_URS_2021_02/725820802</t>
  </si>
  <si>
    <t>725822613</t>
  </si>
  <si>
    <t>Baterie umyvadlové stojánkové pákové s výpustí</t>
  </si>
  <si>
    <t>-667762676</t>
  </si>
  <si>
    <t>https://podminky.urs.cz/item/CS_URS_2021_02/725822613</t>
  </si>
  <si>
    <t>725861102</t>
  </si>
  <si>
    <t>Zápachové uzávěrky zařizovacích předmětů pro umyvadla DN 40</t>
  </si>
  <si>
    <t>177834300</t>
  </si>
  <si>
    <t>https://podminky.urs.cz/item/CS_URS_2021_02/725861102</t>
  </si>
  <si>
    <t>998725102</t>
  </si>
  <si>
    <t>Přesun hmot pro zařizovací předměty stanovený z hmotnosti přesunovaného materiálu vodorovná dopravní vzdálenost do 50 m v objektech výšky přes 6 do 12 m</t>
  </si>
  <si>
    <t>1344250313</t>
  </si>
  <si>
    <t>https://podminky.urs.cz/item/CS_URS_2021_02/998725102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</si>
  <si>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</si>
  <si>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</si>
  <si>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</si>
  <si>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</si>
  <si>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-1346738327</t>
  </si>
  <si>
    <t>https://podminky.urs.cz/item/CS_URS_2021_02/726111031</t>
  </si>
  <si>
    <t>998726112</t>
  </si>
  <si>
    <t>Přesun hmot pro instalační prefabrikáty stanovený z hmotnosti přesunovaného materiálu vodorovná dopravní vzdálenost do 50 m v objektech výšky přes 6 m do 12 m</t>
  </si>
  <si>
    <t>-429162611</t>
  </si>
  <si>
    <t>https://podminky.urs.cz/item/CS_URS_2021_02/998726112</t>
  </si>
  <si>
    <t>741</t>
  </si>
  <si>
    <t>Elektroinstalace - silnoproud</t>
  </si>
  <si>
    <t>741372112</t>
  </si>
  <si>
    <t>Montáž svítidel s integrovaným zdrojem LED se zapojením vodičů interiérových vestavných stropních panelových hranatých nebo kruhových, plochy přes 0,09 do 0,36 m2</t>
  </si>
  <si>
    <t>143710012</t>
  </si>
  <si>
    <t>https://podminky.urs.cz/item/CS_URS_2021_02/741372112</t>
  </si>
  <si>
    <t>(6+5+3+4)*4+3</t>
  </si>
  <si>
    <t>34818M01</t>
  </si>
  <si>
    <t>Svítidlo podhledový LED panel 600 x 600mm vestavný</t>
  </si>
  <si>
    <t>1816937507</t>
  </si>
  <si>
    <t>7413R01</t>
  </si>
  <si>
    <t>drobné úpravy elektroinstalace</t>
  </si>
  <si>
    <t>1043465803</t>
  </si>
  <si>
    <t>998741102</t>
  </si>
  <si>
    <t>Přesun hmot pro silnoproud stanovený z hmotnosti přesunovaného materiálu vodorovná dopravní vzdálenost do 50 m v objektech výšky přes 6 do 12 m</t>
  </si>
  <si>
    <t>514937841</t>
  </si>
  <si>
    <t>https://podminky.urs.cz/item/CS_URS_2021_02/998741102</t>
  </si>
  <si>
    <t>763</t>
  </si>
  <si>
    <t>Konstrukce suché výstavby</t>
  </si>
  <si>
    <t>763135102</t>
  </si>
  <si>
    <t>Montáž sádrokartonového podhledu kazetového demontovatelného, velikosti kazet 600x600 mm včetně zavěšené nosné konstrukce polozapuštěné</t>
  </si>
  <si>
    <t>632480250</t>
  </si>
  <si>
    <t>https://podminky.urs.cz/item/CS_URS_2021_02/763135102</t>
  </si>
  <si>
    <t>"1S98" 13</t>
  </si>
  <si>
    <t>"0P98" 19,3</t>
  </si>
  <si>
    <t>"0P99" 11,5</t>
  </si>
  <si>
    <t>"bezbarierové wc" 5,5</t>
  </si>
  <si>
    <t>"0P106" 2,5*3</t>
  </si>
  <si>
    <t>"OP107" 9,5</t>
  </si>
  <si>
    <t>"1P106" 19,3</t>
  </si>
  <si>
    <t>"1P107" 13,3</t>
  </si>
  <si>
    <t>"1P113" 7,5</t>
  </si>
  <si>
    <t>"1P115" 9,5</t>
  </si>
  <si>
    <t>"2P89" 19,3</t>
  </si>
  <si>
    <t>"2P91" 13,3</t>
  </si>
  <si>
    <t>"3P86" 19,3</t>
  </si>
  <si>
    <t>"3P88" 13,3</t>
  </si>
  <si>
    <t>"3P97" 7,5</t>
  </si>
  <si>
    <t>"3P95" 9,5</t>
  </si>
  <si>
    <t>59030571</t>
  </si>
  <si>
    <t>podhled kazetový bez děrování polozapuštěná hrana tl 10mm 600x600mm</t>
  </si>
  <si>
    <t>-2099946528</t>
  </si>
  <si>
    <t>https://podminky.urs.cz/item/CS_URS_2021_02/59030571</t>
  </si>
  <si>
    <t>198,1*1,05 'Přepočtené koeficientem množství</t>
  </si>
  <si>
    <t>763135811</t>
  </si>
  <si>
    <t>Demontáž podhledu sádrokartonového kazetového na zavěšeném na roštu viditelném</t>
  </si>
  <si>
    <t>104736222</t>
  </si>
  <si>
    <t>https://podminky.urs.cz/item/CS_URS_2021_02/763135811</t>
  </si>
  <si>
    <t>763411811</t>
  </si>
  <si>
    <t>Demontáž sanitárních příček vhodných do mokrého nebo suchého prostředí z desek</t>
  </si>
  <si>
    <t>-217770609</t>
  </si>
  <si>
    <t>https://podminky.urs.cz/item/CS_URS_2021_02/763411811</t>
  </si>
  <si>
    <t>"1S98" (1,3+1,3+1,3+2)*2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</si>
  <si>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</si>
  <si>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</si>
  <si>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1287835103</t>
  </si>
  <si>
    <t>https://podminky.urs.cz/item/CS_URS_2021_02/998763302</t>
  </si>
  <si>
    <t>766</t>
  </si>
  <si>
    <t>Konstrukce truhlářské</t>
  </si>
  <si>
    <t>766660001</t>
  </si>
  <si>
    <t>Montáž dveřních křídel dřevěných nebo plastových otevíravých do ocelové zárubně povrchově upravených jednokřídlových, šířky do 800 mm</t>
  </si>
  <si>
    <t>-1064453481</t>
  </si>
  <si>
    <t>https://podminky.urs.cz/item/CS_URS_2021_02/766660001</t>
  </si>
  <si>
    <t>61162086</t>
  </si>
  <si>
    <t>dveře jednokřídlé dřevotřískové povrch laminátový plné 800x1970-2100mm</t>
  </si>
  <si>
    <t>1661702008</t>
  </si>
  <si>
    <t>https://podminky.urs.cz/item/CS_URS_2021_02/61162086</t>
  </si>
  <si>
    <t>766691914</t>
  </si>
  <si>
    <t>Ostatní práce vyvěšení nebo zavěšení křídel s případným uložením a opětovným zavěšením po provedení stavebních změn dřevěných dveřních, plochy do 2 m2</t>
  </si>
  <si>
    <t>157315293</t>
  </si>
  <si>
    <t>https://podminky.urs.cz/item/CS_URS_2021_02/766691914</t>
  </si>
  <si>
    <t>998766102</t>
  </si>
  <si>
    <t>Přesun hmot pro konstrukce truhlářské stanovený z hmotnosti přesunovaného materiálu vodorovná dopravní vzdálenost do 50 m v objektech výšky přes 6 do 12 m</t>
  </si>
  <si>
    <t>1175511032</t>
  </si>
  <si>
    <t>https://podminky.urs.cz/item/CS_URS_2021_02/998766102</t>
  </si>
  <si>
    <t>771</t>
  </si>
  <si>
    <t>Podlahy z dlaždic</t>
  </si>
  <si>
    <t>771151011</t>
  </si>
  <si>
    <t>Příprava podkladu před provedením dlažby samonivelační stěrka min.pevnosti 20 MPa, tloušťky do 3 mm</t>
  </si>
  <si>
    <t>480173063</t>
  </si>
  <si>
    <t>https://podminky.urs.cz/item/CS_URS_2021_02/771151011</t>
  </si>
  <si>
    <t>771573810</t>
  </si>
  <si>
    <t>Demontáž podlah z dlaždic keramických lepených</t>
  </si>
  <si>
    <t>1124871489</t>
  </si>
  <si>
    <t>https://podminky.urs.cz/item/CS_URS_2021_02/771573810</t>
  </si>
  <si>
    <t>771574154</t>
  </si>
  <si>
    <t>Montáž podlah z dlaždic keramických lepených flexibilním lepidlem velkoformátových hladkých přes 4 do 6 ks/m2</t>
  </si>
  <si>
    <t>-1572078506</t>
  </si>
  <si>
    <t>https://podminky.urs.cz/item/CS_URS_2021_02/771574154</t>
  </si>
  <si>
    <t>59761007</t>
  </si>
  <si>
    <t>dlažba velkoformátová keramická slinutá hladká do interiéru i exteriéru přes 4 do 6ks/m2</t>
  </si>
  <si>
    <t>917386908</t>
  </si>
  <si>
    <t>https://podminky.urs.cz/item/CS_URS_2021_02/59761007</t>
  </si>
  <si>
    <t>P</t>
  </si>
  <si>
    <t xml:space="preserve">Poznámka k položce:_x000D_
 - přesný odstín bude určen objednatelem po předložení vzorků, </t>
  </si>
  <si>
    <t>198,1*1,15 'Přepočtené koeficientem množství</t>
  </si>
  <si>
    <t>998771102</t>
  </si>
  <si>
    <t>Přesun hmot pro podlahy z dlaždic stanovený z hmotnosti přesunovaného materiálu vodorovná dopravní vzdálenost do 50 m v objektech výšky přes 6 do 12 m</t>
  </si>
  <si>
    <t>799843267</t>
  </si>
  <si>
    <t>https://podminky.urs.cz/item/CS_URS_2021_02/998771102</t>
  </si>
  <si>
    <t>781</t>
  </si>
  <si>
    <t>Dokončovací práce - obklady</t>
  </si>
  <si>
    <t>56</t>
  </si>
  <si>
    <t>781121011</t>
  </si>
  <si>
    <t>Příprava podkladu před provedením obkladu nátěr penetrační na stěnu</t>
  </si>
  <si>
    <t>-417828671</t>
  </si>
  <si>
    <t>https://podminky.urs.cz/item/CS_URS_2021_02/781121011</t>
  </si>
  <si>
    <t>"1S98" (5+2,2+1,2+1,3+0,9+1,3+1,3+0,9+1,3+0,9+1,3+1,5+2+1+1,3)*2,1</t>
  </si>
  <si>
    <t>"0P98" (3,6+2+3+3,6+1+2,2+1,4+1+1,4+1,4+1+1,4+1,4+1,1+1,5+1,16+1,6+1,7+1,5+0,8+1,8+0,8)*2,1</t>
  </si>
  <si>
    <t>-2*0,8*6-2*1-1,4*1</t>
  </si>
  <si>
    <t xml:space="preserve">"0P99" </t>
  </si>
  <si>
    <t>(3,2+1,8+1,9+1,3+1,7+4+1,2+0,9+1,9+0,9+1,2+0,9+1,2+0,9)*2,1</t>
  </si>
  <si>
    <t>-0,8*2*2-1*2-1,3*1-0,7*1</t>
  </si>
  <si>
    <t>"bezbarierové wc" (2+2,5+1,8+1,3+1,8)*2,1</t>
  </si>
  <si>
    <t>-1*2</t>
  </si>
  <si>
    <t xml:space="preserve">"0P106" </t>
  </si>
  <si>
    <t>(2,5+1+1+1,1+1,5+2+1,8+0,9+1,8+0,9+1,6+0,8+1,6+0,8)*2,1</t>
  </si>
  <si>
    <t>-0,8*2*2-1*2-1,2*1*2</t>
  </si>
  <si>
    <t>"OP107"</t>
  </si>
  <si>
    <t>(2,3+1,1+2,3+1,1+2,5+1,65+2,5+1,65+1,45+0,8+1,45+0,8+1,45+0,8+1,45+0,8)*2,1</t>
  </si>
  <si>
    <t>-0,8*2*3*2-1*2</t>
  </si>
  <si>
    <t>"1P106" 76,35-13</t>
  </si>
  <si>
    <t>"1P107" (4+1,4+3+1,3+1,55+4+1,3+((0,9+1,3+0,9)*3))*2,1</t>
  </si>
  <si>
    <t>-0,8*3*2-1*2-1*1*2</t>
  </si>
  <si>
    <t>"1P113" 40,53-7,6</t>
  </si>
  <si>
    <t>"1P115" 50,6-11,6</t>
  </si>
  <si>
    <t>"2P89" 59,72</t>
  </si>
  <si>
    <t>"2P91" 51,7-8,8</t>
  </si>
  <si>
    <t>"3P86" 59,72</t>
  </si>
  <si>
    <t>"3P88" 42,9</t>
  </si>
  <si>
    <t>"3P97" 32,93</t>
  </si>
  <si>
    <t>"3P95" 39</t>
  </si>
  <si>
    <t>57</t>
  </si>
  <si>
    <t>781151013</t>
  </si>
  <si>
    <t>Příprava podkladu před provedením obkladu lokální vyrovnání podkladu stěrkou, tloušťky do 3 mm, plochy přes 0,25 do 0,5 m2</t>
  </si>
  <si>
    <t>-1447636768</t>
  </si>
  <si>
    <t>https://podminky.urs.cz/item/CS_URS_2021_02/781151013</t>
  </si>
  <si>
    <t>58</t>
  </si>
  <si>
    <t>781473810</t>
  </si>
  <si>
    <t>Demontáž obkladů z dlaždic keramických lepených</t>
  </si>
  <si>
    <t>1242918696</t>
  </si>
  <si>
    <t>https://podminky.urs.cz/item/CS_URS_2021_02/781473810</t>
  </si>
  <si>
    <t>"1S98" 3*1,5</t>
  </si>
  <si>
    <t>"0P98" (3,6+2+3+3,6+1+2,2+1,4+1+1,4+1,4+1+1,4+1,4+1,1+1,5+1,16+1,6+1,7+1,5+0,8+1,8+0,8)*2</t>
  </si>
  <si>
    <t>(3,2+1,8+1,9+1,3+1,7+4+1,2+0,9+1,9+0,9+1,2+0,9+1,2+0,9)*2</t>
  </si>
  <si>
    <t>"bezbarierové wc" (2+2,5+1,8+1,3+1,8)*2</t>
  </si>
  <si>
    <t>(2,5+1+1+1,1+1,5+2+1,8+0,9+1,8+0,9+1,6+0,8+1,6+0,8)*2</t>
  </si>
  <si>
    <t>(2,3+1,1+2,3+1,1+2,5+1,65+2,5+1,65+1,45+0,8+1,45+0,8+1,45+0,8+1,45+0,8)*2</t>
  </si>
  <si>
    <t>"1P106" 72,72-13</t>
  </si>
  <si>
    <t>"1P107" (4+1,4+3+1,3+1,55+4+1,3+((0,9+1,3+0,9)*3))*2</t>
  </si>
  <si>
    <t>"1P113" 38,6-7,6</t>
  </si>
  <si>
    <t>"1P115" 48,2-11,6</t>
  </si>
  <si>
    <t>"3P97" 31</t>
  </si>
  <si>
    <t>"3P95" 36,6</t>
  </si>
  <si>
    <t>59</t>
  </si>
  <si>
    <t>781474154</t>
  </si>
  <si>
    <t>Montáž obkladů vnitřních stěn z dlaždic keramických lepených flexibilním lepidlem velkoformátových hladkých přes 4 do 6 ks/m2</t>
  </si>
  <si>
    <t>711046901</t>
  </si>
  <si>
    <t>https://podminky.urs.cz/item/CS_URS_2021_02/781474154</t>
  </si>
  <si>
    <t>60</t>
  </si>
  <si>
    <t>59761001</t>
  </si>
  <si>
    <t>obklad velkoformátový keramický hladký přes 4 do 6ks/m2</t>
  </si>
  <si>
    <t>-449294704</t>
  </si>
  <si>
    <t>https://podminky.urs.cz/item/CS_URS_2021_02/59761001</t>
  </si>
  <si>
    <t>701,211*1,15 'Přepočtené koeficientem množství</t>
  </si>
  <si>
    <t>61</t>
  </si>
  <si>
    <t>781491011</t>
  </si>
  <si>
    <t>Montáž zrcadel lepených silikonovým tmelem na podkladní omítku, plochy do 1 m2</t>
  </si>
  <si>
    <t>-451082843</t>
  </si>
  <si>
    <t>https://podminky.urs.cz/item/CS_URS_2021_02/781491011</t>
  </si>
  <si>
    <t>1*1*25</t>
  </si>
  <si>
    <t>62</t>
  </si>
  <si>
    <t>63465134</t>
  </si>
  <si>
    <t>zrcadlo nemontované bronzové tl 4mm max rozměr 3210x2250mm</t>
  </si>
  <si>
    <t>430854080</t>
  </si>
  <si>
    <t>https://podminky.urs.cz/item/CS_URS_2021_02/63465134</t>
  </si>
  <si>
    <t>25*1,1 'Přepočtené koeficientem množství</t>
  </si>
  <si>
    <t>63</t>
  </si>
  <si>
    <t>781494511</t>
  </si>
  <si>
    <t>Obklad - dokončující práce profily ukončovací lepené flexibilním lepidlem ukončovací</t>
  </si>
  <si>
    <t>198916356</t>
  </si>
  <si>
    <t>https://podminky.urs.cz/item/CS_URS_2021_02/781494511</t>
  </si>
  <si>
    <t>350</t>
  </si>
  <si>
    <t>998781102</t>
  </si>
  <si>
    <t>Přesun hmot pro obklady keramické stanovený z hmotnosti přesunovaného materiálu vodorovná dopravní vzdálenost do 50 m v objektech výšky přes 6 do 12 m</t>
  </si>
  <si>
    <t>-1009945957</t>
  </si>
  <si>
    <t>https://podminky.urs.cz/item/CS_URS_2021_02/998781102</t>
  </si>
  <si>
    <t>783</t>
  </si>
  <si>
    <t>Dokončovací práce - nátěry</t>
  </si>
  <si>
    <t>65</t>
  </si>
  <si>
    <t>783101203</t>
  </si>
  <si>
    <t>Příprava podkladu truhlářských konstrukcí před provedením nátěru broušení smirkovým papírem nebo plátnem jemné</t>
  </si>
  <si>
    <t>-590202903</t>
  </si>
  <si>
    <t>https://podminky.urs.cz/item/CS_URS_2021_02/783101203</t>
  </si>
  <si>
    <t>"dveře na WC"  2*1*2*18</t>
  </si>
  <si>
    <t>66</t>
  </si>
  <si>
    <t>783114101</t>
  </si>
  <si>
    <t>Základní nátěr truhlářských konstrukcí jednonásobný syntetický</t>
  </si>
  <si>
    <t>2060190936</t>
  </si>
  <si>
    <t>https://podminky.urs.cz/item/CS_URS_2021_02/783114101</t>
  </si>
  <si>
    <t>67</t>
  </si>
  <si>
    <t>783117101</t>
  </si>
  <si>
    <t>Krycí nátěr truhlářských konstrukcí jednonásobný syntetický</t>
  </si>
  <si>
    <t>-1798853110</t>
  </si>
  <si>
    <t>https://podminky.urs.cz/item/CS_URS_2021_02/783117101</t>
  </si>
  <si>
    <t>68</t>
  </si>
  <si>
    <t>783152101</t>
  </si>
  <si>
    <t>Tmelení truhlářských konstrukcí lokální, včetně přebroušení tmelených míst rozsahu do 10% plochy, tmelem polyesterovým</t>
  </si>
  <si>
    <t>-1848196818</t>
  </si>
  <si>
    <t>https://podminky.urs.cz/item/CS_URS_2021_02/783152101</t>
  </si>
  <si>
    <t>69</t>
  </si>
  <si>
    <t>783601327</t>
  </si>
  <si>
    <t>Příprava podkladu otopných těles před provedením nátěrů článkových odmaštěním rozpouštědlovým</t>
  </si>
  <si>
    <t>1243439099</t>
  </si>
  <si>
    <t>https://podminky.urs.cz/item/CS_URS_2021_02/783601327</t>
  </si>
  <si>
    <t>1,5*0,6*2*18</t>
  </si>
  <si>
    <t>70</t>
  </si>
  <si>
    <t>783614111</t>
  </si>
  <si>
    <t>Základní nátěr otopných těles jednonásobný článkových syntetický</t>
  </si>
  <si>
    <t>1439960606</t>
  </si>
  <si>
    <t>https://podminky.urs.cz/item/CS_URS_2021_02/783614111</t>
  </si>
  <si>
    <t>71</t>
  </si>
  <si>
    <t>783617111</t>
  </si>
  <si>
    <t>Krycí nátěr (email) otopných těles článkových jednonásobný syntetický</t>
  </si>
  <si>
    <t>922608271</t>
  </si>
  <si>
    <t>https://podminky.urs.cz/item/CS_URS_2021_02/783617111</t>
  </si>
  <si>
    <t>784</t>
  </si>
  <si>
    <t>Dokončovací práce - malby a tapety</t>
  </si>
  <si>
    <t>72</t>
  </si>
  <si>
    <t>784121001</t>
  </si>
  <si>
    <t>Oškrabání malby v místnostech výšky do 3,80 m</t>
  </si>
  <si>
    <t>815233137</t>
  </si>
  <si>
    <t>https://podminky.urs.cz/item/CS_URS_2021_02/784121001</t>
  </si>
  <si>
    <t>"1S98" (5+2,2+1,2+1,3+0,9+1,3+1,3+0,9+1,3+0,9+1,3+1,5+2+1+1,3)*1,2</t>
  </si>
  <si>
    <t>"0P98" (3,6+2+3+3,6+1+2,2+1,4+1+1,4+1,4+1+1,4+1,4+1,1+1,5+1,16+1,6+1,7+1,5+0,8+1,8+0,8)*1,2</t>
  </si>
  <si>
    <t>(3,2+1,8+1,9+1,3+1,7+4+1,2+0,9+1,9+0,9+1,2+0,9+1,2+0,9)*1,2</t>
  </si>
  <si>
    <t>"bezbarierové wc" (2+2,5+1,8+1,3+1,8)*1,2</t>
  </si>
  <si>
    <t>(2,5+1+1+1,1+1,5+2+1,8+0,9+1,8+0,9+1,6+0,8+1,6+0,8)*1,2</t>
  </si>
  <si>
    <t>(2,3+1,1+2,3+1,1+2,5+1,65+2,5+1,65+1,45+0,8+1,45+0,8+1,45+0,8+1,45+0,8)*1,2</t>
  </si>
  <si>
    <t>"1P106" 43,6</t>
  </si>
  <si>
    <t>"1P107" (4+1,4+3+1,3+1,55+4+1,3+((0,9+1,3+0,9)*3))*1,2</t>
  </si>
  <si>
    <t>"1P113" 23,16</t>
  </si>
  <si>
    <t>"1P115" 28,92</t>
  </si>
  <si>
    <t>"2P89" 43,6</t>
  </si>
  <si>
    <t>"2P91" 31</t>
  </si>
  <si>
    <t>"3P86" 43,6</t>
  </si>
  <si>
    <t>"3P88" 31</t>
  </si>
  <si>
    <t>"3P97" 23,16</t>
  </si>
  <si>
    <t>"3P95" 28,92</t>
  </si>
  <si>
    <t>73</t>
  </si>
  <si>
    <t>784121011</t>
  </si>
  <si>
    <t>Rozmývání podkladu po oškrabání malby v místnostech výšky do 3,80 m</t>
  </si>
  <si>
    <t>-26323843</t>
  </si>
  <si>
    <t>https://podminky.urs.cz/item/CS_URS_2021_02/784121011</t>
  </si>
  <si>
    <t>74</t>
  </si>
  <si>
    <t>784181101</t>
  </si>
  <si>
    <t>Penetrace podkladu jednonásobná základní akrylátová bezbarvá v místnostech výšky do 3,80 m</t>
  </si>
  <si>
    <t>1623383025</t>
  </si>
  <si>
    <t>https://podminky.urs.cz/item/CS_URS_2021_02/784181101</t>
  </si>
  <si>
    <t>75</t>
  </si>
  <si>
    <t>784211101</t>
  </si>
  <si>
    <t>Malby z malířských směsí oděruvzdorných za mokra dvojnásobné, bílé za mokra oděruvzdorné výborně v místnostech výšky do 3,80 m</t>
  </si>
  <si>
    <t>-1085241948</t>
  </si>
  <si>
    <t>https://podminky.urs.cz/item/CS_URS_2021_02/784211101</t>
  </si>
  <si>
    <t>76</t>
  </si>
  <si>
    <t>HZS2232</t>
  </si>
  <si>
    <t>Hodinové zúčtovací sazby profesí PSV provádění stavebních instalací elektrikář odborný</t>
  </si>
  <si>
    <t>-796162454</t>
  </si>
  <si>
    <t>https://podminky.urs.cz/item/CS_URS_2021_02/HZS2232</t>
  </si>
  <si>
    <t>8*2*5</t>
  </si>
  <si>
    <t>SO04 - Chodby</t>
  </si>
  <si>
    <t xml:space="preserve">    773 - Podlahy z litého teraca</t>
  </si>
  <si>
    <t>612325121</t>
  </si>
  <si>
    <t>Vápenocementová omítka rýh štuková ve stěnách, šířky rýhy do 150 mm</t>
  </si>
  <si>
    <t>-1802123470</t>
  </si>
  <si>
    <t>https://podminky.urs.cz/item/CS_URS_2021_02/612325121</t>
  </si>
  <si>
    <t>"instalační lišty" 2*12*4</t>
  </si>
  <si>
    <t>974031143</t>
  </si>
  <si>
    <t>Vysekání rýh ve zdivu cihelném na maltu vápennou nebo vápenocementovou do hl. 70 mm a šířky do 100 mm</t>
  </si>
  <si>
    <t>368916841</t>
  </si>
  <si>
    <t>https://podminky.urs.cz/item/CS_URS_2021_02/974031143</t>
  </si>
  <si>
    <t>997013213</t>
  </si>
  <si>
    <t>Vnitrostaveništní doprava suti a vybouraných hmot vodorovně do 50 m svisle ručně pro budovy a haly výšky přes 9 do 12 m</t>
  </si>
  <si>
    <t>1323217329</t>
  </si>
  <si>
    <t>https://podminky.urs.cz/item/CS_URS_2021_02/997013213</t>
  </si>
  <si>
    <t>652675599</t>
  </si>
  <si>
    <t>89930409</t>
  </si>
  <si>
    <t>10*14</t>
  </si>
  <si>
    <t>-1504678718</t>
  </si>
  <si>
    <t>-1557431011</t>
  </si>
  <si>
    <t>18,438*40 'Přepočtené koeficientem množství</t>
  </si>
  <si>
    <t>1054598007</t>
  </si>
  <si>
    <t>147406737</t>
  </si>
  <si>
    <t>741372062</t>
  </si>
  <si>
    <t>Montáž svítidel s integrovaným zdrojem LED se zapojením vodičů interiérových přisazených stropních hranatých nebo kruhových, plochy přes 0,09 do 0,36 m2</t>
  </si>
  <si>
    <t>1235200218</t>
  </si>
  <si>
    <t>https://podminky.urs.cz/item/CS_URS_2021_02/741372062</t>
  </si>
  <si>
    <t>"kryty kabelů v koutech"</t>
  </si>
  <si>
    <t>"1.NP"40</t>
  </si>
  <si>
    <t>"2.NP" 40</t>
  </si>
  <si>
    <t>"3.NP" 0</t>
  </si>
  <si>
    <t>"4.NP" 40</t>
  </si>
  <si>
    <t>741382R01</t>
  </si>
  <si>
    <t>stropní přisazené kruhové svítidlo</t>
  </si>
  <si>
    <t>995215217</t>
  </si>
  <si>
    <t>Poznámka k položce:_x000D_
vzhled přizpůsobit dle stávajících svítidel ve 3. NP</t>
  </si>
  <si>
    <t>741910302</t>
  </si>
  <si>
    <t>Montáž roštů a lávek pro volné i pevné uložení kabelů bez podkladových desek a osazení úchytných prvků typových se stojinou, výložníky a odbočkami pozinkovaných závěsných oboustranných</t>
  </si>
  <si>
    <t>-1546156667</t>
  </si>
  <si>
    <t>https://podminky.urs.cz/item/CS_URS_2021_02/741910302</t>
  </si>
  <si>
    <t>"1.NP" 60+35,5+59+54</t>
  </si>
  <si>
    <t>"2.NP" 60+35,5+59+54</t>
  </si>
  <si>
    <t>"4.NP" 60+35,5+59+54</t>
  </si>
  <si>
    <t>63126M01</t>
  </si>
  <si>
    <t>rošt kabelový drátěný zinkochromátovaný 60x120 DZ</t>
  </si>
  <si>
    <t>1993766631</t>
  </si>
  <si>
    <t>-93485112</t>
  </si>
  <si>
    <t>763131414</t>
  </si>
  <si>
    <t>Podhled ze sádrokartonových desek dvouvrstvá zavěšená spodní konstrukce z ocelových profilů CD, UD jednoduše opláštěná deskou standardní A, tl. 15 mm, bez izolace</t>
  </si>
  <si>
    <t>-1860124491</t>
  </si>
  <si>
    <t>https://podminky.urs.cz/item/CS_URS_2021_02/763131414</t>
  </si>
  <si>
    <t xml:space="preserve">"rohové kastlíky" (0,3+0,5+0,3)*3*2*4*3 </t>
  </si>
  <si>
    <t>763135201</t>
  </si>
  <si>
    <t>Montáž sádrokartonového podhledu lamelového šířky do 2400 mm (chodbový systém) samonosného, demontovatelného polozapuštěného</t>
  </si>
  <si>
    <t>745059589</t>
  </si>
  <si>
    <t>https://podminky.urs.cz/item/CS_URS_2021_02/763135201</t>
  </si>
  <si>
    <t>"1.NP" 60*3+35,5*3+59*2,3+54*3</t>
  </si>
  <si>
    <t>"2.NP" 60*3+35,5*3+59*2,3+54*3</t>
  </si>
  <si>
    <t>"4.NP" 60*3+35,5*3+59*2,3+54*3</t>
  </si>
  <si>
    <t>59030264</t>
  </si>
  <si>
    <t>lamela stropní SDK akrylátový nátěr rub s netkanou textilií kruhové děrování 6,5/15mm 12,5x300x2400mm</t>
  </si>
  <si>
    <t>660680332</t>
  </si>
  <si>
    <t>https://podminky.urs.cz/item/CS_URS_2021_02/59030264</t>
  </si>
  <si>
    <t>1752,6*1,05 'Přepočtené koeficientem množství</t>
  </si>
  <si>
    <t>-1968218696</t>
  </si>
  <si>
    <t>766421811</t>
  </si>
  <si>
    <t>Demontáž obložení podhledů panely, plochy do 1,5 m2</t>
  </si>
  <si>
    <t>1181043319</t>
  </si>
  <si>
    <t>https://podminky.urs.cz/item/CS_URS_2021_02/766421811</t>
  </si>
  <si>
    <t>"1.NP" (60+35,5+59+54)*0,5*2</t>
  </si>
  <si>
    <t>"2.NP" (60+35,5+59+54)*0,5*2</t>
  </si>
  <si>
    <t>"4.NP" (60+35,5+59+54)*0,5*2</t>
  </si>
  <si>
    <t>773</t>
  </si>
  <si>
    <t>Podlahy z litého teraca</t>
  </si>
  <si>
    <t>773500910</t>
  </si>
  <si>
    <t>Opravy litých teracových podlah tl. do 30 mm vysekaných pásů šířky do 150 mm</t>
  </si>
  <si>
    <t>1863402479</t>
  </si>
  <si>
    <t>https://podminky.urs.cz/item/CS_URS_2021_02/773500910</t>
  </si>
  <si>
    <t>"praskliny a výtluky" 0,05*3*55*3</t>
  </si>
  <si>
    <t>773901112</t>
  </si>
  <si>
    <t>Opravy podlah z litého teraca strojní broušení povrchu</t>
  </si>
  <si>
    <t>704252995</t>
  </si>
  <si>
    <t>https://podminky.urs.cz/item/CS_URS_2021_02/773901112</t>
  </si>
  <si>
    <t>"1.NP" 60*3+42*3+59*2,3+58*3</t>
  </si>
  <si>
    <t>"2.NP" 60*3+42*3+59*2,3+58*3</t>
  </si>
  <si>
    <t>"4.NP" 60*3+42*3+59*2,3+58*3</t>
  </si>
  <si>
    <t>998773102</t>
  </si>
  <si>
    <t>Přesun hmot pro podlahy teracové lité stanovený z hmotnosti přesunovaného materiálu vodorovná dopravní vzdálenost do 50 m v objektech výšky přes 6 do 12 m</t>
  </si>
  <si>
    <t>-459993148</t>
  </si>
  <si>
    <t>https://podminky.urs.cz/item/CS_URS_2021_02/998773102</t>
  </si>
  <si>
    <t>-1112109475</t>
  </si>
  <si>
    <t>"Nerudova" (65+60)*3,3</t>
  </si>
  <si>
    <t>"tř. Svobody" (42+35,3)*3,3</t>
  </si>
  <si>
    <t>"Remešova" (62,2+59,6)*3,3</t>
  </si>
  <si>
    <t>"Vídeňská" (56,2+52,7)*3,3</t>
  </si>
  <si>
    <t>1428,9*4</t>
  </si>
  <si>
    <t>566314007</t>
  </si>
  <si>
    <t>784161211</t>
  </si>
  <si>
    <t>Lokální vyrovnání podkladu sádrovou stěrkou, tloušťky do 3 mm, plochy přes 0,1 do 0,25 m2 v místnostech výšky do 3,80 m</t>
  </si>
  <si>
    <t>-1866268671</t>
  </si>
  <si>
    <t>https://podminky.urs.cz/item/CS_URS_2021_02/784161211</t>
  </si>
  <si>
    <t>784171111</t>
  </si>
  <si>
    <t>Zakrytí nemalovaných ploch (materiál ve specifikaci) včetně pozdějšího odkrytí svislých ploch např. stěn, oken, dveří v místnostech výšky do 3,80</t>
  </si>
  <si>
    <t>-814714594</t>
  </si>
  <si>
    <t>https://podminky.urs.cz/item/CS_URS_2021_02/784171111</t>
  </si>
  <si>
    <t>"dveře" 2*1*72*4</t>
  </si>
  <si>
    <t>"okna" 2*2,5*14*4</t>
  </si>
  <si>
    <t>"výtah" 2*2*4</t>
  </si>
  <si>
    <t>"hl. vstup" 3*2*4</t>
  </si>
  <si>
    <t>58124844</t>
  </si>
  <si>
    <t>fólie pro malířské potřeby zakrývací tl 25µ 4x5m</t>
  </si>
  <si>
    <t>907116388</t>
  </si>
  <si>
    <t>https://podminky.urs.cz/item/CS_URS_2021_02/58124844</t>
  </si>
  <si>
    <t>896*1,05 'Přepočtené koeficientem množství</t>
  </si>
  <si>
    <t>-1658612337</t>
  </si>
  <si>
    <t>1789148214</t>
  </si>
  <si>
    <t>SO05 - Vstup</t>
  </si>
  <si>
    <t xml:space="preserve">    4 - Vodorovné konstrukce</t>
  </si>
  <si>
    <t>Vodorovné konstrukce</t>
  </si>
  <si>
    <t>434191452</t>
  </si>
  <si>
    <t>Oprava schodišťových stupňů kamenných s vyspárováním styčných spár, rovných, kosých nebo vřetenových oboustranně zazděných, stupňů pemrlovaných nebo ostatních</t>
  </si>
  <si>
    <t>-1335638052</t>
  </si>
  <si>
    <t>https://podminky.urs.cz/item/CS_URS_2021_01/434191452</t>
  </si>
  <si>
    <t>" 3 ks schodů, délka 2700mm" 3</t>
  </si>
  <si>
    <t>612325302</t>
  </si>
  <si>
    <t>Vápenocementová omítka ostění nebo nadpraží štuková</t>
  </si>
  <si>
    <t>113426077</t>
  </si>
  <si>
    <t>https://podminky.urs.cz/item/CS_URS_2021_02/612325302</t>
  </si>
  <si>
    <t>"zapravení ostění a nadpraží po osazení dveří" (3,2+2,5+3,2)*0,5</t>
  </si>
  <si>
    <t>642942331</t>
  </si>
  <si>
    <t>Osazování zárubní nebo rámů kovových dveřních lisovaných nebo z úhelníků bez dveřních křídel na cementovou maltu, plochy otvoru přes 4,5 do 10 m2</t>
  </si>
  <si>
    <t>766178484</t>
  </si>
  <si>
    <t>https://podminky.urs.cz/item/CS_URS_2021_02/642942331</t>
  </si>
  <si>
    <t>R001</t>
  </si>
  <si>
    <t>Vstupní dveře - replika, dvoukřídlé s nadsvětlíkem, hliníkové, částečně prosklené, šířka 2500mm, výška 3200mm</t>
  </si>
  <si>
    <t>1543451994</t>
  </si>
  <si>
    <t xml:space="preserve">Poznámka k položce:_x000D_
- dveře budou vytvořeny jako replika stávajících_x000D_
- zasklení dvojsklo, čiré, tepelně izolační, teplý rámeček_x000D_
- před výrobou nutno nechat podobu schválit zastupcem investora_x000D_
- stávající rozměry musí být zachovány_x000D_
</t>
  </si>
  <si>
    <t>968072456</t>
  </si>
  <si>
    <t>Vybourání kovových rámů oken s křídly, dveřních zárubní, vrat, stěn, ostění nebo obkladů dveřních zárubní, plochy přes 2 m2</t>
  </si>
  <si>
    <t>615874050</t>
  </si>
  <si>
    <t>https://podminky.urs.cz/item/CS_URS_2021_02/968072456</t>
  </si>
  <si>
    <t>2,5*3,2</t>
  </si>
  <si>
    <t>978059361</t>
  </si>
  <si>
    <t>Odsekání obkladů stěn včetně otlučení podkladní omítky až na zdivo z mozaikových lepenců keramických nebo skleněných přes 1 m2</t>
  </si>
  <si>
    <t>1182630768</t>
  </si>
  <si>
    <t>https://podminky.urs.cz/item/CS_URS_2021_02/978059361</t>
  </si>
  <si>
    <t>"oblé vnější ostění" 0,8*3,2*2</t>
  </si>
  <si>
    <t>997013211</t>
  </si>
  <si>
    <t>Vnitrostaveništní doprava suti a vybouraných hmot vodorovně do 50 m svisle ručně pro budovy a haly výšky do 6 m</t>
  </si>
  <si>
    <t>-1775072754</t>
  </si>
  <si>
    <t>https://podminky.urs.cz/item/CS_URS_2021_02/997013211</t>
  </si>
  <si>
    <t>-851743234</t>
  </si>
  <si>
    <t>720454267</t>
  </si>
  <si>
    <t>0,612*40</t>
  </si>
  <si>
    <t>1081498570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</si>
  <si>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</si>
  <si>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</si>
  <si>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-433549580</t>
  </si>
  <si>
    <t>https://podminky.urs.cz/item/CS_URS_2021_02/998011001</t>
  </si>
  <si>
    <t>781784116</t>
  </si>
  <si>
    <t>Montáž obkladů vnějších stěn z mozaikových lepenců keramických nebo skleněných lepených flexibilním lepidlem dílce vel. 300 x 300 mm</t>
  </si>
  <si>
    <t>-2137764169</t>
  </si>
  <si>
    <t>https://podminky.urs.cz/item/CS_URS_2021_02/781784116</t>
  </si>
  <si>
    <t>59761170</t>
  </si>
  <si>
    <t>mozaika keramická hladká na podlahu i stěnu pro interiér i exteriér (2,5x2,5)-set 300x300mm</t>
  </si>
  <si>
    <t>-349044779</t>
  </si>
  <si>
    <t>https://podminky.urs.cz/item/CS_URS_2021_02/59761170</t>
  </si>
  <si>
    <t>5,12</t>
  </si>
  <si>
    <t>5,12*12,22222 'Přepočtené koeficientem množství</t>
  </si>
  <si>
    <t>781789191</t>
  </si>
  <si>
    <t>Montáž obkladů vnějších stěn z mozaikových lepenců keramických nebo skleněných Příplatek k cenám za plochu do 10 m2 jednotlivě</t>
  </si>
  <si>
    <t>-2085492468</t>
  </si>
  <si>
    <t>https://podminky.urs.cz/item/CS_URS_2021_02/781789191</t>
  </si>
  <si>
    <t>998781101</t>
  </si>
  <si>
    <t>Přesun hmot pro obklady keramické stanovený z hmotnosti přesunovaného materiálu vodorovná dopravní vzdálenost do 50 m v objektech výšky do 6 m</t>
  </si>
  <si>
    <t>-817455426</t>
  </si>
  <si>
    <t>https://podminky.urs.cz/item/CS_URS_2021_02/998781101</t>
  </si>
  <si>
    <t>SO06 - Kanceláře</t>
  </si>
  <si>
    <t>1S73 - šatny SPS</t>
  </si>
  <si>
    <t xml:space="preserve">    776 - Podlahy povlakové</t>
  </si>
  <si>
    <t>310239211</t>
  </si>
  <si>
    <t>Zazdívka otvorů ve zdivu nadzákladovém cihlami pálenými plochy přes 1 m2 do 4 m2 na maltu vápenocementovou</t>
  </si>
  <si>
    <t>-1023504821</t>
  </si>
  <si>
    <t>https://podminky.urs.cz/item/CS_URS_2021_02/310239211</t>
  </si>
  <si>
    <t>1*2*0,15</t>
  </si>
  <si>
    <t>612325423</t>
  </si>
  <si>
    <t>Oprava vápenocementové omítky vnitřních ploch štukové dvouvrstvé, tloušťky do 20 mm a tloušťky štuku do 3 mm stěn, v rozsahu opravované plochy přes 30 do 50%</t>
  </si>
  <si>
    <t>-794693644</t>
  </si>
  <si>
    <t>https://podminky.urs.cz/item/CS_URS_2021_02/612325423</t>
  </si>
  <si>
    <t>(5+4,5+3,2+2,65+1,75+1,9)*3</t>
  </si>
  <si>
    <t>(1,6+2,4+1,6+2,4)*3</t>
  </si>
  <si>
    <t>(5,25+5+5,25+5)*3</t>
  </si>
  <si>
    <t>(5+1,3+5+1,3)*3</t>
  </si>
  <si>
    <t>(4+1,4+4+1,4)*3</t>
  </si>
  <si>
    <t>642944121</t>
  </si>
  <si>
    <t>Osazení ocelových dveřních zárubní lisovaných nebo z úhelníků dodatečně s vybetonováním prahu, plochy do 2,5 m2</t>
  </si>
  <si>
    <t>1294252345</t>
  </si>
  <si>
    <t>https://podminky.urs.cz/item/CS_URS_2021_02/642944121</t>
  </si>
  <si>
    <t>55331487</t>
  </si>
  <si>
    <t>zárubeň jednokřídlá ocelová pro zdění tl stěny 110-150mm rozměru 800/1970, 2100mm</t>
  </si>
  <si>
    <t>-1777366373</t>
  </si>
  <si>
    <t>https://podminky.urs.cz/item/CS_URS_2021_02/55331487</t>
  </si>
  <si>
    <t>971033631</t>
  </si>
  <si>
    <t>Vybourání otvorů ve zdivu základovém nebo nadzákladovém z cihel, tvárnic, příčkovek z cihel pálených na maltu vápennou nebo vápenocementovou plochy do 4 m2, tl. do 150 mm</t>
  </si>
  <si>
    <t>728446681</t>
  </si>
  <si>
    <t>https://podminky.urs.cz/item/CS_URS_2021_02/971033631</t>
  </si>
  <si>
    <t>1,*2</t>
  </si>
  <si>
    <t>1*2</t>
  </si>
  <si>
    <t>1251412840</t>
  </si>
  <si>
    <t>-1776999501</t>
  </si>
  <si>
    <t>0,588*40</t>
  </si>
  <si>
    <t>493351529</t>
  </si>
  <si>
    <t>344049474</t>
  </si>
  <si>
    <t>841R001</t>
  </si>
  <si>
    <t>Oprava a doplnění elektroinstalace</t>
  </si>
  <si>
    <t>1266334866</t>
  </si>
  <si>
    <t>-211378734</t>
  </si>
  <si>
    <t>61160052</t>
  </si>
  <si>
    <t>dveře jednokřídlé dřevěné bez povrchové úpravy plné 800x1970mm</t>
  </si>
  <si>
    <t>1827835266</t>
  </si>
  <si>
    <t>https://podminky.urs.cz/item/CS_URS_2021_02/61160052</t>
  </si>
  <si>
    <t>998766101</t>
  </si>
  <si>
    <t>Přesun hmot pro konstrukce truhlářské stanovený z hmotnosti přesunovaného materiálu vodorovná dopravní vzdálenost do 50 m v objektech výšky do 6 m</t>
  </si>
  <si>
    <t>168320890</t>
  </si>
  <si>
    <t>https://podminky.urs.cz/item/CS_URS_2021_02/998766101</t>
  </si>
  <si>
    <t>771474111</t>
  </si>
  <si>
    <t>Montáž soklů z dlaždic keramických lepených flexibilním lepidlem rovných, výšky do 65 mm</t>
  </si>
  <si>
    <t>1356689740</t>
  </si>
  <si>
    <t>https://podminky.urs.cz/item/CS_URS_2021_02/771474111</t>
  </si>
  <si>
    <t>5+4,5+3,2+2,65+1,75+1,9</t>
  </si>
  <si>
    <t>1,6+2,4+1,6+2,4</t>
  </si>
  <si>
    <t>5,25+5+5,25+5</t>
  </si>
  <si>
    <t>5+1,3+5+1,3</t>
  </si>
  <si>
    <t>4+1,4+4+1,4</t>
  </si>
  <si>
    <t>771574111</t>
  </si>
  <si>
    <t>Montáž podlah z dlaždic keramických lepených flexibilním lepidlem maloformátových hladkých přes 6 do 9 ks/m2</t>
  </si>
  <si>
    <t>-1026476969</t>
  </si>
  <si>
    <t>https://podminky.urs.cz/item/CS_URS_2021_02/771574111</t>
  </si>
  <si>
    <t>59761011</t>
  </si>
  <si>
    <t>dlažba keramická slinutá hladká do interiéru i exteriéru do 9ks/m2</t>
  </si>
  <si>
    <t>-889490251</t>
  </si>
  <si>
    <t>https://podminky.urs.cz/item/CS_URS_2021_02/59761011</t>
  </si>
  <si>
    <t>"podlaha" 30</t>
  </si>
  <si>
    <t>"sokl" 70,9*0,08</t>
  </si>
  <si>
    <t>35,672*1,1 'Přepočtené koeficientem množství</t>
  </si>
  <si>
    <t>998771101</t>
  </si>
  <si>
    <t>Přesun hmot pro podlahy z dlaždic stanovený z hmotnosti přesunovaného materiálu vodorovná dopravní vzdálenost do 50 m v objektech výšky do 6 m</t>
  </si>
  <si>
    <t>-1223846689</t>
  </si>
  <si>
    <t>https://podminky.urs.cz/item/CS_URS_2021_02/998771101</t>
  </si>
  <si>
    <t>776</t>
  </si>
  <si>
    <t>Podlahy povlakové</t>
  </si>
  <si>
    <t>776141122</t>
  </si>
  <si>
    <t>Příprava podkladu vyrovnání samonivelační stěrkou podlah min.pevnosti 20 MPa, tloušťky přes 3 do 5 mm</t>
  </si>
  <si>
    <t>-1344902877</t>
  </si>
  <si>
    <t>https://podminky.urs.cz/item/CS_URS_2021_02/776141122</t>
  </si>
  <si>
    <t>17,7</t>
  </si>
  <si>
    <t>1,6*2,4</t>
  </si>
  <si>
    <t>5,25*5</t>
  </si>
  <si>
    <t>5*1,3</t>
  </si>
  <si>
    <t>4*1,4</t>
  </si>
  <si>
    <t>776221111</t>
  </si>
  <si>
    <t>Montáž podlahovin z PVC lepením standardním lepidlem z pásů standardních</t>
  </si>
  <si>
    <t>-1640110504</t>
  </si>
  <si>
    <t>https://podminky.urs.cz/item/CS_URS_2021_02/776221111</t>
  </si>
  <si>
    <t>28412285</t>
  </si>
  <si>
    <t>krytina podlahová heterogenní tl 2mm</t>
  </si>
  <si>
    <t>-1016220868</t>
  </si>
  <si>
    <t>https://podminky.urs.cz/item/CS_URS_2021_02/28412285</t>
  </si>
  <si>
    <t>30*1,1 'Přepočtené koeficientem množství</t>
  </si>
  <si>
    <t>998776101</t>
  </si>
  <si>
    <t>Přesun hmot pro podlahy povlakové stanovený z hmotnosti přesunovaného materiálu vodorovná dopravní vzdálenost do 50 m v objektech výšky do 6 m</t>
  </si>
  <si>
    <t>-176706478</t>
  </si>
  <si>
    <t>https://podminky.urs.cz/item/CS_URS_2021_02/998776101</t>
  </si>
  <si>
    <t>2134617187</t>
  </si>
  <si>
    <t>-1672019862</t>
  </si>
  <si>
    <t>0P23 - Kancelář m. č. 0P23</t>
  </si>
  <si>
    <t xml:space="preserve">    775 - Podlahy skládané</t>
  </si>
  <si>
    <t>632450133</t>
  </si>
  <si>
    <t>Potěr cementový vyrovnávací ze suchých směsí v ploše o průměrné (střední) tl. přes 30 do 40 mm</t>
  </si>
  <si>
    <t>-1712631525</t>
  </si>
  <si>
    <t>https://podminky.urs.cz/item/CS_URS_2021_02/632450133</t>
  </si>
  <si>
    <t>965082933</t>
  </si>
  <si>
    <t>Odstranění násypu pod podlahami nebo ochranného násypu na střechách tl. do 200 mm, plochy přes 2 m2</t>
  </si>
  <si>
    <t>1940121984</t>
  </si>
  <si>
    <t>https://podminky.urs.cz/item/CS_URS_2021_02/965082933</t>
  </si>
  <si>
    <t>5,65*5,6*0,15</t>
  </si>
  <si>
    <t>-83654119</t>
  </si>
  <si>
    <t>-1023948592</t>
  </si>
  <si>
    <t>7,458*10</t>
  </si>
  <si>
    <t>1471051023</t>
  </si>
  <si>
    <t>895394297</t>
  </si>
  <si>
    <t>713121111</t>
  </si>
  <si>
    <t>Montáž tepelné izolace podlah rohožemi, pásy, deskami, dílci, bloky (izolační materiál ve specifikaci) kladenými volně jednovrstvá</t>
  </si>
  <si>
    <t>-188640201</t>
  </si>
  <si>
    <t>https://podminky.urs.cz/item/CS_URS_2021_02/713121111</t>
  </si>
  <si>
    <t>5,65*5,6</t>
  </si>
  <si>
    <t>28372309</t>
  </si>
  <si>
    <t>deska EPS 100 pro konstrukce s běžným zatížením λ=0,037 tl 100mm</t>
  </si>
  <si>
    <t>-1125091488</t>
  </si>
  <si>
    <t>https://podminky.urs.cz/item/CS_URS_2021_02/28372309</t>
  </si>
  <si>
    <t>31,64*1,02 'Přepočtené koeficientem množství</t>
  </si>
  <si>
    <t>998713101</t>
  </si>
  <si>
    <t>Přesun hmot pro izolace tepelné stanovený z hmotnosti přesunovaného materiálu vodorovná dopravní vzdálenost do 50 m v objektech výšky do 6 m</t>
  </si>
  <si>
    <t>-325539002</t>
  </si>
  <si>
    <t>https://podminky.urs.cz/item/CS_URS_2021_02/998713101</t>
  </si>
  <si>
    <t>775</t>
  </si>
  <si>
    <t>Podlahy skládané</t>
  </si>
  <si>
    <t>775511800</t>
  </si>
  <si>
    <t>Demontáž podlah vlysových do suti s lištami lepených</t>
  </si>
  <si>
    <t>-169601875</t>
  </si>
  <si>
    <t>https://podminky.urs.cz/item/CS_URS_2021_02/775511800</t>
  </si>
  <si>
    <t>1909374608</t>
  </si>
  <si>
    <t>28412245</t>
  </si>
  <si>
    <t>krytina podlahová heterogenní š 1,5m tl 2mm</t>
  </si>
  <si>
    <t>-1634499853</t>
  </si>
  <si>
    <t>https://podminky.urs.cz/item/CS_URS_2021_02/28412245</t>
  </si>
  <si>
    <t>31,64*1,1 'Přepočtené koeficientem množství</t>
  </si>
  <si>
    <t>1678643123</t>
  </si>
  <si>
    <t>2102434460</t>
  </si>
  <si>
    <t>(5,65+5,6+5,65+5,6)*3,2</t>
  </si>
  <si>
    <t>784221101</t>
  </si>
  <si>
    <t>Malby z malířských směsí otěruvzdorných za sucha dvojnásobné, bílé za sucha otěruvzdorné dobře v místnostech výšky do 3,80 m</t>
  </si>
  <si>
    <t>-241767041</t>
  </si>
  <si>
    <t>https://podminky.urs.cz/item/CS_URS_2021_02/784221101</t>
  </si>
  <si>
    <t>0P27 - Kancelář m. č. 0P27</t>
  </si>
  <si>
    <t>-986152765</t>
  </si>
  <si>
    <t>5,5*2,7</t>
  </si>
  <si>
    <t>-968305895</t>
  </si>
  <si>
    <t>5,5*2,7*0,15</t>
  </si>
  <si>
    <t>-2027502635</t>
  </si>
  <si>
    <t>187849708</t>
  </si>
  <si>
    <t>3,507*30</t>
  </si>
  <si>
    <t>-1065823333</t>
  </si>
  <si>
    <t>502467862</t>
  </si>
  <si>
    <t>109783344</t>
  </si>
  <si>
    <t>-884395850</t>
  </si>
  <si>
    <t>14,85*1,02 'Přepočtené koeficientem množství</t>
  </si>
  <si>
    <t>1501479291</t>
  </si>
  <si>
    <t>-1859505312</t>
  </si>
  <si>
    <t>1952103230</t>
  </si>
  <si>
    <t>1613179749</t>
  </si>
  <si>
    <t>14,85*1,1 'Přepočtené koeficientem množství</t>
  </si>
  <si>
    <t>-1963074734</t>
  </si>
  <si>
    <t>1769501120</t>
  </si>
  <si>
    <t>(5,5+2,7+5,5+2,7)*3,2</t>
  </si>
  <si>
    <t>1843440909</t>
  </si>
  <si>
    <t>0P29 - Kancelář m. č. 0P29</t>
  </si>
  <si>
    <t>-491987188</t>
  </si>
  <si>
    <t>5,5*2,8</t>
  </si>
  <si>
    <t>231516179</t>
  </si>
  <si>
    <t>5,5*2,8*0,15</t>
  </si>
  <si>
    <t>-1784022264</t>
  </si>
  <si>
    <t>1967523588</t>
  </si>
  <si>
    <t>1523237113</t>
  </si>
  <si>
    <t>956814580</t>
  </si>
  <si>
    <t>882839283</t>
  </si>
  <si>
    <t>-1479882143</t>
  </si>
  <si>
    <t>15,4*1,02 'Přepočtené koeficientem množství</t>
  </si>
  <si>
    <t>2042253667</t>
  </si>
  <si>
    <t>-533151407</t>
  </si>
  <si>
    <t>755819165</t>
  </si>
  <si>
    <t>-245955080</t>
  </si>
  <si>
    <t>15,4*1,1 'Přepočtené koeficientem množství</t>
  </si>
  <si>
    <t>-1924325864</t>
  </si>
  <si>
    <t>-372128118</t>
  </si>
  <si>
    <t>(5,5+2,8+5,5+2,8)*3,2</t>
  </si>
  <si>
    <t>1453270117</t>
  </si>
  <si>
    <t>0P46 - Kancelář m. č. 0P46</t>
  </si>
  <si>
    <t>OST - Ostatní</t>
  </si>
  <si>
    <t>776201811</t>
  </si>
  <si>
    <t>Demontáž povlakových podlahovin lepených ručně bez podložky</t>
  </si>
  <si>
    <t>1650368453</t>
  </si>
  <si>
    <t>https://podminky.urs.cz/item/CS_URS_2021_02/776201811</t>
  </si>
  <si>
    <t>(5,6+3,07+5,6+3,07)*3</t>
  </si>
  <si>
    <t>942553286</t>
  </si>
  <si>
    <t>461039976</t>
  </si>
  <si>
    <t>52,02*1,1 'Přepočtené koeficientem množství</t>
  </si>
  <si>
    <t>-1729424849</t>
  </si>
  <si>
    <t>-551915444</t>
  </si>
  <si>
    <t>-673615956</t>
  </si>
  <si>
    <t>784191007</t>
  </si>
  <si>
    <t>Čištění vnitřních ploch hrubý úklid po provedení malířských prací omytím podlah</t>
  </si>
  <si>
    <t>-2131974307</t>
  </si>
  <si>
    <t>https://podminky.urs.cz/item/CS_URS_2021_02/784191007</t>
  </si>
  <si>
    <t>5,6*3,07</t>
  </si>
  <si>
    <t>-455863674</t>
  </si>
  <si>
    <t>OST</t>
  </si>
  <si>
    <t>Ostatní</t>
  </si>
  <si>
    <t xml:space="preserve">Vystěhování nábytku </t>
  </si>
  <si>
    <t>833689595</t>
  </si>
  <si>
    <t>0P82 - Kancelář m.č 0P82</t>
  </si>
  <si>
    <t>611325422</t>
  </si>
  <si>
    <t>Oprava vápenocementové omítky vnitřních ploch štukové dvouvrstvé, tloušťky do 20 mm a tloušťky štuku do 3 mm stropů, v rozsahu opravované plochy přes 10 do 30%</t>
  </si>
  <si>
    <t>-831186754</t>
  </si>
  <si>
    <t>https://podminky.urs.cz/item/CS_URS_2021_02/611325422</t>
  </si>
  <si>
    <t>5*2,7</t>
  </si>
  <si>
    <t>-21198560</t>
  </si>
  <si>
    <t>(5+2,75+5+2,75)*3,3</t>
  </si>
  <si>
    <t>2024397938</t>
  </si>
  <si>
    <t>766660729</t>
  </si>
  <si>
    <t>Montáž dveřních doplňků dveřního kování interiérového štítku s klikou</t>
  </si>
  <si>
    <t>-1507578521</t>
  </si>
  <si>
    <t>https://podminky.urs.cz/item/CS_URS_2021_02/766660729</t>
  </si>
  <si>
    <t>54914622</t>
  </si>
  <si>
    <t>kování dveřní vrchní klika včetně štítu a montážního materiálu BB 72 matný nikl</t>
  </si>
  <si>
    <t>-1302837863</t>
  </si>
  <si>
    <t>https://podminky.urs.cz/item/CS_URS_2021_02/54914622</t>
  </si>
  <si>
    <t>766695213</t>
  </si>
  <si>
    <t>Montáž ostatních truhlářských konstrukcí prahů dveří jednokřídlových, šířky přes 100 mm</t>
  </si>
  <si>
    <t>396080947</t>
  </si>
  <si>
    <t>https://podminky.urs.cz/item/CS_URS_2021_02/766695213</t>
  </si>
  <si>
    <t>61187221</t>
  </si>
  <si>
    <t>práh dveřní dřevěný dubový tl 20mm dl 1270mm š 150mm</t>
  </si>
  <si>
    <t>-1005573982</t>
  </si>
  <si>
    <t>https://podminky.urs.cz/item/CS_URS_2021_02/61187221</t>
  </si>
  <si>
    <t>776141112</t>
  </si>
  <si>
    <t>1304232521</t>
  </si>
  <si>
    <t>https://podminky.urs.cz/item/CS_URS_2021_02/776141112</t>
  </si>
  <si>
    <t>2130738262</t>
  </si>
  <si>
    <t>665747382</t>
  </si>
  <si>
    <t>-2035592226</t>
  </si>
  <si>
    <t>13,5*1,1 'Přepočtené koeficientem množství</t>
  </si>
  <si>
    <t>776410811</t>
  </si>
  <si>
    <t>Demontáž soklíků nebo lišt pryžových nebo plastových</t>
  </si>
  <si>
    <t>-1918203466</t>
  </si>
  <si>
    <t>https://podminky.urs.cz/item/CS_URS_2021_02/776410811</t>
  </si>
  <si>
    <t>776411111</t>
  </si>
  <si>
    <t>Montáž soklíků lepením obvodových, výšky do 80 mm</t>
  </si>
  <si>
    <t>1236790871</t>
  </si>
  <si>
    <t>https://podminky.urs.cz/item/CS_URS_2021_02/776411111</t>
  </si>
  <si>
    <t>5+2,7+5+2,7</t>
  </si>
  <si>
    <t>28411003</t>
  </si>
  <si>
    <t>lišta soklová PVC 30x30mm</t>
  </si>
  <si>
    <t>-1083318849</t>
  </si>
  <si>
    <t>https://podminky.urs.cz/item/CS_URS_2021_02/28411003</t>
  </si>
  <si>
    <t>998776103</t>
  </si>
  <si>
    <t>Přesun hmot pro podlahy povlakové stanovený z hmotnosti přesunovaného materiálu vodorovná dopravní vzdálenost do 50 m v objektech výšky přes 12 do 24 m</t>
  </si>
  <si>
    <t>-1383380454</t>
  </si>
  <si>
    <t>https://podminky.urs.cz/item/CS_URS_2021_02/998776103</t>
  </si>
  <si>
    <t>998776181</t>
  </si>
  <si>
    <t>Přesun hmot pro podlahy povlakové stanovený z hmotnosti přesunovaného materiálu Příplatek k cenám za přesun prováděný bez použití mechanizace pro jakoukoliv výšku objektu</t>
  </si>
  <si>
    <t>602432908</t>
  </si>
  <si>
    <t>https://podminky.urs.cz/item/CS_URS_2021_02/998776181</t>
  </si>
  <si>
    <t>998776192</t>
  </si>
  <si>
    <t>Přesun hmot pro podlahy povlakové stanovený z hmotnosti přesunovaného materiálu Příplatek k cenám za zvětšený přesun přes vymezenou největší dopravní vzdálenost do 100 m</t>
  </si>
  <si>
    <t>-1410372029</t>
  </si>
  <si>
    <t>https://podminky.urs.cz/item/CS_URS_2021_02/998776192</t>
  </si>
  <si>
    <t>783106805</t>
  </si>
  <si>
    <t>Odstranění nátěrů z truhlářských konstrukcí opálením s obroušením</t>
  </si>
  <si>
    <t>-198215999</t>
  </si>
  <si>
    <t>https://podminky.urs.cz/item/CS_URS_2021_02/783106805</t>
  </si>
  <si>
    <t>"dveře" 1*2,2*2</t>
  </si>
  <si>
    <t>"zárubně" (0,12+0,2+0,12)*(2,2++1+2,2)</t>
  </si>
  <si>
    <t>-1006355292</t>
  </si>
  <si>
    <t>326323785</t>
  </si>
  <si>
    <t>783118201</t>
  </si>
  <si>
    <t>Lakovací nátěr truhlářských konstrukcí jednonásobný syntetický</t>
  </si>
  <si>
    <t>912064776</t>
  </si>
  <si>
    <t>https://podminky.urs.cz/item/CS_URS_2021_02/783118201</t>
  </si>
  <si>
    <t>783122101</t>
  </si>
  <si>
    <t>Tmelení truhlářských konstrukcí lokální, včetně přebroušení tmelených míst rozsahu do 10% plochy, tmelem disperzním akrylátovým nebo latexovým</t>
  </si>
  <si>
    <t>-619136457</t>
  </si>
  <si>
    <t>https://podminky.urs.cz/item/CS_URS_2021_02/783122101</t>
  </si>
  <si>
    <t>1762615028</t>
  </si>
  <si>
    <t>5*2,75</t>
  </si>
  <si>
    <t>-1295556973</t>
  </si>
  <si>
    <t>0P85 - Kancelář m. č. 0P85</t>
  </si>
  <si>
    <t>612821002</t>
  </si>
  <si>
    <t>Sanační omítka vnitřních ploch stěn pro vlhké zdivo, prováděná ručně štuková</t>
  </si>
  <si>
    <t>-112215047</t>
  </si>
  <si>
    <t>https://podminky.urs.cz/item/CS_URS_2021_02/612821002</t>
  </si>
  <si>
    <t>(5,5+10+3,3+1,7+1,7+1,3+0,4+7)*1</t>
  </si>
  <si>
    <t>978013161</t>
  </si>
  <si>
    <t>Otlučení vápenných nebo vápenocementových omítek vnitřních ploch stěn s vyškrabáním spar, s očištěním zdiva, v rozsahu přes 30 do 50 %</t>
  </si>
  <si>
    <t>611622093</t>
  </si>
  <si>
    <t>https://podminky.urs.cz/item/CS_URS_2021_02/978013161</t>
  </si>
  <si>
    <t>(5,5+10+3,3+1,7+1,7+1,3+0,4+7)*3,3</t>
  </si>
  <si>
    <t>548222207</t>
  </si>
  <si>
    <t>1627441457</t>
  </si>
  <si>
    <t>-970757372</t>
  </si>
  <si>
    <t>2,179*40</t>
  </si>
  <si>
    <t>-1319515563</t>
  </si>
  <si>
    <t>-332640626</t>
  </si>
  <si>
    <t>-1000657725</t>
  </si>
  <si>
    <t>-1994664130</t>
  </si>
  <si>
    <t>868274773</t>
  </si>
  <si>
    <t>-1849026329</t>
  </si>
  <si>
    <t>332402090</t>
  </si>
  <si>
    <t>586584765</t>
  </si>
  <si>
    <t>5,5*10-(1,7*1,7)</t>
  </si>
  <si>
    <t>-1351514261</t>
  </si>
  <si>
    <t>-805631850</t>
  </si>
  <si>
    <t>-1494334044</t>
  </si>
  <si>
    <t>14697873</t>
  </si>
  <si>
    <t>5,5+10+3,3+1,7+1,7+1,3+0,4+7</t>
  </si>
  <si>
    <t>808059807</t>
  </si>
  <si>
    <t>405505579</t>
  </si>
  <si>
    <t>-1874555966</t>
  </si>
  <si>
    <t>-658062416</t>
  </si>
  <si>
    <t>-1777944807</t>
  </si>
  <si>
    <t>741154869</t>
  </si>
  <si>
    <t>"zarubně" (0,12+0,2+0,12)*(2,2+1+2,2)</t>
  </si>
  <si>
    <t>949957235</t>
  </si>
  <si>
    <t>-308836735</t>
  </si>
  <si>
    <t>1763871323</t>
  </si>
  <si>
    <t>-1955413301</t>
  </si>
  <si>
    <t>798737910</t>
  </si>
  <si>
    <t>1577668476</t>
  </si>
  <si>
    <t xml:space="preserve">2P6x - Kanceláře m.č. 2P62, 2P63, 2P64, 2P65 </t>
  </si>
  <si>
    <t>1305253878</t>
  </si>
  <si>
    <t>5,3*5,7</t>
  </si>
  <si>
    <t>5,3*3</t>
  </si>
  <si>
    <t>5,3*2,7</t>
  </si>
  <si>
    <t>965083122</t>
  </si>
  <si>
    <t>Odstranění násypu mezi stropními trámy tl. do 200 mm, plochy přes 2 m2</t>
  </si>
  <si>
    <t>1221822682</t>
  </si>
  <si>
    <t>https://podminky.urs.cz/item/CS_URS_2021_02/965083122</t>
  </si>
  <si>
    <t>5,3*5,7*0,15</t>
  </si>
  <si>
    <t>5,3*3*0,15</t>
  </si>
  <si>
    <t>5,3*2,7*0,15</t>
  </si>
  <si>
    <t>966071121</t>
  </si>
  <si>
    <t>Demontáž ocelových konstrukcí profilů hmotnosti přes 13 do 30 kg/m, hmotnosti konstrukce do 5 t</t>
  </si>
  <si>
    <t>-1044975979</t>
  </si>
  <si>
    <t>https://podminky.urs.cz/item/CS_URS_2021_02/966071121</t>
  </si>
  <si>
    <t>6*4*26,2/1000</t>
  </si>
  <si>
    <t>1916821475</t>
  </si>
  <si>
    <t>1591921019</t>
  </si>
  <si>
    <t>19,709*30</t>
  </si>
  <si>
    <t>-1101981226</t>
  </si>
  <si>
    <t>-1649876819</t>
  </si>
  <si>
    <t>713120823</t>
  </si>
  <si>
    <t>Odstranění tepelné izolace podlah z rohoží, pásů, dílců, desek, bloků podlah volně kladených nebo mezi trámy z polystyrenu, tloušťka izolace suchého, tloušťka izolace přes 100 mm</t>
  </si>
  <si>
    <t>1636229810</t>
  </si>
  <si>
    <t>https://podminky.urs.cz/item/CS_URS_2021_02/713120823</t>
  </si>
  <si>
    <t>5,3*2,7*0,12</t>
  </si>
  <si>
    <t>780819307</t>
  </si>
  <si>
    <t>-1783984413</t>
  </si>
  <si>
    <t>76,32*1,02 'Přepočtené koeficientem množství</t>
  </si>
  <si>
    <t>998713102</t>
  </si>
  <si>
    <t>Přesun hmot pro izolace tepelné stanovený z hmotnosti přesunovaného materiálu vodorovná dopravní vzdálenost do 50 m v objektech výšky přes 6 m do 12 m</t>
  </si>
  <si>
    <t>1317545125</t>
  </si>
  <si>
    <t>https://podminky.urs.cz/item/CS_URS_2021_02/998713102</t>
  </si>
  <si>
    <t>7410R001</t>
  </si>
  <si>
    <t>Úprava elektroinstalace, vč. osvětlení</t>
  </si>
  <si>
    <t>392613409</t>
  </si>
  <si>
    <t>762811811</t>
  </si>
  <si>
    <t>Demontáž záklopů stropů vrchních a zapuštěných z hrubých prken, tl. do 32 mm</t>
  </si>
  <si>
    <t>716044840</t>
  </si>
  <si>
    <t>https://podminky.urs.cz/item/CS_URS_2021_02/762811811</t>
  </si>
  <si>
    <t>7668111R01</t>
  </si>
  <si>
    <t>D + M kuchyňské linky, délka 2,5 m,horní i dolní skříňky, pracovní deska vč. dřezu, vodovodní baterie</t>
  </si>
  <si>
    <t>-312240130</t>
  </si>
  <si>
    <t>-1582411735</t>
  </si>
  <si>
    <t>378512667</t>
  </si>
  <si>
    <t>-1058537302</t>
  </si>
  <si>
    <t>-1482019162</t>
  </si>
  <si>
    <t>76,32*1,1 'Přepočtené koeficientem množství</t>
  </si>
  <si>
    <t>998776102</t>
  </si>
  <si>
    <t>Přesun hmot pro podlahy povlakové stanovený z hmotnosti přesunovaného materiálu vodorovná dopravní vzdálenost do 50 m v objektech výšky přes 6 do 12 m</t>
  </si>
  <si>
    <t>-508019952</t>
  </si>
  <si>
    <t>https://podminky.urs.cz/item/CS_URS_2021_02/998776102</t>
  </si>
  <si>
    <t>2146009724</t>
  </si>
  <si>
    <t>(5,3+5,7+5,3+5,7)*3,2</t>
  </si>
  <si>
    <t>(5,3+3+5,3+3)*3,2</t>
  </si>
  <si>
    <t>(5,3+2,7+5,3+2,7)*3,2</t>
  </si>
  <si>
    <t>-497638967</t>
  </si>
  <si>
    <t>784161201</t>
  </si>
  <si>
    <t>Lokální vyrovnání podkladu sádrovou stěrkou, tloušťky do 3 mm, plochy do 0,1 m2 v místnostech výšky do 3,80 m</t>
  </si>
  <si>
    <t>-640561971</t>
  </si>
  <si>
    <t>https://podminky.urs.cz/item/CS_URS_2021_02/784161201</t>
  </si>
  <si>
    <t>854507923</t>
  </si>
  <si>
    <t>1709880580</t>
  </si>
  <si>
    <t>0P22; 0P23; 0P24 - kanceláře Drážního úřadu</t>
  </si>
  <si>
    <t>-549021162</t>
  </si>
  <si>
    <t>-910170138</t>
  </si>
  <si>
    <t>0,293*40</t>
  </si>
  <si>
    <t>1128562697</t>
  </si>
  <si>
    <t>614834094</t>
  </si>
  <si>
    <t>-770169391</t>
  </si>
  <si>
    <t>725820801</t>
  </si>
  <si>
    <t>Demontáž baterií nástěnných do G 3/4</t>
  </si>
  <si>
    <t>-597745372</t>
  </si>
  <si>
    <t>https://podminky.urs.cz/item/CS_URS_2021_02/725820801</t>
  </si>
  <si>
    <t>-1579824455</t>
  </si>
  <si>
    <t>395989113</t>
  </si>
  <si>
    <t>766662811</t>
  </si>
  <si>
    <t>Demontáž dveřních konstrukcí k opětovnému použití prahů dveří jednokřídlových</t>
  </si>
  <si>
    <t>-2133174130</t>
  </si>
  <si>
    <t>https://podminky.urs.cz/item/CS_URS_2021_02/766662811</t>
  </si>
  <si>
    <t>795152330</t>
  </si>
  <si>
    <t>-1489185472</t>
  </si>
  <si>
    <t>776141111</t>
  </si>
  <si>
    <t>Příprava podkladu vyrovnání samonivelační stěrkou podlah min.pevnosti 20 MPa, tloušťky do 3 mm</t>
  </si>
  <si>
    <t>-1012888606</t>
  </si>
  <si>
    <t>https://podminky.urs.cz/item/CS_URS_2021_02/776141111</t>
  </si>
  <si>
    <t>"1.22" 5,5*2,8</t>
  </si>
  <si>
    <t>"1.23" 5,5*2,5</t>
  </si>
  <si>
    <t>"1.24" 5,5*6</t>
  </si>
  <si>
    <t>-84424987</t>
  </si>
  <si>
    <t>-2068647776</t>
  </si>
  <si>
    <t>1703356066</t>
  </si>
  <si>
    <t>62,15*1,1 'Přepočtené koeficientem množství</t>
  </si>
  <si>
    <t>1430909980</t>
  </si>
  <si>
    <t>"1.22" 5,5+2,8+5,5+2,8</t>
  </si>
  <si>
    <t>"1.23" 5,5+2,5+5,5+2,5</t>
  </si>
  <si>
    <t>"1.24" 5,5+6+5,5+6</t>
  </si>
  <si>
    <t>-1679101594</t>
  </si>
  <si>
    <t>1585832057</t>
  </si>
  <si>
    <t>781121015</t>
  </si>
  <si>
    <t>Příprava podkladu před provedením obkladu nátěr kontaktní pro nesavé podklady na stěnu</t>
  </si>
  <si>
    <t>340676219</t>
  </si>
  <si>
    <t>https://podminky.urs.cz/item/CS_URS_2021_02/781121015</t>
  </si>
  <si>
    <t>1,5*1,5*3</t>
  </si>
  <si>
    <t>781474112</t>
  </si>
  <si>
    <t>Montáž obkladů vnitřních stěn z dlaždic keramických lepených flexibilním lepidlem maloformátových hladkých přes 9 do 12 ks/m2</t>
  </si>
  <si>
    <t>-477208047</t>
  </si>
  <si>
    <t>https://podminky.urs.cz/item/CS_URS_2021_02/781474112</t>
  </si>
  <si>
    <t>59761026</t>
  </si>
  <si>
    <t>obklad keramický hladký do 12ks/m2</t>
  </si>
  <si>
    <t>-684907000</t>
  </si>
  <si>
    <t>https://podminky.urs.cz/item/CS_URS_2021_02/59761026</t>
  </si>
  <si>
    <t>6,75*1,1 'Přepočtené koeficientem množství</t>
  </si>
  <si>
    <t>-206544874</t>
  </si>
  <si>
    <t>783101201</t>
  </si>
  <si>
    <t>Příprava podkladu truhlářských konstrukcí před provedením nátěru broušení smirkovým papírem nebo plátnem hrubé</t>
  </si>
  <si>
    <t>172044126</t>
  </si>
  <si>
    <t>https://podminky.urs.cz/item/CS_URS_2021_02/783101201</t>
  </si>
  <si>
    <t>1*2*2*6</t>
  </si>
  <si>
    <t>588295540</t>
  </si>
  <si>
    <t>783118211</t>
  </si>
  <si>
    <t>Lakovací nátěr truhlářských konstrukcí dvojnásobný s mezibroušením syntetický</t>
  </si>
  <si>
    <t>233875782</t>
  </si>
  <si>
    <t>https://podminky.urs.cz/item/CS_URS_2021_02/783118211</t>
  </si>
  <si>
    <t>1056660771</t>
  </si>
  <si>
    <t>0,6*1,5*4</t>
  </si>
  <si>
    <t xml:space="preserve">"potrubí" 3 </t>
  </si>
  <si>
    <t>1595958075</t>
  </si>
  <si>
    <t>783617101</t>
  </si>
  <si>
    <t>Krycí nátěr (email) otopných těles žebrových trub jednonásobný syntetický</t>
  </si>
  <si>
    <t>387302656</t>
  </si>
  <si>
    <t>https://podminky.urs.cz/item/CS_URS_2021_02/783617101</t>
  </si>
  <si>
    <t>1652887375</t>
  </si>
  <si>
    <t>"1.22" (5,5+2,8+5,5+2,8)*3,2</t>
  </si>
  <si>
    <t>"1.23" (5,5+2,5+5,5+2,5)*3,2</t>
  </si>
  <si>
    <t>"1.24" (5,5+6+5,5+6)*3,2</t>
  </si>
  <si>
    <t>"stropy"</t>
  </si>
  <si>
    <t>-1949634898</t>
  </si>
  <si>
    <t>2019270134</t>
  </si>
  <si>
    <t>0P59;0P59A;0P87;0P88 - Kanceláře CSS</t>
  </si>
  <si>
    <t>-405363888</t>
  </si>
  <si>
    <t>-104202082</t>
  </si>
  <si>
    <t>-1440410769</t>
  </si>
  <si>
    <t>776111116</t>
  </si>
  <si>
    <t>Příprava podkladu broušení podlah stávajícího podkladu pro odstranění lepidla (po starých krytinách)</t>
  </si>
  <si>
    <t>655127328</t>
  </si>
  <si>
    <t>https://podminky.urs.cz/item/CS_URS_2021_02/776111116</t>
  </si>
  <si>
    <t>"0P59" 5,6*2,8</t>
  </si>
  <si>
    <t>"0P59A"5,6*6,4-1,4*1,67</t>
  </si>
  <si>
    <t>"0P87"5,6*3,5</t>
  </si>
  <si>
    <t>"0P88" 5,1*2,8-1,75*1,65</t>
  </si>
  <si>
    <t>-582975131</t>
  </si>
  <si>
    <t>-955445777</t>
  </si>
  <si>
    <t>-115544542</t>
  </si>
  <si>
    <t>80,175*1,1 'Přepočtené koeficientem množství</t>
  </si>
  <si>
    <t>-1598421469</t>
  </si>
  <si>
    <t>"0P59" 5,6+2,8+5,6+2,8</t>
  </si>
  <si>
    <t>"0P59A"5,6+6,4+4,2+1,4+1,67+4,7</t>
  </si>
  <si>
    <t>"0P87"5,6+3,5+5,6+3,5</t>
  </si>
  <si>
    <t>"0P88" 5,1+2,8+3,34+1,75+1,65+1,2</t>
  </si>
  <si>
    <t>-1236897233</t>
  </si>
  <si>
    <t>74,81*1,02 'Přepočtené koeficientem množství</t>
  </si>
  <si>
    <t>-532344107</t>
  </si>
  <si>
    <t>1050942076</t>
  </si>
  <si>
    <t>"dveře" 2*1*2*4</t>
  </si>
  <si>
    <t>"zárubně" 0,15*3*(2+1+2)*4</t>
  </si>
  <si>
    <t>783106801</t>
  </si>
  <si>
    <t>Odstranění nátěrů z truhlářských konstrukcí obroušením</t>
  </si>
  <si>
    <t>1472393728</t>
  </si>
  <si>
    <t>https://podminky.urs.cz/item/CS_URS_2021_02/783106801</t>
  </si>
  <si>
    <t>-167499303</t>
  </si>
  <si>
    <t>-1638026930</t>
  </si>
  <si>
    <t>373522756</t>
  </si>
  <si>
    <t>"stěny"</t>
  </si>
  <si>
    <t>"0P59" (5,6+2,8+5,6+2,8)*3,2</t>
  </si>
  <si>
    <t>"0P59A" (5,6+6,4+4,2+1,4+1,67+4,7)*3,2</t>
  </si>
  <si>
    <t>"0P87" (5,6+3,5+5,6+3,5)*3,2</t>
  </si>
  <si>
    <t>"0P88" (5,1+2,8+3,34+1,75+1,65+1,2)*3,2</t>
  </si>
  <si>
    <t>1022658835</t>
  </si>
  <si>
    <t>784161221</t>
  </si>
  <si>
    <t>Lokální vyrovnání podkladu sádrovou stěrkou, tloušťky do 3 mm, plochy přes 0,25 do 0,5 m2 v místnostech výšky do 3,80 m</t>
  </si>
  <si>
    <t>954087866</t>
  </si>
  <si>
    <t>https://podminky.urs.cz/item/CS_URS_2021_02/784161221</t>
  </si>
  <si>
    <t>784181111</t>
  </si>
  <si>
    <t>Penetrace podkladu jednonásobná základní silikátová bezbarvá v místnostech výšky do 3,80 m</t>
  </si>
  <si>
    <t>743394686</t>
  </si>
  <si>
    <t>https://podminky.urs.cz/item/CS_URS_2021_02/784181111</t>
  </si>
  <si>
    <t>1388154851</t>
  </si>
  <si>
    <t xml:space="preserve">Stěhování nábytku </t>
  </si>
  <si>
    <t>1613241995</t>
  </si>
  <si>
    <t>2P22; 2P23 - Kanceláře ÚNPI</t>
  </si>
  <si>
    <t>631311115</t>
  </si>
  <si>
    <t>Mazanina z betonu prostého bez zvýšených nároků na prostředí tl. přes 50 do 80 mm tř. C 20/25</t>
  </si>
  <si>
    <t>990825820</t>
  </si>
  <si>
    <t>https://podminky.urs.cz/item/CS_URS_2021_02/631311115</t>
  </si>
  <si>
    <t>5,3*5,8*0,06</t>
  </si>
  <si>
    <t>5,3*2,8*0,06</t>
  </si>
  <si>
    <t>632481213</t>
  </si>
  <si>
    <t>Separační vrstva k oddělení podlahových vrstev z polyetylénové fólie</t>
  </si>
  <si>
    <t>-2026926244</t>
  </si>
  <si>
    <t>https://podminky.urs.cz/item/CS_URS_2021_02/632481213</t>
  </si>
  <si>
    <t>5,3*5,8</t>
  </si>
  <si>
    <t>5,3*2,8</t>
  </si>
  <si>
    <t>634112126</t>
  </si>
  <si>
    <t>Obvodová dilatace mezi stěnou a mazaninou nebo potěrem podlahovým páskem z pěnového PE s fólií tl. do 10 mm, výšky 100 mm</t>
  </si>
  <si>
    <t>-1345279944</t>
  </si>
  <si>
    <t>https://podminky.urs.cz/item/CS_URS_2021_02/634112126</t>
  </si>
  <si>
    <t>5,3+5,8+5,3+5,8</t>
  </si>
  <si>
    <t>5,3+2,8+5,3+2,8</t>
  </si>
  <si>
    <t>-458233981</t>
  </si>
  <si>
    <t>5,3*5,8*0,15</t>
  </si>
  <si>
    <t>5,3*2,8*0,15</t>
  </si>
  <si>
    <t>1514122129</t>
  </si>
  <si>
    <t>-1219306093</t>
  </si>
  <si>
    <t>11,684*40</t>
  </si>
  <si>
    <t>-1512965551</t>
  </si>
  <si>
    <t>-973381058</t>
  </si>
  <si>
    <t>713121121</t>
  </si>
  <si>
    <t>Montáž tepelné izolace podlah rohožemi, pásy, deskami, dílci, bloky (izolační materiál ve specifikaci) kladenými volně dvouvrstvá</t>
  </si>
  <si>
    <t>-1017169698</t>
  </si>
  <si>
    <t>https://podminky.urs.cz/item/CS_URS_2021_02/713121121</t>
  </si>
  <si>
    <t>28372305</t>
  </si>
  <si>
    <t>deska EPS 100 pro konstrukce s běžným zatížením λ=0,037 tl 50mm</t>
  </si>
  <si>
    <t>1134473396</t>
  </si>
  <si>
    <t>https://podminky.urs.cz/item/CS_URS_2021_02/28372305</t>
  </si>
  <si>
    <t>45,580*2</t>
  </si>
  <si>
    <t>1079810318</t>
  </si>
  <si>
    <t>762522811</t>
  </si>
  <si>
    <t>Demontáž podlah s polštáři z prken tl. do 32 mm</t>
  </si>
  <si>
    <t>-1710152280</t>
  </si>
  <si>
    <t>https://podminky.urs.cz/item/CS_URS_2021_02/762522811</t>
  </si>
  <si>
    <t>-337920965</t>
  </si>
  <si>
    <t>94678099</t>
  </si>
  <si>
    <t>707647247</t>
  </si>
  <si>
    <t>776211131</t>
  </si>
  <si>
    <t>Montáž textilních podlahovin lepením pásů tkaných</t>
  </si>
  <si>
    <t>1403503372</t>
  </si>
  <si>
    <t>https://podminky.urs.cz/item/CS_URS_2021_02/776211131</t>
  </si>
  <si>
    <t>69751060</t>
  </si>
  <si>
    <t>koberec zátěžový vpichovaný role š 2m, vlákno 100% PA, hm 540g/m2, R ≤ 100MΩ, zátěž 33, útlum 21dB, hořlavost Bfl S1</t>
  </si>
  <si>
    <t>-1285485293</t>
  </si>
  <si>
    <t>https://podminky.urs.cz/item/CS_URS_2021_02/69751060</t>
  </si>
  <si>
    <t>45,58*1,1 'Přepočtené koeficientem množství</t>
  </si>
  <si>
    <t>903219766</t>
  </si>
  <si>
    <t>157779058</t>
  </si>
  <si>
    <t>"dveře" 1*2*2</t>
  </si>
  <si>
    <t>702902480</t>
  </si>
  <si>
    <t>1840949347</t>
  </si>
  <si>
    <t>(5,3+5,8+5,3+5,8)*3,2</t>
  </si>
  <si>
    <t>(5,3+2,8+5,3+2,8)*3,2</t>
  </si>
  <si>
    <t>-129602155</t>
  </si>
  <si>
    <t>-1876439912</t>
  </si>
  <si>
    <t>-2115876057</t>
  </si>
  <si>
    <t>3P04; 3P05 - Kanceláře správy tratí Olomouc</t>
  </si>
  <si>
    <t>1013526408</t>
  </si>
  <si>
    <t>876398967</t>
  </si>
  <si>
    <t>0,117*40</t>
  </si>
  <si>
    <t>-1051186336</t>
  </si>
  <si>
    <t>-1079598332</t>
  </si>
  <si>
    <t>"4.04" 3*5,6</t>
  </si>
  <si>
    <t>"4.05" 2,9*5,6</t>
  </si>
  <si>
    <t>-169883489</t>
  </si>
  <si>
    <t>561183510</t>
  </si>
  <si>
    <t>37447181</t>
  </si>
  <si>
    <t>-1872829292</t>
  </si>
  <si>
    <t>69751012</t>
  </si>
  <si>
    <t>koberec zátěžový vysoká zátěž hm 1500g/m2 š 4m</t>
  </si>
  <si>
    <t>-620702936</t>
  </si>
  <si>
    <t>https://podminky.urs.cz/item/CS_URS_2021_02/69751012</t>
  </si>
  <si>
    <t>33,04*1,1 'Přepočtené koeficientem množství</t>
  </si>
  <si>
    <t>69751200</t>
  </si>
  <si>
    <t>lišta kobercová 50x7mm</t>
  </si>
  <si>
    <t>1255578694</t>
  </si>
  <si>
    <t>https://podminky.urs.cz/item/CS_URS_2021_02/69751200</t>
  </si>
  <si>
    <t>"4.04" 3+5,6+3+5,6</t>
  </si>
  <si>
    <t>"4.05" 2,9+5,6+2,9+5,6</t>
  </si>
  <si>
    <t>69751220</t>
  </si>
  <si>
    <t>roh vnitřní k liště kobercové</t>
  </si>
  <si>
    <t>1054358864</t>
  </si>
  <si>
    <t>https://podminky.urs.cz/item/CS_URS_2021_02/69751220</t>
  </si>
  <si>
    <t>-10635425</t>
  </si>
  <si>
    <t>"dveře+ zárubně" (2*1)*3</t>
  </si>
  <si>
    <t>(0,15+0,15+0,15)*(2+1+2)*3</t>
  </si>
  <si>
    <t>-1477636717</t>
  </si>
  <si>
    <t>867918509</t>
  </si>
  <si>
    <t>1815131804</t>
  </si>
  <si>
    <t>783601307</t>
  </si>
  <si>
    <t>Příprava podkladu otopných těles před provedením nátěrů žebrových trub odmaštěním rozpouštědlovým</t>
  </si>
  <si>
    <t>1916668318</t>
  </si>
  <si>
    <t>https://podminky.urs.cz/item/CS_URS_2021_02/783601307</t>
  </si>
  <si>
    <t>"radiátor" 0,6*1,5*2</t>
  </si>
  <si>
    <t>783614101</t>
  </si>
  <si>
    <t>Základní nátěr otopných těles jednonásobný žebrových trub syntetický</t>
  </si>
  <si>
    <t>391185282</t>
  </si>
  <si>
    <t>https://podminky.urs.cz/item/CS_URS_2021_02/783614101</t>
  </si>
  <si>
    <t>146244723</t>
  </si>
  <si>
    <t>672126767</t>
  </si>
  <si>
    <t>"4.04" (3+5,6+3+5,6)*3,2</t>
  </si>
  <si>
    <t>"4.05" (2,9+5,6+2,9+5,6)*3,2</t>
  </si>
  <si>
    <t>-431070617</t>
  </si>
  <si>
    <t>1846369198</t>
  </si>
  <si>
    <t>-829845929</t>
  </si>
  <si>
    <t>3P35 - Kancelář SEE</t>
  </si>
  <si>
    <t>1307540575</t>
  </si>
  <si>
    <t>1177773815</t>
  </si>
  <si>
    <t>0,11*40 'Přepočtené koeficientem množství</t>
  </si>
  <si>
    <t>1436180453</t>
  </si>
  <si>
    <t>324760553</t>
  </si>
  <si>
    <t>5,5*5,7</t>
  </si>
  <si>
    <t>-1814963653</t>
  </si>
  <si>
    <t>776211111</t>
  </si>
  <si>
    <t>Montáž textilních podlahovin lepením pásů standardních</t>
  </si>
  <si>
    <t>1444469921</t>
  </si>
  <si>
    <t>https://podminky.urs.cz/item/CS_URS_2021_02/776211111</t>
  </si>
  <si>
    <t>-1081598240</t>
  </si>
  <si>
    <t>31,35*1,1 'Přepočtené koeficientem množství</t>
  </si>
  <si>
    <t>776421111</t>
  </si>
  <si>
    <t>Montáž lišt obvodových lepených</t>
  </si>
  <si>
    <t>970591175</t>
  </si>
  <si>
    <t>https://podminky.urs.cz/item/CS_URS_2021_02/776421111</t>
  </si>
  <si>
    <t>5,5+5,7+5,5+5,7</t>
  </si>
  <si>
    <t>-770225615</t>
  </si>
  <si>
    <t>22,4*1,02 'Přepočtené koeficientem množství</t>
  </si>
  <si>
    <t>-395084561</t>
  </si>
  <si>
    <t>-1098381124</t>
  </si>
  <si>
    <t>"dveře" 2*1*2</t>
  </si>
  <si>
    <t>"zárubně" 0,15*3*(2+1+2)</t>
  </si>
  <si>
    <t>1867265846</t>
  </si>
  <si>
    <t>1257821431</t>
  </si>
  <si>
    <t>-1687543005</t>
  </si>
  <si>
    <t>2082763688</t>
  </si>
  <si>
    <t>1,5*0,6</t>
  </si>
  <si>
    <t>896533547</t>
  </si>
  <si>
    <t>308645977</t>
  </si>
  <si>
    <t>1089897112</t>
  </si>
  <si>
    <t>"stěny" (5,5+5,7+5,5+5,7)*3,2</t>
  </si>
  <si>
    <t>"strop" 5,5*5,7</t>
  </si>
  <si>
    <t>-829770478</t>
  </si>
  <si>
    <t>-2096876541</t>
  </si>
  <si>
    <t>621864175</t>
  </si>
  <si>
    <t>166819370</t>
  </si>
  <si>
    <t>364890360</t>
  </si>
  <si>
    <t>3P45 - Kancelář ST Zlín</t>
  </si>
  <si>
    <t>1490482367</t>
  </si>
  <si>
    <t>402062118</t>
  </si>
  <si>
    <t>0,056*40 'Přepočtené koeficientem množství</t>
  </si>
  <si>
    <t>-1000210402</t>
  </si>
  <si>
    <t>1964998937</t>
  </si>
  <si>
    <t>4,7*3,1</t>
  </si>
  <si>
    <t>-808265350</t>
  </si>
  <si>
    <t>527912363</t>
  </si>
  <si>
    <t>2004477690</t>
  </si>
  <si>
    <t>14,57*1,1 'Přepočtené koeficientem množství</t>
  </si>
  <si>
    <t>1040215696</t>
  </si>
  <si>
    <t>4,7+3,1+4,7+3,1</t>
  </si>
  <si>
    <t>-231558177</t>
  </si>
  <si>
    <t>15,6*1,02 'Přepočtené koeficientem množství</t>
  </si>
  <si>
    <t>1091614890</t>
  </si>
  <si>
    <t>1413776904</t>
  </si>
  <si>
    <t>2*1*2</t>
  </si>
  <si>
    <t>0,15*3*(2+1+2)</t>
  </si>
  <si>
    <t>69315616</t>
  </si>
  <si>
    <t>1558898370</t>
  </si>
  <si>
    <t>921082806</t>
  </si>
  <si>
    <t>1124896137</t>
  </si>
  <si>
    <t>-1527818868</t>
  </si>
  <si>
    <t>-2008028674</t>
  </si>
  <si>
    <t>-1565538265</t>
  </si>
  <si>
    <t>"stěny" (4,7+3,1+4,7+3,1)*3,2</t>
  </si>
  <si>
    <t>"strop" 4,7*3,1</t>
  </si>
  <si>
    <t>-1657860708</t>
  </si>
  <si>
    <t>-1744774618</t>
  </si>
  <si>
    <t>-428044314</t>
  </si>
  <si>
    <t>-1672036674</t>
  </si>
  <si>
    <t>26811617</t>
  </si>
  <si>
    <t>3P51; 3P52 - Kanceláře SMT</t>
  </si>
  <si>
    <t>287250687</t>
  </si>
  <si>
    <t>-1707352388</t>
  </si>
  <si>
    <t>0,151*40 'Přepočtené koeficientem množství</t>
  </si>
  <si>
    <t>1463942508</t>
  </si>
  <si>
    <t>-1096441380</t>
  </si>
  <si>
    <t>1699451170</t>
  </si>
  <si>
    <t>-2064422727</t>
  </si>
  <si>
    <t>-1512352602</t>
  </si>
  <si>
    <t>-1443476480</t>
  </si>
  <si>
    <t>-367109905</t>
  </si>
  <si>
    <t>-477764547</t>
  </si>
  <si>
    <t>-1601543488</t>
  </si>
  <si>
    <t>1845815233</t>
  </si>
  <si>
    <t>-2020775038</t>
  </si>
  <si>
    <t>"3P51" 5,4*3</t>
  </si>
  <si>
    <t>"3P52" 5,4*2,85</t>
  </si>
  <si>
    <t>-1225004256</t>
  </si>
  <si>
    <t>-2034624975</t>
  </si>
  <si>
    <t>-1379750815</t>
  </si>
  <si>
    <t>31,59*1,1 'Přepočtené koeficientem množství</t>
  </si>
  <si>
    <t>1050114108</t>
  </si>
  <si>
    <t>"3P51" 5,4+3+5,4+3</t>
  </si>
  <si>
    <t>"3P52" 5,4+2,85+5,4+2,85</t>
  </si>
  <si>
    <t>420967443</t>
  </si>
  <si>
    <t>342524560</t>
  </si>
  <si>
    <t>-633338361</t>
  </si>
  <si>
    <t>1,5*1,5</t>
  </si>
  <si>
    <t>-1737444572</t>
  </si>
  <si>
    <t>-351016883</t>
  </si>
  <si>
    <t>2,25*1,1 'Přepočtené koeficientem množství</t>
  </si>
  <si>
    <t>-1626592791</t>
  </si>
  <si>
    <t>-2115788963</t>
  </si>
  <si>
    <t>"dveře" 2*1*2*3</t>
  </si>
  <si>
    <t>"zárubně" 0,15*3*(2+1+2)*3</t>
  </si>
  <si>
    <t>61754060</t>
  </si>
  <si>
    <t>-1314607409</t>
  </si>
  <si>
    <t>-298260054</t>
  </si>
  <si>
    <t>-925299795</t>
  </si>
  <si>
    <t>0,6*1,5</t>
  </si>
  <si>
    <t>"potrubí" 1</t>
  </si>
  <si>
    <t>1135845600</t>
  </si>
  <si>
    <t>1099372719</t>
  </si>
  <si>
    <t>783806811</t>
  </si>
  <si>
    <t>Odstranění nátěrů z omítek oškrábáním</t>
  </si>
  <si>
    <t>590081341</t>
  </si>
  <si>
    <t>https://podminky.urs.cz/item/CS_URS_2021_02/783806811</t>
  </si>
  <si>
    <t>"olejový nátěr okolo umyvadla" 1,5*1,5</t>
  </si>
  <si>
    <t>-1090147894</t>
  </si>
  <si>
    <t>"3P51" (5,4+3+5,4+3)*3,2</t>
  </si>
  <si>
    <t>"3P52" (5,4+2,85+5,4+2,85)*3,2</t>
  </si>
  <si>
    <t xml:space="preserve">"stropy" </t>
  </si>
  <si>
    <t>-1698231942</t>
  </si>
  <si>
    <t>784131017</t>
  </si>
  <si>
    <t>Odstranění tapet lepených výšky do 3,80 m bez makulatury stěn</t>
  </si>
  <si>
    <t>-1174781136</t>
  </si>
  <si>
    <t>https://podminky.urs.cz/item/CS_URS_2021_02/784131017</t>
  </si>
  <si>
    <t>5,5*3,2</t>
  </si>
  <si>
    <t>229447226</t>
  </si>
  <si>
    <t>1170942012</t>
  </si>
  <si>
    <t>1316365773</t>
  </si>
  <si>
    <t>1549912440</t>
  </si>
  <si>
    <t>3P55 - 3P59 - Kanceláře OTR</t>
  </si>
  <si>
    <t>729109812</t>
  </si>
  <si>
    <t>1288057786</t>
  </si>
  <si>
    <t>0,462*40</t>
  </si>
  <si>
    <t>-1733211773</t>
  </si>
  <si>
    <t>1543537845</t>
  </si>
  <si>
    <t>-478160403</t>
  </si>
  <si>
    <t>1815926729</t>
  </si>
  <si>
    <t>1395260180</t>
  </si>
  <si>
    <t>1454398738</t>
  </si>
  <si>
    <t>-762245632</t>
  </si>
  <si>
    <t>700219522</t>
  </si>
  <si>
    <t>-801472398</t>
  </si>
  <si>
    <t>-502883708</t>
  </si>
  <si>
    <t>-348279096</t>
  </si>
  <si>
    <t>"3P55" 5,5*3</t>
  </si>
  <si>
    <t>"3P56" 5,5*2,9</t>
  </si>
  <si>
    <t>"3P57" 5,5*2,8</t>
  </si>
  <si>
    <t>"3P58" 5,5*2,8</t>
  </si>
  <si>
    <t>1506081651</t>
  </si>
  <si>
    <t>1561197835</t>
  </si>
  <si>
    <t>-189101459</t>
  </si>
  <si>
    <t>63,25*1,1 'Přepočtené koeficientem množství</t>
  </si>
  <si>
    <t>1896729074</t>
  </si>
  <si>
    <t>"3P55" 5,5+3+3,4+3</t>
  </si>
  <si>
    <t>"3P56" 5,5+2,9+3,4+2,9</t>
  </si>
  <si>
    <t>"3P57" 5,5+2,8+5,5+2,8</t>
  </si>
  <si>
    <t>"3P58" 5,5+2,8+5,5+2,8</t>
  </si>
  <si>
    <t>1129918</t>
  </si>
  <si>
    <t>62,8*1,02 'Přepočtené koeficientem množství</t>
  </si>
  <si>
    <t>-2027131403</t>
  </si>
  <si>
    <t>-2099834836</t>
  </si>
  <si>
    <t>781151031</t>
  </si>
  <si>
    <t>Příprava podkladu před provedením obkladu celoplošné vyrovnání podkladu stěrkou, tloušťky 3 mm</t>
  </si>
  <si>
    <t>789831594</t>
  </si>
  <si>
    <t>https://podminky.urs.cz/item/CS_URS_2021_02/781151031</t>
  </si>
  <si>
    <t>-1963342553</t>
  </si>
  <si>
    <t>1,5*1,5*2</t>
  </si>
  <si>
    <t>-1364735155</t>
  </si>
  <si>
    <t>-1878850354</t>
  </si>
  <si>
    <t>4,5*1,1 'Přepočtené koeficientem množství</t>
  </si>
  <si>
    <t>2102272178</t>
  </si>
  <si>
    <t>937515429</t>
  </si>
  <si>
    <t>"dveře" 1*2*2*6</t>
  </si>
  <si>
    <t>-472983185</t>
  </si>
  <si>
    <t>4793650</t>
  </si>
  <si>
    <t>-1084266985</t>
  </si>
  <si>
    <t>0,6*1,5*6</t>
  </si>
  <si>
    <t>1505913146</t>
  </si>
  <si>
    <t>-1365328000</t>
  </si>
  <si>
    <t>-51527700</t>
  </si>
  <si>
    <t>"3P55" (5,5+3+3,4+3)*3,2</t>
  </si>
  <si>
    <t>"3P56" (5,5+2,9+3,4+2,9)*3,2</t>
  </si>
  <si>
    <t>"3P57" (5,5+2,8+5,5+2,8)*3,2</t>
  </si>
  <si>
    <t>"3P58" (5,5+2,8+5,5+2,8)*3,2</t>
  </si>
  <si>
    <t>"3P59" (5,5+2,75+5,5+2,75)*3,2</t>
  </si>
  <si>
    <t>"3P59A" (5,5+3+5,5+3)*3,2</t>
  </si>
  <si>
    <t>"3P59" 5,5*2,75</t>
  </si>
  <si>
    <t>"3P59A" 5,5*3</t>
  </si>
  <si>
    <t>-959349342</t>
  </si>
  <si>
    <t>-910404779</t>
  </si>
  <si>
    <t>"3.55;3.56" 3,4*3,2*2</t>
  </si>
  <si>
    <t>364613783</t>
  </si>
  <si>
    <t>784211001</t>
  </si>
  <si>
    <t>Malby z malířských směsí oděruvzdorných za mokra jednonásobné, bílé za mokra odruvzdorné výborně v místnostech výšky do 3,80 m</t>
  </si>
  <si>
    <t>-922859032</t>
  </si>
  <si>
    <t>https://podminky.urs.cz/item/CS_URS_2021_02/784211001</t>
  </si>
  <si>
    <t>4P12; 4P15 - Kanceláře 5NP</t>
  </si>
  <si>
    <t>22502586</t>
  </si>
  <si>
    <t>-1889630250</t>
  </si>
  <si>
    <t>0,125*40 'Přepočtené koeficientem množství</t>
  </si>
  <si>
    <t>1497285376</t>
  </si>
  <si>
    <t>-1561225304</t>
  </si>
  <si>
    <t>"4P12" 3,8*5,7</t>
  </si>
  <si>
    <t>"4P15" 3*3,8</t>
  </si>
  <si>
    <t>864223268</t>
  </si>
  <si>
    <t>726152770</t>
  </si>
  <si>
    <t>1351956703</t>
  </si>
  <si>
    <t>-111753964</t>
  </si>
  <si>
    <t>"4P12" 3,8+5,7+3,8+5,7</t>
  </si>
  <si>
    <t>"4P15" 3+3,8+3+3,8</t>
  </si>
  <si>
    <t>1828006654</t>
  </si>
  <si>
    <t>2067501416</t>
  </si>
  <si>
    <t>209364706</t>
  </si>
  <si>
    <t>"4P12" (3,8+5,7+3,8+5,7)*3,2</t>
  </si>
  <si>
    <t>"4P15" (3+3,8+3+3,8)*3,2</t>
  </si>
  <si>
    <t>-1387804349</t>
  </si>
  <si>
    <t>445410429</t>
  </si>
  <si>
    <t>-283696982</t>
  </si>
  <si>
    <t>1310797282</t>
  </si>
  <si>
    <t>-460942618</t>
  </si>
  <si>
    <t>VRN - Vedlejší a ostatní náklady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</si>
  <si>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</si>
  <si>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</si>
  <si>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</si>
  <si>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</si>
  <si>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</si>
  <si>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Vedlejší rozpočtové náklady</t>
  </si>
  <si>
    <t>VRN3</t>
  </si>
  <si>
    <t>Zařízení staveniště</t>
  </si>
  <si>
    <t>030001000</t>
  </si>
  <si>
    <t>1024</t>
  </si>
  <si>
    <t>-1209967525</t>
  </si>
  <si>
    <t>https://podminky.urs.cz/item/CS_URS_2021_01/030001000</t>
  </si>
  <si>
    <t>VRN4</t>
  </si>
  <si>
    <t>Inženýrská činnost</t>
  </si>
  <si>
    <t>044002000</t>
  </si>
  <si>
    <t>Revize</t>
  </si>
  <si>
    <t>-52800827</t>
  </si>
  <si>
    <t>https://podminky.urs.cz/item/CS_URS_2021_01/044002000</t>
  </si>
  <si>
    <t>045002000</t>
  </si>
  <si>
    <t>Kompletační a koordinační činnost</t>
  </si>
  <si>
    <t>965876412</t>
  </si>
  <si>
    <t>https://podminky.urs.cz/item/CS_URS_2021_01/045002000</t>
  </si>
  <si>
    <t>VRN6</t>
  </si>
  <si>
    <t>Územní vlivy</t>
  </si>
  <si>
    <t>062002000</t>
  </si>
  <si>
    <t>Ztížené dopravní podmínky</t>
  </si>
  <si>
    <t>-1252608229</t>
  </si>
  <si>
    <t>https://podminky.urs.cz/item/CS_URS_2021_02/062002000</t>
  </si>
  <si>
    <t>Poznámka k položce:_x000D_
 - budova v centru města_x000D_
 - nelze zajistit bezplatné parkování</t>
  </si>
  <si>
    <t>VRN7</t>
  </si>
  <si>
    <t>Provozní vlivy</t>
  </si>
  <si>
    <t>071103000</t>
  </si>
  <si>
    <t>Provoz investora</t>
  </si>
  <si>
    <t>18399239</t>
  </si>
  <si>
    <t>https://podminky.urs.cz/item/CS_URS_2021_01/071103000</t>
  </si>
  <si>
    <t>Poznámka k položce:_x000D_
 - provádění prací v odpoledních hodinách_x000D_
 - provádění prací po částech_x000D_
 - koordinace s provozními požadavky investora_x000D_
 - provádění za plného provozu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</si>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</sst>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4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30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49" fontId="44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28372309" TargetMode="External"/><Relationship Id="rId13" Type="http://schemas.openxmlformats.org/officeDocument/2006/relationships/hyperlink" Target="https://podminky.urs.cz/item/CS_URS_2021_02/998776101" TargetMode="External"/><Relationship Id="rId3" Type="http://schemas.openxmlformats.org/officeDocument/2006/relationships/hyperlink" Target="https://podminky.urs.cz/item/CS_URS_2021_02/997013501" TargetMode="External"/><Relationship Id="rId7" Type="http://schemas.openxmlformats.org/officeDocument/2006/relationships/hyperlink" Target="https://podminky.urs.cz/item/CS_URS_2021_02/713121111" TargetMode="External"/><Relationship Id="rId12" Type="http://schemas.openxmlformats.org/officeDocument/2006/relationships/hyperlink" Target="https://podminky.urs.cz/item/CS_URS_2021_02/28412245" TargetMode="External"/><Relationship Id="rId2" Type="http://schemas.openxmlformats.org/officeDocument/2006/relationships/hyperlink" Target="https://podminky.urs.cz/item/CS_URS_2021_02/965082933" TargetMode="External"/><Relationship Id="rId16" Type="http://schemas.openxmlformats.org/officeDocument/2006/relationships/drawing" Target="../drawings/drawing10.xml"/><Relationship Id="rId1" Type="http://schemas.openxmlformats.org/officeDocument/2006/relationships/hyperlink" Target="https://podminky.urs.cz/item/CS_URS_2021_02/632450133" TargetMode="External"/><Relationship Id="rId6" Type="http://schemas.openxmlformats.org/officeDocument/2006/relationships/hyperlink" Target="https://podminky.urs.cz/item/CS_URS_2021_02/998011001" TargetMode="External"/><Relationship Id="rId11" Type="http://schemas.openxmlformats.org/officeDocument/2006/relationships/hyperlink" Target="https://podminky.urs.cz/item/CS_URS_2021_02/776221111" TargetMode="External"/><Relationship Id="rId5" Type="http://schemas.openxmlformats.org/officeDocument/2006/relationships/hyperlink" Target="https://podminky.urs.cz/item/CS_URS_2021_02/997013631" TargetMode="External"/><Relationship Id="rId15" Type="http://schemas.openxmlformats.org/officeDocument/2006/relationships/hyperlink" Target="https://podminky.urs.cz/item/CS_URS_2021_02/784221101" TargetMode="External"/><Relationship Id="rId10" Type="http://schemas.openxmlformats.org/officeDocument/2006/relationships/hyperlink" Target="https://podminky.urs.cz/item/CS_URS_2021_02/775511800" TargetMode="External"/><Relationship Id="rId4" Type="http://schemas.openxmlformats.org/officeDocument/2006/relationships/hyperlink" Target="https://podminky.urs.cz/item/CS_URS_2021_02/997013509" TargetMode="External"/><Relationship Id="rId9" Type="http://schemas.openxmlformats.org/officeDocument/2006/relationships/hyperlink" Target="https://podminky.urs.cz/item/CS_URS_2021_02/998713101" TargetMode="External"/><Relationship Id="rId14" Type="http://schemas.openxmlformats.org/officeDocument/2006/relationships/hyperlink" Target="https://podminky.urs.cz/item/CS_URS_2021_02/784121001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28372309" TargetMode="External"/><Relationship Id="rId13" Type="http://schemas.openxmlformats.org/officeDocument/2006/relationships/hyperlink" Target="https://podminky.urs.cz/item/CS_URS_2021_02/998776101" TargetMode="External"/><Relationship Id="rId3" Type="http://schemas.openxmlformats.org/officeDocument/2006/relationships/hyperlink" Target="https://podminky.urs.cz/item/CS_URS_2021_02/997013501" TargetMode="External"/><Relationship Id="rId7" Type="http://schemas.openxmlformats.org/officeDocument/2006/relationships/hyperlink" Target="https://podminky.urs.cz/item/CS_URS_2021_02/713121111" TargetMode="External"/><Relationship Id="rId12" Type="http://schemas.openxmlformats.org/officeDocument/2006/relationships/hyperlink" Target="https://podminky.urs.cz/item/CS_URS_2021_02/28412245" TargetMode="External"/><Relationship Id="rId2" Type="http://schemas.openxmlformats.org/officeDocument/2006/relationships/hyperlink" Target="https://podminky.urs.cz/item/CS_URS_2021_02/965082933" TargetMode="External"/><Relationship Id="rId16" Type="http://schemas.openxmlformats.org/officeDocument/2006/relationships/drawing" Target="../drawings/drawing11.xml"/><Relationship Id="rId1" Type="http://schemas.openxmlformats.org/officeDocument/2006/relationships/hyperlink" Target="https://podminky.urs.cz/item/CS_URS_2021_02/632450133" TargetMode="External"/><Relationship Id="rId6" Type="http://schemas.openxmlformats.org/officeDocument/2006/relationships/hyperlink" Target="https://podminky.urs.cz/item/CS_URS_2021_02/998011001" TargetMode="External"/><Relationship Id="rId11" Type="http://schemas.openxmlformats.org/officeDocument/2006/relationships/hyperlink" Target="https://podminky.urs.cz/item/CS_URS_2021_02/776221111" TargetMode="External"/><Relationship Id="rId5" Type="http://schemas.openxmlformats.org/officeDocument/2006/relationships/hyperlink" Target="https://podminky.urs.cz/item/CS_URS_2021_02/997013631" TargetMode="External"/><Relationship Id="rId15" Type="http://schemas.openxmlformats.org/officeDocument/2006/relationships/hyperlink" Target="https://podminky.urs.cz/item/CS_URS_2021_02/784221101" TargetMode="External"/><Relationship Id="rId10" Type="http://schemas.openxmlformats.org/officeDocument/2006/relationships/hyperlink" Target="https://podminky.urs.cz/item/CS_URS_2021_02/775511800" TargetMode="External"/><Relationship Id="rId4" Type="http://schemas.openxmlformats.org/officeDocument/2006/relationships/hyperlink" Target="https://podminky.urs.cz/item/CS_URS_2021_02/997013509" TargetMode="External"/><Relationship Id="rId9" Type="http://schemas.openxmlformats.org/officeDocument/2006/relationships/hyperlink" Target="https://podminky.urs.cz/item/CS_URS_2021_02/998713101" TargetMode="External"/><Relationship Id="rId14" Type="http://schemas.openxmlformats.org/officeDocument/2006/relationships/hyperlink" Target="https://podminky.urs.cz/item/CS_URS_2021_02/784121001" TargetMode="Externa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28372309" TargetMode="External"/><Relationship Id="rId13" Type="http://schemas.openxmlformats.org/officeDocument/2006/relationships/hyperlink" Target="https://podminky.urs.cz/item/CS_URS_2021_02/998776101" TargetMode="External"/><Relationship Id="rId3" Type="http://schemas.openxmlformats.org/officeDocument/2006/relationships/hyperlink" Target="https://podminky.urs.cz/item/CS_URS_2021_02/997013501" TargetMode="External"/><Relationship Id="rId7" Type="http://schemas.openxmlformats.org/officeDocument/2006/relationships/hyperlink" Target="https://podminky.urs.cz/item/CS_URS_2021_02/713121111" TargetMode="External"/><Relationship Id="rId12" Type="http://schemas.openxmlformats.org/officeDocument/2006/relationships/hyperlink" Target="https://podminky.urs.cz/item/CS_URS_2021_02/28412245" TargetMode="External"/><Relationship Id="rId2" Type="http://schemas.openxmlformats.org/officeDocument/2006/relationships/hyperlink" Target="https://podminky.urs.cz/item/CS_URS_2021_02/965082933" TargetMode="External"/><Relationship Id="rId16" Type="http://schemas.openxmlformats.org/officeDocument/2006/relationships/drawing" Target="../drawings/drawing12.xml"/><Relationship Id="rId1" Type="http://schemas.openxmlformats.org/officeDocument/2006/relationships/hyperlink" Target="https://podminky.urs.cz/item/CS_URS_2021_02/632450133" TargetMode="External"/><Relationship Id="rId6" Type="http://schemas.openxmlformats.org/officeDocument/2006/relationships/hyperlink" Target="https://podminky.urs.cz/item/CS_URS_2021_02/998011001" TargetMode="External"/><Relationship Id="rId11" Type="http://schemas.openxmlformats.org/officeDocument/2006/relationships/hyperlink" Target="https://podminky.urs.cz/item/CS_URS_2021_02/776221111" TargetMode="External"/><Relationship Id="rId5" Type="http://schemas.openxmlformats.org/officeDocument/2006/relationships/hyperlink" Target="https://podminky.urs.cz/item/CS_URS_2021_02/997013631" TargetMode="External"/><Relationship Id="rId15" Type="http://schemas.openxmlformats.org/officeDocument/2006/relationships/hyperlink" Target="https://podminky.urs.cz/item/CS_URS_2021_02/784221101" TargetMode="External"/><Relationship Id="rId10" Type="http://schemas.openxmlformats.org/officeDocument/2006/relationships/hyperlink" Target="https://podminky.urs.cz/item/CS_URS_2021_02/775511800" TargetMode="External"/><Relationship Id="rId4" Type="http://schemas.openxmlformats.org/officeDocument/2006/relationships/hyperlink" Target="https://podminky.urs.cz/item/CS_URS_2021_02/997013509" TargetMode="External"/><Relationship Id="rId9" Type="http://schemas.openxmlformats.org/officeDocument/2006/relationships/hyperlink" Target="https://podminky.urs.cz/item/CS_URS_2021_02/998713101" TargetMode="External"/><Relationship Id="rId14" Type="http://schemas.openxmlformats.org/officeDocument/2006/relationships/hyperlink" Target="https://podminky.urs.cz/item/CS_URS_2021_02/784121001" TargetMode="Externa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784211101" TargetMode="External"/><Relationship Id="rId3" Type="http://schemas.openxmlformats.org/officeDocument/2006/relationships/hyperlink" Target="https://podminky.urs.cz/item/CS_URS_2021_02/28412245" TargetMode="External"/><Relationship Id="rId7" Type="http://schemas.openxmlformats.org/officeDocument/2006/relationships/hyperlink" Target="https://podminky.urs.cz/item/CS_URS_2021_02/784191007" TargetMode="External"/><Relationship Id="rId2" Type="http://schemas.openxmlformats.org/officeDocument/2006/relationships/hyperlink" Target="https://podminky.urs.cz/item/CS_URS_2021_02/776221111" TargetMode="External"/><Relationship Id="rId1" Type="http://schemas.openxmlformats.org/officeDocument/2006/relationships/hyperlink" Target="https://podminky.urs.cz/item/CS_URS_2021_02/776201811" TargetMode="External"/><Relationship Id="rId6" Type="http://schemas.openxmlformats.org/officeDocument/2006/relationships/hyperlink" Target="https://podminky.urs.cz/item/CS_URS_2021_02/784181101" TargetMode="External"/><Relationship Id="rId5" Type="http://schemas.openxmlformats.org/officeDocument/2006/relationships/hyperlink" Target="https://podminky.urs.cz/item/CS_URS_2021_02/784121011" TargetMode="External"/><Relationship Id="rId4" Type="http://schemas.openxmlformats.org/officeDocument/2006/relationships/hyperlink" Target="https://podminky.urs.cz/item/CS_URS_2021_02/784121001" TargetMode="External"/><Relationship Id="rId9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776141112" TargetMode="External"/><Relationship Id="rId13" Type="http://schemas.openxmlformats.org/officeDocument/2006/relationships/hyperlink" Target="https://podminky.urs.cz/item/CS_URS_2021_02/776411111" TargetMode="External"/><Relationship Id="rId18" Type="http://schemas.openxmlformats.org/officeDocument/2006/relationships/hyperlink" Target="https://podminky.urs.cz/item/CS_URS_2021_02/783106805" TargetMode="External"/><Relationship Id="rId3" Type="http://schemas.openxmlformats.org/officeDocument/2006/relationships/hyperlink" Target="https://podminky.urs.cz/item/CS_URS_2021_02/998011001" TargetMode="External"/><Relationship Id="rId21" Type="http://schemas.openxmlformats.org/officeDocument/2006/relationships/hyperlink" Target="https://podminky.urs.cz/item/CS_URS_2021_02/783118201" TargetMode="External"/><Relationship Id="rId7" Type="http://schemas.openxmlformats.org/officeDocument/2006/relationships/hyperlink" Target="https://podminky.urs.cz/item/CS_URS_2021_02/61187221" TargetMode="External"/><Relationship Id="rId12" Type="http://schemas.openxmlformats.org/officeDocument/2006/relationships/hyperlink" Target="https://podminky.urs.cz/item/CS_URS_2021_02/776410811" TargetMode="External"/><Relationship Id="rId17" Type="http://schemas.openxmlformats.org/officeDocument/2006/relationships/hyperlink" Target="https://podminky.urs.cz/item/CS_URS_2021_02/998776192" TargetMode="External"/><Relationship Id="rId25" Type="http://schemas.openxmlformats.org/officeDocument/2006/relationships/drawing" Target="../drawings/drawing14.xml"/><Relationship Id="rId2" Type="http://schemas.openxmlformats.org/officeDocument/2006/relationships/hyperlink" Target="https://podminky.urs.cz/item/CS_URS_2021_02/612325423" TargetMode="External"/><Relationship Id="rId16" Type="http://schemas.openxmlformats.org/officeDocument/2006/relationships/hyperlink" Target="https://podminky.urs.cz/item/CS_URS_2021_02/998776181" TargetMode="External"/><Relationship Id="rId20" Type="http://schemas.openxmlformats.org/officeDocument/2006/relationships/hyperlink" Target="https://podminky.urs.cz/item/CS_URS_2021_02/783117101" TargetMode="External"/><Relationship Id="rId1" Type="http://schemas.openxmlformats.org/officeDocument/2006/relationships/hyperlink" Target="https://podminky.urs.cz/item/CS_URS_2021_02/611325422" TargetMode="External"/><Relationship Id="rId6" Type="http://schemas.openxmlformats.org/officeDocument/2006/relationships/hyperlink" Target="https://podminky.urs.cz/item/CS_URS_2021_02/766695213" TargetMode="External"/><Relationship Id="rId11" Type="http://schemas.openxmlformats.org/officeDocument/2006/relationships/hyperlink" Target="https://podminky.urs.cz/item/CS_URS_2021_02/28412285" TargetMode="External"/><Relationship Id="rId24" Type="http://schemas.openxmlformats.org/officeDocument/2006/relationships/hyperlink" Target="https://podminky.urs.cz/item/CS_URS_2021_02/784211101" TargetMode="External"/><Relationship Id="rId5" Type="http://schemas.openxmlformats.org/officeDocument/2006/relationships/hyperlink" Target="https://podminky.urs.cz/item/CS_URS_2021_02/54914622" TargetMode="External"/><Relationship Id="rId15" Type="http://schemas.openxmlformats.org/officeDocument/2006/relationships/hyperlink" Target="https://podminky.urs.cz/item/CS_URS_2021_02/998776103" TargetMode="External"/><Relationship Id="rId23" Type="http://schemas.openxmlformats.org/officeDocument/2006/relationships/hyperlink" Target="https://podminky.urs.cz/item/CS_URS_2021_02/784181101" TargetMode="External"/><Relationship Id="rId10" Type="http://schemas.openxmlformats.org/officeDocument/2006/relationships/hyperlink" Target="https://podminky.urs.cz/item/CS_URS_2021_02/776221111" TargetMode="External"/><Relationship Id="rId19" Type="http://schemas.openxmlformats.org/officeDocument/2006/relationships/hyperlink" Target="https://podminky.urs.cz/item/CS_URS_2021_02/783114101" TargetMode="External"/><Relationship Id="rId4" Type="http://schemas.openxmlformats.org/officeDocument/2006/relationships/hyperlink" Target="https://podminky.urs.cz/item/CS_URS_2021_02/766660729" TargetMode="External"/><Relationship Id="rId9" Type="http://schemas.openxmlformats.org/officeDocument/2006/relationships/hyperlink" Target="https://podminky.urs.cz/item/CS_URS_2021_02/776201811" TargetMode="External"/><Relationship Id="rId14" Type="http://schemas.openxmlformats.org/officeDocument/2006/relationships/hyperlink" Target="https://podminky.urs.cz/item/CS_URS_2021_02/28411003" TargetMode="External"/><Relationship Id="rId22" Type="http://schemas.openxmlformats.org/officeDocument/2006/relationships/hyperlink" Target="https://podminky.urs.cz/item/CS_URS_2021_02/783122101" TargetMode="Externa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766660729" TargetMode="External"/><Relationship Id="rId13" Type="http://schemas.openxmlformats.org/officeDocument/2006/relationships/hyperlink" Target="https://podminky.urs.cz/item/CS_URS_2021_02/776141112" TargetMode="External"/><Relationship Id="rId18" Type="http://schemas.openxmlformats.org/officeDocument/2006/relationships/hyperlink" Target="https://podminky.urs.cz/item/CS_URS_2021_02/776411111" TargetMode="External"/><Relationship Id="rId26" Type="http://schemas.openxmlformats.org/officeDocument/2006/relationships/hyperlink" Target="https://podminky.urs.cz/item/CS_URS_2021_02/783118201" TargetMode="External"/><Relationship Id="rId3" Type="http://schemas.openxmlformats.org/officeDocument/2006/relationships/hyperlink" Target="https://podminky.urs.cz/item/CS_URS_2021_02/997013211" TargetMode="External"/><Relationship Id="rId21" Type="http://schemas.openxmlformats.org/officeDocument/2006/relationships/hyperlink" Target="https://podminky.urs.cz/item/CS_URS_2021_02/998776181" TargetMode="External"/><Relationship Id="rId7" Type="http://schemas.openxmlformats.org/officeDocument/2006/relationships/hyperlink" Target="https://podminky.urs.cz/item/CS_URS_2021_02/998011001" TargetMode="External"/><Relationship Id="rId12" Type="http://schemas.openxmlformats.org/officeDocument/2006/relationships/hyperlink" Target="https://podminky.urs.cz/item/CS_URS_2021_02/998766101" TargetMode="External"/><Relationship Id="rId17" Type="http://schemas.openxmlformats.org/officeDocument/2006/relationships/hyperlink" Target="https://podminky.urs.cz/item/CS_URS_2021_02/776410811" TargetMode="External"/><Relationship Id="rId25" Type="http://schemas.openxmlformats.org/officeDocument/2006/relationships/hyperlink" Target="https://podminky.urs.cz/item/CS_URS_2021_02/783117101" TargetMode="External"/><Relationship Id="rId2" Type="http://schemas.openxmlformats.org/officeDocument/2006/relationships/hyperlink" Target="https://podminky.urs.cz/item/CS_URS_2021_02/978013161" TargetMode="External"/><Relationship Id="rId16" Type="http://schemas.openxmlformats.org/officeDocument/2006/relationships/hyperlink" Target="https://podminky.urs.cz/item/CS_URS_2021_02/28412285" TargetMode="External"/><Relationship Id="rId20" Type="http://schemas.openxmlformats.org/officeDocument/2006/relationships/hyperlink" Target="https://podminky.urs.cz/item/CS_URS_2021_02/998776103" TargetMode="External"/><Relationship Id="rId29" Type="http://schemas.openxmlformats.org/officeDocument/2006/relationships/hyperlink" Target="https://podminky.urs.cz/item/CS_URS_2021_02/784211101" TargetMode="External"/><Relationship Id="rId1" Type="http://schemas.openxmlformats.org/officeDocument/2006/relationships/hyperlink" Target="https://podminky.urs.cz/item/CS_URS_2021_02/612821002" TargetMode="External"/><Relationship Id="rId6" Type="http://schemas.openxmlformats.org/officeDocument/2006/relationships/hyperlink" Target="https://podminky.urs.cz/item/CS_URS_2021_02/997013631" TargetMode="External"/><Relationship Id="rId11" Type="http://schemas.openxmlformats.org/officeDocument/2006/relationships/hyperlink" Target="https://podminky.urs.cz/item/CS_URS_2021_02/61187221" TargetMode="External"/><Relationship Id="rId24" Type="http://schemas.openxmlformats.org/officeDocument/2006/relationships/hyperlink" Target="https://podminky.urs.cz/item/CS_URS_2021_02/783114101" TargetMode="External"/><Relationship Id="rId5" Type="http://schemas.openxmlformats.org/officeDocument/2006/relationships/hyperlink" Target="https://podminky.urs.cz/item/CS_URS_2021_02/997013509" TargetMode="External"/><Relationship Id="rId15" Type="http://schemas.openxmlformats.org/officeDocument/2006/relationships/hyperlink" Target="https://podminky.urs.cz/item/CS_URS_2021_02/776221111" TargetMode="External"/><Relationship Id="rId23" Type="http://schemas.openxmlformats.org/officeDocument/2006/relationships/hyperlink" Target="https://podminky.urs.cz/item/CS_URS_2021_02/783106805" TargetMode="External"/><Relationship Id="rId28" Type="http://schemas.openxmlformats.org/officeDocument/2006/relationships/hyperlink" Target="https://podminky.urs.cz/item/CS_URS_2021_02/784181101" TargetMode="External"/><Relationship Id="rId10" Type="http://schemas.openxmlformats.org/officeDocument/2006/relationships/hyperlink" Target="https://podminky.urs.cz/item/CS_URS_2021_02/766695213" TargetMode="External"/><Relationship Id="rId19" Type="http://schemas.openxmlformats.org/officeDocument/2006/relationships/hyperlink" Target="https://podminky.urs.cz/item/CS_URS_2021_02/28411003" TargetMode="External"/><Relationship Id="rId4" Type="http://schemas.openxmlformats.org/officeDocument/2006/relationships/hyperlink" Target="https://podminky.urs.cz/item/CS_URS_2021_02/997013501" TargetMode="External"/><Relationship Id="rId9" Type="http://schemas.openxmlformats.org/officeDocument/2006/relationships/hyperlink" Target="https://podminky.urs.cz/item/CS_URS_2021_02/54914622" TargetMode="External"/><Relationship Id="rId14" Type="http://schemas.openxmlformats.org/officeDocument/2006/relationships/hyperlink" Target="https://podminky.urs.cz/item/CS_URS_2021_02/776201811" TargetMode="External"/><Relationship Id="rId22" Type="http://schemas.openxmlformats.org/officeDocument/2006/relationships/hyperlink" Target="https://podminky.urs.cz/item/CS_URS_2021_02/998776192" TargetMode="External"/><Relationship Id="rId27" Type="http://schemas.openxmlformats.org/officeDocument/2006/relationships/hyperlink" Target="https://podminky.urs.cz/item/CS_URS_2021_02/783122101" TargetMode="External"/><Relationship Id="rId30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713120823" TargetMode="External"/><Relationship Id="rId13" Type="http://schemas.openxmlformats.org/officeDocument/2006/relationships/hyperlink" Target="https://podminky.urs.cz/item/CS_URS_2021_02/775511800" TargetMode="External"/><Relationship Id="rId18" Type="http://schemas.openxmlformats.org/officeDocument/2006/relationships/hyperlink" Target="https://podminky.urs.cz/item/CS_URS_2021_02/784121001" TargetMode="External"/><Relationship Id="rId3" Type="http://schemas.openxmlformats.org/officeDocument/2006/relationships/hyperlink" Target="https://podminky.urs.cz/item/CS_URS_2021_02/966071121" TargetMode="External"/><Relationship Id="rId21" Type="http://schemas.openxmlformats.org/officeDocument/2006/relationships/hyperlink" Target="https://podminky.urs.cz/item/CS_URS_2021_02/784181101" TargetMode="External"/><Relationship Id="rId7" Type="http://schemas.openxmlformats.org/officeDocument/2006/relationships/hyperlink" Target="https://podminky.urs.cz/item/CS_URS_2021_02/998011002" TargetMode="External"/><Relationship Id="rId12" Type="http://schemas.openxmlformats.org/officeDocument/2006/relationships/hyperlink" Target="https://podminky.urs.cz/item/CS_URS_2021_02/762811811" TargetMode="External"/><Relationship Id="rId17" Type="http://schemas.openxmlformats.org/officeDocument/2006/relationships/hyperlink" Target="https://podminky.urs.cz/item/CS_URS_2021_02/998776102" TargetMode="External"/><Relationship Id="rId2" Type="http://schemas.openxmlformats.org/officeDocument/2006/relationships/hyperlink" Target="https://podminky.urs.cz/item/CS_URS_2021_02/965083122" TargetMode="External"/><Relationship Id="rId16" Type="http://schemas.openxmlformats.org/officeDocument/2006/relationships/hyperlink" Target="https://podminky.urs.cz/item/CS_URS_2021_02/28412285" TargetMode="External"/><Relationship Id="rId20" Type="http://schemas.openxmlformats.org/officeDocument/2006/relationships/hyperlink" Target="https://podminky.urs.cz/item/CS_URS_2021_02/784161201" TargetMode="External"/><Relationship Id="rId1" Type="http://schemas.openxmlformats.org/officeDocument/2006/relationships/hyperlink" Target="https://podminky.urs.cz/item/CS_URS_2021_02/632450133" TargetMode="External"/><Relationship Id="rId6" Type="http://schemas.openxmlformats.org/officeDocument/2006/relationships/hyperlink" Target="https://podminky.urs.cz/item/CS_URS_2021_02/997013631" TargetMode="External"/><Relationship Id="rId11" Type="http://schemas.openxmlformats.org/officeDocument/2006/relationships/hyperlink" Target="https://podminky.urs.cz/item/CS_URS_2021_02/998713102" TargetMode="External"/><Relationship Id="rId5" Type="http://schemas.openxmlformats.org/officeDocument/2006/relationships/hyperlink" Target="https://podminky.urs.cz/item/CS_URS_2021_02/997013509" TargetMode="External"/><Relationship Id="rId15" Type="http://schemas.openxmlformats.org/officeDocument/2006/relationships/hyperlink" Target="https://podminky.urs.cz/item/CS_URS_2021_02/776221111" TargetMode="External"/><Relationship Id="rId23" Type="http://schemas.openxmlformats.org/officeDocument/2006/relationships/drawing" Target="../drawings/drawing16.xml"/><Relationship Id="rId10" Type="http://schemas.openxmlformats.org/officeDocument/2006/relationships/hyperlink" Target="https://podminky.urs.cz/item/CS_URS_2021_02/28372309" TargetMode="External"/><Relationship Id="rId19" Type="http://schemas.openxmlformats.org/officeDocument/2006/relationships/hyperlink" Target="https://podminky.urs.cz/item/CS_URS_2021_02/784121011" TargetMode="External"/><Relationship Id="rId4" Type="http://schemas.openxmlformats.org/officeDocument/2006/relationships/hyperlink" Target="https://podminky.urs.cz/item/CS_URS_2021_02/997013501" TargetMode="External"/><Relationship Id="rId9" Type="http://schemas.openxmlformats.org/officeDocument/2006/relationships/hyperlink" Target="https://podminky.urs.cz/item/CS_URS_2021_02/713121111" TargetMode="External"/><Relationship Id="rId14" Type="http://schemas.openxmlformats.org/officeDocument/2006/relationships/hyperlink" Target="https://podminky.urs.cz/item/CS_URS_2021_02/776141112" TargetMode="External"/><Relationship Id="rId22" Type="http://schemas.openxmlformats.org/officeDocument/2006/relationships/hyperlink" Target="https://podminky.urs.cz/item/CS_URS_2021_02/784211101" TargetMode="External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98725102" TargetMode="External"/><Relationship Id="rId13" Type="http://schemas.openxmlformats.org/officeDocument/2006/relationships/hyperlink" Target="https://podminky.urs.cz/item/CS_URS_2021_02/776201811" TargetMode="External"/><Relationship Id="rId18" Type="http://schemas.openxmlformats.org/officeDocument/2006/relationships/hyperlink" Target="https://podminky.urs.cz/item/CS_URS_2021_02/998776102" TargetMode="External"/><Relationship Id="rId26" Type="http://schemas.openxmlformats.org/officeDocument/2006/relationships/hyperlink" Target="https://podminky.urs.cz/item/CS_URS_2021_02/783601327" TargetMode="External"/><Relationship Id="rId3" Type="http://schemas.openxmlformats.org/officeDocument/2006/relationships/hyperlink" Target="https://podminky.urs.cz/item/CS_URS_2021_02/997013631" TargetMode="External"/><Relationship Id="rId21" Type="http://schemas.openxmlformats.org/officeDocument/2006/relationships/hyperlink" Target="https://podminky.urs.cz/item/CS_URS_2021_02/59761026" TargetMode="External"/><Relationship Id="rId7" Type="http://schemas.openxmlformats.org/officeDocument/2006/relationships/hyperlink" Target="https://podminky.urs.cz/item/CS_URS_2021_02/725822613" TargetMode="External"/><Relationship Id="rId12" Type="http://schemas.openxmlformats.org/officeDocument/2006/relationships/hyperlink" Target="https://podminky.urs.cz/item/CS_URS_2021_02/776141111" TargetMode="External"/><Relationship Id="rId17" Type="http://schemas.openxmlformats.org/officeDocument/2006/relationships/hyperlink" Target="https://podminky.urs.cz/item/CS_URS_2021_02/28411003" TargetMode="External"/><Relationship Id="rId25" Type="http://schemas.openxmlformats.org/officeDocument/2006/relationships/hyperlink" Target="https://podminky.urs.cz/item/CS_URS_2021_02/783118211" TargetMode="External"/><Relationship Id="rId2" Type="http://schemas.openxmlformats.org/officeDocument/2006/relationships/hyperlink" Target="https://podminky.urs.cz/item/CS_URS_2021_02/997013509" TargetMode="External"/><Relationship Id="rId16" Type="http://schemas.openxmlformats.org/officeDocument/2006/relationships/hyperlink" Target="https://podminky.urs.cz/item/CS_URS_2021_02/776411111" TargetMode="External"/><Relationship Id="rId20" Type="http://schemas.openxmlformats.org/officeDocument/2006/relationships/hyperlink" Target="https://podminky.urs.cz/item/CS_URS_2021_02/781474112" TargetMode="External"/><Relationship Id="rId29" Type="http://schemas.openxmlformats.org/officeDocument/2006/relationships/hyperlink" Target="https://podminky.urs.cz/item/CS_URS_2021_02/784121001" TargetMode="External"/><Relationship Id="rId1" Type="http://schemas.openxmlformats.org/officeDocument/2006/relationships/hyperlink" Target="https://podminky.urs.cz/item/CS_URS_2021_02/997013501" TargetMode="External"/><Relationship Id="rId6" Type="http://schemas.openxmlformats.org/officeDocument/2006/relationships/hyperlink" Target="https://podminky.urs.cz/item/CS_URS_2021_02/725820801" TargetMode="External"/><Relationship Id="rId11" Type="http://schemas.openxmlformats.org/officeDocument/2006/relationships/hyperlink" Target="https://podminky.urs.cz/item/CS_URS_2021_02/61187221" TargetMode="External"/><Relationship Id="rId24" Type="http://schemas.openxmlformats.org/officeDocument/2006/relationships/hyperlink" Target="https://podminky.urs.cz/item/CS_URS_2021_02/783114101" TargetMode="External"/><Relationship Id="rId32" Type="http://schemas.openxmlformats.org/officeDocument/2006/relationships/drawing" Target="../drawings/drawing17.xml"/><Relationship Id="rId5" Type="http://schemas.openxmlformats.org/officeDocument/2006/relationships/hyperlink" Target="https://podminky.urs.cz/item/CS_URS_2021_02/725211603" TargetMode="External"/><Relationship Id="rId15" Type="http://schemas.openxmlformats.org/officeDocument/2006/relationships/hyperlink" Target="https://podminky.urs.cz/item/CS_URS_2021_02/28412285" TargetMode="External"/><Relationship Id="rId23" Type="http://schemas.openxmlformats.org/officeDocument/2006/relationships/hyperlink" Target="https://podminky.urs.cz/item/CS_URS_2021_02/783101201" TargetMode="External"/><Relationship Id="rId28" Type="http://schemas.openxmlformats.org/officeDocument/2006/relationships/hyperlink" Target="https://podminky.urs.cz/item/CS_URS_2021_02/783617101" TargetMode="External"/><Relationship Id="rId10" Type="http://schemas.openxmlformats.org/officeDocument/2006/relationships/hyperlink" Target="https://podminky.urs.cz/item/CS_URS_2021_02/766695213" TargetMode="External"/><Relationship Id="rId19" Type="http://schemas.openxmlformats.org/officeDocument/2006/relationships/hyperlink" Target="https://podminky.urs.cz/item/CS_URS_2021_02/781121015" TargetMode="External"/><Relationship Id="rId31" Type="http://schemas.openxmlformats.org/officeDocument/2006/relationships/hyperlink" Target="https://podminky.urs.cz/item/CS_URS_2021_02/784211101" TargetMode="External"/><Relationship Id="rId4" Type="http://schemas.openxmlformats.org/officeDocument/2006/relationships/hyperlink" Target="https://podminky.urs.cz/item/CS_URS_2021_02/725210821" TargetMode="External"/><Relationship Id="rId9" Type="http://schemas.openxmlformats.org/officeDocument/2006/relationships/hyperlink" Target="https://podminky.urs.cz/item/CS_URS_2021_02/766662811" TargetMode="External"/><Relationship Id="rId14" Type="http://schemas.openxmlformats.org/officeDocument/2006/relationships/hyperlink" Target="https://podminky.urs.cz/item/CS_URS_2021_02/776221111" TargetMode="External"/><Relationship Id="rId22" Type="http://schemas.openxmlformats.org/officeDocument/2006/relationships/hyperlink" Target="https://podminky.urs.cz/item/CS_URS_2021_02/998781102" TargetMode="External"/><Relationship Id="rId27" Type="http://schemas.openxmlformats.org/officeDocument/2006/relationships/hyperlink" Target="https://podminky.urs.cz/item/CS_URS_2021_02/783614111" TargetMode="External"/><Relationship Id="rId30" Type="http://schemas.openxmlformats.org/officeDocument/2006/relationships/hyperlink" Target="https://podminky.urs.cz/item/CS_URS_2021_02/784121011" TargetMode="External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776411111" TargetMode="External"/><Relationship Id="rId13" Type="http://schemas.openxmlformats.org/officeDocument/2006/relationships/hyperlink" Target="https://podminky.urs.cz/item/CS_URS_2021_02/783114101" TargetMode="External"/><Relationship Id="rId18" Type="http://schemas.openxmlformats.org/officeDocument/2006/relationships/hyperlink" Target="https://podminky.urs.cz/item/CS_URS_2021_02/784181111" TargetMode="External"/><Relationship Id="rId3" Type="http://schemas.openxmlformats.org/officeDocument/2006/relationships/hyperlink" Target="https://podminky.urs.cz/item/CS_URS_2021_02/997013631" TargetMode="External"/><Relationship Id="rId7" Type="http://schemas.openxmlformats.org/officeDocument/2006/relationships/hyperlink" Target="https://podminky.urs.cz/item/CS_URS_2021_02/28412285" TargetMode="External"/><Relationship Id="rId12" Type="http://schemas.openxmlformats.org/officeDocument/2006/relationships/hyperlink" Target="https://podminky.urs.cz/item/CS_URS_2021_02/783106801" TargetMode="External"/><Relationship Id="rId17" Type="http://schemas.openxmlformats.org/officeDocument/2006/relationships/hyperlink" Target="https://podminky.urs.cz/item/CS_URS_2021_02/784161221" TargetMode="External"/><Relationship Id="rId2" Type="http://schemas.openxmlformats.org/officeDocument/2006/relationships/hyperlink" Target="https://podminky.urs.cz/item/CS_URS_2021_02/997013509" TargetMode="External"/><Relationship Id="rId16" Type="http://schemas.openxmlformats.org/officeDocument/2006/relationships/hyperlink" Target="https://podminky.urs.cz/item/CS_URS_2021_02/784121011" TargetMode="External"/><Relationship Id="rId20" Type="http://schemas.openxmlformats.org/officeDocument/2006/relationships/drawing" Target="../drawings/drawing18.xml"/><Relationship Id="rId1" Type="http://schemas.openxmlformats.org/officeDocument/2006/relationships/hyperlink" Target="https://podminky.urs.cz/item/CS_URS_2021_02/997013501" TargetMode="External"/><Relationship Id="rId6" Type="http://schemas.openxmlformats.org/officeDocument/2006/relationships/hyperlink" Target="https://podminky.urs.cz/item/CS_URS_2021_02/776221111" TargetMode="External"/><Relationship Id="rId11" Type="http://schemas.openxmlformats.org/officeDocument/2006/relationships/hyperlink" Target="https://podminky.urs.cz/item/CS_URS_2021_02/783101203" TargetMode="External"/><Relationship Id="rId5" Type="http://schemas.openxmlformats.org/officeDocument/2006/relationships/hyperlink" Target="https://podminky.urs.cz/item/CS_URS_2021_02/776201811" TargetMode="External"/><Relationship Id="rId15" Type="http://schemas.openxmlformats.org/officeDocument/2006/relationships/hyperlink" Target="https://podminky.urs.cz/item/CS_URS_2021_02/784121001" TargetMode="External"/><Relationship Id="rId10" Type="http://schemas.openxmlformats.org/officeDocument/2006/relationships/hyperlink" Target="https://podminky.urs.cz/item/CS_URS_2021_02/998776102" TargetMode="External"/><Relationship Id="rId19" Type="http://schemas.openxmlformats.org/officeDocument/2006/relationships/hyperlink" Target="https://podminky.urs.cz/item/CS_URS_2021_02/784211101" TargetMode="External"/><Relationship Id="rId4" Type="http://schemas.openxmlformats.org/officeDocument/2006/relationships/hyperlink" Target="https://podminky.urs.cz/item/CS_URS_2021_02/776111116" TargetMode="External"/><Relationship Id="rId9" Type="http://schemas.openxmlformats.org/officeDocument/2006/relationships/hyperlink" Target="https://podminky.urs.cz/item/CS_URS_2021_02/28411003" TargetMode="External"/><Relationship Id="rId14" Type="http://schemas.openxmlformats.org/officeDocument/2006/relationships/hyperlink" Target="https://podminky.urs.cz/item/CS_URS_2021_02/783118201" TargetMode="Externa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98011002" TargetMode="External"/><Relationship Id="rId13" Type="http://schemas.openxmlformats.org/officeDocument/2006/relationships/hyperlink" Target="https://podminky.urs.cz/item/CS_URS_2021_02/775511800" TargetMode="External"/><Relationship Id="rId18" Type="http://schemas.openxmlformats.org/officeDocument/2006/relationships/hyperlink" Target="https://podminky.urs.cz/item/CS_URS_2021_02/998776102" TargetMode="External"/><Relationship Id="rId3" Type="http://schemas.openxmlformats.org/officeDocument/2006/relationships/hyperlink" Target="https://podminky.urs.cz/item/CS_URS_2021_02/634112126" TargetMode="External"/><Relationship Id="rId21" Type="http://schemas.openxmlformats.org/officeDocument/2006/relationships/hyperlink" Target="https://podminky.urs.cz/item/CS_URS_2021_02/784121001" TargetMode="External"/><Relationship Id="rId7" Type="http://schemas.openxmlformats.org/officeDocument/2006/relationships/hyperlink" Target="https://podminky.urs.cz/item/CS_URS_2021_02/997013631" TargetMode="External"/><Relationship Id="rId12" Type="http://schemas.openxmlformats.org/officeDocument/2006/relationships/hyperlink" Target="https://podminky.urs.cz/item/CS_URS_2021_02/762522811" TargetMode="External"/><Relationship Id="rId17" Type="http://schemas.openxmlformats.org/officeDocument/2006/relationships/hyperlink" Target="https://podminky.urs.cz/item/CS_URS_2021_02/69751060" TargetMode="External"/><Relationship Id="rId25" Type="http://schemas.openxmlformats.org/officeDocument/2006/relationships/drawing" Target="../drawings/drawing19.xml"/><Relationship Id="rId2" Type="http://schemas.openxmlformats.org/officeDocument/2006/relationships/hyperlink" Target="https://podminky.urs.cz/item/CS_URS_2021_02/632481213" TargetMode="External"/><Relationship Id="rId16" Type="http://schemas.openxmlformats.org/officeDocument/2006/relationships/hyperlink" Target="https://podminky.urs.cz/item/CS_URS_2021_02/776211131" TargetMode="External"/><Relationship Id="rId20" Type="http://schemas.openxmlformats.org/officeDocument/2006/relationships/hyperlink" Target="https://podminky.urs.cz/item/CS_URS_2021_02/783117101" TargetMode="External"/><Relationship Id="rId1" Type="http://schemas.openxmlformats.org/officeDocument/2006/relationships/hyperlink" Target="https://podminky.urs.cz/item/CS_URS_2021_02/631311115" TargetMode="External"/><Relationship Id="rId6" Type="http://schemas.openxmlformats.org/officeDocument/2006/relationships/hyperlink" Target="https://podminky.urs.cz/item/CS_URS_2021_02/997013509" TargetMode="External"/><Relationship Id="rId11" Type="http://schemas.openxmlformats.org/officeDocument/2006/relationships/hyperlink" Target="https://podminky.urs.cz/item/CS_URS_2021_02/998713102" TargetMode="External"/><Relationship Id="rId24" Type="http://schemas.openxmlformats.org/officeDocument/2006/relationships/hyperlink" Target="https://podminky.urs.cz/item/CS_URS_2021_02/784211101" TargetMode="External"/><Relationship Id="rId5" Type="http://schemas.openxmlformats.org/officeDocument/2006/relationships/hyperlink" Target="https://podminky.urs.cz/item/CS_URS_2021_02/997013501" TargetMode="External"/><Relationship Id="rId15" Type="http://schemas.openxmlformats.org/officeDocument/2006/relationships/hyperlink" Target="https://podminky.urs.cz/item/CS_URS_2021_02/776201811" TargetMode="External"/><Relationship Id="rId23" Type="http://schemas.openxmlformats.org/officeDocument/2006/relationships/hyperlink" Target="https://podminky.urs.cz/item/CS_URS_2021_02/784181111" TargetMode="External"/><Relationship Id="rId10" Type="http://schemas.openxmlformats.org/officeDocument/2006/relationships/hyperlink" Target="https://podminky.urs.cz/item/CS_URS_2021_02/28372305" TargetMode="External"/><Relationship Id="rId19" Type="http://schemas.openxmlformats.org/officeDocument/2006/relationships/hyperlink" Target="https://podminky.urs.cz/item/CS_URS_2021_02/783101201" TargetMode="External"/><Relationship Id="rId4" Type="http://schemas.openxmlformats.org/officeDocument/2006/relationships/hyperlink" Target="https://podminky.urs.cz/item/CS_URS_2021_02/965082933" TargetMode="External"/><Relationship Id="rId9" Type="http://schemas.openxmlformats.org/officeDocument/2006/relationships/hyperlink" Target="https://podminky.urs.cz/item/CS_URS_2021_02/713121121" TargetMode="External"/><Relationship Id="rId14" Type="http://schemas.openxmlformats.org/officeDocument/2006/relationships/hyperlink" Target="https://podminky.urs.cz/item/CS_URS_2021_02/776141111" TargetMode="External"/><Relationship Id="rId22" Type="http://schemas.openxmlformats.org/officeDocument/2006/relationships/hyperlink" Target="https://podminky.urs.cz/item/CS_URS_2021_02/784121011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59051324" TargetMode="External"/><Relationship Id="rId13" Type="http://schemas.openxmlformats.org/officeDocument/2006/relationships/hyperlink" Target="https://podminky.urs.cz/item/CS_URS_2021_02/28322058" TargetMode="External"/><Relationship Id="rId18" Type="http://schemas.openxmlformats.org/officeDocument/2006/relationships/hyperlink" Target="https://podminky.urs.cz/item/CS_URS_2021_02/712363352" TargetMode="External"/><Relationship Id="rId26" Type="http://schemas.openxmlformats.org/officeDocument/2006/relationships/hyperlink" Target="https://podminky.urs.cz/item/CS_URS_2021_02/60515121" TargetMode="External"/><Relationship Id="rId39" Type="http://schemas.openxmlformats.org/officeDocument/2006/relationships/hyperlink" Target="https://podminky.urs.cz/item/CS_URS_2021_02/764244306" TargetMode="External"/><Relationship Id="rId3" Type="http://schemas.openxmlformats.org/officeDocument/2006/relationships/hyperlink" Target="https://podminky.urs.cz/item/CS_URS_2021_02/941111812" TargetMode="External"/><Relationship Id="rId21" Type="http://schemas.openxmlformats.org/officeDocument/2006/relationships/hyperlink" Target="https://podminky.urs.cz/item/CS_URS_2021_02/712391171" TargetMode="External"/><Relationship Id="rId34" Type="http://schemas.openxmlformats.org/officeDocument/2006/relationships/hyperlink" Target="https://podminky.urs.cz/item/CS_URS_2021_02/764002841" TargetMode="External"/><Relationship Id="rId42" Type="http://schemas.openxmlformats.org/officeDocument/2006/relationships/hyperlink" Target="https://podminky.urs.cz/item/CS_URS_2021_02/764547405" TargetMode="External"/><Relationship Id="rId7" Type="http://schemas.openxmlformats.org/officeDocument/2006/relationships/hyperlink" Target="https://podminky.urs.cz/item/CS_URS_2021_02/712363104" TargetMode="External"/><Relationship Id="rId12" Type="http://schemas.openxmlformats.org/officeDocument/2006/relationships/hyperlink" Target="https://podminky.urs.cz/item/CS_URS_2021_02/712363116" TargetMode="External"/><Relationship Id="rId17" Type="http://schemas.openxmlformats.org/officeDocument/2006/relationships/hyperlink" Target="https://podminky.urs.cz/item/CS_URS_2021_02/712363351" TargetMode="External"/><Relationship Id="rId25" Type="http://schemas.openxmlformats.org/officeDocument/2006/relationships/hyperlink" Target="https://podminky.urs.cz/item/CS_URS_2021_02/762341210" TargetMode="External"/><Relationship Id="rId33" Type="http://schemas.openxmlformats.org/officeDocument/2006/relationships/hyperlink" Target="https://podminky.urs.cz/item/CS_URS_2021_02/764002831" TargetMode="External"/><Relationship Id="rId38" Type="http://schemas.openxmlformats.org/officeDocument/2006/relationships/hyperlink" Target="https://podminky.urs.cz/item/CS_URS_2021_02/764244304" TargetMode="External"/><Relationship Id="rId2" Type="http://schemas.openxmlformats.org/officeDocument/2006/relationships/hyperlink" Target="https://podminky.urs.cz/item/CS_URS_2021_02/941111222" TargetMode="External"/><Relationship Id="rId16" Type="http://schemas.openxmlformats.org/officeDocument/2006/relationships/hyperlink" Target="https://podminky.urs.cz/item/CS_URS_2021_02/28343072" TargetMode="External"/><Relationship Id="rId20" Type="http://schemas.openxmlformats.org/officeDocument/2006/relationships/hyperlink" Target="https://podminky.urs.cz/item/CS_URS_2021_02/712363357" TargetMode="External"/><Relationship Id="rId29" Type="http://schemas.openxmlformats.org/officeDocument/2006/relationships/hyperlink" Target="https://podminky.urs.cz/item/CS_URS_2021_02/764001801" TargetMode="External"/><Relationship Id="rId41" Type="http://schemas.openxmlformats.org/officeDocument/2006/relationships/hyperlink" Target="https://podminky.urs.cz/item/CS_URS_2021_02/764501113" TargetMode="External"/><Relationship Id="rId1" Type="http://schemas.openxmlformats.org/officeDocument/2006/relationships/hyperlink" Target="https://podminky.urs.cz/item/CS_URS_2021_02/941111112" TargetMode="External"/><Relationship Id="rId6" Type="http://schemas.openxmlformats.org/officeDocument/2006/relationships/hyperlink" Target="https://podminky.urs.cz/item/CS_URS_2021_02/712363005" TargetMode="External"/><Relationship Id="rId11" Type="http://schemas.openxmlformats.org/officeDocument/2006/relationships/hyperlink" Target="https://podminky.urs.cz/item/CS_URS_2021_02/28322006" TargetMode="External"/><Relationship Id="rId24" Type="http://schemas.openxmlformats.org/officeDocument/2006/relationships/hyperlink" Target="https://podminky.urs.cz/item/CS_URS_2021_02/762083122" TargetMode="External"/><Relationship Id="rId32" Type="http://schemas.openxmlformats.org/officeDocument/2006/relationships/hyperlink" Target="https://podminky.urs.cz/item/CS_URS_2021_02/764002801" TargetMode="External"/><Relationship Id="rId37" Type="http://schemas.openxmlformats.org/officeDocument/2006/relationships/hyperlink" Target="https://podminky.urs.cz/item/CS_URS_2021_02/764242304" TargetMode="External"/><Relationship Id="rId40" Type="http://schemas.openxmlformats.org/officeDocument/2006/relationships/hyperlink" Target="https://podminky.urs.cz/item/CS_URS_2021_02/764244307" TargetMode="External"/><Relationship Id="rId5" Type="http://schemas.openxmlformats.org/officeDocument/2006/relationships/hyperlink" Target="https://podminky.urs.cz/item/CS_URS_2021_02/712363003" TargetMode="External"/><Relationship Id="rId15" Type="http://schemas.openxmlformats.org/officeDocument/2006/relationships/hyperlink" Target="https://podminky.urs.cz/item/CS_URS_2021_02/28343070" TargetMode="External"/><Relationship Id="rId23" Type="http://schemas.openxmlformats.org/officeDocument/2006/relationships/hyperlink" Target="https://podminky.urs.cz/item/CS_URS_2021_02/998712203" TargetMode="External"/><Relationship Id="rId28" Type="http://schemas.openxmlformats.org/officeDocument/2006/relationships/hyperlink" Target="https://podminky.urs.cz/item/CS_URS_2021_02/998762203" TargetMode="External"/><Relationship Id="rId36" Type="http://schemas.openxmlformats.org/officeDocument/2006/relationships/hyperlink" Target="https://podminky.urs.cz/item/CS_URS_2021_02/764041323" TargetMode="External"/><Relationship Id="rId10" Type="http://schemas.openxmlformats.org/officeDocument/2006/relationships/hyperlink" Target="https://podminky.urs.cz/item/CS_URS_2021_02/28322008" TargetMode="External"/><Relationship Id="rId19" Type="http://schemas.openxmlformats.org/officeDocument/2006/relationships/hyperlink" Target="https://podminky.urs.cz/item/CS_URS_2021_02/712363353" TargetMode="External"/><Relationship Id="rId31" Type="http://schemas.openxmlformats.org/officeDocument/2006/relationships/hyperlink" Target="https://podminky.urs.cz/item/CS_URS_2021_02/764001821" TargetMode="External"/><Relationship Id="rId44" Type="http://schemas.openxmlformats.org/officeDocument/2006/relationships/drawing" Target="../drawings/drawing2.xml"/><Relationship Id="rId4" Type="http://schemas.openxmlformats.org/officeDocument/2006/relationships/hyperlink" Target="https://podminky.urs.cz/item/CS_URS_2021_01/712300831" TargetMode="External"/><Relationship Id="rId9" Type="http://schemas.openxmlformats.org/officeDocument/2006/relationships/hyperlink" Target="https://podminky.urs.cz/item/CS_URS_2021_02/28322012" TargetMode="External"/><Relationship Id="rId14" Type="http://schemas.openxmlformats.org/officeDocument/2006/relationships/hyperlink" Target="https://podminky.urs.cz/item/CS_URS_2021_02/712363122" TargetMode="External"/><Relationship Id="rId22" Type="http://schemas.openxmlformats.org/officeDocument/2006/relationships/hyperlink" Target="https://podminky.urs.cz/item/CS_URS_2021_02/69311081" TargetMode="External"/><Relationship Id="rId27" Type="http://schemas.openxmlformats.org/officeDocument/2006/relationships/hyperlink" Target="https://podminky.urs.cz/item/CS_URS_2021_02/762341811" TargetMode="External"/><Relationship Id="rId30" Type="http://schemas.openxmlformats.org/officeDocument/2006/relationships/hyperlink" Target="https://podminky.urs.cz/item/CS_URS_2021_02/764001811" TargetMode="External"/><Relationship Id="rId35" Type="http://schemas.openxmlformats.org/officeDocument/2006/relationships/hyperlink" Target="https://podminky.urs.cz/item/CS_URS_2021_02/764004803" TargetMode="External"/><Relationship Id="rId43" Type="http://schemas.openxmlformats.org/officeDocument/2006/relationships/hyperlink" Target="https://podminky.urs.cz/item/CS_URS_2021_02/998764203" TargetMode="External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776141111" TargetMode="External"/><Relationship Id="rId13" Type="http://schemas.openxmlformats.org/officeDocument/2006/relationships/hyperlink" Target="https://podminky.urs.cz/item/CS_URS_2021_02/783106801" TargetMode="External"/><Relationship Id="rId18" Type="http://schemas.openxmlformats.org/officeDocument/2006/relationships/hyperlink" Target="https://podminky.urs.cz/item/CS_URS_2021_02/783617101" TargetMode="External"/><Relationship Id="rId3" Type="http://schemas.openxmlformats.org/officeDocument/2006/relationships/hyperlink" Target="https://podminky.urs.cz/item/CS_URS_2021_02/997013631" TargetMode="External"/><Relationship Id="rId21" Type="http://schemas.openxmlformats.org/officeDocument/2006/relationships/hyperlink" Target="https://podminky.urs.cz/item/CS_URS_2021_02/784181111" TargetMode="External"/><Relationship Id="rId7" Type="http://schemas.openxmlformats.org/officeDocument/2006/relationships/hyperlink" Target="https://podminky.urs.cz/item/CS_URS_2021_02/998776102" TargetMode="External"/><Relationship Id="rId12" Type="http://schemas.openxmlformats.org/officeDocument/2006/relationships/hyperlink" Target="https://podminky.urs.cz/item/CS_URS_2021_02/783101203" TargetMode="External"/><Relationship Id="rId17" Type="http://schemas.openxmlformats.org/officeDocument/2006/relationships/hyperlink" Target="https://podminky.urs.cz/item/CS_URS_2021_02/783614101" TargetMode="External"/><Relationship Id="rId2" Type="http://schemas.openxmlformats.org/officeDocument/2006/relationships/hyperlink" Target="https://podminky.urs.cz/item/CS_URS_2021_02/997013509" TargetMode="External"/><Relationship Id="rId16" Type="http://schemas.openxmlformats.org/officeDocument/2006/relationships/hyperlink" Target="https://podminky.urs.cz/item/CS_URS_2021_02/783601307" TargetMode="External"/><Relationship Id="rId20" Type="http://schemas.openxmlformats.org/officeDocument/2006/relationships/hyperlink" Target="https://podminky.urs.cz/item/CS_URS_2021_02/784121011" TargetMode="External"/><Relationship Id="rId1" Type="http://schemas.openxmlformats.org/officeDocument/2006/relationships/hyperlink" Target="https://podminky.urs.cz/item/CS_URS_2021_02/997013501" TargetMode="External"/><Relationship Id="rId6" Type="http://schemas.openxmlformats.org/officeDocument/2006/relationships/hyperlink" Target="https://podminky.urs.cz/item/CS_URS_2021_02/776211131" TargetMode="External"/><Relationship Id="rId11" Type="http://schemas.openxmlformats.org/officeDocument/2006/relationships/hyperlink" Target="https://podminky.urs.cz/item/CS_URS_2021_02/69751220" TargetMode="External"/><Relationship Id="rId5" Type="http://schemas.openxmlformats.org/officeDocument/2006/relationships/hyperlink" Target="https://podminky.urs.cz/item/CS_URS_2021_02/776201811" TargetMode="External"/><Relationship Id="rId15" Type="http://schemas.openxmlformats.org/officeDocument/2006/relationships/hyperlink" Target="https://podminky.urs.cz/item/CS_URS_2021_02/783118201" TargetMode="External"/><Relationship Id="rId23" Type="http://schemas.openxmlformats.org/officeDocument/2006/relationships/drawing" Target="../drawings/drawing20.xml"/><Relationship Id="rId10" Type="http://schemas.openxmlformats.org/officeDocument/2006/relationships/hyperlink" Target="https://podminky.urs.cz/item/CS_URS_2021_02/69751200" TargetMode="External"/><Relationship Id="rId19" Type="http://schemas.openxmlformats.org/officeDocument/2006/relationships/hyperlink" Target="https://podminky.urs.cz/item/CS_URS_2021_02/784121001" TargetMode="External"/><Relationship Id="rId4" Type="http://schemas.openxmlformats.org/officeDocument/2006/relationships/hyperlink" Target="https://podminky.urs.cz/item/CS_URS_2021_02/776111116" TargetMode="External"/><Relationship Id="rId9" Type="http://schemas.openxmlformats.org/officeDocument/2006/relationships/hyperlink" Target="https://podminky.urs.cz/item/CS_URS_2021_02/69751012" TargetMode="External"/><Relationship Id="rId14" Type="http://schemas.openxmlformats.org/officeDocument/2006/relationships/hyperlink" Target="https://podminky.urs.cz/item/CS_URS_2021_02/783114101" TargetMode="External"/><Relationship Id="rId22" Type="http://schemas.openxmlformats.org/officeDocument/2006/relationships/hyperlink" Target="https://podminky.urs.cz/item/CS_URS_2021_02/784211101" TargetMode="External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776421111" TargetMode="External"/><Relationship Id="rId13" Type="http://schemas.openxmlformats.org/officeDocument/2006/relationships/hyperlink" Target="https://podminky.urs.cz/item/CS_URS_2021_02/783114101" TargetMode="External"/><Relationship Id="rId18" Type="http://schemas.openxmlformats.org/officeDocument/2006/relationships/hyperlink" Target="https://podminky.urs.cz/item/CS_URS_2021_02/784121001" TargetMode="External"/><Relationship Id="rId3" Type="http://schemas.openxmlformats.org/officeDocument/2006/relationships/hyperlink" Target="https://podminky.urs.cz/item/CS_URS_2021_02/997013631" TargetMode="External"/><Relationship Id="rId21" Type="http://schemas.openxmlformats.org/officeDocument/2006/relationships/hyperlink" Target="https://podminky.urs.cz/item/CS_URS_2021_02/784181111" TargetMode="External"/><Relationship Id="rId7" Type="http://schemas.openxmlformats.org/officeDocument/2006/relationships/hyperlink" Target="https://podminky.urs.cz/item/CS_URS_2021_02/69751012" TargetMode="External"/><Relationship Id="rId12" Type="http://schemas.openxmlformats.org/officeDocument/2006/relationships/hyperlink" Target="https://podminky.urs.cz/item/CS_URS_2021_02/783106801" TargetMode="External"/><Relationship Id="rId17" Type="http://schemas.openxmlformats.org/officeDocument/2006/relationships/hyperlink" Target="https://podminky.urs.cz/item/CS_URS_2021_02/783617101" TargetMode="External"/><Relationship Id="rId2" Type="http://schemas.openxmlformats.org/officeDocument/2006/relationships/hyperlink" Target="https://podminky.urs.cz/item/CS_URS_2021_02/997013509" TargetMode="External"/><Relationship Id="rId16" Type="http://schemas.openxmlformats.org/officeDocument/2006/relationships/hyperlink" Target="https://podminky.urs.cz/item/CS_URS_2021_02/783614101" TargetMode="External"/><Relationship Id="rId20" Type="http://schemas.openxmlformats.org/officeDocument/2006/relationships/hyperlink" Target="https://podminky.urs.cz/item/CS_URS_2021_02/784161221" TargetMode="External"/><Relationship Id="rId1" Type="http://schemas.openxmlformats.org/officeDocument/2006/relationships/hyperlink" Target="https://podminky.urs.cz/item/CS_URS_2021_02/997013501" TargetMode="External"/><Relationship Id="rId6" Type="http://schemas.openxmlformats.org/officeDocument/2006/relationships/hyperlink" Target="https://podminky.urs.cz/item/CS_URS_2021_02/776211111" TargetMode="External"/><Relationship Id="rId11" Type="http://schemas.openxmlformats.org/officeDocument/2006/relationships/hyperlink" Target="https://podminky.urs.cz/item/CS_URS_2021_02/783101203" TargetMode="External"/><Relationship Id="rId5" Type="http://schemas.openxmlformats.org/officeDocument/2006/relationships/hyperlink" Target="https://podminky.urs.cz/item/CS_URS_2021_02/776201811" TargetMode="External"/><Relationship Id="rId15" Type="http://schemas.openxmlformats.org/officeDocument/2006/relationships/hyperlink" Target="https://podminky.urs.cz/item/CS_URS_2021_02/783601307" TargetMode="External"/><Relationship Id="rId23" Type="http://schemas.openxmlformats.org/officeDocument/2006/relationships/drawing" Target="../drawings/drawing21.xml"/><Relationship Id="rId10" Type="http://schemas.openxmlformats.org/officeDocument/2006/relationships/hyperlink" Target="https://podminky.urs.cz/item/CS_URS_2021_02/998776102" TargetMode="External"/><Relationship Id="rId19" Type="http://schemas.openxmlformats.org/officeDocument/2006/relationships/hyperlink" Target="https://podminky.urs.cz/item/CS_URS_2021_02/784121011" TargetMode="External"/><Relationship Id="rId4" Type="http://schemas.openxmlformats.org/officeDocument/2006/relationships/hyperlink" Target="https://podminky.urs.cz/item/CS_URS_2021_02/776111116" TargetMode="External"/><Relationship Id="rId9" Type="http://schemas.openxmlformats.org/officeDocument/2006/relationships/hyperlink" Target="https://podminky.urs.cz/item/CS_URS_2021_02/69751200" TargetMode="External"/><Relationship Id="rId14" Type="http://schemas.openxmlformats.org/officeDocument/2006/relationships/hyperlink" Target="https://podminky.urs.cz/item/CS_URS_2021_02/783118201" TargetMode="External"/><Relationship Id="rId22" Type="http://schemas.openxmlformats.org/officeDocument/2006/relationships/hyperlink" Target="https://podminky.urs.cz/item/CS_URS_2021_02/784211101" TargetMode="External"/></Relationships>
</file>

<file path=xl/worksheets/_rels/sheet2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776421111" TargetMode="External"/><Relationship Id="rId13" Type="http://schemas.openxmlformats.org/officeDocument/2006/relationships/hyperlink" Target="https://podminky.urs.cz/item/CS_URS_2021_02/783114101" TargetMode="External"/><Relationship Id="rId18" Type="http://schemas.openxmlformats.org/officeDocument/2006/relationships/hyperlink" Target="https://podminky.urs.cz/item/CS_URS_2021_02/784121001" TargetMode="External"/><Relationship Id="rId3" Type="http://schemas.openxmlformats.org/officeDocument/2006/relationships/hyperlink" Target="https://podminky.urs.cz/item/CS_URS_2021_02/997013631" TargetMode="External"/><Relationship Id="rId21" Type="http://schemas.openxmlformats.org/officeDocument/2006/relationships/hyperlink" Target="https://podminky.urs.cz/item/CS_URS_2021_02/784181111" TargetMode="External"/><Relationship Id="rId7" Type="http://schemas.openxmlformats.org/officeDocument/2006/relationships/hyperlink" Target="https://podminky.urs.cz/item/CS_URS_2021_02/28412285" TargetMode="External"/><Relationship Id="rId12" Type="http://schemas.openxmlformats.org/officeDocument/2006/relationships/hyperlink" Target="https://podminky.urs.cz/item/CS_URS_2021_02/783106801" TargetMode="External"/><Relationship Id="rId17" Type="http://schemas.openxmlformats.org/officeDocument/2006/relationships/hyperlink" Target="https://podminky.urs.cz/item/CS_URS_2021_02/783617101" TargetMode="External"/><Relationship Id="rId2" Type="http://schemas.openxmlformats.org/officeDocument/2006/relationships/hyperlink" Target="https://podminky.urs.cz/item/CS_URS_2021_02/997013509" TargetMode="External"/><Relationship Id="rId16" Type="http://schemas.openxmlformats.org/officeDocument/2006/relationships/hyperlink" Target="https://podminky.urs.cz/item/CS_URS_2021_02/783614101" TargetMode="External"/><Relationship Id="rId20" Type="http://schemas.openxmlformats.org/officeDocument/2006/relationships/hyperlink" Target="https://podminky.urs.cz/item/CS_URS_2021_02/784161221" TargetMode="External"/><Relationship Id="rId1" Type="http://schemas.openxmlformats.org/officeDocument/2006/relationships/hyperlink" Target="https://podminky.urs.cz/item/CS_URS_2021_02/997013501" TargetMode="External"/><Relationship Id="rId6" Type="http://schemas.openxmlformats.org/officeDocument/2006/relationships/hyperlink" Target="https://podminky.urs.cz/item/CS_URS_2021_02/776221111" TargetMode="External"/><Relationship Id="rId11" Type="http://schemas.openxmlformats.org/officeDocument/2006/relationships/hyperlink" Target="https://podminky.urs.cz/item/CS_URS_2021_02/783101203" TargetMode="External"/><Relationship Id="rId5" Type="http://schemas.openxmlformats.org/officeDocument/2006/relationships/hyperlink" Target="https://podminky.urs.cz/item/CS_URS_2021_02/776201811" TargetMode="External"/><Relationship Id="rId15" Type="http://schemas.openxmlformats.org/officeDocument/2006/relationships/hyperlink" Target="https://podminky.urs.cz/item/CS_URS_2021_02/783601307" TargetMode="External"/><Relationship Id="rId23" Type="http://schemas.openxmlformats.org/officeDocument/2006/relationships/drawing" Target="../drawings/drawing22.xml"/><Relationship Id="rId10" Type="http://schemas.openxmlformats.org/officeDocument/2006/relationships/hyperlink" Target="https://podminky.urs.cz/item/CS_URS_2021_02/998776102" TargetMode="External"/><Relationship Id="rId19" Type="http://schemas.openxmlformats.org/officeDocument/2006/relationships/hyperlink" Target="https://podminky.urs.cz/item/CS_URS_2021_02/784121011" TargetMode="External"/><Relationship Id="rId4" Type="http://schemas.openxmlformats.org/officeDocument/2006/relationships/hyperlink" Target="https://podminky.urs.cz/item/CS_URS_2021_02/776111116" TargetMode="External"/><Relationship Id="rId9" Type="http://schemas.openxmlformats.org/officeDocument/2006/relationships/hyperlink" Target="https://podminky.urs.cz/item/CS_URS_2021_02/28411003" TargetMode="External"/><Relationship Id="rId14" Type="http://schemas.openxmlformats.org/officeDocument/2006/relationships/hyperlink" Target="https://podminky.urs.cz/item/CS_URS_2021_02/783118201" TargetMode="External"/><Relationship Id="rId22" Type="http://schemas.openxmlformats.org/officeDocument/2006/relationships/hyperlink" Target="https://podminky.urs.cz/item/CS_URS_2021_02/784211101" TargetMode="External"/></Relationships>
</file>

<file path=xl/worksheets/_rels/sheet2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98725102" TargetMode="External"/><Relationship Id="rId13" Type="http://schemas.openxmlformats.org/officeDocument/2006/relationships/hyperlink" Target="https://podminky.urs.cz/item/CS_URS_2021_02/776111116" TargetMode="External"/><Relationship Id="rId18" Type="http://schemas.openxmlformats.org/officeDocument/2006/relationships/hyperlink" Target="https://podminky.urs.cz/item/CS_URS_2021_02/28411003" TargetMode="External"/><Relationship Id="rId26" Type="http://schemas.openxmlformats.org/officeDocument/2006/relationships/hyperlink" Target="https://podminky.urs.cz/item/CS_URS_2021_02/783114101" TargetMode="External"/><Relationship Id="rId3" Type="http://schemas.openxmlformats.org/officeDocument/2006/relationships/hyperlink" Target="https://podminky.urs.cz/item/CS_URS_2021_02/997013631" TargetMode="External"/><Relationship Id="rId21" Type="http://schemas.openxmlformats.org/officeDocument/2006/relationships/hyperlink" Target="https://podminky.urs.cz/item/CS_URS_2021_02/781474112" TargetMode="External"/><Relationship Id="rId34" Type="http://schemas.openxmlformats.org/officeDocument/2006/relationships/hyperlink" Target="https://podminky.urs.cz/item/CS_URS_2021_02/784131017" TargetMode="External"/><Relationship Id="rId7" Type="http://schemas.openxmlformats.org/officeDocument/2006/relationships/hyperlink" Target="https://podminky.urs.cz/item/CS_URS_2021_02/725822613" TargetMode="External"/><Relationship Id="rId12" Type="http://schemas.openxmlformats.org/officeDocument/2006/relationships/hyperlink" Target="https://podminky.urs.cz/item/CS_URS_2021_02/998766102" TargetMode="External"/><Relationship Id="rId17" Type="http://schemas.openxmlformats.org/officeDocument/2006/relationships/hyperlink" Target="https://podminky.urs.cz/item/CS_URS_2021_02/776411111" TargetMode="External"/><Relationship Id="rId25" Type="http://schemas.openxmlformats.org/officeDocument/2006/relationships/hyperlink" Target="https://podminky.urs.cz/item/CS_URS_2021_02/783106801" TargetMode="External"/><Relationship Id="rId33" Type="http://schemas.openxmlformats.org/officeDocument/2006/relationships/hyperlink" Target="https://podminky.urs.cz/item/CS_URS_2021_02/784121011" TargetMode="External"/><Relationship Id="rId38" Type="http://schemas.openxmlformats.org/officeDocument/2006/relationships/drawing" Target="../drawings/drawing23.xml"/><Relationship Id="rId2" Type="http://schemas.openxmlformats.org/officeDocument/2006/relationships/hyperlink" Target="https://podminky.urs.cz/item/CS_URS_2021_02/997013509" TargetMode="External"/><Relationship Id="rId16" Type="http://schemas.openxmlformats.org/officeDocument/2006/relationships/hyperlink" Target="https://podminky.urs.cz/item/CS_URS_2021_02/28412285" TargetMode="External"/><Relationship Id="rId20" Type="http://schemas.openxmlformats.org/officeDocument/2006/relationships/hyperlink" Target="https://podminky.urs.cz/item/CS_URS_2021_02/781121015" TargetMode="External"/><Relationship Id="rId29" Type="http://schemas.openxmlformats.org/officeDocument/2006/relationships/hyperlink" Target="https://podminky.urs.cz/item/CS_URS_2021_02/783614111" TargetMode="External"/><Relationship Id="rId1" Type="http://schemas.openxmlformats.org/officeDocument/2006/relationships/hyperlink" Target="https://podminky.urs.cz/item/CS_URS_2021_02/997013501" TargetMode="External"/><Relationship Id="rId6" Type="http://schemas.openxmlformats.org/officeDocument/2006/relationships/hyperlink" Target="https://podminky.urs.cz/item/CS_URS_2021_02/725820801" TargetMode="External"/><Relationship Id="rId11" Type="http://schemas.openxmlformats.org/officeDocument/2006/relationships/hyperlink" Target="https://podminky.urs.cz/item/CS_URS_2021_02/61187221" TargetMode="External"/><Relationship Id="rId24" Type="http://schemas.openxmlformats.org/officeDocument/2006/relationships/hyperlink" Target="https://podminky.urs.cz/item/CS_URS_2021_02/783101203" TargetMode="External"/><Relationship Id="rId32" Type="http://schemas.openxmlformats.org/officeDocument/2006/relationships/hyperlink" Target="https://podminky.urs.cz/item/CS_URS_2021_02/784121001" TargetMode="External"/><Relationship Id="rId37" Type="http://schemas.openxmlformats.org/officeDocument/2006/relationships/hyperlink" Target="https://podminky.urs.cz/item/CS_URS_2021_02/784211101" TargetMode="External"/><Relationship Id="rId5" Type="http://schemas.openxmlformats.org/officeDocument/2006/relationships/hyperlink" Target="https://podminky.urs.cz/item/CS_URS_2021_02/725211603" TargetMode="External"/><Relationship Id="rId15" Type="http://schemas.openxmlformats.org/officeDocument/2006/relationships/hyperlink" Target="https://podminky.urs.cz/item/CS_URS_2021_02/776221111" TargetMode="External"/><Relationship Id="rId23" Type="http://schemas.openxmlformats.org/officeDocument/2006/relationships/hyperlink" Target="https://podminky.urs.cz/item/CS_URS_2021_02/998781102" TargetMode="External"/><Relationship Id="rId28" Type="http://schemas.openxmlformats.org/officeDocument/2006/relationships/hyperlink" Target="https://podminky.urs.cz/item/CS_URS_2021_02/783601327" TargetMode="External"/><Relationship Id="rId36" Type="http://schemas.openxmlformats.org/officeDocument/2006/relationships/hyperlink" Target="https://podminky.urs.cz/item/CS_URS_2021_02/784181111" TargetMode="External"/><Relationship Id="rId10" Type="http://schemas.openxmlformats.org/officeDocument/2006/relationships/hyperlink" Target="https://podminky.urs.cz/item/CS_URS_2021_02/766695213" TargetMode="External"/><Relationship Id="rId19" Type="http://schemas.openxmlformats.org/officeDocument/2006/relationships/hyperlink" Target="https://podminky.urs.cz/item/CS_URS_2021_02/998776102" TargetMode="External"/><Relationship Id="rId31" Type="http://schemas.openxmlformats.org/officeDocument/2006/relationships/hyperlink" Target="https://podminky.urs.cz/item/CS_URS_2021_02/783806811" TargetMode="External"/><Relationship Id="rId4" Type="http://schemas.openxmlformats.org/officeDocument/2006/relationships/hyperlink" Target="https://podminky.urs.cz/item/CS_URS_2021_02/725210821" TargetMode="External"/><Relationship Id="rId9" Type="http://schemas.openxmlformats.org/officeDocument/2006/relationships/hyperlink" Target="https://podminky.urs.cz/item/CS_URS_2021_02/766662811" TargetMode="External"/><Relationship Id="rId14" Type="http://schemas.openxmlformats.org/officeDocument/2006/relationships/hyperlink" Target="https://podminky.urs.cz/item/CS_URS_2021_02/776201811" TargetMode="External"/><Relationship Id="rId22" Type="http://schemas.openxmlformats.org/officeDocument/2006/relationships/hyperlink" Target="https://podminky.urs.cz/item/CS_URS_2021_02/59761026" TargetMode="External"/><Relationship Id="rId27" Type="http://schemas.openxmlformats.org/officeDocument/2006/relationships/hyperlink" Target="https://podminky.urs.cz/item/CS_URS_2021_02/783118211" TargetMode="External"/><Relationship Id="rId30" Type="http://schemas.openxmlformats.org/officeDocument/2006/relationships/hyperlink" Target="https://podminky.urs.cz/item/CS_URS_2021_02/783617101" TargetMode="External"/><Relationship Id="rId35" Type="http://schemas.openxmlformats.org/officeDocument/2006/relationships/hyperlink" Target="https://podminky.urs.cz/item/CS_URS_2021_02/784161221" TargetMode="External"/></Relationships>
</file>

<file path=xl/worksheets/_rels/sheet2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98725102" TargetMode="External"/><Relationship Id="rId13" Type="http://schemas.openxmlformats.org/officeDocument/2006/relationships/hyperlink" Target="https://podminky.urs.cz/item/CS_URS_2021_02/776111116" TargetMode="External"/><Relationship Id="rId18" Type="http://schemas.openxmlformats.org/officeDocument/2006/relationships/hyperlink" Target="https://podminky.urs.cz/item/CS_URS_2021_02/28411003" TargetMode="External"/><Relationship Id="rId26" Type="http://schemas.openxmlformats.org/officeDocument/2006/relationships/hyperlink" Target="https://podminky.urs.cz/item/CS_URS_2021_02/783101201" TargetMode="External"/><Relationship Id="rId3" Type="http://schemas.openxmlformats.org/officeDocument/2006/relationships/hyperlink" Target="https://podminky.urs.cz/item/CS_URS_2021_02/997013631" TargetMode="External"/><Relationship Id="rId21" Type="http://schemas.openxmlformats.org/officeDocument/2006/relationships/hyperlink" Target="https://podminky.urs.cz/item/CS_URS_2021_02/781151031" TargetMode="External"/><Relationship Id="rId34" Type="http://schemas.openxmlformats.org/officeDocument/2006/relationships/hyperlink" Target="https://podminky.urs.cz/item/CS_URS_2021_02/784131017" TargetMode="External"/><Relationship Id="rId7" Type="http://schemas.openxmlformats.org/officeDocument/2006/relationships/hyperlink" Target="https://podminky.urs.cz/item/CS_URS_2021_02/725822613" TargetMode="External"/><Relationship Id="rId12" Type="http://schemas.openxmlformats.org/officeDocument/2006/relationships/hyperlink" Target="https://podminky.urs.cz/item/CS_URS_2021_02/998766102" TargetMode="External"/><Relationship Id="rId17" Type="http://schemas.openxmlformats.org/officeDocument/2006/relationships/hyperlink" Target="https://podminky.urs.cz/item/CS_URS_2021_02/776411111" TargetMode="External"/><Relationship Id="rId25" Type="http://schemas.openxmlformats.org/officeDocument/2006/relationships/hyperlink" Target="https://podminky.urs.cz/item/CS_URS_2021_02/998781102" TargetMode="External"/><Relationship Id="rId33" Type="http://schemas.openxmlformats.org/officeDocument/2006/relationships/hyperlink" Target="https://podminky.urs.cz/item/CS_URS_2021_02/784121011" TargetMode="External"/><Relationship Id="rId2" Type="http://schemas.openxmlformats.org/officeDocument/2006/relationships/hyperlink" Target="https://podminky.urs.cz/item/CS_URS_2021_02/997013509" TargetMode="External"/><Relationship Id="rId16" Type="http://schemas.openxmlformats.org/officeDocument/2006/relationships/hyperlink" Target="https://podminky.urs.cz/item/CS_URS_2021_02/28412285" TargetMode="External"/><Relationship Id="rId20" Type="http://schemas.openxmlformats.org/officeDocument/2006/relationships/hyperlink" Target="https://podminky.urs.cz/item/CS_URS_2021_02/781121011" TargetMode="External"/><Relationship Id="rId29" Type="http://schemas.openxmlformats.org/officeDocument/2006/relationships/hyperlink" Target="https://podminky.urs.cz/item/CS_URS_2021_02/783601327" TargetMode="External"/><Relationship Id="rId1" Type="http://schemas.openxmlformats.org/officeDocument/2006/relationships/hyperlink" Target="https://podminky.urs.cz/item/CS_URS_2021_02/997013501" TargetMode="External"/><Relationship Id="rId6" Type="http://schemas.openxmlformats.org/officeDocument/2006/relationships/hyperlink" Target="https://podminky.urs.cz/item/CS_URS_2021_02/725820801" TargetMode="External"/><Relationship Id="rId11" Type="http://schemas.openxmlformats.org/officeDocument/2006/relationships/hyperlink" Target="https://podminky.urs.cz/item/CS_URS_2021_02/61187221" TargetMode="External"/><Relationship Id="rId24" Type="http://schemas.openxmlformats.org/officeDocument/2006/relationships/hyperlink" Target="https://podminky.urs.cz/item/CS_URS_2021_02/59761026" TargetMode="External"/><Relationship Id="rId32" Type="http://schemas.openxmlformats.org/officeDocument/2006/relationships/hyperlink" Target="https://podminky.urs.cz/item/CS_URS_2021_02/784121001" TargetMode="External"/><Relationship Id="rId37" Type="http://schemas.openxmlformats.org/officeDocument/2006/relationships/drawing" Target="../drawings/drawing24.xml"/><Relationship Id="rId5" Type="http://schemas.openxmlformats.org/officeDocument/2006/relationships/hyperlink" Target="https://podminky.urs.cz/item/CS_URS_2021_02/725211603" TargetMode="External"/><Relationship Id="rId15" Type="http://schemas.openxmlformats.org/officeDocument/2006/relationships/hyperlink" Target="https://podminky.urs.cz/item/CS_URS_2021_02/776221111" TargetMode="External"/><Relationship Id="rId23" Type="http://schemas.openxmlformats.org/officeDocument/2006/relationships/hyperlink" Target="https://podminky.urs.cz/item/CS_URS_2021_02/781474112" TargetMode="External"/><Relationship Id="rId28" Type="http://schemas.openxmlformats.org/officeDocument/2006/relationships/hyperlink" Target="https://podminky.urs.cz/item/CS_URS_2021_02/783118211" TargetMode="External"/><Relationship Id="rId36" Type="http://schemas.openxmlformats.org/officeDocument/2006/relationships/hyperlink" Target="https://podminky.urs.cz/item/CS_URS_2021_02/784211001" TargetMode="External"/><Relationship Id="rId10" Type="http://schemas.openxmlformats.org/officeDocument/2006/relationships/hyperlink" Target="https://podminky.urs.cz/item/CS_URS_2021_02/766695213" TargetMode="External"/><Relationship Id="rId19" Type="http://schemas.openxmlformats.org/officeDocument/2006/relationships/hyperlink" Target="https://podminky.urs.cz/item/CS_URS_2021_02/998776102" TargetMode="External"/><Relationship Id="rId31" Type="http://schemas.openxmlformats.org/officeDocument/2006/relationships/hyperlink" Target="https://podminky.urs.cz/item/CS_URS_2021_02/783617101" TargetMode="External"/><Relationship Id="rId4" Type="http://schemas.openxmlformats.org/officeDocument/2006/relationships/hyperlink" Target="https://podminky.urs.cz/item/CS_URS_2021_02/725210821" TargetMode="External"/><Relationship Id="rId9" Type="http://schemas.openxmlformats.org/officeDocument/2006/relationships/hyperlink" Target="https://podminky.urs.cz/item/CS_URS_2021_02/766662811" TargetMode="External"/><Relationship Id="rId14" Type="http://schemas.openxmlformats.org/officeDocument/2006/relationships/hyperlink" Target="https://podminky.urs.cz/item/CS_URS_2021_02/776201811" TargetMode="External"/><Relationship Id="rId22" Type="http://schemas.openxmlformats.org/officeDocument/2006/relationships/hyperlink" Target="https://podminky.urs.cz/item/CS_URS_2021_02/781473810" TargetMode="External"/><Relationship Id="rId27" Type="http://schemas.openxmlformats.org/officeDocument/2006/relationships/hyperlink" Target="https://podminky.urs.cz/item/CS_URS_2021_02/783114101" TargetMode="External"/><Relationship Id="rId30" Type="http://schemas.openxmlformats.org/officeDocument/2006/relationships/hyperlink" Target="https://podminky.urs.cz/item/CS_URS_2021_02/783614111" TargetMode="External"/><Relationship Id="rId35" Type="http://schemas.openxmlformats.org/officeDocument/2006/relationships/hyperlink" Target="https://podminky.urs.cz/item/CS_URS_2021_02/784181111" TargetMode="External"/></Relationships>
</file>

<file path=xl/worksheets/_rels/sheet2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776421111" TargetMode="External"/><Relationship Id="rId13" Type="http://schemas.openxmlformats.org/officeDocument/2006/relationships/hyperlink" Target="https://podminky.urs.cz/item/CS_URS_2021_02/784161221" TargetMode="External"/><Relationship Id="rId3" Type="http://schemas.openxmlformats.org/officeDocument/2006/relationships/hyperlink" Target="https://podminky.urs.cz/item/CS_URS_2021_02/997013631" TargetMode="External"/><Relationship Id="rId7" Type="http://schemas.openxmlformats.org/officeDocument/2006/relationships/hyperlink" Target="https://podminky.urs.cz/item/CS_URS_2021_02/28412285" TargetMode="External"/><Relationship Id="rId12" Type="http://schemas.openxmlformats.org/officeDocument/2006/relationships/hyperlink" Target="https://podminky.urs.cz/item/CS_URS_2021_02/784121011" TargetMode="External"/><Relationship Id="rId2" Type="http://schemas.openxmlformats.org/officeDocument/2006/relationships/hyperlink" Target="https://podminky.urs.cz/item/CS_URS_2021_02/997013509" TargetMode="External"/><Relationship Id="rId16" Type="http://schemas.openxmlformats.org/officeDocument/2006/relationships/drawing" Target="../drawings/drawing25.xml"/><Relationship Id="rId1" Type="http://schemas.openxmlformats.org/officeDocument/2006/relationships/hyperlink" Target="https://podminky.urs.cz/item/CS_URS_2021_02/997013501" TargetMode="External"/><Relationship Id="rId6" Type="http://schemas.openxmlformats.org/officeDocument/2006/relationships/hyperlink" Target="https://podminky.urs.cz/item/CS_URS_2021_02/776221111" TargetMode="External"/><Relationship Id="rId11" Type="http://schemas.openxmlformats.org/officeDocument/2006/relationships/hyperlink" Target="https://podminky.urs.cz/item/CS_URS_2021_02/784121001" TargetMode="External"/><Relationship Id="rId5" Type="http://schemas.openxmlformats.org/officeDocument/2006/relationships/hyperlink" Target="https://podminky.urs.cz/item/CS_URS_2021_02/776201811" TargetMode="External"/><Relationship Id="rId15" Type="http://schemas.openxmlformats.org/officeDocument/2006/relationships/hyperlink" Target="https://podminky.urs.cz/item/CS_URS_2021_02/784211101" TargetMode="External"/><Relationship Id="rId10" Type="http://schemas.openxmlformats.org/officeDocument/2006/relationships/hyperlink" Target="https://podminky.urs.cz/item/CS_URS_2021_02/998776102" TargetMode="External"/><Relationship Id="rId4" Type="http://schemas.openxmlformats.org/officeDocument/2006/relationships/hyperlink" Target="https://podminky.urs.cz/item/CS_URS_2021_02/776111116" TargetMode="External"/><Relationship Id="rId9" Type="http://schemas.openxmlformats.org/officeDocument/2006/relationships/hyperlink" Target="https://podminky.urs.cz/item/CS_URS_2021_02/28411003" TargetMode="External"/><Relationship Id="rId14" Type="http://schemas.openxmlformats.org/officeDocument/2006/relationships/hyperlink" Target="https://podminky.urs.cz/item/CS_URS_2021_02/784181111" TargetMode="Externa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1_01/045002000" TargetMode="External"/><Relationship Id="rId2" Type="http://schemas.openxmlformats.org/officeDocument/2006/relationships/hyperlink" Target="https://podminky.urs.cz/item/CS_URS_2021_01/044002000" TargetMode="External"/><Relationship Id="rId1" Type="http://schemas.openxmlformats.org/officeDocument/2006/relationships/hyperlink" Target="https://podminky.urs.cz/item/CS_URS_2021_01/030001000" TargetMode="External"/><Relationship Id="rId6" Type="http://schemas.openxmlformats.org/officeDocument/2006/relationships/drawing" Target="../drawings/drawing26.xml"/><Relationship Id="rId5" Type="http://schemas.openxmlformats.org/officeDocument/2006/relationships/hyperlink" Target="https://podminky.urs.cz/item/CS_URS_2021_01/071103000" TargetMode="External"/><Relationship Id="rId4" Type="http://schemas.openxmlformats.org/officeDocument/2006/relationships/hyperlink" Target="https://podminky.urs.cz/item/CS_URS_2021_02/062002000" TargetMode="Externa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732320815" TargetMode="External"/><Relationship Id="rId13" Type="http://schemas.openxmlformats.org/officeDocument/2006/relationships/hyperlink" Target="https://podminky.urs.cz/item/CS_URS_2021_02/732429225" TargetMode="External"/><Relationship Id="rId18" Type="http://schemas.openxmlformats.org/officeDocument/2006/relationships/hyperlink" Target="https://podminky.urs.cz/item/CS_URS_2021_02/734109416" TargetMode="External"/><Relationship Id="rId26" Type="http://schemas.openxmlformats.org/officeDocument/2006/relationships/hyperlink" Target="https://podminky.urs.cz/item/CS_URS_2021_02/734411127" TargetMode="External"/><Relationship Id="rId3" Type="http://schemas.openxmlformats.org/officeDocument/2006/relationships/hyperlink" Target="https://podminky.urs.cz/item/CS_URS_2021_02/63141799" TargetMode="External"/><Relationship Id="rId21" Type="http://schemas.openxmlformats.org/officeDocument/2006/relationships/hyperlink" Target="https://podminky.urs.cz/item/CS_URS_2021_02/734193117" TargetMode="External"/><Relationship Id="rId34" Type="http://schemas.openxmlformats.org/officeDocument/2006/relationships/hyperlink" Target="https://podminky.urs.cz/item/CS_URS_2021_02/HZS2212" TargetMode="External"/><Relationship Id="rId7" Type="http://schemas.openxmlformats.org/officeDocument/2006/relationships/hyperlink" Target="https://podminky.urs.cz/item/CS_URS_2021_02/63154034" TargetMode="External"/><Relationship Id="rId12" Type="http://schemas.openxmlformats.org/officeDocument/2006/relationships/hyperlink" Target="https://podminky.urs.cz/item/CS_URS_2021_02/732420815" TargetMode="External"/><Relationship Id="rId17" Type="http://schemas.openxmlformats.org/officeDocument/2006/relationships/hyperlink" Target="https://podminky.urs.cz/item/CS_URS_2021_02/734100812" TargetMode="External"/><Relationship Id="rId25" Type="http://schemas.openxmlformats.org/officeDocument/2006/relationships/hyperlink" Target="https://podminky.urs.cz/item/CS_URS_2021_02/734410811" TargetMode="External"/><Relationship Id="rId33" Type="http://schemas.openxmlformats.org/officeDocument/2006/relationships/hyperlink" Target="https://podminky.urs.cz/item/CS_URS_2021_02/HZS2211" TargetMode="External"/><Relationship Id="rId2" Type="http://schemas.openxmlformats.org/officeDocument/2006/relationships/hyperlink" Target="https://podminky.urs.cz/item/CS_URS_2021_02/713311211" TargetMode="External"/><Relationship Id="rId16" Type="http://schemas.openxmlformats.org/officeDocument/2006/relationships/hyperlink" Target="https://podminky.urs.cz/item/CS_URS_2021_02/998732101" TargetMode="External"/><Relationship Id="rId20" Type="http://schemas.openxmlformats.org/officeDocument/2006/relationships/hyperlink" Target="https://podminky.urs.cz/item/CS_URS_2021_02/734192318" TargetMode="External"/><Relationship Id="rId29" Type="http://schemas.openxmlformats.org/officeDocument/2006/relationships/hyperlink" Target="https://podminky.urs.cz/item/CS_URS_2021_02/734424101" TargetMode="External"/><Relationship Id="rId1" Type="http://schemas.openxmlformats.org/officeDocument/2006/relationships/hyperlink" Target="https://podminky.urs.cz/item/CS_URS_2021_02/713300822" TargetMode="External"/><Relationship Id="rId6" Type="http://schemas.openxmlformats.org/officeDocument/2006/relationships/hyperlink" Target="https://podminky.urs.cz/item/CS_URS_2021_02/63154608" TargetMode="External"/><Relationship Id="rId11" Type="http://schemas.openxmlformats.org/officeDocument/2006/relationships/hyperlink" Target="https://podminky.urs.cz/item/CS_URS_2021_02/732420813" TargetMode="External"/><Relationship Id="rId24" Type="http://schemas.openxmlformats.org/officeDocument/2006/relationships/hyperlink" Target="https://podminky.urs.cz/item/CS_URS_2021_02/734290817" TargetMode="External"/><Relationship Id="rId32" Type="http://schemas.openxmlformats.org/officeDocument/2006/relationships/hyperlink" Target="https://podminky.urs.cz/item/CS_URS_2021_02/998734101" TargetMode="External"/><Relationship Id="rId5" Type="http://schemas.openxmlformats.org/officeDocument/2006/relationships/hyperlink" Target="https://podminky.urs.cz/item/CS_URS_2021_02/713463212" TargetMode="External"/><Relationship Id="rId15" Type="http://schemas.openxmlformats.org/officeDocument/2006/relationships/hyperlink" Target="https://podminky.urs.cz/item/CS_URS_2021_02/732890801" TargetMode="External"/><Relationship Id="rId23" Type="http://schemas.openxmlformats.org/officeDocument/2006/relationships/hyperlink" Target="https://podminky.urs.cz/item/CS_URS_2021_02/55128849" TargetMode="External"/><Relationship Id="rId28" Type="http://schemas.openxmlformats.org/officeDocument/2006/relationships/hyperlink" Target="https://podminky.urs.cz/item/CS_URS_2021_02/734421102" TargetMode="External"/><Relationship Id="rId10" Type="http://schemas.openxmlformats.org/officeDocument/2006/relationships/hyperlink" Target="https://podminky.urs.cz/item/CS_URS_2021_02/732393815" TargetMode="External"/><Relationship Id="rId19" Type="http://schemas.openxmlformats.org/officeDocument/2006/relationships/hyperlink" Target="https://podminky.urs.cz/item/CS_URS_2021_02/734163428" TargetMode="External"/><Relationship Id="rId31" Type="http://schemas.openxmlformats.org/officeDocument/2006/relationships/hyperlink" Target="https://podminky.urs.cz/item/CS_URS_2021_02/734890801" TargetMode="External"/><Relationship Id="rId4" Type="http://schemas.openxmlformats.org/officeDocument/2006/relationships/hyperlink" Target="https://podminky.urs.cz/item/CS_URS_2021_02/713410811" TargetMode="External"/><Relationship Id="rId9" Type="http://schemas.openxmlformats.org/officeDocument/2006/relationships/hyperlink" Target="https://podminky.urs.cz/item/CS_URS_2021_02/732324815" TargetMode="External"/><Relationship Id="rId14" Type="http://schemas.openxmlformats.org/officeDocument/2006/relationships/hyperlink" Target="https://podminky.urs.cz/item/CS_URS_2021_02/732429228" TargetMode="External"/><Relationship Id="rId22" Type="http://schemas.openxmlformats.org/officeDocument/2006/relationships/hyperlink" Target="https://podminky.urs.cz/item/CS_URS_2021_02/48488125" TargetMode="External"/><Relationship Id="rId27" Type="http://schemas.openxmlformats.org/officeDocument/2006/relationships/hyperlink" Target="https://podminky.urs.cz/item/CS_URS_2021_02/734420811" TargetMode="External"/><Relationship Id="rId30" Type="http://schemas.openxmlformats.org/officeDocument/2006/relationships/hyperlink" Target="https://podminky.urs.cz/item/CS_URS_2021_02/734494213" TargetMode="External"/><Relationship Id="rId35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734200823" TargetMode="External"/><Relationship Id="rId13" Type="http://schemas.openxmlformats.org/officeDocument/2006/relationships/hyperlink" Target="https://podminky.urs.cz/item/CS_URS_2021_02/734494213" TargetMode="External"/><Relationship Id="rId18" Type="http://schemas.openxmlformats.org/officeDocument/2006/relationships/drawing" Target="../drawings/drawing4.xml"/><Relationship Id="rId3" Type="http://schemas.openxmlformats.org/officeDocument/2006/relationships/hyperlink" Target="https://podminky.urs.cz/item/CS_URS_2021_02/713463211" TargetMode="External"/><Relationship Id="rId7" Type="http://schemas.openxmlformats.org/officeDocument/2006/relationships/hyperlink" Target="https://podminky.urs.cz/item/CS_URS_2021_02/734200811" TargetMode="External"/><Relationship Id="rId12" Type="http://schemas.openxmlformats.org/officeDocument/2006/relationships/hyperlink" Target="https://podminky.urs.cz/item/CS_URS_2021_02/734291123" TargetMode="External"/><Relationship Id="rId17" Type="http://schemas.openxmlformats.org/officeDocument/2006/relationships/hyperlink" Target="https://podminky.urs.cz/item/CS_URS_2021_02/HZS2212" TargetMode="External"/><Relationship Id="rId2" Type="http://schemas.openxmlformats.org/officeDocument/2006/relationships/hyperlink" Target="https://podminky.urs.cz/item/CS_URS_2021_02/713461811" TargetMode="External"/><Relationship Id="rId16" Type="http://schemas.openxmlformats.org/officeDocument/2006/relationships/hyperlink" Target="https://podminky.urs.cz/item/CS_URS_2021_02/HZS2211" TargetMode="External"/><Relationship Id="rId1" Type="http://schemas.openxmlformats.org/officeDocument/2006/relationships/hyperlink" Target="https://podminky.urs.cz/item/CS_URS_2021_02/713400991" TargetMode="External"/><Relationship Id="rId6" Type="http://schemas.openxmlformats.org/officeDocument/2006/relationships/hyperlink" Target="https://podminky.urs.cz/item/CS_URS_2021_02/733890801" TargetMode="External"/><Relationship Id="rId11" Type="http://schemas.openxmlformats.org/officeDocument/2006/relationships/hyperlink" Target="https://podminky.urs.cz/item/CS_URS_2021_02/734271147" TargetMode="External"/><Relationship Id="rId5" Type="http://schemas.openxmlformats.org/officeDocument/2006/relationships/hyperlink" Target="https://podminky.urs.cz/item/CS_URS_2021_02/733110808" TargetMode="External"/><Relationship Id="rId15" Type="http://schemas.openxmlformats.org/officeDocument/2006/relationships/hyperlink" Target="https://podminky.urs.cz/item/CS_URS_2021_02/230040008" TargetMode="External"/><Relationship Id="rId10" Type="http://schemas.openxmlformats.org/officeDocument/2006/relationships/hyperlink" Target="https://podminky.urs.cz/item/CS_URS_2021_02/31942680" TargetMode="External"/><Relationship Id="rId4" Type="http://schemas.openxmlformats.org/officeDocument/2006/relationships/hyperlink" Target="https://podminky.urs.cz/item/CS_URS_2021_02/63154574" TargetMode="External"/><Relationship Id="rId9" Type="http://schemas.openxmlformats.org/officeDocument/2006/relationships/hyperlink" Target="https://podminky.urs.cz/item/CS_URS_2021_02/734209116" TargetMode="External"/><Relationship Id="rId14" Type="http://schemas.openxmlformats.org/officeDocument/2006/relationships/hyperlink" Target="https://podminky.urs.cz/item/CS_URS_2021_02/99873410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HZS2222" TargetMode="External"/><Relationship Id="rId3" Type="http://schemas.openxmlformats.org/officeDocument/2006/relationships/hyperlink" Target="https://podminky.urs.cz/item/CS_URS_2021_02/998734102" TargetMode="External"/><Relationship Id="rId7" Type="http://schemas.openxmlformats.org/officeDocument/2006/relationships/hyperlink" Target="https://podminky.urs.cz/item/CS_URS_2021_02/998735102" TargetMode="External"/><Relationship Id="rId2" Type="http://schemas.openxmlformats.org/officeDocument/2006/relationships/hyperlink" Target="https://podminky.urs.cz/item/CS_URS_2021_02/734222802" TargetMode="External"/><Relationship Id="rId1" Type="http://schemas.openxmlformats.org/officeDocument/2006/relationships/hyperlink" Target="https://podminky.urs.cz/item/CS_URS_2021_02/734221532" TargetMode="External"/><Relationship Id="rId6" Type="http://schemas.openxmlformats.org/officeDocument/2006/relationships/hyperlink" Target="https://podminky.urs.cz/item/CS_URS_2021_02/48450710" TargetMode="External"/><Relationship Id="rId5" Type="http://schemas.openxmlformats.org/officeDocument/2006/relationships/hyperlink" Target="https://podminky.urs.cz/item/CS_URS_2021_02/735119140" TargetMode="External"/><Relationship Id="rId4" Type="http://schemas.openxmlformats.org/officeDocument/2006/relationships/hyperlink" Target="https://podminky.urs.cz/item/CS_URS_2021_02/735111810" TargetMode="External"/><Relationship Id="rId9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721171912" TargetMode="External"/><Relationship Id="rId18" Type="http://schemas.openxmlformats.org/officeDocument/2006/relationships/hyperlink" Target="https://podminky.urs.cz/item/CS_URS_2021_02/998721102" TargetMode="External"/><Relationship Id="rId26" Type="http://schemas.openxmlformats.org/officeDocument/2006/relationships/hyperlink" Target="https://podminky.urs.cz/item/CS_URS_2021_02/725291621" TargetMode="External"/><Relationship Id="rId39" Type="http://schemas.openxmlformats.org/officeDocument/2006/relationships/hyperlink" Target="https://podminky.urs.cz/item/CS_URS_2021_02/763411811" TargetMode="External"/><Relationship Id="rId21" Type="http://schemas.openxmlformats.org/officeDocument/2006/relationships/hyperlink" Target="https://podminky.urs.cz/item/CS_URS_2021_02/725112022" TargetMode="External"/><Relationship Id="rId34" Type="http://schemas.openxmlformats.org/officeDocument/2006/relationships/hyperlink" Target="https://podminky.urs.cz/item/CS_URS_2021_02/741372112" TargetMode="External"/><Relationship Id="rId42" Type="http://schemas.openxmlformats.org/officeDocument/2006/relationships/hyperlink" Target="https://podminky.urs.cz/item/CS_URS_2021_02/61162086" TargetMode="External"/><Relationship Id="rId47" Type="http://schemas.openxmlformats.org/officeDocument/2006/relationships/hyperlink" Target="https://podminky.urs.cz/item/CS_URS_2021_02/771574154" TargetMode="External"/><Relationship Id="rId50" Type="http://schemas.openxmlformats.org/officeDocument/2006/relationships/hyperlink" Target="https://podminky.urs.cz/item/CS_URS_2021_02/781121011" TargetMode="External"/><Relationship Id="rId55" Type="http://schemas.openxmlformats.org/officeDocument/2006/relationships/hyperlink" Target="https://podminky.urs.cz/item/CS_URS_2021_02/781491011" TargetMode="External"/><Relationship Id="rId63" Type="http://schemas.openxmlformats.org/officeDocument/2006/relationships/hyperlink" Target="https://podminky.urs.cz/item/CS_URS_2021_02/783601327" TargetMode="External"/><Relationship Id="rId68" Type="http://schemas.openxmlformats.org/officeDocument/2006/relationships/hyperlink" Target="https://podminky.urs.cz/item/CS_URS_2021_02/784181101" TargetMode="External"/><Relationship Id="rId7" Type="http://schemas.openxmlformats.org/officeDocument/2006/relationships/hyperlink" Target="https://podminky.urs.cz/item/CS_URS_2021_02/997013311" TargetMode="External"/><Relationship Id="rId71" Type="http://schemas.openxmlformats.org/officeDocument/2006/relationships/drawing" Target="../drawings/drawing6.xml"/><Relationship Id="rId2" Type="http://schemas.openxmlformats.org/officeDocument/2006/relationships/hyperlink" Target="https://podminky.urs.cz/item/CS_URS_2021_02/642942611" TargetMode="External"/><Relationship Id="rId16" Type="http://schemas.openxmlformats.org/officeDocument/2006/relationships/hyperlink" Target="https://podminky.urs.cz/item/CS_URS_2021_02/721174045" TargetMode="External"/><Relationship Id="rId29" Type="http://schemas.openxmlformats.org/officeDocument/2006/relationships/hyperlink" Target="https://podminky.urs.cz/item/CS_URS_2021_02/725822613" TargetMode="External"/><Relationship Id="rId1" Type="http://schemas.openxmlformats.org/officeDocument/2006/relationships/hyperlink" Target="https://podminky.urs.cz/item/CS_URS_2021_02/342244111" TargetMode="External"/><Relationship Id="rId6" Type="http://schemas.openxmlformats.org/officeDocument/2006/relationships/hyperlink" Target="https://podminky.urs.cz/item/CS_URS_2021_02/997013113" TargetMode="External"/><Relationship Id="rId11" Type="http://schemas.openxmlformats.org/officeDocument/2006/relationships/hyperlink" Target="https://podminky.urs.cz/item/CS_URS_2021_02/997013631" TargetMode="External"/><Relationship Id="rId24" Type="http://schemas.openxmlformats.org/officeDocument/2006/relationships/hyperlink" Target="https://podminky.urs.cz/item/CS_URS_2021_02/725210821" TargetMode="External"/><Relationship Id="rId32" Type="http://schemas.openxmlformats.org/officeDocument/2006/relationships/hyperlink" Target="https://podminky.urs.cz/item/CS_URS_2021_02/726111031" TargetMode="External"/><Relationship Id="rId37" Type="http://schemas.openxmlformats.org/officeDocument/2006/relationships/hyperlink" Target="https://podminky.urs.cz/item/CS_URS_2021_02/59030571" TargetMode="External"/><Relationship Id="rId40" Type="http://schemas.openxmlformats.org/officeDocument/2006/relationships/hyperlink" Target="https://podminky.urs.cz/item/CS_URS_2021_02/998763302" TargetMode="External"/><Relationship Id="rId45" Type="http://schemas.openxmlformats.org/officeDocument/2006/relationships/hyperlink" Target="https://podminky.urs.cz/item/CS_URS_2021_02/771151011" TargetMode="External"/><Relationship Id="rId53" Type="http://schemas.openxmlformats.org/officeDocument/2006/relationships/hyperlink" Target="https://podminky.urs.cz/item/CS_URS_2021_02/781474154" TargetMode="External"/><Relationship Id="rId58" Type="http://schemas.openxmlformats.org/officeDocument/2006/relationships/hyperlink" Target="https://podminky.urs.cz/item/CS_URS_2021_02/998781102" TargetMode="External"/><Relationship Id="rId66" Type="http://schemas.openxmlformats.org/officeDocument/2006/relationships/hyperlink" Target="https://podminky.urs.cz/item/CS_URS_2021_02/784121001" TargetMode="External"/><Relationship Id="rId5" Type="http://schemas.openxmlformats.org/officeDocument/2006/relationships/hyperlink" Target="https://podminky.urs.cz/item/CS_URS_2021_02/968072455" TargetMode="External"/><Relationship Id="rId15" Type="http://schemas.openxmlformats.org/officeDocument/2006/relationships/hyperlink" Target="https://podminky.urs.cz/item/CS_URS_2021_02/721174042" TargetMode="External"/><Relationship Id="rId23" Type="http://schemas.openxmlformats.org/officeDocument/2006/relationships/hyperlink" Target="https://podminky.urs.cz/item/CS_URS_2021_02/725122817" TargetMode="External"/><Relationship Id="rId28" Type="http://schemas.openxmlformats.org/officeDocument/2006/relationships/hyperlink" Target="https://podminky.urs.cz/item/CS_URS_2021_02/725820802" TargetMode="External"/><Relationship Id="rId36" Type="http://schemas.openxmlformats.org/officeDocument/2006/relationships/hyperlink" Target="https://podminky.urs.cz/item/CS_URS_2021_02/763135102" TargetMode="External"/><Relationship Id="rId49" Type="http://schemas.openxmlformats.org/officeDocument/2006/relationships/hyperlink" Target="https://podminky.urs.cz/item/CS_URS_2021_02/998771102" TargetMode="External"/><Relationship Id="rId57" Type="http://schemas.openxmlformats.org/officeDocument/2006/relationships/hyperlink" Target="https://podminky.urs.cz/item/CS_URS_2021_02/781494511" TargetMode="External"/><Relationship Id="rId61" Type="http://schemas.openxmlformats.org/officeDocument/2006/relationships/hyperlink" Target="https://podminky.urs.cz/item/CS_URS_2021_02/783117101" TargetMode="External"/><Relationship Id="rId10" Type="http://schemas.openxmlformats.org/officeDocument/2006/relationships/hyperlink" Target="https://podminky.urs.cz/item/CS_URS_2021_02/997013509" TargetMode="External"/><Relationship Id="rId19" Type="http://schemas.openxmlformats.org/officeDocument/2006/relationships/hyperlink" Target="https://podminky.urs.cz/item/CS_URS_2021_02/725110811" TargetMode="External"/><Relationship Id="rId31" Type="http://schemas.openxmlformats.org/officeDocument/2006/relationships/hyperlink" Target="https://podminky.urs.cz/item/CS_URS_2021_02/998725102" TargetMode="External"/><Relationship Id="rId44" Type="http://schemas.openxmlformats.org/officeDocument/2006/relationships/hyperlink" Target="https://podminky.urs.cz/item/CS_URS_2021_02/998766102" TargetMode="External"/><Relationship Id="rId52" Type="http://schemas.openxmlformats.org/officeDocument/2006/relationships/hyperlink" Target="https://podminky.urs.cz/item/CS_URS_2021_02/781473810" TargetMode="External"/><Relationship Id="rId60" Type="http://schemas.openxmlformats.org/officeDocument/2006/relationships/hyperlink" Target="https://podminky.urs.cz/item/CS_URS_2021_02/783114101" TargetMode="External"/><Relationship Id="rId65" Type="http://schemas.openxmlformats.org/officeDocument/2006/relationships/hyperlink" Target="https://podminky.urs.cz/item/CS_URS_2021_02/783617111" TargetMode="External"/><Relationship Id="rId4" Type="http://schemas.openxmlformats.org/officeDocument/2006/relationships/hyperlink" Target="https://podminky.urs.cz/item/CS_URS_2021_02/962031136" TargetMode="External"/><Relationship Id="rId9" Type="http://schemas.openxmlformats.org/officeDocument/2006/relationships/hyperlink" Target="https://podminky.urs.cz/item/CS_URS_2021_02/997013501" TargetMode="External"/><Relationship Id="rId14" Type="http://schemas.openxmlformats.org/officeDocument/2006/relationships/hyperlink" Target="https://podminky.urs.cz/item/CS_URS_2021_02/721171915" TargetMode="External"/><Relationship Id="rId22" Type="http://schemas.openxmlformats.org/officeDocument/2006/relationships/hyperlink" Target="https://podminky.urs.cz/item/CS_URS_2021_02/725121525" TargetMode="External"/><Relationship Id="rId27" Type="http://schemas.openxmlformats.org/officeDocument/2006/relationships/hyperlink" Target="https://podminky.urs.cz/item/CS_URS_2021_02/725291631" TargetMode="External"/><Relationship Id="rId30" Type="http://schemas.openxmlformats.org/officeDocument/2006/relationships/hyperlink" Target="https://podminky.urs.cz/item/CS_URS_2021_02/725861102" TargetMode="External"/><Relationship Id="rId35" Type="http://schemas.openxmlformats.org/officeDocument/2006/relationships/hyperlink" Target="https://podminky.urs.cz/item/CS_URS_2021_02/998741102" TargetMode="External"/><Relationship Id="rId43" Type="http://schemas.openxmlformats.org/officeDocument/2006/relationships/hyperlink" Target="https://podminky.urs.cz/item/CS_URS_2021_02/766691914" TargetMode="External"/><Relationship Id="rId48" Type="http://schemas.openxmlformats.org/officeDocument/2006/relationships/hyperlink" Target="https://podminky.urs.cz/item/CS_URS_2021_02/59761007" TargetMode="External"/><Relationship Id="rId56" Type="http://schemas.openxmlformats.org/officeDocument/2006/relationships/hyperlink" Target="https://podminky.urs.cz/item/CS_URS_2021_02/63465134" TargetMode="External"/><Relationship Id="rId64" Type="http://schemas.openxmlformats.org/officeDocument/2006/relationships/hyperlink" Target="https://podminky.urs.cz/item/CS_URS_2021_02/783614111" TargetMode="External"/><Relationship Id="rId69" Type="http://schemas.openxmlformats.org/officeDocument/2006/relationships/hyperlink" Target="https://podminky.urs.cz/item/CS_URS_2021_02/784211101" TargetMode="External"/><Relationship Id="rId8" Type="http://schemas.openxmlformats.org/officeDocument/2006/relationships/hyperlink" Target="https://podminky.urs.cz/item/CS_URS_2021_02/997013321" TargetMode="External"/><Relationship Id="rId51" Type="http://schemas.openxmlformats.org/officeDocument/2006/relationships/hyperlink" Target="https://podminky.urs.cz/item/CS_URS_2021_02/781151013" TargetMode="External"/><Relationship Id="rId3" Type="http://schemas.openxmlformats.org/officeDocument/2006/relationships/hyperlink" Target="https://podminky.urs.cz/item/CS_URS_2021_02/55331437" TargetMode="External"/><Relationship Id="rId12" Type="http://schemas.openxmlformats.org/officeDocument/2006/relationships/hyperlink" Target="https://podminky.urs.cz/item/CS_URS_2021_02/998011002" TargetMode="External"/><Relationship Id="rId17" Type="http://schemas.openxmlformats.org/officeDocument/2006/relationships/hyperlink" Target="https://podminky.urs.cz/item/CS_URS_2021_02/721910912" TargetMode="External"/><Relationship Id="rId25" Type="http://schemas.openxmlformats.org/officeDocument/2006/relationships/hyperlink" Target="https://podminky.urs.cz/item/CS_URS_2021_02/725211603" TargetMode="External"/><Relationship Id="rId33" Type="http://schemas.openxmlformats.org/officeDocument/2006/relationships/hyperlink" Target="https://podminky.urs.cz/item/CS_URS_2021_02/998726112" TargetMode="External"/><Relationship Id="rId38" Type="http://schemas.openxmlformats.org/officeDocument/2006/relationships/hyperlink" Target="https://podminky.urs.cz/item/CS_URS_2021_02/763135811" TargetMode="External"/><Relationship Id="rId46" Type="http://schemas.openxmlformats.org/officeDocument/2006/relationships/hyperlink" Target="https://podminky.urs.cz/item/CS_URS_2021_02/771573810" TargetMode="External"/><Relationship Id="rId59" Type="http://schemas.openxmlformats.org/officeDocument/2006/relationships/hyperlink" Target="https://podminky.urs.cz/item/CS_URS_2021_02/783101203" TargetMode="External"/><Relationship Id="rId67" Type="http://schemas.openxmlformats.org/officeDocument/2006/relationships/hyperlink" Target="https://podminky.urs.cz/item/CS_URS_2021_02/784121011" TargetMode="External"/><Relationship Id="rId20" Type="http://schemas.openxmlformats.org/officeDocument/2006/relationships/hyperlink" Target="https://podminky.urs.cz/item/CS_URS_2021_02/725110814" TargetMode="External"/><Relationship Id="rId41" Type="http://schemas.openxmlformats.org/officeDocument/2006/relationships/hyperlink" Target="https://podminky.urs.cz/item/CS_URS_2021_02/766660001" TargetMode="External"/><Relationship Id="rId54" Type="http://schemas.openxmlformats.org/officeDocument/2006/relationships/hyperlink" Target="https://podminky.urs.cz/item/CS_URS_2021_02/59761001" TargetMode="External"/><Relationship Id="rId62" Type="http://schemas.openxmlformats.org/officeDocument/2006/relationships/hyperlink" Target="https://podminky.urs.cz/item/CS_URS_2021_02/783152101" TargetMode="External"/><Relationship Id="rId70" Type="http://schemas.openxmlformats.org/officeDocument/2006/relationships/hyperlink" Target="https://podminky.urs.cz/item/CS_URS_2021_02/HZS2232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97013631" TargetMode="External"/><Relationship Id="rId13" Type="http://schemas.openxmlformats.org/officeDocument/2006/relationships/hyperlink" Target="https://podminky.urs.cz/item/CS_URS_2021_02/763131414" TargetMode="External"/><Relationship Id="rId18" Type="http://schemas.openxmlformats.org/officeDocument/2006/relationships/hyperlink" Target="https://podminky.urs.cz/item/CS_URS_2021_02/773500910" TargetMode="External"/><Relationship Id="rId26" Type="http://schemas.openxmlformats.org/officeDocument/2006/relationships/hyperlink" Target="https://podminky.urs.cz/item/CS_URS_2021_02/784181101" TargetMode="External"/><Relationship Id="rId3" Type="http://schemas.openxmlformats.org/officeDocument/2006/relationships/hyperlink" Target="https://podminky.urs.cz/item/CS_URS_2021_02/997013213" TargetMode="External"/><Relationship Id="rId21" Type="http://schemas.openxmlformats.org/officeDocument/2006/relationships/hyperlink" Target="https://podminky.urs.cz/item/CS_URS_2021_02/784121001" TargetMode="External"/><Relationship Id="rId7" Type="http://schemas.openxmlformats.org/officeDocument/2006/relationships/hyperlink" Target="https://podminky.urs.cz/item/CS_URS_2021_02/997013509" TargetMode="External"/><Relationship Id="rId12" Type="http://schemas.openxmlformats.org/officeDocument/2006/relationships/hyperlink" Target="https://podminky.urs.cz/item/CS_URS_2021_02/998741102" TargetMode="External"/><Relationship Id="rId17" Type="http://schemas.openxmlformats.org/officeDocument/2006/relationships/hyperlink" Target="https://podminky.urs.cz/item/CS_URS_2021_02/766421811" TargetMode="External"/><Relationship Id="rId25" Type="http://schemas.openxmlformats.org/officeDocument/2006/relationships/hyperlink" Target="https://podminky.urs.cz/item/CS_URS_2021_02/58124844" TargetMode="External"/><Relationship Id="rId2" Type="http://schemas.openxmlformats.org/officeDocument/2006/relationships/hyperlink" Target="https://podminky.urs.cz/item/CS_URS_2021_02/974031143" TargetMode="External"/><Relationship Id="rId16" Type="http://schemas.openxmlformats.org/officeDocument/2006/relationships/hyperlink" Target="https://podminky.urs.cz/item/CS_URS_2021_02/998763302" TargetMode="External"/><Relationship Id="rId20" Type="http://schemas.openxmlformats.org/officeDocument/2006/relationships/hyperlink" Target="https://podminky.urs.cz/item/CS_URS_2021_02/998773102" TargetMode="External"/><Relationship Id="rId1" Type="http://schemas.openxmlformats.org/officeDocument/2006/relationships/hyperlink" Target="https://podminky.urs.cz/item/CS_URS_2021_02/612325121" TargetMode="External"/><Relationship Id="rId6" Type="http://schemas.openxmlformats.org/officeDocument/2006/relationships/hyperlink" Target="https://podminky.urs.cz/item/CS_URS_2021_02/997013501" TargetMode="External"/><Relationship Id="rId11" Type="http://schemas.openxmlformats.org/officeDocument/2006/relationships/hyperlink" Target="https://podminky.urs.cz/item/CS_URS_2021_02/741910302" TargetMode="External"/><Relationship Id="rId24" Type="http://schemas.openxmlformats.org/officeDocument/2006/relationships/hyperlink" Target="https://podminky.urs.cz/item/CS_URS_2021_02/784171111" TargetMode="External"/><Relationship Id="rId5" Type="http://schemas.openxmlformats.org/officeDocument/2006/relationships/hyperlink" Target="https://podminky.urs.cz/item/CS_URS_2021_02/997013321" TargetMode="External"/><Relationship Id="rId15" Type="http://schemas.openxmlformats.org/officeDocument/2006/relationships/hyperlink" Target="https://podminky.urs.cz/item/CS_URS_2021_02/59030264" TargetMode="External"/><Relationship Id="rId23" Type="http://schemas.openxmlformats.org/officeDocument/2006/relationships/hyperlink" Target="https://podminky.urs.cz/item/CS_URS_2021_02/784161211" TargetMode="External"/><Relationship Id="rId28" Type="http://schemas.openxmlformats.org/officeDocument/2006/relationships/drawing" Target="../drawings/drawing7.xml"/><Relationship Id="rId10" Type="http://schemas.openxmlformats.org/officeDocument/2006/relationships/hyperlink" Target="https://podminky.urs.cz/item/CS_URS_2021_02/741372062" TargetMode="External"/><Relationship Id="rId19" Type="http://schemas.openxmlformats.org/officeDocument/2006/relationships/hyperlink" Target="https://podminky.urs.cz/item/CS_URS_2021_02/773901112" TargetMode="External"/><Relationship Id="rId4" Type="http://schemas.openxmlformats.org/officeDocument/2006/relationships/hyperlink" Target="https://podminky.urs.cz/item/CS_URS_2021_02/997013311" TargetMode="External"/><Relationship Id="rId9" Type="http://schemas.openxmlformats.org/officeDocument/2006/relationships/hyperlink" Target="https://podminky.urs.cz/item/CS_URS_2021_02/998011002" TargetMode="External"/><Relationship Id="rId14" Type="http://schemas.openxmlformats.org/officeDocument/2006/relationships/hyperlink" Target="https://podminky.urs.cz/item/CS_URS_2021_02/763135201" TargetMode="External"/><Relationship Id="rId22" Type="http://schemas.openxmlformats.org/officeDocument/2006/relationships/hyperlink" Target="https://podminky.urs.cz/item/CS_URS_2021_02/784121011" TargetMode="External"/><Relationship Id="rId27" Type="http://schemas.openxmlformats.org/officeDocument/2006/relationships/hyperlink" Target="https://podminky.urs.cz/item/CS_URS_2021_02/784211101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97013509" TargetMode="External"/><Relationship Id="rId13" Type="http://schemas.openxmlformats.org/officeDocument/2006/relationships/hyperlink" Target="https://podminky.urs.cz/item/CS_URS_2021_02/781789191" TargetMode="External"/><Relationship Id="rId3" Type="http://schemas.openxmlformats.org/officeDocument/2006/relationships/hyperlink" Target="https://podminky.urs.cz/item/CS_URS_2021_02/642942331" TargetMode="External"/><Relationship Id="rId7" Type="http://schemas.openxmlformats.org/officeDocument/2006/relationships/hyperlink" Target="https://podminky.urs.cz/item/CS_URS_2021_02/997013501" TargetMode="External"/><Relationship Id="rId12" Type="http://schemas.openxmlformats.org/officeDocument/2006/relationships/hyperlink" Target="https://podminky.urs.cz/item/CS_URS_2021_02/59761170" TargetMode="External"/><Relationship Id="rId2" Type="http://schemas.openxmlformats.org/officeDocument/2006/relationships/hyperlink" Target="https://podminky.urs.cz/item/CS_URS_2021_02/612325302" TargetMode="External"/><Relationship Id="rId1" Type="http://schemas.openxmlformats.org/officeDocument/2006/relationships/hyperlink" Target="https://podminky.urs.cz/item/CS_URS_2021_01/434191452" TargetMode="External"/><Relationship Id="rId6" Type="http://schemas.openxmlformats.org/officeDocument/2006/relationships/hyperlink" Target="https://podminky.urs.cz/item/CS_URS_2021_02/997013211" TargetMode="External"/><Relationship Id="rId11" Type="http://schemas.openxmlformats.org/officeDocument/2006/relationships/hyperlink" Target="https://podminky.urs.cz/item/CS_URS_2021_02/781784116" TargetMode="External"/><Relationship Id="rId5" Type="http://schemas.openxmlformats.org/officeDocument/2006/relationships/hyperlink" Target="https://podminky.urs.cz/item/CS_URS_2021_02/978059361" TargetMode="External"/><Relationship Id="rId15" Type="http://schemas.openxmlformats.org/officeDocument/2006/relationships/drawing" Target="../drawings/drawing8.xml"/><Relationship Id="rId10" Type="http://schemas.openxmlformats.org/officeDocument/2006/relationships/hyperlink" Target="https://podminky.urs.cz/item/CS_URS_2021_02/998011001" TargetMode="External"/><Relationship Id="rId4" Type="http://schemas.openxmlformats.org/officeDocument/2006/relationships/hyperlink" Target="https://podminky.urs.cz/item/CS_URS_2021_02/968072456" TargetMode="External"/><Relationship Id="rId9" Type="http://schemas.openxmlformats.org/officeDocument/2006/relationships/hyperlink" Target="https://podminky.urs.cz/item/CS_URS_2021_02/997013631" TargetMode="External"/><Relationship Id="rId14" Type="http://schemas.openxmlformats.org/officeDocument/2006/relationships/hyperlink" Target="https://podminky.urs.cz/item/CS_URS_2021_02/998781101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97013631" TargetMode="External"/><Relationship Id="rId13" Type="http://schemas.openxmlformats.org/officeDocument/2006/relationships/hyperlink" Target="https://podminky.urs.cz/item/CS_URS_2021_02/771474111" TargetMode="External"/><Relationship Id="rId18" Type="http://schemas.openxmlformats.org/officeDocument/2006/relationships/hyperlink" Target="https://podminky.urs.cz/item/CS_URS_2021_02/776221111" TargetMode="External"/><Relationship Id="rId3" Type="http://schemas.openxmlformats.org/officeDocument/2006/relationships/hyperlink" Target="https://podminky.urs.cz/item/CS_URS_2021_02/642944121" TargetMode="External"/><Relationship Id="rId21" Type="http://schemas.openxmlformats.org/officeDocument/2006/relationships/hyperlink" Target="https://podminky.urs.cz/item/CS_URS_2021_02/784181101" TargetMode="External"/><Relationship Id="rId7" Type="http://schemas.openxmlformats.org/officeDocument/2006/relationships/hyperlink" Target="https://podminky.urs.cz/item/CS_URS_2021_02/997013509" TargetMode="External"/><Relationship Id="rId12" Type="http://schemas.openxmlformats.org/officeDocument/2006/relationships/hyperlink" Target="https://podminky.urs.cz/item/CS_URS_2021_02/998766101" TargetMode="External"/><Relationship Id="rId17" Type="http://schemas.openxmlformats.org/officeDocument/2006/relationships/hyperlink" Target="https://podminky.urs.cz/item/CS_URS_2021_02/776141122" TargetMode="External"/><Relationship Id="rId2" Type="http://schemas.openxmlformats.org/officeDocument/2006/relationships/hyperlink" Target="https://podminky.urs.cz/item/CS_URS_2021_02/612325423" TargetMode="External"/><Relationship Id="rId16" Type="http://schemas.openxmlformats.org/officeDocument/2006/relationships/hyperlink" Target="https://podminky.urs.cz/item/CS_URS_2021_02/998771101" TargetMode="External"/><Relationship Id="rId20" Type="http://schemas.openxmlformats.org/officeDocument/2006/relationships/hyperlink" Target="https://podminky.urs.cz/item/CS_URS_2021_02/998776101" TargetMode="External"/><Relationship Id="rId1" Type="http://schemas.openxmlformats.org/officeDocument/2006/relationships/hyperlink" Target="https://podminky.urs.cz/item/CS_URS_2021_02/310239211" TargetMode="External"/><Relationship Id="rId6" Type="http://schemas.openxmlformats.org/officeDocument/2006/relationships/hyperlink" Target="https://podminky.urs.cz/item/CS_URS_2021_02/997013501" TargetMode="External"/><Relationship Id="rId11" Type="http://schemas.openxmlformats.org/officeDocument/2006/relationships/hyperlink" Target="https://podminky.urs.cz/item/CS_URS_2021_02/61160052" TargetMode="External"/><Relationship Id="rId5" Type="http://schemas.openxmlformats.org/officeDocument/2006/relationships/hyperlink" Target="https://podminky.urs.cz/item/CS_URS_2021_02/971033631" TargetMode="External"/><Relationship Id="rId15" Type="http://schemas.openxmlformats.org/officeDocument/2006/relationships/hyperlink" Target="https://podminky.urs.cz/item/CS_URS_2021_02/59761011" TargetMode="External"/><Relationship Id="rId23" Type="http://schemas.openxmlformats.org/officeDocument/2006/relationships/drawing" Target="../drawings/drawing9.xml"/><Relationship Id="rId10" Type="http://schemas.openxmlformats.org/officeDocument/2006/relationships/hyperlink" Target="https://podminky.urs.cz/item/CS_URS_2021_02/766691914" TargetMode="External"/><Relationship Id="rId19" Type="http://schemas.openxmlformats.org/officeDocument/2006/relationships/hyperlink" Target="https://podminky.urs.cz/item/CS_URS_2021_02/28412285" TargetMode="External"/><Relationship Id="rId4" Type="http://schemas.openxmlformats.org/officeDocument/2006/relationships/hyperlink" Target="https://podminky.urs.cz/item/CS_URS_2021_02/55331487" TargetMode="External"/><Relationship Id="rId9" Type="http://schemas.openxmlformats.org/officeDocument/2006/relationships/hyperlink" Target="https://podminky.urs.cz/item/CS_URS_2021_02/998011001" TargetMode="External"/><Relationship Id="rId14" Type="http://schemas.openxmlformats.org/officeDocument/2006/relationships/hyperlink" Target="https://podminky.urs.cz/item/CS_URS_2021_02/771574111" TargetMode="External"/><Relationship Id="rId22" Type="http://schemas.openxmlformats.org/officeDocument/2006/relationships/hyperlink" Target="https://podminky.urs.cz/item/CS_URS_2021_02/7842111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83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93"/>
      <c r="AS2" s="393"/>
      <c r="AT2" s="393"/>
      <c r="AU2" s="393"/>
      <c r="AV2" s="393"/>
      <c r="AW2" s="393"/>
      <c r="AX2" s="393"/>
      <c r="AY2" s="393"/>
      <c r="AZ2" s="393"/>
      <c r="BA2" s="393"/>
      <c r="BB2" s="393"/>
      <c r="BC2" s="393"/>
      <c r="BD2" s="393"/>
      <c r="BE2" s="393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77" t="s">
        <v>14</v>
      </c>
      <c r="L5" s="378"/>
      <c r="M5" s="378"/>
      <c r="N5" s="378"/>
      <c r="O5" s="378"/>
      <c r="P5" s="378"/>
      <c r="Q5" s="378"/>
      <c r="R5" s="378"/>
      <c r="S5" s="378"/>
      <c r="T5" s="378"/>
      <c r="U5" s="378"/>
      <c r="V5" s="378"/>
      <c r="W5" s="378"/>
      <c r="X5" s="378"/>
      <c r="Y5" s="378"/>
      <c r="Z5" s="378"/>
      <c r="AA5" s="378"/>
      <c r="AB5" s="378"/>
      <c r="AC5" s="378"/>
      <c r="AD5" s="378"/>
      <c r="AE5" s="378"/>
      <c r="AF5" s="378"/>
      <c r="AG5" s="378"/>
      <c r="AH5" s="378"/>
      <c r="AI5" s="378"/>
      <c r="AJ5" s="378"/>
      <c r="AK5" s="378"/>
      <c r="AL5" s="378"/>
      <c r="AM5" s="378"/>
      <c r="AN5" s="378"/>
      <c r="AO5" s="378"/>
      <c r="AP5" s="24"/>
      <c r="AQ5" s="24"/>
      <c r="AR5" s="22"/>
      <c r="BE5" s="374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79" t="s">
        <v>17</v>
      </c>
      <c r="L6" s="378"/>
      <c r="M6" s="378"/>
      <c r="N6" s="378"/>
      <c r="O6" s="378"/>
      <c r="P6" s="378"/>
      <c r="Q6" s="378"/>
      <c r="R6" s="378"/>
      <c r="S6" s="378"/>
      <c r="T6" s="378"/>
      <c r="U6" s="378"/>
      <c r="V6" s="378"/>
      <c r="W6" s="378"/>
      <c r="X6" s="378"/>
      <c r="Y6" s="378"/>
      <c r="Z6" s="378"/>
      <c r="AA6" s="378"/>
      <c r="AB6" s="378"/>
      <c r="AC6" s="378"/>
      <c r="AD6" s="378"/>
      <c r="AE6" s="378"/>
      <c r="AF6" s="378"/>
      <c r="AG6" s="378"/>
      <c r="AH6" s="378"/>
      <c r="AI6" s="378"/>
      <c r="AJ6" s="378"/>
      <c r="AK6" s="378"/>
      <c r="AL6" s="378"/>
      <c r="AM6" s="378"/>
      <c r="AN6" s="378"/>
      <c r="AO6" s="378"/>
      <c r="AP6" s="24"/>
      <c r="AQ6" s="24"/>
      <c r="AR6" s="22"/>
      <c r="BE6" s="375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75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/>
      <c r="AO8" s="24"/>
      <c r="AP8" s="24"/>
      <c r="AQ8" s="24"/>
      <c r="AR8" s="22"/>
      <c r="BE8" s="375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75"/>
      <c r="BS9" s="19" t="s">
        <v>6</v>
      </c>
    </row>
    <row r="10" spans="1:74" s="1" customFormat="1" ht="12" customHeight="1">
      <c r="B10" s="23"/>
      <c r="C10" s="24"/>
      <c r="D10" s="31" t="s">
        <v>24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25</v>
      </c>
      <c r="AL10" s="24"/>
      <c r="AM10" s="24"/>
      <c r="AN10" s="29" t="s">
        <v>19</v>
      </c>
      <c r="AO10" s="24"/>
      <c r="AP10" s="24"/>
      <c r="AQ10" s="24"/>
      <c r="AR10" s="22"/>
      <c r="BE10" s="375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26</v>
      </c>
      <c r="AL11" s="24"/>
      <c r="AM11" s="24"/>
      <c r="AN11" s="29" t="s">
        <v>19</v>
      </c>
      <c r="AO11" s="24"/>
      <c r="AP11" s="24"/>
      <c r="AQ11" s="24"/>
      <c r="AR11" s="22"/>
      <c r="BE11" s="375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75"/>
      <c r="BS12" s="19" t="s">
        <v>6</v>
      </c>
    </row>
    <row r="13" spans="1:74" s="1" customFormat="1" ht="12" customHeight="1">
      <c r="B13" s="23"/>
      <c r="C13" s="24"/>
      <c r="D13" s="31" t="s">
        <v>27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25</v>
      </c>
      <c r="AL13" s="24"/>
      <c r="AM13" s="24"/>
      <c r="AN13" s="33" t="s">
        <v>28</v>
      </c>
      <c r="AO13" s="24"/>
      <c r="AP13" s="24"/>
      <c r="AQ13" s="24"/>
      <c r="AR13" s="22"/>
      <c r="BE13" s="375"/>
      <c r="BS13" s="19" t="s">
        <v>6</v>
      </c>
    </row>
    <row r="14" spans="1:74">
      <c r="B14" s="23"/>
      <c r="C14" s="24"/>
      <c r="D14" s="24"/>
      <c r="E14" s="380" t="s">
        <v>28</v>
      </c>
      <c r="F14" s="381"/>
      <c r="G14" s="381"/>
      <c r="H14" s="381"/>
      <c r="I14" s="381"/>
      <c r="J14" s="381"/>
      <c r="K14" s="381"/>
      <c r="L14" s="381"/>
      <c r="M14" s="381"/>
      <c r="N14" s="381"/>
      <c r="O14" s="381"/>
      <c r="P14" s="381"/>
      <c r="Q14" s="381"/>
      <c r="R14" s="381"/>
      <c r="S14" s="381"/>
      <c r="T14" s="381"/>
      <c r="U14" s="381"/>
      <c r="V14" s="381"/>
      <c r="W14" s="381"/>
      <c r="X14" s="381"/>
      <c r="Y14" s="381"/>
      <c r="Z14" s="381"/>
      <c r="AA14" s="381"/>
      <c r="AB14" s="381"/>
      <c r="AC14" s="381"/>
      <c r="AD14" s="381"/>
      <c r="AE14" s="381"/>
      <c r="AF14" s="381"/>
      <c r="AG14" s="381"/>
      <c r="AH14" s="381"/>
      <c r="AI14" s="381"/>
      <c r="AJ14" s="381"/>
      <c r="AK14" s="31" t="s">
        <v>26</v>
      </c>
      <c r="AL14" s="24"/>
      <c r="AM14" s="24"/>
      <c r="AN14" s="33" t="s">
        <v>28</v>
      </c>
      <c r="AO14" s="24"/>
      <c r="AP14" s="24"/>
      <c r="AQ14" s="24"/>
      <c r="AR14" s="22"/>
      <c r="BE14" s="375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75"/>
      <c r="BS15" s="19" t="s">
        <v>4</v>
      </c>
    </row>
    <row r="16" spans="1:74" s="1" customFormat="1" ht="12" customHeight="1">
      <c r="B16" s="23"/>
      <c r="C16" s="24"/>
      <c r="D16" s="31" t="s">
        <v>29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25</v>
      </c>
      <c r="AL16" s="24"/>
      <c r="AM16" s="24"/>
      <c r="AN16" s="29" t="s">
        <v>19</v>
      </c>
      <c r="AO16" s="24"/>
      <c r="AP16" s="24"/>
      <c r="AQ16" s="24"/>
      <c r="AR16" s="22"/>
      <c r="BE16" s="375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26</v>
      </c>
      <c r="AL17" s="24"/>
      <c r="AM17" s="24"/>
      <c r="AN17" s="29" t="s">
        <v>19</v>
      </c>
      <c r="AO17" s="24"/>
      <c r="AP17" s="24"/>
      <c r="AQ17" s="24"/>
      <c r="AR17" s="22"/>
      <c r="BE17" s="375"/>
      <c r="BS17" s="19" t="s">
        <v>30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75"/>
      <c r="BS18" s="19" t="s">
        <v>6</v>
      </c>
    </row>
    <row r="19" spans="1:71" s="1" customFormat="1" ht="12" customHeight="1">
      <c r="B19" s="23"/>
      <c r="C19" s="24"/>
      <c r="D19" s="31" t="s">
        <v>31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25</v>
      </c>
      <c r="AL19" s="24"/>
      <c r="AM19" s="24"/>
      <c r="AN19" s="29" t="s">
        <v>19</v>
      </c>
      <c r="AO19" s="24"/>
      <c r="AP19" s="24"/>
      <c r="AQ19" s="24"/>
      <c r="AR19" s="22"/>
      <c r="BE19" s="375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26</v>
      </c>
      <c r="AL20" s="24"/>
      <c r="AM20" s="24"/>
      <c r="AN20" s="29" t="s">
        <v>19</v>
      </c>
      <c r="AO20" s="24"/>
      <c r="AP20" s="24"/>
      <c r="AQ20" s="24"/>
      <c r="AR20" s="22"/>
      <c r="BE20" s="375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75"/>
    </row>
    <row r="22" spans="1:71" s="1" customFormat="1" ht="12" customHeight="1">
      <c r="B22" s="23"/>
      <c r="C22" s="24"/>
      <c r="D22" s="31" t="s">
        <v>32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75"/>
    </row>
    <row r="23" spans="1:71" s="1" customFormat="1" ht="47.25" customHeight="1">
      <c r="B23" s="23"/>
      <c r="C23" s="24"/>
      <c r="D23" s="24"/>
      <c r="E23" s="382" t="s">
        <v>33</v>
      </c>
      <c r="F23" s="382"/>
      <c r="G23" s="382"/>
      <c r="H23" s="382"/>
      <c r="I23" s="382"/>
      <c r="J23" s="382"/>
      <c r="K23" s="382"/>
      <c r="L23" s="382"/>
      <c r="M23" s="382"/>
      <c r="N23" s="382"/>
      <c r="O23" s="382"/>
      <c r="P23" s="382"/>
      <c r="Q23" s="382"/>
      <c r="R23" s="382"/>
      <c r="S23" s="382"/>
      <c r="T23" s="382"/>
      <c r="U23" s="382"/>
      <c r="V23" s="382"/>
      <c r="W23" s="382"/>
      <c r="X23" s="382"/>
      <c r="Y23" s="382"/>
      <c r="Z23" s="382"/>
      <c r="AA23" s="382"/>
      <c r="AB23" s="382"/>
      <c r="AC23" s="382"/>
      <c r="AD23" s="382"/>
      <c r="AE23" s="382"/>
      <c r="AF23" s="382"/>
      <c r="AG23" s="382"/>
      <c r="AH23" s="382"/>
      <c r="AI23" s="382"/>
      <c r="AJ23" s="382"/>
      <c r="AK23" s="382"/>
      <c r="AL23" s="382"/>
      <c r="AM23" s="382"/>
      <c r="AN23" s="382"/>
      <c r="AO23" s="24"/>
      <c r="AP23" s="24"/>
      <c r="AQ23" s="24"/>
      <c r="AR23" s="22"/>
      <c r="BE23" s="375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75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75"/>
    </row>
    <row r="26" spans="1:71" s="2" customFormat="1" ht="25.9" customHeight="1">
      <c r="A26" s="36"/>
      <c r="B26" s="37"/>
      <c r="C26" s="38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83">
        <f>ROUND(AG54,2)</f>
        <v>0</v>
      </c>
      <c r="AL26" s="384"/>
      <c r="AM26" s="384"/>
      <c r="AN26" s="384"/>
      <c r="AO26" s="384"/>
      <c r="AP26" s="38"/>
      <c r="AQ26" s="38"/>
      <c r="AR26" s="41"/>
      <c r="BE26" s="375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75"/>
    </row>
    <row r="28" spans="1:71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5" t="s">
        <v>35</v>
      </c>
      <c r="M28" s="385"/>
      <c r="N28" s="385"/>
      <c r="O28" s="385"/>
      <c r="P28" s="385"/>
      <c r="Q28" s="38"/>
      <c r="R28" s="38"/>
      <c r="S28" s="38"/>
      <c r="T28" s="38"/>
      <c r="U28" s="38"/>
      <c r="V28" s="38"/>
      <c r="W28" s="385" t="s">
        <v>36</v>
      </c>
      <c r="X28" s="385"/>
      <c r="Y28" s="385"/>
      <c r="Z28" s="385"/>
      <c r="AA28" s="385"/>
      <c r="AB28" s="385"/>
      <c r="AC28" s="385"/>
      <c r="AD28" s="385"/>
      <c r="AE28" s="385"/>
      <c r="AF28" s="38"/>
      <c r="AG28" s="38"/>
      <c r="AH28" s="38"/>
      <c r="AI28" s="38"/>
      <c r="AJ28" s="38"/>
      <c r="AK28" s="385" t="s">
        <v>37</v>
      </c>
      <c r="AL28" s="385"/>
      <c r="AM28" s="385"/>
      <c r="AN28" s="385"/>
      <c r="AO28" s="385"/>
      <c r="AP28" s="38"/>
      <c r="AQ28" s="38"/>
      <c r="AR28" s="41"/>
      <c r="BE28" s="375"/>
    </row>
    <row r="29" spans="1:71" s="3" customFormat="1" ht="14.45" customHeight="1">
      <c r="B29" s="42"/>
      <c r="C29" s="43"/>
      <c r="D29" s="31" t="s">
        <v>38</v>
      </c>
      <c r="E29" s="43"/>
      <c r="F29" s="31" t="s">
        <v>39</v>
      </c>
      <c r="G29" s="43"/>
      <c r="H29" s="43"/>
      <c r="I29" s="43"/>
      <c r="J29" s="43"/>
      <c r="K29" s="43"/>
      <c r="L29" s="388">
        <v>0.21</v>
      </c>
      <c r="M29" s="387"/>
      <c r="N29" s="387"/>
      <c r="O29" s="387"/>
      <c r="P29" s="387"/>
      <c r="Q29" s="43"/>
      <c r="R29" s="43"/>
      <c r="S29" s="43"/>
      <c r="T29" s="43"/>
      <c r="U29" s="43"/>
      <c r="V29" s="43"/>
      <c r="W29" s="386">
        <f>ROUND(AZ54, 2)</f>
        <v>0</v>
      </c>
      <c r="X29" s="387"/>
      <c r="Y29" s="387"/>
      <c r="Z29" s="387"/>
      <c r="AA29" s="387"/>
      <c r="AB29" s="387"/>
      <c r="AC29" s="387"/>
      <c r="AD29" s="387"/>
      <c r="AE29" s="387"/>
      <c r="AF29" s="43"/>
      <c r="AG29" s="43"/>
      <c r="AH29" s="43"/>
      <c r="AI29" s="43"/>
      <c r="AJ29" s="43"/>
      <c r="AK29" s="386">
        <f>ROUND(AV54, 2)</f>
        <v>0</v>
      </c>
      <c r="AL29" s="387"/>
      <c r="AM29" s="387"/>
      <c r="AN29" s="387"/>
      <c r="AO29" s="387"/>
      <c r="AP29" s="43"/>
      <c r="AQ29" s="43"/>
      <c r="AR29" s="44"/>
      <c r="BE29" s="376"/>
    </row>
    <row r="30" spans="1:71" s="3" customFormat="1" ht="14.45" customHeight="1">
      <c r="B30" s="42"/>
      <c r="C30" s="43"/>
      <c r="D30" s="43"/>
      <c r="E30" s="43"/>
      <c r="F30" s="31" t="s">
        <v>40</v>
      </c>
      <c r="G30" s="43"/>
      <c r="H30" s="43"/>
      <c r="I30" s="43"/>
      <c r="J30" s="43"/>
      <c r="K30" s="43"/>
      <c r="L30" s="388">
        <v>0.15</v>
      </c>
      <c r="M30" s="387"/>
      <c r="N30" s="387"/>
      <c r="O30" s="387"/>
      <c r="P30" s="387"/>
      <c r="Q30" s="43"/>
      <c r="R30" s="43"/>
      <c r="S30" s="43"/>
      <c r="T30" s="43"/>
      <c r="U30" s="43"/>
      <c r="V30" s="43"/>
      <c r="W30" s="386">
        <f>ROUND(BA54, 2)</f>
        <v>0</v>
      </c>
      <c r="X30" s="387"/>
      <c r="Y30" s="387"/>
      <c r="Z30" s="387"/>
      <c r="AA30" s="387"/>
      <c r="AB30" s="387"/>
      <c r="AC30" s="387"/>
      <c r="AD30" s="387"/>
      <c r="AE30" s="387"/>
      <c r="AF30" s="43"/>
      <c r="AG30" s="43"/>
      <c r="AH30" s="43"/>
      <c r="AI30" s="43"/>
      <c r="AJ30" s="43"/>
      <c r="AK30" s="386">
        <f>ROUND(AW54, 2)</f>
        <v>0</v>
      </c>
      <c r="AL30" s="387"/>
      <c r="AM30" s="387"/>
      <c r="AN30" s="387"/>
      <c r="AO30" s="387"/>
      <c r="AP30" s="43"/>
      <c r="AQ30" s="43"/>
      <c r="AR30" s="44"/>
      <c r="BE30" s="376"/>
    </row>
    <row r="31" spans="1:71" s="3" customFormat="1" ht="14.45" hidden="1" customHeight="1">
      <c r="B31" s="42"/>
      <c r="C31" s="43"/>
      <c r="D31" s="43"/>
      <c r="E31" s="43"/>
      <c r="F31" s="31" t="s">
        <v>41</v>
      </c>
      <c r="G31" s="43"/>
      <c r="H31" s="43"/>
      <c r="I31" s="43"/>
      <c r="J31" s="43"/>
      <c r="K31" s="43"/>
      <c r="L31" s="388">
        <v>0.21</v>
      </c>
      <c r="M31" s="387"/>
      <c r="N31" s="387"/>
      <c r="O31" s="387"/>
      <c r="P31" s="387"/>
      <c r="Q31" s="43"/>
      <c r="R31" s="43"/>
      <c r="S31" s="43"/>
      <c r="T31" s="43"/>
      <c r="U31" s="43"/>
      <c r="V31" s="43"/>
      <c r="W31" s="386">
        <f>ROUND(BB54, 2)</f>
        <v>0</v>
      </c>
      <c r="X31" s="387"/>
      <c r="Y31" s="387"/>
      <c r="Z31" s="387"/>
      <c r="AA31" s="387"/>
      <c r="AB31" s="387"/>
      <c r="AC31" s="387"/>
      <c r="AD31" s="387"/>
      <c r="AE31" s="387"/>
      <c r="AF31" s="43"/>
      <c r="AG31" s="43"/>
      <c r="AH31" s="43"/>
      <c r="AI31" s="43"/>
      <c r="AJ31" s="43"/>
      <c r="AK31" s="386">
        <v>0</v>
      </c>
      <c r="AL31" s="387"/>
      <c r="AM31" s="387"/>
      <c r="AN31" s="387"/>
      <c r="AO31" s="387"/>
      <c r="AP31" s="43"/>
      <c r="AQ31" s="43"/>
      <c r="AR31" s="44"/>
      <c r="BE31" s="376"/>
    </row>
    <row r="32" spans="1:71" s="3" customFormat="1" ht="14.45" hidden="1" customHeight="1">
      <c r="B32" s="42"/>
      <c r="C32" s="43"/>
      <c r="D32" s="43"/>
      <c r="E32" s="43"/>
      <c r="F32" s="31" t="s">
        <v>42</v>
      </c>
      <c r="G32" s="43"/>
      <c r="H32" s="43"/>
      <c r="I32" s="43"/>
      <c r="J32" s="43"/>
      <c r="K32" s="43"/>
      <c r="L32" s="388">
        <v>0.15</v>
      </c>
      <c r="M32" s="387"/>
      <c r="N32" s="387"/>
      <c r="O32" s="387"/>
      <c r="P32" s="387"/>
      <c r="Q32" s="43"/>
      <c r="R32" s="43"/>
      <c r="S32" s="43"/>
      <c r="T32" s="43"/>
      <c r="U32" s="43"/>
      <c r="V32" s="43"/>
      <c r="W32" s="386">
        <f>ROUND(BC54, 2)</f>
        <v>0</v>
      </c>
      <c r="X32" s="387"/>
      <c r="Y32" s="387"/>
      <c r="Z32" s="387"/>
      <c r="AA32" s="387"/>
      <c r="AB32" s="387"/>
      <c r="AC32" s="387"/>
      <c r="AD32" s="387"/>
      <c r="AE32" s="387"/>
      <c r="AF32" s="43"/>
      <c r="AG32" s="43"/>
      <c r="AH32" s="43"/>
      <c r="AI32" s="43"/>
      <c r="AJ32" s="43"/>
      <c r="AK32" s="386">
        <v>0</v>
      </c>
      <c r="AL32" s="387"/>
      <c r="AM32" s="387"/>
      <c r="AN32" s="387"/>
      <c r="AO32" s="387"/>
      <c r="AP32" s="43"/>
      <c r="AQ32" s="43"/>
      <c r="AR32" s="44"/>
      <c r="BE32" s="376"/>
    </row>
    <row r="33" spans="1:57" s="3" customFormat="1" ht="14.45" hidden="1" customHeight="1">
      <c r="B33" s="42"/>
      <c r="C33" s="43"/>
      <c r="D33" s="43"/>
      <c r="E33" s="43"/>
      <c r="F33" s="31" t="s">
        <v>43</v>
      </c>
      <c r="G33" s="43"/>
      <c r="H33" s="43"/>
      <c r="I33" s="43"/>
      <c r="J33" s="43"/>
      <c r="K33" s="43"/>
      <c r="L33" s="388">
        <v>0</v>
      </c>
      <c r="M33" s="387"/>
      <c r="N33" s="387"/>
      <c r="O33" s="387"/>
      <c r="P33" s="387"/>
      <c r="Q33" s="43"/>
      <c r="R33" s="43"/>
      <c r="S33" s="43"/>
      <c r="T33" s="43"/>
      <c r="U33" s="43"/>
      <c r="V33" s="43"/>
      <c r="W33" s="386">
        <f>ROUND(BD54, 2)</f>
        <v>0</v>
      </c>
      <c r="X33" s="387"/>
      <c r="Y33" s="387"/>
      <c r="Z33" s="387"/>
      <c r="AA33" s="387"/>
      <c r="AB33" s="387"/>
      <c r="AC33" s="387"/>
      <c r="AD33" s="387"/>
      <c r="AE33" s="387"/>
      <c r="AF33" s="43"/>
      <c r="AG33" s="43"/>
      <c r="AH33" s="43"/>
      <c r="AI33" s="43"/>
      <c r="AJ33" s="43"/>
      <c r="AK33" s="386">
        <v>0</v>
      </c>
      <c r="AL33" s="387"/>
      <c r="AM33" s="387"/>
      <c r="AN33" s="387"/>
      <c r="AO33" s="387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44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45</v>
      </c>
      <c r="U35" s="47"/>
      <c r="V35" s="47"/>
      <c r="W35" s="47"/>
      <c r="X35" s="392" t="s">
        <v>46</v>
      </c>
      <c r="Y35" s="390"/>
      <c r="Z35" s="390"/>
      <c r="AA35" s="390"/>
      <c r="AB35" s="390"/>
      <c r="AC35" s="47"/>
      <c r="AD35" s="47"/>
      <c r="AE35" s="47"/>
      <c r="AF35" s="47"/>
      <c r="AG35" s="47"/>
      <c r="AH35" s="47"/>
      <c r="AI35" s="47"/>
      <c r="AJ35" s="47"/>
      <c r="AK35" s="389">
        <f>SUM(AK26:AK33)</f>
        <v>0</v>
      </c>
      <c r="AL35" s="390"/>
      <c r="AM35" s="390"/>
      <c r="AN35" s="390"/>
      <c r="AO35" s="391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47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02-21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57" t="str">
        <f>K6</f>
        <v>Olomouc ADM Nerudova</v>
      </c>
      <c r="M45" s="358"/>
      <c r="N45" s="358"/>
      <c r="O45" s="358"/>
      <c r="P45" s="358"/>
      <c r="Q45" s="358"/>
      <c r="R45" s="358"/>
      <c r="S45" s="358"/>
      <c r="T45" s="358"/>
      <c r="U45" s="358"/>
      <c r="V45" s="358"/>
      <c r="W45" s="358"/>
      <c r="X45" s="358"/>
      <c r="Y45" s="358"/>
      <c r="Z45" s="358"/>
      <c r="AA45" s="358"/>
      <c r="AB45" s="358"/>
      <c r="AC45" s="358"/>
      <c r="AD45" s="358"/>
      <c r="AE45" s="358"/>
      <c r="AF45" s="358"/>
      <c r="AG45" s="358"/>
      <c r="AH45" s="358"/>
      <c r="AI45" s="358"/>
      <c r="AJ45" s="358"/>
      <c r="AK45" s="358"/>
      <c r="AL45" s="358"/>
      <c r="AM45" s="358"/>
      <c r="AN45" s="358"/>
      <c r="AO45" s="358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62" t="str">
        <f>IF(AN8= "","",AN8)</f>
        <v/>
      </c>
      <c r="AN47" s="362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29</v>
      </c>
      <c r="AJ49" s="38"/>
      <c r="AK49" s="38"/>
      <c r="AL49" s="38"/>
      <c r="AM49" s="363" t="str">
        <f>IF(E17="","",E17)</f>
        <v xml:space="preserve"> </v>
      </c>
      <c r="AN49" s="364"/>
      <c r="AO49" s="364"/>
      <c r="AP49" s="364"/>
      <c r="AQ49" s="38"/>
      <c r="AR49" s="41"/>
      <c r="AS49" s="365" t="s">
        <v>48</v>
      </c>
      <c r="AT49" s="366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27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31</v>
      </c>
      <c r="AJ50" s="38"/>
      <c r="AK50" s="38"/>
      <c r="AL50" s="38"/>
      <c r="AM50" s="363" t="str">
        <f>IF(E20="","",E20)</f>
        <v xml:space="preserve"> </v>
      </c>
      <c r="AN50" s="364"/>
      <c r="AO50" s="364"/>
      <c r="AP50" s="364"/>
      <c r="AQ50" s="38"/>
      <c r="AR50" s="41"/>
      <c r="AS50" s="367"/>
      <c r="AT50" s="368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69"/>
      <c r="AT51" s="370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61" t="s">
        <v>49</v>
      </c>
      <c r="D52" s="360"/>
      <c r="E52" s="360"/>
      <c r="F52" s="360"/>
      <c r="G52" s="360"/>
      <c r="H52" s="68"/>
      <c r="I52" s="359" t="s">
        <v>50</v>
      </c>
      <c r="J52" s="360"/>
      <c r="K52" s="360"/>
      <c r="L52" s="360"/>
      <c r="M52" s="360"/>
      <c r="N52" s="360"/>
      <c r="O52" s="360"/>
      <c r="P52" s="360"/>
      <c r="Q52" s="360"/>
      <c r="R52" s="360"/>
      <c r="S52" s="360"/>
      <c r="T52" s="360"/>
      <c r="U52" s="360"/>
      <c r="V52" s="360"/>
      <c r="W52" s="360"/>
      <c r="X52" s="360"/>
      <c r="Y52" s="360"/>
      <c r="Z52" s="360"/>
      <c r="AA52" s="360"/>
      <c r="AB52" s="360"/>
      <c r="AC52" s="360"/>
      <c r="AD52" s="360"/>
      <c r="AE52" s="360"/>
      <c r="AF52" s="360"/>
      <c r="AG52" s="371" t="s">
        <v>51</v>
      </c>
      <c r="AH52" s="360"/>
      <c r="AI52" s="360"/>
      <c r="AJ52" s="360"/>
      <c r="AK52" s="360"/>
      <c r="AL52" s="360"/>
      <c r="AM52" s="360"/>
      <c r="AN52" s="359" t="s">
        <v>52</v>
      </c>
      <c r="AO52" s="360"/>
      <c r="AP52" s="360"/>
      <c r="AQ52" s="69" t="s">
        <v>53</v>
      </c>
      <c r="AR52" s="41"/>
      <c r="AS52" s="70" t="s">
        <v>54</v>
      </c>
      <c r="AT52" s="71" t="s">
        <v>55</v>
      </c>
      <c r="AU52" s="71" t="s">
        <v>56</v>
      </c>
      <c r="AV52" s="71" t="s">
        <v>57</v>
      </c>
      <c r="AW52" s="71" t="s">
        <v>58</v>
      </c>
      <c r="AX52" s="71" t="s">
        <v>59</v>
      </c>
      <c r="AY52" s="71" t="s">
        <v>60</v>
      </c>
      <c r="AZ52" s="71" t="s">
        <v>61</v>
      </c>
      <c r="BA52" s="71" t="s">
        <v>62</v>
      </c>
      <c r="BB52" s="71" t="s">
        <v>63</v>
      </c>
      <c r="BC52" s="71" t="s">
        <v>64</v>
      </c>
      <c r="BD52" s="72" t="s">
        <v>65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66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72">
        <f>ROUND(AG55+AG56+SUM(AG60:AG63)+AG81,2)</f>
        <v>0</v>
      </c>
      <c r="AH54" s="372"/>
      <c r="AI54" s="372"/>
      <c r="AJ54" s="372"/>
      <c r="AK54" s="372"/>
      <c r="AL54" s="372"/>
      <c r="AM54" s="372"/>
      <c r="AN54" s="373">
        <f t="shared" ref="AN54:AN81" si="0">SUM(AG54,AT54)</f>
        <v>0</v>
      </c>
      <c r="AO54" s="373"/>
      <c r="AP54" s="373"/>
      <c r="AQ54" s="80" t="s">
        <v>19</v>
      </c>
      <c r="AR54" s="81"/>
      <c r="AS54" s="82">
        <f>ROUND(AS55+AS56+SUM(AS60:AS63)+AS81,2)</f>
        <v>0</v>
      </c>
      <c r="AT54" s="83">
        <f t="shared" ref="AT54:AT81" si="1">ROUND(SUM(AV54:AW54),2)</f>
        <v>0</v>
      </c>
      <c r="AU54" s="84">
        <f>ROUND(AU55+AU56+SUM(AU60:AU63)+AU81,5)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ROUND(AZ55+AZ56+SUM(AZ60:AZ63)+AZ81,2)</f>
        <v>0</v>
      </c>
      <c r="BA54" s="83">
        <f>ROUND(BA55+BA56+SUM(BA60:BA63)+BA81,2)</f>
        <v>0</v>
      </c>
      <c r="BB54" s="83">
        <f>ROUND(BB55+BB56+SUM(BB60:BB63)+BB81,2)</f>
        <v>0</v>
      </c>
      <c r="BC54" s="83">
        <f>ROUND(BC55+BC56+SUM(BC60:BC63)+BC81,2)</f>
        <v>0</v>
      </c>
      <c r="BD54" s="85">
        <f>ROUND(BD55+BD56+SUM(BD60:BD63)+BD81,2)</f>
        <v>0</v>
      </c>
      <c r="BS54" s="86" t="s">
        <v>67</v>
      </c>
      <c r="BT54" s="86" t="s">
        <v>68</v>
      </c>
      <c r="BU54" s="87" t="s">
        <v>69</v>
      </c>
      <c r="BV54" s="86" t="s">
        <v>70</v>
      </c>
      <c r="BW54" s="86" t="s">
        <v>5</v>
      </c>
      <c r="BX54" s="86" t="s">
        <v>71</v>
      </c>
      <c r="CL54" s="86" t="s">
        <v>19</v>
      </c>
    </row>
    <row r="55" spans="1:91" s="7" customFormat="1" ht="16.5" customHeight="1">
      <c r="A55" s="88" t="s">
        <v>72</v>
      </c>
      <c r="B55" s="89"/>
      <c r="C55" s="90"/>
      <c r="D55" s="351" t="s">
        <v>73</v>
      </c>
      <c r="E55" s="351"/>
      <c r="F55" s="351"/>
      <c r="G55" s="351"/>
      <c r="H55" s="351"/>
      <c r="I55" s="91"/>
      <c r="J55" s="351" t="s">
        <v>74</v>
      </c>
      <c r="K55" s="351"/>
      <c r="L55" s="351"/>
      <c r="M55" s="351"/>
      <c r="N55" s="351"/>
      <c r="O55" s="351"/>
      <c r="P55" s="351"/>
      <c r="Q55" s="351"/>
      <c r="R55" s="351"/>
      <c r="S55" s="351"/>
      <c r="T55" s="351"/>
      <c r="U55" s="351"/>
      <c r="V55" s="351"/>
      <c r="W55" s="351"/>
      <c r="X55" s="351"/>
      <c r="Y55" s="351"/>
      <c r="Z55" s="351"/>
      <c r="AA55" s="351"/>
      <c r="AB55" s="351"/>
      <c r="AC55" s="351"/>
      <c r="AD55" s="351"/>
      <c r="AE55" s="351"/>
      <c r="AF55" s="351"/>
      <c r="AG55" s="352">
        <f>'SO01 - Střecha'!J30</f>
        <v>0</v>
      </c>
      <c r="AH55" s="353"/>
      <c r="AI55" s="353"/>
      <c r="AJ55" s="353"/>
      <c r="AK55" s="353"/>
      <c r="AL55" s="353"/>
      <c r="AM55" s="353"/>
      <c r="AN55" s="352">
        <f t="shared" si="0"/>
        <v>0</v>
      </c>
      <c r="AO55" s="353"/>
      <c r="AP55" s="353"/>
      <c r="AQ55" s="92" t="s">
        <v>75</v>
      </c>
      <c r="AR55" s="93"/>
      <c r="AS55" s="94">
        <v>0</v>
      </c>
      <c r="AT55" s="95">
        <f t="shared" si="1"/>
        <v>0</v>
      </c>
      <c r="AU55" s="96">
        <f>'SO01 - Střecha'!P86</f>
        <v>0</v>
      </c>
      <c r="AV55" s="95">
        <f>'SO01 - Střecha'!J33</f>
        <v>0</v>
      </c>
      <c r="AW55" s="95">
        <f>'SO01 - Střecha'!J34</f>
        <v>0</v>
      </c>
      <c r="AX55" s="95">
        <f>'SO01 - Střecha'!J35</f>
        <v>0</v>
      </c>
      <c r="AY55" s="95">
        <f>'SO01 - Střecha'!J36</f>
        <v>0</v>
      </c>
      <c r="AZ55" s="95">
        <f>'SO01 - Střecha'!F33</f>
        <v>0</v>
      </c>
      <c r="BA55" s="95">
        <f>'SO01 - Střecha'!F34</f>
        <v>0</v>
      </c>
      <c r="BB55" s="95">
        <f>'SO01 - Střecha'!F35</f>
        <v>0</v>
      </c>
      <c r="BC55" s="95">
        <f>'SO01 - Střecha'!F36</f>
        <v>0</v>
      </c>
      <c r="BD55" s="97">
        <f>'SO01 - Střecha'!F37</f>
        <v>0</v>
      </c>
      <c r="BT55" s="98" t="s">
        <v>76</v>
      </c>
      <c r="BV55" s="98" t="s">
        <v>70</v>
      </c>
      <c r="BW55" s="98" t="s">
        <v>77</v>
      </c>
      <c r="BX55" s="98" t="s">
        <v>5</v>
      </c>
      <c r="CL55" s="98" t="s">
        <v>19</v>
      </c>
      <c r="CM55" s="98" t="s">
        <v>78</v>
      </c>
    </row>
    <row r="56" spans="1:91" s="7" customFormat="1" ht="16.5" customHeight="1">
      <c r="B56" s="89"/>
      <c r="C56" s="90"/>
      <c r="D56" s="351" t="s">
        <v>79</v>
      </c>
      <c r="E56" s="351"/>
      <c r="F56" s="351"/>
      <c r="G56" s="351"/>
      <c r="H56" s="351"/>
      <c r="I56" s="91"/>
      <c r="J56" s="351" t="s">
        <v>80</v>
      </c>
      <c r="K56" s="351"/>
      <c r="L56" s="351"/>
      <c r="M56" s="351"/>
      <c r="N56" s="351"/>
      <c r="O56" s="351"/>
      <c r="P56" s="351"/>
      <c r="Q56" s="351"/>
      <c r="R56" s="351"/>
      <c r="S56" s="351"/>
      <c r="T56" s="351"/>
      <c r="U56" s="351"/>
      <c r="V56" s="351"/>
      <c r="W56" s="351"/>
      <c r="X56" s="351"/>
      <c r="Y56" s="351"/>
      <c r="Z56" s="351"/>
      <c r="AA56" s="351"/>
      <c r="AB56" s="351"/>
      <c r="AC56" s="351"/>
      <c r="AD56" s="351"/>
      <c r="AE56" s="351"/>
      <c r="AF56" s="351"/>
      <c r="AG56" s="354">
        <f>ROUND(SUM(AG57:AG59),2)</f>
        <v>0</v>
      </c>
      <c r="AH56" s="353"/>
      <c r="AI56" s="353"/>
      <c r="AJ56" s="353"/>
      <c r="AK56" s="353"/>
      <c r="AL56" s="353"/>
      <c r="AM56" s="353"/>
      <c r="AN56" s="352">
        <f t="shared" si="0"/>
        <v>0</v>
      </c>
      <c r="AO56" s="353"/>
      <c r="AP56" s="353"/>
      <c r="AQ56" s="92" t="s">
        <v>75</v>
      </c>
      <c r="AR56" s="93"/>
      <c r="AS56" s="94">
        <f>ROUND(SUM(AS57:AS59),2)</f>
        <v>0</v>
      </c>
      <c r="AT56" s="95">
        <f t="shared" si="1"/>
        <v>0</v>
      </c>
      <c r="AU56" s="96">
        <f>ROUND(SUM(AU57:AU59),5)</f>
        <v>0</v>
      </c>
      <c r="AV56" s="95">
        <f>ROUND(AZ56*L29,2)</f>
        <v>0</v>
      </c>
      <c r="AW56" s="95">
        <f>ROUND(BA56*L30,2)</f>
        <v>0</v>
      </c>
      <c r="AX56" s="95">
        <f>ROUND(BB56*L29,2)</f>
        <v>0</v>
      </c>
      <c r="AY56" s="95">
        <f>ROUND(BC56*L30,2)</f>
        <v>0</v>
      </c>
      <c r="AZ56" s="95">
        <f>ROUND(SUM(AZ57:AZ59),2)</f>
        <v>0</v>
      </c>
      <c r="BA56" s="95">
        <f>ROUND(SUM(BA57:BA59),2)</f>
        <v>0</v>
      </c>
      <c r="BB56" s="95">
        <f>ROUND(SUM(BB57:BB59),2)</f>
        <v>0</v>
      </c>
      <c r="BC56" s="95">
        <f>ROUND(SUM(BC57:BC59),2)</f>
        <v>0</v>
      </c>
      <c r="BD56" s="97">
        <f>ROUND(SUM(BD57:BD59),2)</f>
        <v>0</v>
      </c>
      <c r="BS56" s="98" t="s">
        <v>67</v>
      </c>
      <c r="BT56" s="98" t="s">
        <v>76</v>
      </c>
      <c r="BU56" s="98" t="s">
        <v>69</v>
      </c>
      <c r="BV56" s="98" t="s">
        <v>70</v>
      </c>
      <c r="BW56" s="98" t="s">
        <v>81</v>
      </c>
      <c r="BX56" s="98" t="s">
        <v>5</v>
      </c>
      <c r="CL56" s="98" t="s">
        <v>19</v>
      </c>
      <c r="CM56" s="98" t="s">
        <v>78</v>
      </c>
    </row>
    <row r="57" spans="1:91" s="4" customFormat="1" ht="23.25" customHeight="1">
      <c r="A57" s="88" t="s">
        <v>72</v>
      </c>
      <c r="B57" s="53"/>
      <c r="C57" s="99"/>
      <c r="D57" s="99"/>
      <c r="E57" s="350" t="s">
        <v>82</v>
      </c>
      <c r="F57" s="350"/>
      <c r="G57" s="350"/>
      <c r="H57" s="350"/>
      <c r="I57" s="350"/>
      <c r="J57" s="99"/>
      <c r="K57" s="350" t="s">
        <v>83</v>
      </c>
      <c r="L57" s="350"/>
      <c r="M57" s="350"/>
      <c r="N57" s="350"/>
      <c r="O57" s="350"/>
      <c r="P57" s="350"/>
      <c r="Q57" s="350"/>
      <c r="R57" s="350"/>
      <c r="S57" s="350"/>
      <c r="T57" s="350"/>
      <c r="U57" s="350"/>
      <c r="V57" s="350"/>
      <c r="W57" s="350"/>
      <c r="X57" s="350"/>
      <c r="Y57" s="350"/>
      <c r="Z57" s="350"/>
      <c r="AA57" s="350"/>
      <c r="AB57" s="350"/>
      <c r="AC57" s="350"/>
      <c r="AD57" s="350"/>
      <c r="AE57" s="350"/>
      <c r="AF57" s="350"/>
      <c r="AG57" s="355">
        <f>'SO02 - 1 - Oprava VST'!J32</f>
        <v>0</v>
      </c>
      <c r="AH57" s="356"/>
      <c r="AI57" s="356"/>
      <c r="AJ57" s="356"/>
      <c r="AK57" s="356"/>
      <c r="AL57" s="356"/>
      <c r="AM57" s="356"/>
      <c r="AN57" s="355">
        <f t="shared" si="0"/>
        <v>0</v>
      </c>
      <c r="AO57" s="356"/>
      <c r="AP57" s="356"/>
      <c r="AQ57" s="100" t="s">
        <v>84</v>
      </c>
      <c r="AR57" s="55"/>
      <c r="AS57" s="101">
        <v>0</v>
      </c>
      <c r="AT57" s="102">
        <f t="shared" si="1"/>
        <v>0</v>
      </c>
      <c r="AU57" s="103">
        <f>'SO02 - 1 - Oprava VST'!P90</f>
        <v>0</v>
      </c>
      <c r="AV57" s="102">
        <f>'SO02 - 1 - Oprava VST'!J35</f>
        <v>0</v>
      </c>
      <c r="AW57" s="102">
        <f>'SO02 - 1 - Oprava VST'!J36</f>
        <v>0</v>
      </c>
      <c r="AX57" s="102">
        <f>'SO02 - 1 - Oprava VST'!J37</f>
        <v>0</v>
      </c>
      <c r="AY57" s="102">
        <f>'SO02 - 1 - Oprava VST'!J38</f>
        <v>0</v>
      </c>
      <c r="AZ57" s="102">
        <f>'SO02 - 1 - Oprava VST'!F35</f>
        <v>0</v>
      </c>
      <c r="BA57" s="102">
        <f>'SO02 - 1 - Oprava VST'!F36</f>
        <v>0</v>
      </c>
      <c r="BB57" s="102">
        <f>'SO02 - 1 - Oprava VST'!F37</f>
        <v>0</v>
      </c>
      <c r="BC57" s="102">
        <f>'SO02 - 1 - Oprava VST'!F38</f>
        <v>0</v>
      </c>
      <c r="BD57" s="104">
        <f>'SO02 - 1 - Oprava VST'!F39</f>
        <v>0</v>
      </c>
      <c r="BT57" s="105" t="s">
        <v>78</v>
      </c>
      <c r="BV57" s="105" t="s">
        <v>70</v>
      </c>
      <c r="BW57" s="105" t="s">
        <v>85</v>
      </c>
      <c r="BX57" s="105" t="s">
        <v>81</v>
      </c>
      <c r="CL57" s="105" t="s">
        <v>19</v>
      </c>
    </row>
    <row r="58" spans="1:91" s="4" customFormat="1" ht="23.25" customHeight="1">
      <c r="A58" s="88" t="s">
        <v>72</v>
      </c>
      <c r="B58" s="53"/>
      <c r="C58" s="99"/>
      <c r="D58" s="99"/>
      <c r="E58" s="350" t="s">
        <v>86</v>
      </c>
      <c r="F58" s="350"/>
      <c r="G58" s="350"/>
      <c r="H58" s="350"/>
      <c r="I58" s="350"/>
      <c r="J58" s="99"/>
      <c r="K58" s="350" t="s">
        <v>87</v>
      </c>
      <c r="L58" s="350"/>
      <c r="M58" s="350"/>
      <c r="N58" s="350"/>
      <c r="O58" s="350"/>
      <c r="P58" s="350"/>
      <c r="Q58" s="350"/>
      <c r="R58" s="350"/>
      <c r="S58" s="350"/>
      <c r="T58" s="350"/>
      <c r="U58" s="350"/>
      <c r="V58" s="350"/>
      <c r="W58" s="350"/>
      <c r="X58" s="350"/>
      <c r="Y58" s="350"/>
      <c r="Z58" s="350"/>
      <c r="AA58" s="350"/>
      <c r="AB58" s="350"/>
      <c r="AC58" s="350"/>
      <c r="AD58" s="350"/>
      <c r="AE58" s="350"/>
      <c r="AF58" s="350"/>
      <c r="AG58" s="355">
        <f>'SO02 - 2 - Výměna stoupač...'!J32</f>
        <v>0</v>
      </c>
      <c r="AH58" s="356"/>
      <c r="AI58" s="356"/>
      <c r="AJ58" s="356"/>
      <c r="AK58" s="356"/>
      <c r="AL58" s="356"/>
      <c r="AM58" s="356"/>
      <c r="AN58" s="355">
        <f t="shared" si="0"/>
        <v>0</v>
      </c>
      <c r="AO58" s="356"/>
      <c r="AP58" s="356"/>
      <c r="AQ58" s="100" t="s">
        <v>84</v>
      </c>
      <c r="AR58" s="55"/>
      <c r="AS58" s="101">
        <v>0</v>
      </c>
      <c r="AT58" s="102">
        <f t="shared" si="1"/>
        <v>0</v>
      </c>
      <c r="AU58" s="103">
        <f>'SO02 - 2 - Výměna stoupač...'!P92</f>
        <v>0</v>
      </c>
      <c r="AV58" s="102">
        <f>'SO02 - 2 - Výměna stoupač...'!J35</f>
        <v>0</v>
      </c>
      <c r="AW58" s="102">
        <f>'SO02 - 2 - Výměna stoupač...'!J36</f>
        <v>0</v>
      </c>
      <c r="AX58" s="102">
        <f>'SO02 - 2 - Výměna stoupač...'!J37</f>
        <v>0</v>
      </c>
      <c r="AY58" s="102">
        <f>'SO02 - 2 - Výměna stoupač...'!J38</f>
        <v>0</v>
      </c>
      <c r="AZ58" s="102">
        <f>'SO02 - 2 - Výměna stoupač...'!F35</f>
        <v>0</v>
      </c>
      <c r="BA58" s="102">
        <f>'SO02 - 2 - Výměna stoupač...'!F36</f>
        <v>0</v>
      </c>
      <c r="BB58" s="102">
        <f>'SO02 - 2 - Výměna stoupač...'!F37</f>
        <v>0</v>
      </c>
      <c r="BC58" s="102">
        <f>'SO02 - 2 - Výměna stoupač...'!F38</f>
        <v>0</v>
      </c>
      <c r="BD58" s="104">
        <f>'SO02 - 2 - Výměna stoupač...'!F39</f>
        <v>0</v>
      </c>
      <c r="BT58" s="105" t="s">
        <v>78</v>
      </c>
      <c r="BV58" s="105" t="s">
        <v>70</v>
      </c>
      <c r="BW58" s="105" t="s">
        <v>88</v>
      </c>
      <c r="BX58" s="105" t="s">
        <v>81</v>
      </c>
      <c r="CL58" s="105" t="s">
        <v>19</v>
      </c>
    </row>
    <row r="59" spans="1:91" s="4" customFormat="1" ht="23.25" customHeight="1">
      <c r="A59" s="88" t="s">
        <v>72</v>
      </c>
      <c r="B59" s="53"/>
      <c r="C59" s="99"/>
      <c r="D59" s="99"/>
      <c r="E59" s="350" t="s">
        <v>89</v>
      </c>
      <c r="F59" s="350"/>
      <c r="G59" s="350"/>
      <c r="H59" s="350"/>
      <c r="I59" s="350"/>
      <c r="J59" s="99"/>
      <c r="K59" s="350" t="s">
        <v>90</v>
      </c>
      <c r="L59" s="350"/>
      <c r="M59" s="350"/>
      <c r="N59" s="350"/>
      <c r="O59" s="350"/>
      <c r="P59" s="350"/>
      <c r="Q59" s="350"/>
      <c r="R59" s="350"/>
      <c r="S59" s="350"/>
      <c r="T59" s="350"/>
      <c r="U59" s="350"/>
      <c r="V59" s="350"/>
      <c r="W59" s="350"/>
      <c r="X59" s="350"/>
      <c r="Y59" s="350"/>
      <c r="Z59" s="350"/>
      <c r="AA59" s="350"/>
      <c r="AB59" s="350"/>
      <c r="AC59" s="350"/>
      <c r="AD59" s="350"/>
      <c r="AE59" s="350"/>
      <c r="AF59" s="350"/>
      <c r="AG59" s="355">
        <f>'SO02 - 3 - topná tělesa'!J32</f>
        <v>0</v>
      </c>
      <c r="AH59" s="356"/>
      <c r="AI59" s="356"/>
      <c r="AJ59" s="356"/>
      <c r="AK59" s="356"/>
      <c r="AL59" s="356"/>
      <c r="AM59" s="356"/>
      <c r="AN59" s="355">
        <f t="shared" si="0"/>
        <v>0</v>
      </c>
      <c r="AO59" s="356"/>
      <c r="AP59" s="356"/>
      <c r="AQ59" s="100" t="s">
        <v>84</v>
      </c>
      <c r="AR59" s="55"/>
      <c r="AS59" s="101">
        <v>0</v>
      </c>
      <c r="AT59" s="102">
        <f t="shared" si="1"/>
        <v>0</v>
      </c>
      <c r="AU59" s="103">
        <f>'SO02 - 3 - topná tělesa'!P89</f>
        <v>0</v>
      </c>
      <c r="AV59" s="102">
        <f>'SO02 - 3 - topná tělesa'!J35</f>
        <v>0</v>
      </c>
      <c r="AW59" s="102">
        <f>'SO02 - 3 - topná tělesa'!J36</f>
        <v>0</v>
      </c>
      <c r="AX59" s="102">
        <f>'SO02 - 3 - topná tělesa'!J37</f>
        <v>0</v>
      </c>
      <c r="AY59" s="102">
        <f>'SO02 - 3 - topná tělesa'!J38</f>
        <v>0</v>
      </c>
      <c r="AZ59" s="102">
        <f>'SO02 - 3 - topná tělesa'!F35</f>
        <v>0</v>
      </c>
      <c r="BA59" s="102">
        <f>'SO02 - 3 - topná tělesa'!F36</f>
        <v>0</v>
      </c>
      <c r="BB59" s="102">
        <f>'SO02 - 3 - topná tělesa'!F37</f>
        <v>0</v>
      </c>
      <c r="BC59" s="102">
        <f>'SO02 - 3 - topná tělesa'!F38</f>
        <v>0</v>
      </c>
      <c r="BD59" s="104">
        <f>'SO02 - 3 - topná tělesa'!F39</f>
        <v>0</v>
      </c>
      <c r="BT59" s="105" t="s">
        <v>78</v>
      </c>
      <c r="BV59" s="105" t="s">
        <v>70</v>
      </c>
      <c r="BW59" s="105" t="s">
        <v>91</v>
      </c>
      <c r="BX59" s="105" t="s">
        <v>81</v>
      </c>
      <c r="CL59" s="105" t="s">
        <v>19</v>
      </c>
    </row>
    <row r="60" spans="1:91" s="7" customFormat="1" ht="16.5" customHeight="1">
      <c r="A60" s="88" t="s">
        <v>72</v>
      </c>
      <c r="B60" s="89"/>
      <c r="C60" s="90"/>
      <c r="D60" s="351" t="s">
        <v>92</v>
      </c>
      <c r="E60" s="351"/>
      <c r="F60" s="351"/>
      <c r="G60" s="351"/>
      <c r="H60" s="351"/>
      <c r="I60" s="91"/>
      <c r="J60" s="351" t="s">
        <v>93</v>
      </c>
      <c r="K60" s="351"/>
      <c r="L60" s="351"/>
      <c r="M60" s="351"/>
      <c r="N60" s="351"/>
      <c r="O60" s="351"/>
      <c r="P60" s="351"/>
      <c r="Q60" s="351"/>
      <c r="R60" s="351"/>
      <c r="S60" s="351"/>
      <c r="T60" s="351"/>
      <c r="U60" s="351"/>
      <c r="V60" s="351"/>
      <c r="W60" s="351"/>
      <c r="X60" s="351"/>
      <c r="Y60" s="351"/>
      <c r="Z60" s="351"/>
      <c r="AA60" s="351"/>
      <c r="AB60" s="351"/>
      <c r="AC60" s="351"/>
      <c r="AD60" s="351"/>
      <c r="AE60" s="351"/>
      <c r="AF60" s="351"/>
      <c r="AG60" s="352">
        <f>'SO03 - Socální uzly'!J30</f>
        <v>0</v>
      </c>
      <c r="AH60" s="353"/>
      <c r="AI60" s="353"/>
      <c r="AJ60" s="353"/>
      <c r="AK60" s="353"/>
      <c r="AL60" s="353"/>
      <c r="AM60" s="353"/>
      <c r="AN60" s="352">
        <f t="shared" si="0"/>
        <v>0</v>
      </c>
      <c r="AO60" s="353"/>
      <c r="AP60" s="353"/>
      <c r="AQ60" s="92" t="s">
        <v>75</v>
      </c>
      <c r="AR60" s="93"/>
      <c r="AS60" s="94">
        <v>0</v>
      </c>
      <c r="AT60" s="95">
        <f t="shared" si="1"/>
        <v>0</v>
      </c>
      <c r="AU60" s="96">
        <f>'SO03 - Socální uzly'!P97</f>
        <v>0</v>
      </c>
      <c r="AV60" s="95">
        <f>'SO03 - Socální uzly'!J33</f>
        <v>0</v>
      </c>
      <c r="AW60" s="95">
        <f>'SO03 - Socální uzly'!J34</f>
        <v>0</v>
      </c>
      <c r="AX60" s="95">
        <f>'SO03 - Socální uzly'!J35</f>
        <v>0</v>
      </c>
      <c r="AY60" s="95">
        <f>'SO03 - Socální uzly'!J36</f>
        <v>0</v>
      </c>
      <c r="AZ60" s="95">
        <f>'SO03 - Socální uzly'!F33</f>
        <v>0</v>
      </c>
      <c r="BA60" s="95">
        <f>'SO03 - Socální uzly'!F34</f>
        <v>0</v>
      </c>
      <c r="BB60" s="95">
        <f>'SO03 - Socální uzly'!F35</f>
        <v>0</v>
      </c>
      <c r="BC60" s="95">
        <f>'SO03 - Socální uzly'!F36</f>
        <v>0</v>
      </c>
      <c r="BD60" s="97">
        <f>'SO03 - Socální uzly'!F37</f>
        <v>0</v>
      </c>
      <c r="BT60" s="98" t="s">
        <v>76</v>
      </c>
      <c r="BV60" s="98" t="s">
        <v>70</v>
      </c>
      <c r="BW60" s="98" t="s">
        <v>94</v>
      </c>
      <c r="BX60" s="98" t="s">
        <v>5</v>
      </c>
      <c r="CL60" s="98" t="s">
        <v>19</v>
      </c>
      <c r="CM60" s="98" t="s">
        <v>78</v>
      </c>
    </row>
    <row r="61" spans="1:91" s="7" customFormat="1" ht="16.5" customHeight="1">
      <c r="A61" s="88" t="s">
        <v>72</v>
      </c>
      <c r="B61" s="89"/>
      <c r="C61" s="90"/>
      <c r="D61" s="351" t="s">
        <v>95</v>
      </c>
      <c r="E61" s="351"/>
      <c r="F61" s="351"/>
      <c r="G61" s="351"/>
      <c r="H61" s="351"/>
      <c r="I61" s="91"/>
      <c r="J61" s="351" t="s">
        <v>96</v>
      </c>
      <c r="K61" s="351"/>
      <c r="L61" s="351"/>
      <c r="M61" s="351"/>
      <c r="N61" s="351"/>
      <c r="O61" s="351"/>
      <c r="P61" s="351"/>
      <c r="Q61" s="351"/>
      <c r="R61" s="351"/>
      <c r="S61" s="351"/>
      <c r="T61" s="351"/>
      <c r="U61" s="351"/>
      <c r="V61" s="351"/>
      <c r="W61" s="351"/>
      <c r="X61" s="351"/>
      <c r="Y61" s="351"/>
      <c r="Z61" s="351"/>
      <c r="AA61" s="351"/>
      <c r="AB61" s="351"/>
      <c r="AC61" s="351"/>
      <c r="AD61" s="351"/>
      <c r="AE61" s="351"/>
      <c r="AF61" s="351"/>
      <c r="AG61" s="352">
        <f>'SO04 - Chodby'!J30</f>
        <v>0</v>
      </c>
      <c r="AH61" s="353"/>
      <c r="AI61" s="353"/>
      <c r="AJ61" s="353"/>
      <c r="AK61" s="353"/>
      <c r="AL61" s="353"/>
      <c r="AM61" s="353"/>
      <c r="AN61" s="352">
        <f t="shared" si="0"/>
        <v>0</v>
      </c>
      <c r="AO61" s="353"/>
      <c r="AP61" s="353"/>
      <c r="AQ61" s="92" t="s">
        <v>75</v>
      </c>
      <c r="AR61" s="93"/>
      <c r="AS61" s="94">
        <v>0</v>
      </c>
      <c r="AT61" s="95">
        <f t="shared" si="1"/>
        <v>0</v>
      </c>
      <c r="AU61" s="96">
        <f>'SO04 - Chodby'!P90</f>
        <v>0</v>
      </c>
      <c r="AV61" s="95">
        <f>'SO04 - Chodby'!J33</f>
        <v>0</v>
      </c>
      <c r="AW61" s="95">
        <f>'SO04 - Chodby'!J34</f>
        <v>0</v>
      </c>
      <c r="AX61" s="95">
        <f>'SO04 - Chodby'!J35</f>
        <v>0</v>
      </c>
      <c r="AY61" s="95">
        <f>'SO04 - Chodby'!J36</f>
        <v>0</v>
      </c>
      <c r="AZ61" s="95">
        <f>'SO04 - Chodby'!F33</f>
        <v>0</v>
      </c>
      <c r="BA61" s="95">
        <f>'SO04 - Chodby'!F34</f>
        <v>0</v>
      </c>
      <c r="BB61" s="95">
        <f>'SO04 - Chodby'!F35</f>
        <v>0</v>
      </c>
      <c r="BC61" s="95">
        <f>'SO04 - Chodby'!F36</f>
        <v>0</v>
      </c>
      <c r="BD61" s="97">
        <f>'SO04 - Chodby'!F37</f>
        <v>0</v>
      </c>
      <c r="BT61" s="98" t="s">
        <v>76</v>
      </c>
      <c r="BV61" s="98" t="s">
        <v>70</v>
      </c>
      <c r="BW61" s="98" t="s">
        <v>97</v>
      </c>
      <c r="BX61" s="98" t="s">
        <v>5</v>
      </c>
      <c r="CL61" s="98" t="s">
        <v>19</v>
      </c>
      <c r="CM61" s="98" t="s">
        <v>78</v>
      </c>
    </row>
    <row r="62" spans="1:91" s="7" customFormat="1" ht="16.5" customHeight="1">
      <c r="A62" s="88" t="s">
        <v>72</v>
      </c>
      <c r="B62" s="89"/>
      <c r="C62" s="90"/>
      <c r="D62" s="351" t="s">
        <v>98</v>
      </c>
      <c r="E62" s="351"/>
      <c r="F62" s="351"/>
      <c r="G62" s="351"/>
      <c r="H62" s="351"/>
      <c r="I62" s="91"/>
      <c r="J62" s="351" t="s">
        <v>99</v>
      </c>
      <c r="K62" s="351"/>
      <c r="L62" s="351"/>
      <c r="M62" s="351"/>
      <c r="N62" s="351"/>
      <c r="O62" s="351"/>
      <c r="P62" s="351"/>
      <c r="Q62" s="351"/>
      <c r="R62" s="351"/>
      <c r="S62" s="351"/>
      <c r="T62" s="351"/>
      <c r="U62" s="351"/>
      <c r="V62" s="351"/>
      <c r="W62" s="351"/>
      <c r="X62" s="351"/>
      <c r="Y62" s="351"/>
      <c r="Z62" s="351"/>
      <c r="AA62" s="351"/>
      <c r="AB62" s="351"/>
      <c r="AC62" s="351"/>
      <c r="AD62" s="351"/>
      <c r="AE62" s="351"/>
      <c r="AF62" s="351"/>
      <c r="AG62" s="352">
        <f>'SO05 - Vstup'!J30</f>
        <v>0</v>
      </c>
      <c r="AH62" s="353"/>
      <c r="AI62" s="353"/>
      <c r="AJ62" s="353"/>
      <c r="AK62" s="353"/>
      <c r="AL62" s="353"/>
      <c r="AM62" s="353"/>
      <c r="AN62" s="352">
        <f t="shared" si="0"/>
        <v>0</v>
      </c>
      <c r="AO62" s="353"/>
      <c r="AP62" s="353"/>
      <c r="AQ62" s="92" t="s">
        <v>75</v>
      </c>
      <c r="AR62" s="93"/>
      <c r="AS62" s="94">
        <v>0</v>
      </c>
      <c r="AT62" s="95">
        <f t="shared" si="1"/>
        <v>0</v>
      </c>
      <c r="AU62" s="96">
        <f>'SO05 - Vstup'!P87</f>
        <v>0</v>
      </c>
      <c r="AV62" s="95">
        <f>'SO05 - Vstup'!J33</f>
        <v>0</v>
      </c>
      <c r="AW62" s="95">
        <f>'SO05 - Vstup'!J34</f>
        <v>0</v>
      </c>
      <c r="AX62" s="95">
        <f>'SO05 - Vstup'!J35</f>
        <v>0</v>
      </c>
      <c r="AY62" s="95">
        <f>'SO05 - Vstup'!J36</f>
        <v>0</v>
      </c>
      <c r="AZ62" s="95">
        <f>'SO05 - Vstup'!F33</f>
        <v>0</v>
      </c>
      <c r="BA62" s="95">
        <f>'SO05 - Vstup'!F34</f>
        <v>0</v>
      </c>
      <c r="BB62" s="95">
        <f>'SO05 - Vstup'!F35</f>
        <v>0</v>
      </c>
      <c r="BC62" s="95">
        <f>'SO05 - Vstup'!F36</f>
        <v>0</v>
      </c>
      <c r="BD62" s="97">
        <f>'SO05 - Vstup'!F37</f>
        <v>0</v>
      </c>
      <c r="BT62" s="98" t="s">
        <v>76</v>
      </c>
      <c r="BV62" s="98" t="s">
        <v>70</v>
      </c>
      <c r="BW62" s="98" t="s">
        <v>100</v>
      </c>
      <c r="BX62" s="98" t="s">
        <v>5</v>
      </c>
      <c r="CL62" s="98" t="s">
        <v>19</v>
      </c>
      <c r="CM62" s="98" t="s">
        <v>78</v>
      </c>
    </row>
    <row r="63" spans="1:91" s="7" customFormat="1" ht="16.5" customHeight="1">
      <c r="B63" s="89"/>
      <c r="C63" s="90"/>
      <c r="D63" s="351" t="s">
        <v>101</v>
      </c>
      <c r="E63" s="351"/>
      <c r="F63" s="351"/>
      <c r="G63" s="351"/>
      <c r="H63" s="351"/>
      <c r="I63" s="91"/>
      <c r="J63" s="351" t="s">
        <v>102</v>
      </c>
      <c r="K63" s="351"/>
      <c r="L63" s="351"/>
      <c r="M63" s="351"/>
      <c r="N63" s="351"/>
      <c r="O63" s="351"/>
      <c r="P63" s="351"/>
      <c r="Q63" s="351"/>
      <c r="R63" s="351"/>
      <c r="S63" s="351"/>
      <c r="T63" s="351"/>
      <c r="U63" s="351"/>
      <c r="V63" s="351"/>
      <c r="W63" s="351"/>
      <c r="X63" s="351"/>
      <c r="Y63" s="351"/>
      <c r="Z63" s="351"/>
      <c r="AA63" s="351"/>
      <c r="AB63" s="351"/>
      <c r="AC63" s="351"/>
      <c r="AD63" s="351"/>
      <c r="AE63" s="351"/>
      <c r="AF63" s="351"/>
      <c r="AG63" s="354">
        <f>ROUND(SUM(AG64:AG80),2)</f>
        <v>0</v>
      </c>
      <c r="AH63" s="353"/>
      <c r="AI63" s="353"/>
      <c r="AJ63" s="353"/>
      <c r="AK63" s="353"/>
      <c r="AL63" s="353"/>
      <c r="AM63" s="353"/>
      <c r="AN63" s="352">
        <f t="shared" si="0"/>
        <v>0</v>
      </c>
      <c r="AO63" s="353"/>
      <c r="AP63" s="353"/>
      <c r="AQ63" s="92" t="s">
        <v>75</v>
      </c>
      <c r="AR63" s="93"/>
      <c r="AS63" s="94">
        <f>ROUND(SUM(AS64:AS80),2)</f>
        <v>0</v>
      </c>
      <c r="AT63" s="95">
        <f t="shared" si="1"/>
        <v>0</v>
      </c>
      <c r="AU63" s="96">
        <f>ROUND(SUM(AU64:AU80),5)</f>
        <v>0</v>
      </c>
      <c r="AV63" s="95">
        <f>ROUND(AZ63*L29,2)</f>
        <v>0</v>
      </c>
      <c r="AW63" s="95">
        <f>ROUND(BA63*L30,2)</f>
        <v>0</v>
      </c>
      <c r="AX63" s="95">
        <f>ROUND(BB63*L29,2)</f>
        <v>0</v>
      </c>
      <c r="AY63" s="95">
        <f>ROUND(BC63*L30,2)</f>
        <v>0</v>
      </c>
      <c r="AZ63" s="95">
        <f>ROUND(SUM(AZ64:AZ80),2)</f>
        <v>0</v>
      </c>
      <c r="BA63" s="95">
        <f>ROUND(SUM(BA64:BA80),2)</f>
        <v>0</v>
      </c>
      <c r="BB63" s="95">
        <f>ROUND(SUM(BB64:BB80),2)</f>
        <v>0</v>
      </c>
      <c r="BC63" s="95">
        <f>ROUND(SUM(BC64:BC80),2)</f>
        <v>0</v>
      </c>
      <c r="BD63" s="97">
        <f>ROUND(SUM(BD64:BD80),2)</f>
        <v>0</v>
      </c>
      <c r="BS63" s="98" t="s">
        <v>67</v>
      </c>
      <c r="BT63" s="98" t="s">
        <v>76</v>
      </c>
      <c r="BU63" s="98" t="s">
        <v>69</v>
      </c>
      <c r="BV63" s="98" t="s">
        <v>70</v>
      </c>
      <c r="BW63" s="98" t="s">
        <v>103</v>
      </c>
      <c r="BX63" s="98" t="s">
        <v>5</v>
      </c>
      <c r="CL63" s="98" t="s">
        <v>19</v>
      </c>
      <c r="CM63" s="98" t="s">
        <v>78</v>
      </c>
    </row>
    <row r="64" spans="1:91" s="4" customFormat="1" ht="16.5" customHeight="1">
      <c r="A64" s="88" t="s">
        <v>72</v>
      </c>
      <c r="B64" s="53"/>
      <c r="C64" s="99"/>
      <c r="D64" s="99"/>
      <c r="E64" s="350" t="s">
        <v>104</v>
      </c>
      <c r="F64" s="350"/>
      <c r="G64" s="350"/>
      <c r="H64" s="350"/>
      <c r="I64" s="350"/>
      <c r="J64" s="99"/>
      <c r="K64" s="350" t="s">
        <v>105</v>
      </c>
      <c r="L64" s="350"/>
      <c r="M64" s="350"/>
      <c r="N64" s="350"/>
      <c r="O64" s="350"/>
      <c r="P64" s="350"/>
      <c r="Q64" s="350"/>
      <c r="R64" s="350"/>
      <c r="S64" s="350"/>
      <c r="T64" s="350"/>
      <c r="U64" s="350"/>
      <c r="V64" s="350"/>
      <c r="W64" s="350"/>
      <c r="X64" s="350"/>
      <c r="Y64" s="350"/>
      <c r="Z64" s="350"/>
      <c r="AA64" s="350"/>
      <c r="AB64" s="350"/>
      <c r="AC64" s="350"/>
      <c r="AD64" s="350"/>
      <c r="AE64" s="350"/>
      <c r="AF64" s="350"/>
      <c r="AG64" s="355">
        <f>'1S73 - šatny SPS'!J32</f>
        <v>0</v>
      </c>
      <c r="AH64" s="356"/>
      <c r="AI64" s="356"/>
      <c r="AJ64" s="356"/>
      <c r="AK64" s="356"/>
      <c r="AL64" s="356"/>
      <c r="AM64" s="356"/>
      <c r="AN64" s="355">
        <f t="shared" si="0"/>
        <v>0</v>
      </c>
      <c r="AO64" s="356"/>
      <c r="AP64" s="356"/>
      <c r="AQ64" s="100" t="s">
        <v>84</v>
      </c>
      <c r="AR64" s="55"/>
      <c r="AS64" s="101">
        <v>0</v>
      </c>
      <c r="AT64" s="102">
        <f t="shared" si="1"/>
        <v>0</v>
      </c>
      <c r="AU64" s="103">
        <f>'1S73 - šatny SPS'!P97</f>
        <v>0</v>
      </c>
      <c r="AV64" s="102">
        <f>'1S73 - šatny SPS'!J35</f>
        <v>0</v>
      </c>
      <c r="AW64" s="102">
        <f>'1S73 - šatny SPS'!J36</f>
        <v>0</v>
      </c>
      <c r="AX64" s="102">
        <f>'1S73 - šatny SPS'!J37</f>
        <v>0</v>
      </c>
      <c r="AY64" s="102">
        <f>'1S73 - šatny SPS'!J38</f>
        <v>0</v>
      </c>
      <c r="AZ64" s="102">
        <f>'1S73 - šatny SPS'!F35</f>
        <v>0</v>
      </c>
      <c r="BA64" s="102">
        <f>'1S73 - šatny SPS'!F36</f>
        <v>0</v>
      </c>
      <c r="BB64" s="102">
        <f>'1S73 - šatny SPS'!F37</f>
        <v>0</v>
      </c>
      <c r="BC64" s="102">
        <f>'1S73 - šatny SPS'!F38</f>
        <v>0</v>
      </c>
      <c r="BD64" s="104">
        <f>'1S73 - šatny SPS'!F39</f>
        <v>0</v>
      </c>
      <c r="BT64" s="105" t="s">
        <v>78</v>
      </c>
      <c r="BV64" s="105" t="s">
        <v>70</v>
      </c>
      <c r="BW64" s="105" t="s">
        <v>106</v>
      </c>
      <c r="BX64" s="105" t="s">
        <v>103</v>
      </c>
      <c r="CL64" s="105" t="s">
        <v>19</v>
      </c>
    </row>
    <row r="65" spans="1:90" s="4" customFormat="1" ht="16.5" customHeight="1">
      <c r="A65" s="88" t="s">
        <v>72</v>
      </c>
      <c r="B65" s="53"/>
      <c r="C65" s="99"/>
      <c r="D65" s="99"/>
      <c r="E65" s="350" t="s">
        <v>107</v>
      </c>
      <c r="F65" s="350"/>
      <c r="G65" s="350"/>
      <c r="H65" s="350"/>
      <c r="I65" s="350"/>
      <c r="J65" s="99"/>
      <c r="K65" s="350" t="s">
        <v>108</v>
      </c>
      <c r="L65" s="350"/>
      <c r="M65" s="350"/>
      <c r="N65" s="350"/>
      <c r="O65" s="350"/>
      <c r="P65" s="350"/>
      <c r="Q65" s="350"/>
      <c r="R65" s="350"/>
      <c r="S65" s="350"/>
      <c r="T65" s="350"/>
      <c r="U65" s="350"/>
      <c r="V65" s="350"/>
      <c r="W65" s="350"/>
      <c r="X65" s="350"/>
      <c r="Y65" s="350"/>
      <c r="Z65" s="350"/>
      <c r="AA65" s="350"/>
      <c r="AB65" s="350"/>
      <c r="AC65" s="350"/>
      <c r="AD65" s="350"/>
      <c r="AE65" s="350"/>
      <c r="AF65" s="350"/>
      <c r="AG65" s="355">
        <f>'0P23 - Kancelář m. č. 0P23'!J32</f>
        <v>0</v>
      </c>
      <c r="AH65" s="356"/>
      <c r="AI65" s="356"/>
      <c r="AJ65" s="356"/>
      <c r="AK65" s="356"/>
      <c r="AL65" s="356"/>
      <c r="AM65" s="356"/>
      <c r="AN65" s="355">
        <f t="shared" si="0"/>
        <v>0</v>
      </c>
      <c r="AO65" s="356"/>
      <c r="AP65" s="356"/>
      <c r="AQ65" s="100" t="s">
        <v>84</v>
      </c>
      <c r="AR65" s="55"/>
      <c r="AS65" s="101">
        <v>0</v>
      </c>
      <c r="AT65" s="102">
        <f t="shared" si="1"/>
        <v>0</v>
      </c>
      <c r="AU65" s="103">
        <f>'0P23 - Kancelář m. č. 0P23'!P95</f>
        <v>0</v>
      </c>
      <c r="AV65" s="102">
        <f>'0P23 - Kancelář m. č. 0P23'!J35</f>
        <v>0</v>
      </c>
      <c r="AW65" s="102">
        <f>'0P23 - Kancelář m. č. 0P23'!J36</f>
        <v>0</v>
      </c>
      <c r="AX65" s="102">
        <f>'0P23 - Kancelář m. č. 0P23'!J37</f>
        <v>0</v>
      </c>
      <c r="AY65" s="102">
        <f>'0P23 - Kancelář m. č. 0P23'!J38</f>
        <v>0</v>
      </c>
      <c r="AZ65" s="102">
        <f>'0P23 - Kancelář m. č. 0P23'!F35</f>
        <v>0</v>
      </c>
      <c r="BA65" s="102">
        <f>'0P23 - Kancelář m. č. 0P23'!F36</f>
        <v>0</v>
      </c>
      <c r="BB65" s="102">
        <f>'0P23 - Kancelář m. č. 0P23'!F37</f>
        <v>0</v>
      </c>
      <c r="BC65" s="102">
        <f>'0P23 - Kancelář m. č. 0P23'!F38</f>
        <v>0</v>
      </c>
      <c r="BD65" s="104">
        <f>'0P23 - Kancelář m. č. 0P23'!F39</f>
        <v>0</v>
      </c>
      <c r="BT65" s="105" t="s">
        <v>78</v>
      </c>
      <c r="BV65" s="105" t="s">
        <v>70</v>
      </c>
      <c r="BW65" s="105" t="s">
        <v>109</v>
      </c>
      <c r="BX65" s="105" t="s">
        <v>103</v>
      </c>
      <c r="CL65" s="105" t="s">
        <v>19</v>
      </c>
    </row>
    <row r="66" spans="1:90" s="4" customFormat="1" ht="16.5" customHeight="1">
      <c r="A66" s="88" t="s">
        <v>72</v>
      </c>
      <c r="B66" s="53"/>
      <c r="C66" s="99"/>
      <c r="D66" s="99"/>
      <c r="E66" s="350" t="s">
        <v>110</v>
      </c>
      <c r="F66" s="350"/>
      <c r="G66" s="350"/>
      <c r="H66" s="350"/>
      <c r="I66" s="350"/>
      <c r="J66" s="99"/>
      <c r="K66" s="350" t="s">
        <v>111</v>
      </c>
      <c r="L66" s="350"/>
      <c r="M66" s="350"/>
      <c r="N66" s="350"/>
      <c r="O66" s="350"/>
      <c r="P66" s="350"/>
      <c r="Q66" s="350"/>
      <c r="R66" s="350"/>
      <c r="S66" s="350"/>
      <c r="T66" s="350"/>
      <c r="U66" s="350"/>
      <c r="V66" s="350"/>
      <c r="W66" s="350"/>
      <c r="X66" s="350"/>
      <c r="Y66" s="350"/>
      <c r="Z66" s="350"/>
      <c r="AA66" s="350"/>
      <c r="AB66" s="350"/>
      <c r="AC66" s="350"/>
      <c r="AD66" s="350"/>
      <c r="AE66" s="350"/>
      <c r="AF66" s="350"/>
      <c r="AG66" s="355">
        <f>'0P27 - Kancelář m. č. 0P27'!J32</f>
        <v>0</v>
      </c>
      <c r="AH66" s="356"/>
      <c r="AI66" s="356"/>
      <c r="AJ66" s="356"/>
      <c r="AK66" s="356"/>
      <c r="AL66" s="356"/>
      <c r="AM66" s="356"/>
      <c r="AN66" s="355">
        <f t="shared" si="0"/>
        <v>0</v>
      </c>
      <c r="AO66" s="356"/>
      <c r="AP66" s="356"/>
      <c r="AQ66" s="100" t="s">
        <v>84</v>
      </c>
      <c r="AR66" s="55"/>
      <c r="AS66" s="101">
        <v>0</v>
      </c>
      <c r="AT66" s="102">
        <f t="shared" si="1"/>
        <v>0</v>
      </c>
      <c r="AU66" s="103">
        <f>'0P27 - Kancelář m. č. 0P27'!P95</f>
        <v>0</v>
      </c>
      <c r="AV66" s="102">
        <f>'0P27 - Kancelář m. č. 0P27'!J35</f>
        <v>0</v>
      </c>
      <c r="AW66" s="102">
        <f>'0P27 - Kancelář m. č. 0P27'!J36</f>
        <v>0</v>
      </c>
      <c r="AX66" s="102">
        <f>'0P27 - Kancelář m. č. 0P27'!J37</f>
        <v>0</v>
      </c>
      <c r="AY66" s="102">
        <f>'0P27 - Kancelář m. č. 0P27'!J38</f>
        <v>0</v>
      </c>
      <c r="AZ66" s="102">
        <f>'0P27 - Kancelář m. č. 0P27'!F35</f>
        <v>0</v>
      </c>
      <c r="BA66" s="102">
        <f>'0P27 - Kancelář m. č. 0P27'!F36</f>
        <v>0</v>
      </c>
      <c r="BB66" s="102">
        <f>'0P27 - Kancelář m. č. 0P27'!F37</f>
        <v>0</v>
      </c>
      <c r="BC66" s="102">
        <f>'0P27 - Kancelář m. č. 0P27'!F38</f>
        <v>0</v>
      </c>
      <c r="BD66" s="104">
        <f>'0P27 - Kancelář m. č. 0P27'!F39</f>
        <v>0</v>
      </c>
      <c r="BT66" s="105" t="s">
        <v>78</v>
      </c>
      <c r="BV66" s="105" t="s">
        <v>70</v>
      </c>
      <c r="BW66" s="105" t="s">
        <v>112</v>
      </c>
      <c r="BX66" s="105" t="s">
        <v>103</v>
      </c>
      <c r="CL66" s="105" t="s">
        <v>19</v>
      </c>
    </row>
    <row r="67" spans="1:90" s="4" customFormat="1" ht="16.5" customHeight="1">
      <c r="A67" s="88" t="s">
        <v>72</v>
      </c>
      <c r="B67" s="53"/>
      <c r="C67" s="99"/>
      <c r="D67" s="99"/>
      <c r="E67" s="350" t="s">
        <v>113</v>
      </c>
      <c r="F67" s="350"/>
      <c r="G67" s="350"/>
      <c r="H67" s="350"/>
      <c r="I67" s="350"/>
      <c r="J67" s="99"/>
      <c r="K67" s="350" t="s">
        <v>114</v>
      </c>
      <c r="L67" s="350"/>
      <c r="M67" s="350"/>
      <c r="N67" s="350"/>
      <c r="O67" s="350"/>
      <c r="P67" s="350"/>
      <c r="Q67" s="350"/>
      <c r="R67" s="350"/>
      <c r="S67" s="350"/>
      <c r="T67" s="350"/>
      <c r="U67" s="350"/>
      <c r="V67" s="350"/>
      <c r="W67" s="350"/>
      <c r="X67" s="350"/>
      <c r="Y67" s="350"/>
      <c r="Z67" s="350"/>
      <c r="AA67" s="350"/>
      <c r="AB67" s="350"/>
      <c r="AC67" s="350"/>
      <c r="AD67" s="350"/>
      <c r="AE67" s="350"/>
      <c r="AF67" s="350"/>
      <c r="AG67" s="355">
        <f>'0P29 - Kancelář m. č. 0P29'!J32</f>
        <v>0</v>
      </c>
      <c r="AH67" s="356"/>
      <c r="AI67" s="356"/>
      <c r="AJ67" s="356"/>
      <c r="AK67" s="356"/>
      <c r="AL67" s="356"/>
      <c r="AM67" s="356"/>
      <c r="AN67" s="355">
        <f t="shared" si="0"/>
        <v>0</v>
      </c>
      <c r="AO67" s="356"/>
      <c r="AP67" s="356"/>
      <c r="AQ67" s="100" t="s">
        <v>84</v>
      </c>
      <c r="AR67" s="55"/>
      <c r="AS67" s="101">
        <v>0</v>
      </c>
      <c r="AT67" s="102">
        <f t="shared" si="1"/>
        <v>0</v>
      </c>
      <c r="AU67" s="103">
        <f>'0P29 - Kancelář m. č. 0P29'!P95</f>
        <v>0</v>
      </c>
      <c r="AV67" s="102">
        <f>'0P29 - Kancelář m. č. 0P29'!J35</f>
        <v>0</v>
      </c>
      <c r="AW67" s="102">
        <f>'0P29 - Kancelář m. č. 0P29'!J36</f>
        <v>0</v>
      </c>
      <c r="AX67" s="102">
        <f>'0P29 - Kancelář m. č. 0P29'!J37</f>
        <v>0</v>
      </c>
      <c r="AY67" s="102">
        <f>'0P29 - Kancelář m. č. 0P29'!J38</f>
        <v>0</v>
      </c>
      <c r="AZ67" s="102">
        <f>'0P29 - Kancelář m. č. 0P29'!F35</f>
        <v>0</v>
      </c>
      <c r="BA67" s="102">
        <f>'0P29 - Kancelář m. č. 0P29'!F36</f>
        <v>0</v>
      </c>
      <c r="BB67" s="102">
        <f>'0P29 - Kancelář m. č. 0P29'!F37</f>
        <v>0</v>
      </c>
      <c r="BC67" s="102">
        <f>'0P29 - Kancelář m. č. 0P29'!F38</f>
        <v>0</v>
      </c>
      <c r="BD67" s="104">
        <f>'0P29 - Kancelář m. č. 0P29'!F39</f>
        <v>0</v>
      </c>
      <c r="BT67" s="105" t="s">
        <v>78</v>
      </c>
      <c r="BV67" s="105" t="s">
        <v>70</v>
      </c>
      <c r="BW67" s="105" t="s">
        <v>115</v>
      </c>
      <c r="BX67" s="105" t="s">
        <v>103</v>
      </c>
      <c r="CL67" s="105" t="s">
        <v>19</v>
      </c>
    </row>
    <row r="68" spans="1:90" s="4" customFormat="1" ht="16.5" customHeight="1">
      <c r="A68" s="88" t="s">
        <v>72</v>
      </c>
      <c r="B68" s="53"/>
      <c r="C68" s="99"/>
      <c r="D68" s="99"/>
      <c r="E68" s="350" t="s">
        <v>116</v>
      </c>
      <c r="F68" s="350"/>
      <c r="G68" s="350"/>
      <c r="H68" s="350"/>
      <c r="I68" s="350"/>
      <c r="J68" s="99"/>
      <c r="K68" s="350" t="s">
        <v>117</v>
      </c>
      <c r="L68" s="350"/>
      <c r="M68" s="350"/>
      <c r="N68" s="350"/>
      <c r="O68" s="350"/>
      <c r="P68" s="350"/>
      <c r="Q68" s="350"/>
      <c r="R68" s="350"/>
      <c r="S68" s="350"/>
      <c r="T68" s="350"/>
      <c r="U68" s="350"/>
      <c r="V68" s="350"/>
      <c r="W68" s="350"/>
      <c r="X68" s="350"/>
      <c r="Y68" s="350"/>
      <c r="Z68" s="350"/>
      <c r="AA68" s="350"/>
      <c r="AB68" s="350"/>
      <c r="AC68" s="350"/>
      <c r="AD68" s="350"/>
      <c r="AE68" s="350"/>
      <c r="AF68" s="350"/>
      <c r="AG68" s="355">
        <f>'0P46 - Kancelář m. č. 0P46'!J32</f>
        <v>0</v>
      </c>
      <c r="AH68" s="356"/>
      <c r="AI68" s="356"/>
      <c r="AJ68" s="356"/>
      <c r="AK68" s="356"/>
      <c r="AL68" s="356"/>
      <c r="AM68" s="356"/>
      <c r="AN68" s="355">
        <f t="shared" si="0"/>
        <v>0</v>
      </c>
      <c r="AO68" s="356"/>
      <c r="AP68" s="356"/>
      <c r="AQ68" s="100" t="s">
        <v>84</v>
      </c>
      <c r="AR68" s="55"/>
      <c r="AS68" s="101">
        <v>0</v>
      </c>
      <c r="AT68" s="102">
        <f t="shared" si="1"/>
        <v>0</v>
      </c>
      <c r="AU68" s="103">
        <f>'0P46 - Kancelář m. č. 0P46'!P89</f>
        <v>0</v>
      </c>
      <c r="AV68" s="102">
        <f>'0P46 - Kancelář m. č. 0P46'!J35</f>
        <v>0</v>
      </c>
      <c r="AW68" s="102">
        <f>'0P46 - Kancelář m. č. 0P46'!J36</f>
        <v>0</v>
      </c>
      <c r="AX68" s="102">
        <f>'0P46 - Kancelář m. č. 0P46'!J37</f>
        <v>0</v>
      </c>
      <c r="AY68" s="102">
        <f>'0P46 - Kancelář m. č. 0P46'!J38</f>
        <v>0</v>
      </c>
      <c r="AZ68" s="102">
        <f>'0P46 - Kancelář m. č. 0P46'!F35</f>
        <v>0</v>
      </c>
      <c r="BA68" s="102">
        <f>'0P46 - Kancelář m. č. 0P46'!F36</f>
        <v>0</v>
      </c>
      <c r="BB68" s="102">
        <f>'0P46 - Kancelář m. č. 0P46'!F37</f>
        <v>0</v>
      </c>
      <c r="BC68" s="102">
        <f>'0P46 - Kancelář m. č. 0P46'!F38</f>
        <v>0</v>
      </c>
      <c r="BD68" s="104">
        <f>'0P46 - Kancelář m. č. 0P46'!F39</f>
        <v>0</v>
      </c>
      <c r="BT68" s="105" t="s">
        <v>78</v>
      </c>
      <c r="BV68" s="105" t="s">
        <v>70</v>
      </c>
      <c r="BW68" s="105" t="s">
        <v>118</v>
      </c>
      <c r="BX68" s="105" t="s">
        <v>103</v>
      </c>
      <c r="CL68" s="105" t="s">
        <v>19</v>
      </c>
    </row>
    <row r="69" spans="1:90" s="4" customFormat="1" ht="16.5" customHeight="1">
      <c r="A69" s="88" t="s">
        <v>72</v>
      </c>
      <c r="B69" s="53"/>
      <c r="C69" s="99"/>
      <c r="D69" s="99"/>
      <c r="E69" s="350" t="s">
        <v>119</v>
      </c>
      <c r="F69" s="350"/>
      <c r="G69" s="350"/>
      <c r="H69" s="350"/>
      <c r="I69" s="350"/>
      <c r="J69" s="99"/>
      <c r="K69" s="350" t="s">
        <v>120</v>
      </c>
      <c r="L69" s="350"/>
      <c r="M69" s="350"/>
      <c r="N69" s="350"/>
      <c r="O69" s="350"/>
      <c r="P69" s="350"/>
      <c r="Q69" s="350"/>
      <c r="R69" s="350"/>
      <c r="S69" s="350"/>
      <c r="T69" s="350"/>
      <c r="U69" s="350"/>
      <c r="V69" s="350"/>
      <c r="W69" s="350"/>
      <c r="X69" s="350"/>
      <c r="Y69" s="350"/>
      <c r="Z69" s="350"/>
      <c r="AA69" s="350"/>
      <c r="AB69" s="350"/>
      <c r="AC69" s="350"/>
      <c r="AD69" s="350"/>
      <c r="AE69" s="350"/>
      <c r="AF69" s="350"/>
      <c r="AG69" s="355">
        <f>'0P82 - Kancelář m.č 0P82'!J32</f>
        <v>0</v>
      </c>
      <c r="AH69" s="356"/>
      <c r="AI69" s="356"/>
      <c r="AJ69" s="356"/>
      <c r="AK69" s="356"/>
      <c r="AL69" s="356"/>
      <c r="AM69" s="356"/>
      <c r="AN69" s="355">
        <f t="shared" si="0"/>
        <v>0</v>
      </c>
      <c r="AO69" s="356"/>
      <c r="AP69" s="356"/>
      <c r="AQ69" s="100" t="s">
        <v>84</v>
      </c>
      <c r="AR69" s="55"/>
      <c r="AS69" s="101">
        <v>0</v>
      </c>
      <c r="AT69" s="102">
        <f t="shared" si="1"/>
        <v>0</v>
      </c>
      <c r="AU69" s="103">
        <f>'0P82 - Kancelář m.č 0P82'!P93</f>
        <v>0</v>
      </c>
      <c r="AV69" s="102">
        <f>'0P82 - Kancelář m.č 0P82'!J35</f>
        <v>0</v>
      </c>
      <c r="AW69" s="102">
        <f>'0P82 - Kancelář m.č 0P82'!J36</f>
        <v>0</v>
      </c>
      <c r="AX69" s="102">
        <f>'0P82 - Kancelář m.č 0P82'!J37</f>
        <v>0</v>
      </c>
      <c r="AY69" s="102">
        <f>'0P82 - Kancelář m.č 0P82'!J38</f>
        <v>0</v>
      </c>
      <c r="AZ69" s="102">
        <f>'0P82 - Kancelář m.č 0P82'!F35</f>
        <v>0</v>
      </c>
      <c r="BA69" s="102">
        <f>'0P82 - Kancelář m.č 0P82'!F36</f>
        <v>0</v>
      </c>
      <c r="BB69" s="102">
        <f>'0P82 - Kancelář m.č 0P82'!F37</f>
        <v>0</v>
      </c>
      <c r="BC69" s="102">
        <f>'0P82 - Kancelář m.č 0P82'!F38</f>
        <v>0</v>
      </c>
      <c r="BD69" s="104">
        <f>'0P82 - Kancelář m.č 0P82'!F39</f>
        <v>0</v>
      </c>
      <c r="BT69" s="105" t="s">
        <v>78</v>
      </c>
      <c r="BV69" s="105" t="s">
        <v>70</v>
      </c>
      <c r="BW69" s="105" t="s">
        <v>121</v>
      </c>
      <c r="BX69" s="105" t="s">
        <v>103</v>
      </c>
      <c r="CL69" s="105" t="s">
        <v>19</v>
      </c>
    </row>
    <row r="70" spans="1:90" s="4" customFormat="1" ht="16.5" customHeight="1">
      <c r="A70" s="88" t="s">
        <v>72</v>
      </c>
      <c r="B70" s="53"/>
      <c r="C70" s="99"/>
      <c r="D70" s="99"/>
      <c r="E70" s="350" t="s">
        <v>122</v>
      </c>
      <c r="F70" s="350"/>
      <c r="G70" s="350"/>
      <c r="H70" s="350"/>
      <c r="I70" s="350"/>
      <c r="J70" s="99"/>
      <c r="K70" s="350" t="s">
        <v>123</v>
      </c>
      <c r="L70" s="350"/>
      <c r="M70" s="350"/>
      <c r="N70" s="350"/>
      <c r="O70" s="350"/>
      <c r="P70" s="350"/>
      <c r="Q70" s="350"/>
      <c r="R70" s="350"/>
      <c r="S70" s="350"/>
      <c r="T70" s="350"/>
      <c r="U70" s="350"/>
      <c r="V70" s="350"/>
      <c r="W70" s="350"/>
      <c r="X70" s="350"/>
      <c r="Y70" s="350"/>
      <c r="Z70" s="350"/>
      <c r="AA70" s="350"/>
      <c r="AB70" s="350"/>
      <c r="AC70" s="350"/>
      <c r="AD70" s="350"/>
      <c r="AE70" s="350"/>
      <c r="AF70" s="350"/>
      <c r="AG70" s="355">
        <f>'0P85 - Kancelář m. č. 0P85'!J32</f>
        <v>0</v>
      </c>
      <c r="AH70" s="356"/>
      <c r="AI70" s="356"/>
      <c r="AJ70" s="356"/>
      <c r="AK70" s="356"/>
      <c r="AL70" s="356"/>
      <c r="AM70" s="356"/>
      <c r="AN70" s="355">
        <f t="shared" si="0"/>
        <v>0</v>
      </c>
      <c r="AO70" s="356"/>
      <c r="AP70" s="356"/>
      <c r="AQ70" s="100" t="s">
        <v>84</v>
      </c>
      <c r="AR70" s="55"/>
      <c r="AS70" s="101">
        <v>0</v>
      </c>
      <c r="AT70" s="102">
        <f t="shared" si="1"/>
        <v>0</v>
      </c>
      <c r="AU70" s="103">
        <f>'0P85 - Kancelář m. č. 0P85'!P95</f>
        <v>0</v>
      </c>
      <c r="AV70" s="102">
        <f>'0P85 - Kancelář m. č. 0P85'!J35</f>
        <v>0</v>
      </c>
      <c r="AW70" s="102">
        <f>'0P85 - Kancelář m. č. 0P85'!J36</f>
        <v>0</v>
      </c>
      <c r="AX70" s="102">
        <f>'0P85 - Kancelář m. č. 0P85'!J37</f>
        <v>0</v>
      </c>
      <c r="AY70" s="102">
        <f>'0P85 - Kancelář m. č. 0P85'!J38</f>
        <v>0</v>
      </c>
      <c r="AZ70" s="102">
        <f>'0P85 - Kancelář m. č. 0P85'!F35</f>
        <v>0</v>
      </c>
      <c r="BA70" s="102">
        <f>'0P85 - Kancelář m. č. 0P85'!F36</f>
        <v>0</v>
      </c>
      <c r="BB70" s="102">
        <f>'0P85 - Kancelář m. č. 0P85'!F37</f>
        <v>0</v>
      </c>
      <c r="BC70" s="102">
        <f>'0P85 - Kancelář m. č. 0P85'!F38</f>
        <v>0</v>
      </c>
      <c r="BD70" s="104">
        <f>'0P85 - Kancelář m. č. 0P85'!F39</f>
        <v>0</v>
      </c>
      <c r="BT70" s="105" t="s">
        <v>78</v>
      </c>
      <c r="BV70" s="105" t="s">
        <v>70</v>
      </c>
      <c r="BW70" s="105" t="s">
        <v>124</v>
      </c>
      <c r="BX70" s="105" t="s">
        <v>103</v>
      </c>
      <c r="CL70" s="105" t="s">
        <v>19</v>
      </c>
    </row>
    <row r="71" spans="1:90" s="4" customFormat="1" ht="23.25" customHeight="1">
      <c r="A71" s="88" t="s">
        <v>72</v>
      </c>
      <c r="B71" s="53"/>
      <c r="C71" s="99"/>
      <c r="D71" s="99"/>
      <c r="E71" s="350" t="s">
        <v>125</v>
      </c>
      <c r="F71" s="350"/>
      <c r="G71" s="350"/>
      <c r="H71" s="350"/>
      <c r="I71" s="350"/>
      <c r="J71" s="99"/>
      <c r="K71" s="350" t="s">
        <v>126</v>
      </c>
      <c r="L71" s="350"/>
      <c r="M71" s="350"/>
      <c r="N71" s="350"/>
      <c r="O71" s="350"/>
      <c r="P71" s="350"/>
      <c r="Q71" s="350"/>
      <c r="R71" s="350"/>
      <c r="S71" s="350"/>
      <c r="T71" s="350"/>
      <c r="U71" s="350"/>
      <c r="V71" s="350"/>
      <c r="W71" s="350"/>
      <c r="X71" s="350"/>
      <c r="Y71" s="350"/>
      <c r="Z71" s="350"/>
      <c r="AA71" s="350"/>
      <c r="AB71" s="350"/>
      <c r="AC71" s="350"/>
      <c r="AD71" s="350"/>
      <c r="AE71" s="350"/>
      <c r="AF71" s="350"/>
      <c r="AG71" s="355">
        <f>'2P6x - Kanceláře m.č. 2P6...'!J32</f>
        <v>0</v>
      </c>
      <c r="AH71" s="356"/>
      <c r="AI71" s="356"/>
      <c r="AJ71" s="356"/>
      <c r="AK71" s="356"/>
      <c r="AL71" s="356"/>
      <c r="AM71" s="356"/>
      <c r="AN71" s="355">
        <f t="shared" si="0"/>
        <v>0</v>
      </c>
      <c r="AO71" s="356"/>
      <c r="AP71" s="356"/>
      <c r="AQ71" s="100" t="s">
        <v>84</v>
      </c>
      <c r="AR71" s="55"/>
      <c r="AS71" s="101">
        <v>0</v>
      </c>
      <c r="AT71" s="102">
        <f t="shared" si="1"/>
        <v>0</v>
      </c>
      <c r="AU71" s="103">
        <f>'2P6x - Kanceláře m.č. 2P6...'!P98</f>
        <v>0</v>
      </c>
      <c r="AV71" s="102">
        <f>'2P6x - Kanceláře m.č. 2P6...'!J35</f>
        <v>0</v>
      </c>
      <c r="AW71" s="102">
        <f>'2P6x - Kanceláře m.č. 2P6...'!J36</f>
        <v>0</v>
      </c>
      <c r="AX71" s="102">
        <f>'2P6x - Kanceláře m.č. 2P6...'!J37</f>
        <v>0</v>
      </c>
      <c r="AY71" s="102">
        <f>'2P6x - Kanceláře m.č. 2P6...'!J38</f>
        <v>0</v>
      </c>
      <c r="AZ71" s="102">
        <f>'2P6x - Kanceláře m.č. 2P6...'!F35</f>
        <v>0</v>
      </c>
      <c r="BA71" s="102">
        <f>'2P6x - Kanceláře m.č. 2P6...'!F36</f>
        <v>0</v>
      </c>
      <c r="BB71" s="102">
        <f>'2P6x - Kanceláře m.č. 2P6...'!F37</f>
        <v>0</v>
      </c>
      <c r="BC71" s="102">
        <f>'2P6x - Kanceláře m.č. 2P6...'!F38</f>
        <v>0</v>
      </c>
      <c r="BD71" s="104">
        <f>'2P6x - Kanceláře m.č. 2P6...'!F39</f>
        <v>0</v>
      </c>
      <c r="BT71" s="105" t="s">
        <v>78</v>
      </c>
      <c r="BV71" s="105" t="s">
        <v>70</v>
      </c>
      <c r="BW71" s="105" t="s">
        <v>127</v>
      </c>
      <c r="BX71" s="105" t="s">
        <v>103</v>
      </c>
      <c r="CL71" s="105" t="s">
        <v>19</v>
      </c>
    </row>
    <row r="72" spans="1:90" s="4" customFormat="1" ht="35.25" customHeight="1">
      <c r="A72" s="88" t="s">
        <v>72</v>
      </c>
      <c r="B72" s="53"/>
      <c r="C72" s="99"/>
      <c r="D72" s="99"/>
      <c r="E72" s="350" t="s">
        <v>128</v>
      </c>
      <c r="F72" s="350"/>
      <c r="G72" s="350"/>
      <c r="H72" s="350"/>
      <c r="I72" s="350"/>
      <c r="J72" s="99"/>
      <c r="K72" s="350" t="s">
        <v>129</v>
      </c>
      <c r="L72" s="350"/>
      <c r="M72" s="350"/>
      <c r="N72" s="350"/>
      <c r="O72" s="350"/>
      <c r="P72" s="350"/>
      <c r="Q72" s="350"/>
      <c r="R72" s="350"/>
      <c r="S72" s="350"/>
      <c r="T72" s="350"/>
      <c r="U72" s="350"/>
      <c r="V72" s="350"/>
      <c r="W72" s="350"/>
      <c r="X72" s="350"/>
      <c r="Y72" s="350"/>
      <c r="Z72" s="350"/>
      <c r="AA72" s="350"/>
      <c r="AB72" s="350"/>
      <c r="AC72" s="350"/>
      <c r="AD72" s="350"/>
      <c r="AE72" s="350"/>
      <c r="AF72" s="350"/>
      <c r="AG72" s="355">
        <f>'0P22; 0P23; 0P24 - kancel...'!J32</f>
        <v>0</v>
      </c>
      <c r="AH72" s="356"/>
      <c r="AI72" s="356"/>
      <c r="AJ72" s="356"/>
      <c r="AK72" s="356"/>
      <c r="AL72" s="356"/>
      <c r="AM72" s="356"/>
      <c r="AN72" s="355">
        <f t="shared" si="0"/>
        <v>0</v>
      </c>
      <c r="AO72" s="356"/>
      <c r="AP72" s="356"/>
      <c r="AQ72" s="100" t="s">
        <v>84</v>
      </c>
      <c r="AR72" s="55"/>
      <c r="AS72" s="101">
        <v>0</v>
      </c>
      <c r="AT72" s="102">
        <f t="shared" si="1"/>
        <v>0</v>
      </c>
      <c r="AU72" s="103">
        <f>'0P22; 0P23; 0P24 - kancel...'!P94</f>
        <v>0</v>
      </c>
      <c r="AV72" s="102">
        <f>'0P22; 0P23; 0P24 - kancel...'!J35</f>
        <v>0</v>
      </c>
      <c r="AW72" s="102">
        <f>'0P22; 0P23; 0P24 - kancel...'!J36</f>
        <v>0</v>
      </c>
      <c r="AX72" s="102">
        <f>'0P22; 0P23; 0P24 - kancel...'!J37</f>
        <v>0</v>
      </c>
      <c r="AY72" s="102">
        <f>'0P22; 0P23; 0P24 - kancel...'!J38</f>
        <v>0</v>
      </c>
      <c r="AZ72" s="102">
        <f>'0P22; 0P23; 0P24 - kancel...'!F35</f>
        <v>0</v>
      </c>
      <c r="BA72" s="102">
        <f>'0P22; 0P23; 0P24 - kancel...'!F36</f>
        <v>0</v>
      </c>
      <c r="BB72" s="102">
        <f>'0P22; 0P23; 0P24 - kancel...'!F37</f>
        <v>0</v>
      </c>
      <c r="BC72" s="102">
        <f>'0P22; 0P23; 0P24 - kancel...'!F38</f>
        <v>0</v>
      </c>
      <c r="BD72" s="104">
        <f>'0P22; 0P23; 0P24 - kancel...'!F39</f>
        <v>0</v>
      </c>
      <c r="BT72" s="105" t="s">
        <v>78</v>
      </c>
      <c r="BV72" s="105" t="s">
        <v>70</v>
      </c>
      <c r="BW72" s="105" t="s">
        <v>130</v>
      </c>
      <c r="BX72" s="105" t="s">
        <v>103</v>
      </c>
      <c r="CL72" s="105" t="s">
        <v>19</v>
      </c>
    </row>
    <row r="73" spans="1:90" s="4" customFormat="1" ht="35.25" customHeight="1">
      <c r="A73" s="88" t="s">
        <v>72</v>
      </c>
      <c r="B73" s="53"/>
      <c r="C73" s="99"/>
      <c r="D73" s="99"/>
      <c r="E73" s="350" t="s">
        <v>131</v>
      </c>
      <c r="F73" s="350"/>
      <c r="G73" s="350"/>
      <c r="H73" s="350"/>
      <c r="I73" s="350"/>
      <c r="J73" s="99"/>
      <c r="K73" s="350" t="s">
        <v>132</v>
      </c>
      <c r="L73" s="350"/>
      <c r="M73" s="350"/>
      <c r="N73" s="350"/>
      <c r="O73" s="350"/>
      <c r="P73" s="350"/>
      <c r="Q73" s="350"/>
      <c r="R73" s="350"/>
      <c r="S73" s="350"/>
      <c r="T73" s="350"/>
      <c r="U73" s="350"/>
      <c r="V73" s="350"/>
      <c r="W73" s="350"/>
      <c r="X73" s="350"/>
      <c r="Y73" s="350"/>
      <c r="Z73" s="350"/>
      <c r="AA73" s="350"/>
      <c r="AB73" s="350"/>
      <c r="AC73" s="350"/>
      <c r="AD73" s="350"/>
      <c r="AE73" s="350"/>
      <c r="AF73" s="350"/>
      <c r="AG73" s="355">
        <f>'0P59;0P59A;0P87;0P88 - Ka...'!J32</f>
        <v>0</v>
      </c>
      <c r="AH73" s="356"/>
      <c r="AI73" s="356"/>
      <c r="AJ73" s="356"/>
      <c r="AK73" s="356"/>
      <c r="AL73" s="356"/>
      <c r="AM73" s="356"/>
      <c r="AN73" s="355">
        <f t="shared" si="0"/>
        <v>0</v>
      </c>
      <c r="AO73" s="356"/>
      <c r="AP73" s="356"/>
      <c r="AQ73" s="100" t="s">
        <v>84</v>
      </c>
      <c r="AR73" s="55"/>
      <c r="AS73" s="101">
        <v>0</v>
      </c>
      <c r="AT73" s="102">
        <f t="shared" si="1"/>
        <v>0</v>
      </c>
      <c r="AU73" s="103">
        <f>'0P59;0P59A;0P87;0P88 - Ka...'!P92</f>
        <v>0</v>
      </c>
      <c r="AV73" s="102">
        <f>'0P59;0P59A;0P87;0P88 - Ka...'!J35</f>
        <v>0</v>
      </c>
      <c r="AW73" s="102">
        <f>'0P59;0P59A;0P87;0P88 - Ka...'!J36</f>
        <v>0</v>
      </c>
      <c r="AX73" s="102">
        <f>'0P59;0P59A;0P87;0P88 - Ka...'!J37</f>
        <v>0</v>
      </c>
      <c r="AY73" s="102">
        <f>'0P59;0P59A;0P87;0P88 - Ka...'!J38</f>
        <v>0</v>
      </c>
      <c r="AZ73" s="102">
        <f>'0P59;0P59A;0P87;0P88 - Ka...'!F35</f>
        <v>0</v>
      </c>
      <c r="BA73" s="102">
        <f>'0P59;0P59A;0P87;0P88 - Ka...'!F36</f>
        <v>0</v>
      </c>
      <c r="BB73" s="102">
        <f>'0P59;0P59A;0P87;0P88 - Ka...'!F37</f>
        <v>0</v>
      </c>
      <c r="BC73" s="102">
        <f>'0P59;0P59A;0P87;0P88 - Ka...'!F38</f>
        <v>0</v>
      </c>
      <c r="BD73" s="104">
        <f>'0P59;0P59A;0P87;0P88 - Ka...'!F39</f>
        <v>0</v>
      </c>
      <c r="BT73" s="105" t="s">
        <v>78</v>
      </c>
      <c r="BV73" s="105" t="s">
        <v>70</v>
      </c>
      <c r="BW73" s="105" t="s">
        <v>133</v>
      </c>
      <c r="BX73" s="105" t="s">
        <v>103</v>
      </c>
      <c r="CL73" s="105" t="s">
        <v>19</v>
      </c>
    </row>
    <row r="74" spans="1:90" s="4" customFormat="1" ht="23.25" customHeight="1">
      <c r="A74" s="88" t="s">
        <v>72</v>
      </c>
      <c r="B74" s="53"/>
      <c r="C74" s="99"/>
      <c r="D74" s="99"/>
      <c r="E74" s="350" t="s">
        <v>134</v>
      </c>
      <c r="F74" s="350"/>
      <c r="G74" s="350"/>
      <c r="H74" s="350"/>
      <c r="I74" s="350"/>
      <c r="J74" s="99"/>
      <c r="K74" s="350" t="s">
        <v>135</v>
      </c>
      <c r="L74" s="350"/>
      <c r="M74" s="350"/>
      <c r="N74" s="350"/>
      <c r="O74" s="350"/>
      <c r="P74" s="350"/>
      <c r="Q74" s="350"/>
      <c r="R74" s="350"/>
      <c r="S74" s="350"/>
      <c r="T74" s="350"/>
      <c r="U74" s="350"/>
      <c r="V74" s="350"/>
      <c r="W74" s="350"/>
      <c r="X74" s="350"/>
      <c r="Y74" s="350"/>
      <c r="Z74" s="350"/>
      <c r="AA74" s="350"/>
      <c r="AB74" s="350"/>
      <c r="AC74" s="350"/>
      <c r="AD74" s="350"/>
      <c r="AE74" s="350"/>
      <c r="AF74" s="350"/>
      <c r="AG74" s="355">
        <f>'2P22; 2P23 - Kanceláře ÚNPI'!J32</f>
        <v>0</v>
      </c>
      <c r="AH74" s="356"/>
      <c r="AI74" s="356"/>
      <c r="AJ74" s="356"/>
      <c r="AK74" s="356"/>
      <c r="AL74" s="356"/>
      <c r="AM74" s="356"/>
      <c r="AN74" s="355">
        <f t="shared" si="0"/>
        <v>0</v>
      </c>
      <c r="AO74" s="356"/>
      <c r="AP74" s="356"/>
      <c r="AQ74" s="100" t="s">
        <v>84</v>
      </c>
      <c r="AR74" s="55"/>
      <c r="AS74" s="101">
        <v>0</v>
      </c>
      <c r="AT74" s="102">
        <f t="shared" si="1"/>
        <v>0</v>
      </c>
      <c r="AU74" s="103">
        <f>'2P22; 2P23 - Kanceláře ÚNPI'!P97</f>
        <v>0</v>
      </c>
      <c r="AV74" s="102">
        <f>'2P22; 2P23 - Kanceláře ÚNPI'!J35</f>
        <v>0</v>
      </c>
      <c r="AW74" s="102">
        <f>'2P22; 2P23 - Kanceláře ÚNPI'!J36</f>
        <v>0</v>
      </c>
      <c r="AX74" s="102">
        <f>'2P22; 2P23 - Kanceláře ÚNPI'!J37</f>
        <v>0</v>
      </c>
      <c r="AY74" s="102">
        <f>'2P22; 2P23 - Kanceláře ÚNPI'!J38</f>
        <v>0</v>
      </c>
      <c r="AZ74" s="102">
        <f>'2P22; 2P23 - Kanceláře ÚNPI'!F35</f>
        <v>0</v>
      </c>
      <c r="BA74" s="102">
        <f>'2P22; 2P23 - Kanceláře ÚNPI'!F36</f>
        <v>0</v>
      </c>
      <c r="BB74" s="102">
        <f>'2P22; 2P23 - Kanceláře ÚNPI'!F37</f>
        <v>0</v>
      </c>
      <c r="BC74" s="102">
        <f>'2P22; 2P23 - Kanceláře ÚNPI'!F38</f>
        <v>0</v>
      </c>
      <c r="BD74" s="104">
        <f>'2P22; 2P23 - Kanceláře ÚNPI'!F39</f>
        <v>0</v>
      </c>
      <c r="BT74" s="105" t="s">
        <v>78</v>
      </c>
      <c r="BV74" s="105" t="s">
        <v>70</v>
      </c>
      <c r="BW74" s="105" t="s">
        <v>136</v>
      </c>
      <c r="BX74" s="105" t="s">
        <v>103</v>
      </c>
      <c r="CL74" s="105" t="s">
        <v>19</v>
      </c>
    </row>
    <row r="75" spans="1:90" s="4" customFormat="1" ht="23.25" customHeight="1">
      <c r="A75" s="88" t="s">
        <v>72</v>
      </c>
      <c r="B75" s="53"/>
      <c r="C75" s="99"/>
      <c r="D75" s="99"/>
      <c r="E75" s="350" t="s">
        <v>137</v>
      </c>
      <c r="F75" s="350"/>
      <c r="G75" s="350"/>
      <c r="H75" s="350"/>
      <c r="I75" s="350"/>
      <c r="J75" s="99"/>
      <c r="K75" s="350" t="s">
        <v>138</v>
      </c>
      <c r="L75" s="350"/>
      <c r="M75" s="350"/>
      <c r="N75" s="350"/>
      <c r="O75" s="350"/>
      <c r="P75" s="350"/>
      <c r="Q75" s="350"/>
      <c r="R75" s="350"/>
      <c r="S75" s="350"/>
      <c r="T75" s="350"/>
      <c r="U75" s="350"/>
      <c r="V75" s="350"/>
      <c r="W75" s="350"/>
      <c r="X75" s="350"/>
      <c r="Y75" s="350"/>
      <c r="Z75" s="350"/>
      <c r="AA75" s="350"/>
      <c r="AB75" s="350"/>
      <c r="AC75" s="350"/>
      <c r="AD75" s="350"/>
      <c r="AE75" s="350"/>
      <c r="AF75" s="350"/>
      <c r="AG75" s="355">
        <f>'3P04; 3P05 - Kanceláře sp...'!J32</f>
        <v>0</v>
      </c>
      <c r="AH75" s="356"/>
      <c r="AI75" s="356"/>
      <c r="AJ75" s="356"/>
      <c r="AK75" s="356"/>
      <c r="AL75" s="356"/>
      <c r="AM75" s="356"/>
      <c r="AN75" s="355">
        <f t="shared" si="0"/>
        <v>0</v>
      </c>
      <c r="AO75" s="356"/>
      <c r="AP75" s="356"/>
      <c r="AQ75" s="100" t="s">
        <v>84</v>
      </c>
      <c r="AR75" s="55"/>
      <c r="AS75" s="101">
        <v>0</v>
      </c>
      <c r="AT75" s="102">
        <f t="shared" si="1"/>
        <v>0</v>
      </c>
      <c r="AU75" s="103">
        <f>'3P04; 3P05 - Kanceláře sp...'!P91</f>
        <v>0</v>
      </c>
      <c r="AV75" s="102">
        <f>'3P04; 3P05 - Kanceláře sp...'!J35</f>
        <v>0</v>
      </c>
      <c r="AW75" s="102">
        <f>'3P04; 3P05 - Kanceláře sp...'!J36</f>
        <v>0</v>
      </c>
      <c r="AX75" s="102">
        <f>'3P04; 3P05 - Kanceláře sp...'!J37</f>
        <v>0</v>
      </c>
      <c r="AY75" s="102">
        <f>'3P04; 3P05 - Kanceláře sp...'!J38</f>
        <v>0</v>
      </c>
      <c r="AZ75" s="102">
        <f>'3P04; 3P05 - Kanceláře sp...'!F35</f>
        <v>0</v>
      </c>
      <c r="BA75" s="102">
        <f>'3P04; 3P05 - Kanceláře sp...'!F36</f>
        <v>0</v>
      </c>
      <c r="BB75" s="102">
        <f>'3P04; 3P05 - Kanceláře sp...'!F37</f>
        <v>0</v>
      </c>
      <c r="BC75" s="102">
        <f>'3P04; 3P05 - Kanceláře sp...'!F38</f>
        <v>0</v>
      </c>
      <c r="BD75" s="104">
        <f>'3P04; 3P05 - Kanceláře sp...'!F39</f>
        <v>0</v>
      </c>
      <c r="BT75" s="105" t="s">
        <v>78</v>
      </c>
      <c r="BV75" s="105" t="s">
        <v>70</v>
      </c>
      <c r="BW75" s="105" t="s">
        <v>139</v>
      </c>
      <c r="BX75" s="105" t="s">
        <v>103</v>
      </c>
      <c r="CL75" s="105" t="s">
        <v>19</v>
      </c>
    </row>
    <row r="76" spans="1:90" s="4" customFormat="1" ht="16.5" customHeight="1">
      <c r="A76" s="88" t="s">
        <v>72</v>
      </c>
      <c r="B76" s="53"/>
      <c r="C76" s="99"/>
      <c r="D76" s="99"/>
      <c r="E76" s="350" t="s">
        <v>140</v>
      </c>
      <c r="F76" s="350"/>
      <c r="G76" s="350"/>
      <c r="H76" s="350"/>
      <c r="I76" s="350"/>
      <c r="J76" s="99"/>
      <c r="K76" s="350" t="s">
        <v>141</v>
      </c>
      <c r="L76" s="350"/>
      <c r="M76" s="350"/>
      <c r="N76" s="350"/>
      <c r="O76" s="350"/>
      <c r="P76" s="350"/>
      <c r="Q76" s="350"/>
      <c r="R76" s="350"/>
      <c r="S76" s="350"/>
      <c r="T76" s="350"/>
      <c r="U76" s="350"/>
      <c r="V76" s="350"/>
      <c r="W76" s="350"/>
      <c r="X76" s="350"/>
      <c r="Y76" s="350"/>
      <c r="Z76" s="350"/>
      <c r="AA76" s="350"/>
      <c r="AB76" s="350"/>
      <c r="AC76" s="350"/>
      <c r="AD76" s="350"/>
      <c r="AE76" s="350"/>
      <c r="AF76" s="350"/>
      <c r="AG76" s="355">
        <f>'3P35 - Kancelář SEE'!J32</f>
        <v>0</v>
      </c>
      <c r="AH76" s="356"/>
      <c r="AI76" s="356"/>
      <c r="AJ76" s="356"/>
      <c r="AK76" s="356"/>
      <c r="AL76" s="356"/>
      <c r="AM76" s="356"/>
      <c r="AN76" s="355">
        <f t="shared" si="0"/>
        <v>0</v>
      </c>
      <c r="AO76" s="356"/>
      <c r="AP76" s="356"/>
      <c r="AQ76" s="100" t="s">
        <v>84</v>
      </c>
      <c r="AR76" s="55"/>
      <c r="AS76" s="101">
        <v>0</v>
      </c>
      <c r="AT76" s="102">
        <f t="shared" si="1"/>
        <v>0</v>
      </c>
      <c r="AU76" s="103">
        <f>'3P35 - Kancelář SEE'!P92</f>
        <v>0</v>
      </c>
      <c r="AV76" s="102">
        <f>'3P35 - Kancelář SEE'!J35</f>
        <v>0</v>
      </c>
      <c r="AW76" s="102">
        <f>'3P35 - Kancelář SEE'!J36</f>
        <v>0</v>
      </c>
      <c r="AX76" s="102">
        <f>'3P35 - Kancelář SEE'!J37</f>
        <v>0</v>
      </c>
      <c r="AY76" s="102">
        <f>'3P35 - Kancelář SEE'!J38</f>
        <v>0</v>
      </c>
      <c r="AZ76" s="102">
        <f>'3P35 - Kancelář SEE'!F35</f>
        <v>0</v>
      </c>
      <c r="BA76" s="102">
        <f>'3P35 - Kancelář SEE'!F36</f>
        <v>0</v>
      </c>
      <c r="BB76" s="102">
        <f>'3P35 - Kancelář SEE'!F37</f>
        <v>0</v>
      </c>
      <c r="BC76" s="102">
        <f>'3P35 - Kancelář SEE'!F38</f>
        <v>0</v>
      </c>
      <c r="BD76" s="104">
        <f>'3P35 - Kancelář SEE'!F39</f>
        <v>0</v>
      </c>
      <c r="BT76" s="105" t="s">
        <v>78</v>
      </c>
      <c r="BV76" s="105" t="s">
        <v>70</v>
      </c>
      <c r="BW76" s="105" t="s">
        <v>142</v>
      </c>
      <c r="BX76" s="105" t="s">
        <v>103</v>
      </c>
      <c r="CL76" s="105" t="s">
        <v>19</v>
      </c>
    </row>
    <row r="77" spans="1:90" s="4" customFormat="1" ht="16.5" customHeight="1">
      <c r="A77" s="88" t="s">
        <v>72</v>
      </c>
      <c r="B77" s="53"/>
      <c r="C77" s="99"/>
      <c r="D77" s="99"/>
      <c r="E77" s="350" t="s">
        <v>143</v>
      </c>
      <c r="F77" s="350"/>
      <c r="G77" s="350"/>
      <c r="H77" s="350"/>
      <c r="I77" s="350"/>
      <c r="J77" s="99"/>
      <c r="K77" s="350" t="s">
        <v>144</v>
      </c>
      <c r="L77" s="350"/>
      <c r="M77" s="350"/>
      <c r="N77" s="350"/>
      <c r="O77" s="350"/>
      <c r="P77" s="350"/>
      <c r="Q77" s="350"/>
      <c r="R77" s="350"/>
      <c r="S77" s="350"/>
      <c r="T77" s="350"/>
      <c r="U77" s="350"/>
      <c r="V77" s="350"/>
      <c r="W77" s="350"/>
      <c r="X77" s="350"/>
      <c r="Y77" s="350"/>
      <c r="Z77" s="350"/>
      <c r="AA77" s="350"/>
      <c r="AB77" s="350"/>
      <c r="AC77" s="350"/>
      <c r="AD77" s="350"/>
      <c r="AE77" s="350"/>
      <c r="AF77" s="350"/>
      <c r="AG77" s="355">
        <f>'3P45 - Kancelář ST Zlín'!J32</f>
        <v>0</v>
      </c>
      <c r="AH77" s="356"/>
      <c r="AI77" s="356"/>
      <c r="AJ77" s="356"/>
      <c r="AK77" s="356"/>
      <c r="AL77" s="356"/>
      <c r="AM77" s="356"/>
      <c r="AN77" s="355">
        <f t="shared" si="0"/>
        <v>0</v>
      </c>
      <c r="AO77" s="356"/>
      <c r="AP77" s="356"/>
      <c r="AQ77" s="100" t="s">
        <v>84</v>
      </c>
      <c r="AR77" s="55"/>
      <c r="AS77" s="101">
        <v>0</v>
      </c>
      <c r="AT77" s="102">
        <f t="shared" si="1"/>
        <v>0</v>
      </c>
      <c r="AU77" s="103">
        <f>'3P45 - Kancelář ST Zlín'!P92</f>
        <v>0</v>
      </c>
      <c r="AV77" s="102">
        <f>'3P45 - Kancelář ST Zlín'!J35</f>
        <v>0</v>
      </c>
      <c r="AW77" s="102">
        <f>'3P45 - Kancelář ST Zlín'!J36</f>
        <v>0</v>
      </c>
      <c r="AX77" s="102">
        <f>'3P45 - Kancelář ST Zlín'!J37</f>
        <v>0</v>
      </c>
      <c r="AY77" s="102">
        <f>'3P45 - Kancelář ST Zlín'!J38</f>
        <v>0</v>
      </c>
      <c r="AZ77" s="102">
        <f>'3P45 - Kancelář ST Zlín'!F35</f>
        <v>0</v>
      </c>
      <c r="BA77" s="102">
        <f>'3P45 - Kancelář ST Zlín'!F36</f>
        <v>0</v>
      </c>
      <c r="BB77" s="102">
        <f>'3P45 - Kancelář ST Zlín'!F37</f>
        <v>0</v>
      </c>
      <c r="BC77" s="102">
        <f>'3P45 - Kancelář ST Zlín'!F38</f>
        <v>0</v>
      </c>
      <c r="BD77" s="104">
        <f>'3P45 - Kancelář ST Zlín'!F39</f>
        <v>0</v>
      </c>
      <c r="BT77" s="105" t="s">
        <v>78</v>
      </c>
      <c r="BV77" s="105" t="s">
        <v>70</v>
      </c>
      <c r="BW77" s="105" t="s">
        <v>145</v>
      </c>
      <c r="BX77" s="105" t="s">
        <v>103</v>
      </c>
      <c r="CL77" s="105" t="s">
        <v>19</v>
      </c>
    </row>
    <row r="78" spans="1:90" s="4" customFormat="1" ht="23.25" customHeight="1">
      <c r="A78" s="88" t="s">
        <v>72</v>
      </c>
      <c r="B78" s="53"/>
      <c r="C78" s="99"/>
      <c r="D78" s="99"/>
      <c r="E78" s="350" t="s">
        <v>146</v>
      </c>
      <c r="F78" s="350"/>
      <c r="G78" s="350"/>
      <c r="H78" s="350"/>
      <c r="I78" s="350"/>
      <c r="J78" s="99"/>
      <c r="K78" s="350" t="s">
        <v>147</v>
      </c>
      <c r="L78" s="350"/>
      <c r="M78" s="350"/>
      <c r="N78" s="350"/>
      <c r="O78" s="350"/>
      <c r="P78" s="350"/>
      <c r="Q78" s="350"/>
      <c r="R78" s="350"/>
      <c r="S78" s="350"/>
      <c r="T78" s="350"/>
      <c r="U78" s="350"/>
      <c r="V78" s="350"/>
      <c r="W78" s="350"/>
      <c r="X78" s="350"/>
      <c r="Y78" s="350"/>
      <c r="Z78" s="350"/>
      <c r="AA78" s="350"/>
      <c r="AB78" s="350"/>
      <c r="AC78" s="350"/>
      <c r="AD78" s="350"/>
      <c r="AE78" s="350"/>
      <c r="AF78" s="350"/>
      <c r="AG78" s="355">
        <f>'3P51; 3P52 - Kanceláře SMT'!J32</f>
        <v>0</v>
      </c>
      <c r="AH78" s="356"/>
      <c r="AI78" s="356"/>
      <c r="AJ78" s="356"/>
      <c r="AK78" s="356"/>
      <c r="AL78" s="356"/>
      <c r="AM78" s="356"/>
      <c r="AN78" s="355">
        <f t="shared" si="0"/>
        <v>0</v>
      </c>
      <c r="AO78" s="356"/>
      <c r="AP78" s="356"/>
      <c r="AQ78" s="100" t="s">
        <v>84</v>
      </c>
      <c r="AR78" s="55"/>
      <c r="AS78" s="101">
        <v>0</v>
      </c>
      <c r="AT78" s="102">
        <f t="shared" si="1"/>
        <v>0</v>
      </c>
      <c r="AU78" s="103">
        <f>'3P51; 3P52 - Kanceláře SMT'!P95</f>
        <v>0</v>
      </c>
      <c r="AV78" s="102">
        <f>'3P51; 3P52 - Kanceláře SMT'!J35</f>
        <v>0</v>
      </c>
      <c r="AW78" s="102">
        <f>'3P51; 3P52 - Kanceláře SMT'!J36</f>
        <v>0</v>
      </c>
      <c r="AX78" s="102">
        <f>'3P51; 3P52 - Kanceláře SMT'!J37</f>
        <v>0</v>
      </c>
      <c r="AY78" s="102">
        <f>'3P51; 3P52 - Kanceláře SMT'!J38</f>
        <v>0</v>
      </c>
      <c r="AZ78" s="102">
        <f>'3P51; 3P52 - Kanceláře SMT'!F35</f>
        <v>0</v>
      </c>
      <c r="BA78" s="102">
        <f>'3P51; 3P52 - Kanceláře SMT'!F36</f>
        <v>0</v>
      </c>
      <c r="BB78" s="102">
        <f>'3P51; 3P52 - Kanceláře SMT'!F37</f>
        <v>0</v>
      </c>
      <c r="BC78" s="102">
        <f>'3P51; 3P52 - Kanceláře SMT'!F38</f>
        <v>0</v>
      </c>
      <c r="BD78" s="104">
        <f>'3P51; 3P52 - Kanceláře SMT'!F39</f>
        <v>0</v>
      </c>
      <c r="BT78" s="105" t="s">
        <v>78</v>
      </c>
      <c r="BV78" s="105" t="s">
        <v>70</v>
      </c>
      <c r="BW78" s="105" t="s">
        <v>148</v>
      </c>
      <c r="BX78" s="105" t="s">
        <v>103</v>
      </c>
      <c r="CL78" s="105" t="s">
        <v>19</v>
      </c>
    </row>
    <row r="79" spans="1:90" s="4" customFormat="1" ht="23.25" customHeight="1">
      <c r="A79" s="88" t="s">
        <v>72</v>
      </c>
      <c r="B79" s="53"/>
      <c r="C79" s="99"/>
      <c r="D79" s="99"/>
      <c r="E79" s="350" t="s">
        <v>149</v>
      </c>
      <c r="F79" s="350"/>
      <c r="G79" s="350"/>
      <c r="H79" s="350"/>
      <c r="I79" s="350"/>
      <c r="J79" s="99"/>
      <c r="K79" s="350" t="s">
        <v>150</v>
      </c>
      <c r="L79" s="350"/>
      <c r="M79" s="350"/>
      <c r="N79" s="350"/>
      <c r="O79" s="350"/>
      <c r="P79" s="350"/>
      <c r="Q79" s="350"/>
      <c r="R79" s="350"/>
      <c r="S79" s="350"/>
      <c r="T79" s="350"/>
      <c r="U79" s="350"/>
      <c r="V79" s="350"/>
      <c r="W79" s="350"/>
      <c r="X79" s="350"/>
      <c r="Y79" s="350"/>
      <c r="Z79" s="350"/>
      <c r="AA79" s="350"/>
      <c r="AB79" s="350"/>
      <c r="AC79" s="350"/>
      <c r="AD79" s="350"/>
      <c r="AE79" s="350"/>
      <c r="AF79" s="350"/>
      <c r="AG79" s="355">
        <f>'3P55 - 3P59 - Kanceláře OTR'!J32</f>
        <v>0</v>
      </c>
      <c r="AH79" s="356"/>
      <c r="AI79" s="356"/>
      <c r="AJ79" s="356"/>
      <c r="AK79" s="356"/>
      <c r="AL79" s="356"/>
      <c r="AM79" s="356"/>
      <c r="AN79" s="355">
        <f t="shared" si="0"/>
        <v>0</v>
      </c>
      <c r="AO79" s="356"/>
      <c r="AP79" s="356"/>
      <c r="AQ79" s="100" t="s">
        <v>84</v>
      </c>
      <c r="AR79" s="55"/>
      <c r="AS79" s="101">
        <v>0</v>
      </c>
      <c r="AT79" s="102">
        <f t="shared" si="1"/>
        <v>0</v>
      </c>
      <c r="AU79" s="103">
        <f>'3P55 - 3P59 - Kanceláře OTR'!P94</f>
        <v>0</v>
      </c>
      <c r="AV79" s="102">
        <f>'3P55 - 3P59 - Kanceláře OTR'!J35</f>
        <v>0</v>
      </c>
      <c r="AW79" s="102">
        <f>'3P55 - 3P59 - Kanceláře OTR'!J36</f>
        <v>0</v>
      </c>
      <c r="AX79" s="102">
        <f>'3P55 - 3P59 - Kanceláře OTR'!J37</f>
        <v>0</v>
      </c>
      <c r="AY79" s="102">
        <f>'3P55 - 3P59 - Kanceláře OTR'!J38</f>
        <v>0</v>
      </c>
      <c r="AZ79" s="102">
        <f>'3P55 - 3P59 - Kanceláře OTR'!F35</f>
        <v>0</v>
      </c>
      <c r="BA79" s="102">
        <f>'3P55 - 3P59 - Kanceláře OTR'!F36</f>
        <v>0</v>
      </c>
      <c r="BB79" s="102">
        <f>'3P55 - 3P59 - Kanceláře OTR'!F37</f>
        <v>0</v>
      </c>
      <c r="BC79" s="102">
        <f>'3P55 - 3P59 - Kanceláře OTR'!F38</f>
        <v>0</v>
      </c>
      <c r="BD79" s="104">
        <f>'3P55 - 3P59 - Kanceláře OTR'!F39</f>
        <v>0</v>
      </c>
      <c r="BT79" s="105" t="s">
        <v>78</v>
      </c>
      <c r="BV79" s="105" t="s">
        <v>70</v>
      </c>
      <c r="BW79" s="105" t="s">
        <v>151</v>
      </c>
      <c r="BX79" s="105" t="s">
        <v>103</v>
      </c>
      <c r="CL79" s="105" t="s">
        <v>19</v>
      </c>
    </row>
    <row r="80" spans="1:90" s="4" customFormat="1" ht="23.25" customHeight="1">
      <c r="A80" s="88" t="s">
        <v>72</v>
      </c>
      <c r="B80" s="53"/>
      <c r="C80" s="99"/>
      <c r="D80" s="99"/>
      <c r="E80" s="350" t="s">
        <v>152</v>
      </c>
      <c r="F80" s="350"/>
      <c r="G80" s="350"/>
      <c r="H80" s="350"/>
      <c r="I80" s="350"/>
      <c r="J80" s="99"/>
      <c r="K80" s="350" t="s">
        <v>153</v>
      </c>
      <c r="L80" s="350"/>
      <c r="M80" s="350"/>
      <c r="N80" s="350"/>
      <c r="O80" s="350"/>
      <c r="P80" s="350"/>
      <c r="Q80" s="350"/>
      <c r="R80" s="350"/>
      <c r="S80" s="350"/>
      <c r="T80" s="350"/>
      <c r="U80" s="350"/>
      <c r="V80" s="350"/>
      <c r="W80" s="350"/>
      <c r="X80" s="350"/>
      <c r="Y80" s="350"/>
      <c r="Z80" s="350"/>
      <c r="AA80" s="350"/>
      <c r="AB80" s="350"/>
      <c r="AC80" s="350"/>
      <c r="AD80" s="350"/>
      <c r="AE80" s="350"/>
      <c r="AF80" s="350"/>
      <c r="AG80" s="355">
        <f>'4P12; 4P15 - Kanceláře 5NP'!J32</f>
        <v>0</v>
      </c>
      <c r="AH80" s="356"/>
      <c r="AI80" s="356"/>
      <c r="AJ80" s="356"/>
      <c r="AK80" s="356"/>
      <c r="AL80" s="356"/>
      <c r="AM80" s="356"/>
      <c r="AN80" s="355">
        <f t="shared" si="0"/>
        <v>0</v>
      </c>
      <c r="AO80" s="356"/>
      <c r="AP80" s="356"/>
      <c r="AQ80" s="100" t="s">
        <v>84</v>
      </c>
      <c r="AR80" s="55"/>
      <c r="AS80" s="101">
        <v>0</v>
      </c>
      <c r="AT80" s="102">
        <f t="shared" si="1"/>
        <v>0</v>
      </c>
      <c r="AU80" s="103">
        <f>'4P12; 4P15 - Kanceláře 5NP'!P91</f>
        <v>0</v>
      </c>
      <c r="AV80" s="102">
        <f>'4P12; 4P15 - Kanceláře 5NP'!J35</f>
        <v>0</v>
      </c>
      <c r="AW80" s="102">
        <f>'4P12; 4P15 - Kanceláře 5NP'!J36</f>
        <v>0</v>
      </c>
      <c r="AX80" s="102">
        <f>'4P12; 4P15 - Kanceláře 5NP'!J37</f>
        <v>0</v>
      </c>
      <c r="AY80" s="102">
        <f>'4P12; 4P15 - Kanceláře 5NP'!J38</f>
        <v>0</v>
      </c>
      <c r="AZ80" s="102">
        <f>'4P12; 4P15 - Kanceláře 5NP'!F35</f>
        <v>0</v>
      </c>
      <c r="BA80" s="102">
        <f>'4P12; 4P15 - Kanceláře 5NP'!F36</f>
        <v>0</v>
      </c>
      <c r="BB80" s="102">
        <f>'4P12; 4P15 - Kanceláře 5NP'!F37</f>
        <v>0</v>
      </c>
      <c r="BC80" s="102">
        <f>'4P12; 4P15 - Kanceláře 5NP'!F38</f>
        <v>0</v>
      </c>
      <c r="BD80" s="104">
        <f>'4P12; 4P15 - Kanceláře 5NP'!F39</f>
        <v>0</v>
      </c>
      <c r="BT80" s="105" t="s">
        <v>78</v>
      </c>
      <c r="BV80" s="105" t="s">
        <v>70</v>
      </c>
      <c r="BW80" s="105" t="s">
        <v>154</v>
      </c>
      <c r="BX80" s="105" t="s">
        <v>103</v>
      </c>
      <c r="CL80" s="105" t="s">
        <v>19</v>
      </c>
    </row>
    <row r="81" spans="1:91" s="7" customFormat="1" ht="16.5" customHeight="1">
      <c r="A81" s="88" t="s">
        <v>72</v>
      </c>
      <c r="B81" s="89"/>
      <c r="C81" s="90"/>
      <c r="D81" s="351" t="s">
        <v>155</v>
      </c>
      <c r="E81" s="351"/>
      <c r="F81" s="351"/>
      <c r="G81" s="351"/>
      <c r="H81" s="351"/>
      <c r="I81" s="91"/>
      <c r="J81" s="351" t="s">
        <v>156</v>
      </c>
      <c r="K81" s="351"/>
      <c r="L81" s="351"/>
      <c r="M81" s="351"/>
      <c r="N81" s="351"/>
      <c r="O81" s="351"/>
      <c r="P81" s="351"/>
      <c r="Q81" s="351"/>
      <c r="R81" s="351"/>
      <c r="S81" s="351"/>
      <c r="T81" s="351"/>
      <c r="U81" s="351"/>
      <c r="V81" s="351"/>
      <c r="W81" s="351"/>
      <c r="X81" s="351"/>
      <c r="Y81" s="351"/>
      <c r="Z81" s="351"/>
      <c r="AA81" s="351"/>
      <c r="AB81" s="351"/>
      <c r="AC81" s="351"/>
      <c r="AD81" s="351"/>
      <c r="AE81" s="351"/>
      <c r="AF81" s="351"/>
      <c r="AG81" s="352">
        <f>'VRN - Vedlejší a ostatní ...'!J30</f>
        <v>0</v>
      </c>
      <c r="AH81" s="353"/>
      <c r="AI81" s="353"/>
      <c r="AJ81" s="353"/>
      <c r="AK81" s="353"/>
      <c r="AL81" s="353"/>
      <c r="AM81" s="353"/>
      <c r="AN81" s="352">
        <f t="shared" si="0"/>
        <v>0</v>
      </c>
      <c r="AO81" s="353"/>
      <c r="AP81" s="353"/>
      <c r="AQ81" s="92" t="s">
        <v>75</v>
      </c>
      <c r="AR81" s="93"/>
      <c r="AS81" s="106">
        <v>0</v>
      </c>
      <c r="AT81" s="107">
        <f t="shared" si="1"/>
        <v>0</v>
      </c>
      <c r="AU81" s="108">
        <f>'VRN - Vedlejší a ostatní ...'!P84</f>
        <v>0</v>
      </c>
      <c r="AV81" s="107">
        <f>'VRN - Vedlejší a ostatní ...'!J33</f>
        <v>0</v>
      </c>
      <c r="AW81" s="107">
        <f>'VRN - Vedlejší a ostatní ...'!J34</f>
        <v>0</v>
      </c>
      <c r="AX81" s="107">
        <f>'VRN - Vedlejší a ostatní ...'!J35</f>
        <v>0</v>
      </c>
      <c r="AY81" s="107">
        <f>'VRN - Vedlejší a ostatní ...'!J36</f>
        <v>0</v>
      </c>
      <c r="AZ81" s="107">
        <f>'VRN - Vedlejší a ostatní ...'!F33</f>
        <v>0</v>
      </c>
      <c r="BA81" s="107">
        <f>'VRN - Vedlejší a ostatní ...'!F34</f>
        <v>0</v>
      </c>
      <c r="BB81" s="107">
        <f>'VRN - Vedlejší a ostatní ...'!F35</f>
        <v>0</v>
      </c>
      <c r="BC81" s="107">
        <f>'VRN - Vedlejší a ostatní ...'!F36</f>
        <v>0</v>
      </c>
      <c r="BD81" s="109">
        <f>'VRN - Vedlejší a ostatní ...'!F37</f>
        <v>0</v>
      </c>
      <c r="BT81" s="98" t="s">
        <v>76</v>
      </c>
      <c r="BV81" s="98" t="s">
        <v>70</v>
      </c>
      <c r="BW81" s="98" t="s">
        <v>157</v>
      </c>
      <c r="BX81" s="98" t="s">
        <v>5</v>
      </c>
      <c r="CL81" s="98" t="s">
        <v>19</v>
      </c>
      <c r="CM81" s="98" t="s">
        <v>78</v>
      </c>
    </row>
    <row r="82" spans="1:91" s="2" customFormat="1" ht="30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1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</row>
    <row r="83" spans="1:91" s="2" customFormat="1" ht="6.95" customHeight="1">
      <c r="A83" s="36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41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</row>
  </sheetData>
  <sheetProtection algorithmName="SHA-512" hashValue="jiJsvt5staAoJx57GW+Ke1sHvD1EgaYFwPXRQbJQ8zaU7C6LBcIde/QUQeE0k2z4xN9BkL0SWY5UwoNJorZiuA==" saltValue="VrP4fKppT1iV9+4h5ZplZk1nu4Pe/uHxV80B9cIbJqV7WvT01LoorwLfty7JQSV+fBsmb3uS7zUojMO2gv4KoA==" spinCount="100000" sheet="1" objects="1" scenarios="1" formatColumns="0" formatRows="0"/>
  <mergeCells count="146">
    <mergeCell ref="L33:P33"/>
    <mergeCell ref="W33:AE33"/>
    <mergeCell ref="AK33:AO33"/>
    <mergeCell ref="AK35:AO35"/>
    <mergeCell ref="X35:AB35"/>
    <mergeCell ref="AR2:BE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J63:AF63"/>
    <mergeCell ref="AM47:AN47"/>
    <mergeCell ref="AM49:AP49"/>
    <mergeCell ref="AS49:AT51"/>
    <mergeCell ref="AM50:AP50"/>
    <mergeCell ref="AG52:AM52"/>
    <mergeCell ref="AN52:AP52"/>
    <mergeCell ref="AN55:AP55"/>
    <mergeCell ref="AG55:AM55"/>
    <mergeCell ref="AN56:AP56"/>
    <mergeCell ref="AG56:AM56"/>
    <mergeCell ref="AN57:AP57"/>
    <mergeCell ref="AG57:AM57"/>
    <mergeCell ref="AG58:AM58"/>
    <mergeCell ref="AN58:AP58"/>
    <mergeCell ref="AN59:AP59"/>
    <mergeCell ref="AG59:AM59"/>
    <mergeCell ref="AG60:AM60"/>
    <mergeCell ref="AN60:AP60"/>
    <mergeCell ref="AG54:AM54"/>
    <mergeCell ref="AN54:AP54"/>
    <mergeCell ref="AN80:AP80"/>
    <mergeCell ref="AG80:AM80"/>
    <mergeCell ref="AN81:AP81"/>
    <mergeCell ref="AG81:AM81"/>
    <mergeCell ref="L45:AO45"/>
    <mergeCell ref="I52:AF52"/>
    <mergeCell ref="C52:G52"/>
    <mergeCell ref="D55:H55"/>
    <mergeCell ref="J55:AF55"/>
    <mergeCell ref="D56:H56"/>
    <mergeCell ref="J56:AF56"/>
    <mergeCell ref="K57:AF57"/>
    <mergeCell ref="E57:I57"/>
    <mergeCell ref="K58:AF58"/>
    <mergeCell ref="E58:I58"/>
    <mergeCell ref="K59:AF59"/>
    <mergeCell ref="E59:I59"/>
    <mergeCell ref="D60:H60"/>
    <mergeCell ref="J60:AF60"/>
    <mergeCell ref="J61:AF61"/>
    <mergeCell ref="D61:H61"/>
    <mergeCell ref="D62:H62"/>
    <mergeCell ref="J62:AF62"/>
    <mergeCell ref="D63:H63"/>
    <mergeCell ref="AG75:AM75"/>
    <mergeCell ref="AN75:AP75"/>
    <mergeCell ref="AN76:AP76"/>
    <mergeCell ref="AG76:AM76"/>
    <mergeCell ref="AN77:AP77"/>
    <mergeCell ref="AG77:AM77"/>
    <mergeCell ref="AN78:AP78"/>
    <mergeCell ref="AG78:AM78"/>
    <mergeCell ref="AN79:AP79"/>
    <mergeCell ref="AG79:AM79"/>
    <mergeCell ref="AG70:AM70"/>
    <mergeCell ref="AN70:AP70"/>
    <mergeCell ref="AG71:AM71"/>
    <mergeCell ref="AN71:AP71"/>
    <mergeCell ref="AG72:AM72"/>
    <mergeCell ref="AN72:AP72"/>
    <mergeCell ref="AG73:AM73"/>
    <mergeCell ref="AN73:AP73"/>
    <mergeCell ref="AN74:AP74"/>
    <mergeCell ref="AG74:AM74"/>
    <mergeCell ref="E79:I79"/>
    <mergeCell ref="K79:AF79"/>
    <mergeCell ref="E80:I80"/>
    <mergeCell ref="K80:AF80"/>
    <mergeCell ref="D81:H81"/>
    <mergeCell ref="J81:AF81"/>
    <mergeCell ref="AG61:AM61"/>
    <mergeCell ref="AN61:AP61"/>
    <mergeCell ref="AG62:AM62"/>
    <mergeCell ref="AN62:AP62"/>
    <mergeCell ref="AG63:AM63"/>
    <mergeCell ref="AN63:AP63"/>
    <mergeCell ref="AG64:AM64"/>
    <mergeCell ref="AN64:AP64"/>
    <mergeCell ref="AN65:AP65"/>
    <mergeCell ref="AG65:AM65"/>
    <mergeCell ref="AN66:AP66"/>
    <mergeCell ref="AG66:AM66"/>
    <mergeCell ref="AG67:AM67"/>
    <mergeCell ref="AN67:AP67"/>
    <mergeCell ref="AN68:AP68"/>
    <mergeCell ref="AG68:AM68"/>
    <mergeCell ref="AN69:AP69"/>
    <mergeCell ref="AG69:AM69"/>
    <mergeCell ref="K74:AF74"/>
    <mergeCell ref="E74:I74"/>
    <mergeCell ref="K75:AF75"/>
    <mergeCell ref="E75:I75"/>
    <mergeCell ref="K76:AF76"/>
    <mergeCell ref="E76:I76"/>
    <mergeCell ref="E77:I77"/>
    <mergeCell ref="K77:AF77"/>
    <mergeCell ref="E78:I78"/>
    <mergeCell ref="K78:AF78"/>
    <mergeCell ref="E69:I69"/>
    <mergeCell ref="K69:AF69"/>
    <mergeCell ref="K70:AF70"/>
    <mergeCell ref="E70:I70"/>
    <mergeCell ref="K71:AF71"/>
    <mergeCell ref="E71:I71"/>
    <mergeCell ref="K72:AF72"/>
    <mergeCell ref="E72:I72"/>
    <mergeCell ref="E73:I73"/>
    <mergeCell ref="K73:AF73"/>
    <mergeCell ref="K64:AF64"/>
    <mergeCell ref="E64:I64"/>
    <mergeCell ref="E65:I65"/>
    <mergeCell ref="K65:AF65"/>
    <mergeCell ref="E66:I66"/>
    <mergeCell ref="K66:AF66"/>
    <mergeCell ref="K67:AF67"/>
    <mergeCell ref="E67:I67"/>
    <mergeCell ref="E68:I68"/>
    <mergeCell ref="K68:AF68"/>
  </mergeCells>
  <hyperlinks>
    <hyperlink ref="A55" location="'SO01 - Střecha'!C2" display="/"/>
    <hyperlink ref="A57" location="'SO02 - 1 - Oprava VST'!C2" display="/"/>
    <hyperlink ref="A58" location="'SO02 - 2 - Výměna stoupač...'!C2" display="/"/>
    <hyperlink ref="A59" location="'SO02 - 3 - topná tělesa'!C2" display="/"/>
    <hyperlink ref="A60" location="'SO03 - Socální uzly'!C2" display="/"/>
    <hyperlink ref="A61" location="'SO04 - Chodby'!C2" display="/"/>
    <hyperlink ref="A62" location="'SO05 - Vstup'!C2" display="/"/>
    <hyperlink ref="A64" location="'1S73 - šatny SPS'!C2" display="/"/>
    <hyperlink ref="A65" location="'0P23 - Kancelář m. č. 0P23'!C2" display="/"/>
    <hyperlink ref="A66" location="'0P27 - Kancelář m. č. 0P27'!C2" display="/"/>
    <hyperlink ref="A67" location="'0P29 - Kancelář m. č. 0P29'!C2" display="/"/>
    <hyperlink ref="A68" location="'0P46 - Kancelář m. č. 0P46'!C2" display="/"/>
    <hyperlink ref="A69" location="'0P82 - Kancelář m.č 0P82'!C2" display="/"/>
    <hyperlink ref="A70" location="'0P85 - Kancelář m. č. 0P85'!C2" display="/"/>
    <hyperlink ref="A71" location="'2P6x - Kanceláře m.č. 2P6...'!C2" display="/"/>
    <hyperlink ref="A72" location="'0P22; 0P23; 0P24 - kancel...'!C2" display="/"/>
    <hyperlink ref="A73" location="'0P59;0P59A;0P87;0P88 - Ka...'!C2" display="/"/>
    <hyperlink ref="A74" location="'2P22; 2P23 - Kanceláře ÚNPI'!C2" display="/"/>
    <hyperlink ref="A75" location="'3P04; 3P05 - Kanceláře sp...'!C2" display="/"/>
    <hyperlink ref="A76" location="'3P35 - Kancelář SEE'!C2" display="/"/>
    <hyperlink ref="A77" location="'3P45 - Kancelář ST Zlín'!C2" display="/"/>
    <hyperlink ref="A78" location="'3P51; 3P52 - Kanceláře SMT'!C2" display="/"/>
    <hyperlink ref="A79" location="'3P55 - 3P59 - Kanceláře OTR'!C2" display="/"/>
    <hyperlink ref="A80" location="'4P12; 4P15 - Kanceláře 5NP'!C2" display="/"/>
    <hyperlink ref="A81" location="'VR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19" t="s">
        <v>109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78</v>
      </c>
    </row>
    <row r="4" spans="1:46" s="1" customFormat="1" ht="24.95" customHeight="1">
      <c r="B4" s="22"/>
      <c r="D4" s="112" t="s">
        <v>158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4" t="str">
        <f>'Rekapitulace zakázky'!K6</f>
        <v>Olomouc ADM Nerudova</v>
      </c>
      <c r="F7" s="395"/>
      <c r="G7" s="395"/>
      <c r="H7" s="395"/>
      <c r="L7" s="22"/>
    </row>
    <row r="8" spans="1:46" s="1" customFormat="1" ht="12" customHeight="1">
      <c r="B8" s="22"/>
      <c r="D8" s="114" t="s">
        <v>159</v>
      </c>
      <c r="L8" s="22"/>
    </row>
    <row r="9" spans="1:46" s="2" customFormat="1" ht="16.5" customHeight="1">
      <c r="A9" s="36"/>
      <c r="B9" s="41"/>
      <c r="C9" s="36"/>
      <c r="D9" s="36"/>
      <c r="E9" s="394" t="s">
        <v>1468</v>
      </c>
      <c r="F9" s="397"/>
      <c r="G9" s="397"/>
      <c r="H9" s="39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451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6" t="s">
        <v>1566</v>
      </c>
      <c r="F11" s="397"/>
      <c r="G11" s="397"/>
      <c r="H11" s="39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zakázky'!AN8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tr">
        <f>IF('Rekapitulace zakázky'!AN10="","",'Rekapitulace zakázky'!AN10)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zakázky'!E11="","",'Rekapitulace zakázky'!E11)</f>
        <v xml:space="preserve"> </v>
      </c>
      <c r="F17" s="36"/>
      <c r="G17" s="36"/>
      <c r="H17" s="36"/>
      <c r="I17" s="114" t="s">
        <v>26</v>
      </c>
      <c r="J17" s="105" t="str">
        <f>IF('Rekapitulace zakázky'!AN11="","",'Rekapitulace zakázky'!AN11)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27</v>
      </c>
      <c r="E19" s="36"/>
      <c r="F19" s="36"/>
      <c r="G19" s="36"/>
      <c r="H19" s="36"/>
      <c r="I19" s="114" t="s">
        <v>25</v>
      </c>
      <c r="J19" s="32" t="str">
        <f>'Rekapitulace zakázky'!AN13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8" t="str">
        <f>'Rekapitulace zakázky'!E14</f>
        <v>Vyplň údaj</v>
      </c>
      <c r="F20" s="399"/>
      <c r="G20" s="399"/>
      <c r="H20" s="399"/>
      <c r="I20" s="114" t="s">
        <v>26</v>
      </c>
      <c r="J20" s="32" t="str">
        <f>'Rekapitulace zakázky'!AN14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29</v>
      </c>
      <c r="E22" s="36"/>
      <c r="F22" s="36"/>
      <c r="G22" s="36"/>
      <c r="H22" s="36"/>
      <c r="I22" s="114" t="s">
        <v>25</v>
      </c>
      <c r="J22" s="105" t="str">
        <f>IF('Rekapitulace zakázky'!AN16="","",'Rekapitulace zakázky'!AN16)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zakázky'!E17="","",'Rekapitulace zakázky'!E17)</f>
        <v xml:space="preserve"> </v>
      </c>
      <c r="F23" s="36"/>
      <c r="G23" s="36"/>
      <c r="H23" s="36"/>
      <c r="I23" s="114" t="s">
        <v>26</v>
      </c>
      <c r="J23" s="105" t="str">
        <f>IF('Rekapitulace zakázky'!AN17="","",'Rekapitulace zakázky'!AN17)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31</v>
      </c>
      <c r="E25" s="36"/>
      <c r="F25" s="36"/>
      <c r="G25" s="36"/>
      <c r="H25" s="36"/>
      <c r="I25" s="114" t="s">
        <v>25</v>
      </c>
      <c r="J25" s="105" t="str">
        <f>IF('Rekapitulace zakázky'!AN19="","",'Rekapitulace zakázky'!AN19)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zakázky'!E20="","",'Rekapitulace zakázky'!E20)</f>
        <v xml:space="preserve"> </v>
      </c>
      <c r="F26" s="36"/>
      <c r="G26" s="36"/>
      <c r="H26" s="36"/>
      <c r="I26" s="114" t="s">
        <v>26</v>
      </c>
      <c r="J26" s="105" t="str">
        <f>IF('Rekapitulace zakázky'!AN20="","",'Rekapitulace zakázky'!AN20)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32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00" t="s">
        <v>19</v>
      </c>
      <c r="F29" s="400"/>
      <c r="G29" s="400"/>
      <c r="H29" s="400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34</v>
      </c>
      <c r="E32" s="36"/>
      <c r="F32" s="36"/>
      <c r="G32" s="36"/>
      <c r="H32" s="36"/>
      <c r="I32" s="36"/>
      <c r="J32" s="122">
        <f>ROUND(J95,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36</v>
      </c>
      <c r="G34" s="36"/>
      <c r="H34" s="36"/>
      <c r="I34" s="123" t="s">
        <v>35</v>
      </c>
      <c r="J34" s="123" t="s">
        <v>37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38</v>
      </c>
      <c r="E35" s="114" t="s">
        <v>39</v>
      </c>
      <c r="F35" s="125">
        <f>ROUND((SUM(BE95:BE142)),  2)</f>
        <v>0</v>
      </c>
      <c r="G35" s="36"/>
      <c r="H35" s="36"/>
      <c r="I35" s="126">
        <v>0.21</v>
      </c>
      <c r="J35" s="125">
        <f>ROUND(((SUM(BE95:BE142))*I35),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40</v>
      </c>
      <c r="F36" s="125">
        <f>ROUND((SUM(BF95:BF142)),  2)</f>
        <v>0</v>
      </c>
      <c r="G36" s="36"/>
      <c r="H36" s="36"/>
      <c r="I36" s="126">
        <v>0.15</v>
      </c>
      <c r="J36" s="125">
        <f>ROUND(((SUM(BF95:BF142))*I36),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41</v>
      </c>
      <c r="F37" s="125">
        <f>ROUND((SUM(BG95:BG142)),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42</v>
      </c>
      <c r="F38" s="125">
        <f>ROUND((SUM(BH95:BH142)),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43</v>
      </c>
      <c r="F39" s="125">
        <f>ROUND((SUM(BI95:BI142)),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44</v>
      </c>
      <c r="E41" s="129"/>
      <c r="F41" s="129"/>
      <c r="G41" s="130" t="s">
        <v>45</v>
      </c>
      <c r="H41" s="131" t="s">
        <v>46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161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1" t="str">
        <f>E7</f>
        <v>Olomouc ADM Nerudova</v>
      </c>
      <c r="F50" s="402"/>
      <c r="G50" s="402"/>
      <c r="H50" s="402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1" t="s">
        <v>1468</v>
      </c>
      <c r="F52" s="403"/>
      <c r="G52" s="403"/>
      <c r="H52" s="403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451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7" t="str">
        <f>E11</f>
        <v>0P23 - Kancelář m. č. 0P23</v>
      </c>
      <c r="F54" s="403"/>
      <c r="G54" s="403"/>
      <c r="H54" s="403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162</v>
      </c>
      <c r="D61" s="139"/>
      <c r="E61" s="139"/>
      <c r="F61" s="139"/>
      <c r="G61" s="139"/>
      <c r="H61" s="139"/>
      <c r="I61" s="139"/>
      <c r="J61" s="140" t="s">
        <v>163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66</v>
      </c>
      <c r="D63" s="38"/>
      <c r="E63" s="38"/>
      <c r="F63" s="38"/>
      <c r="G63" s="38"/>
      <c r="H63" s="38"/>
      <c r="I63" s="38"/>
      <c r="J63" s="79">
        <f>J95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164</v>
      </c>
    </row>
    <row r="64" spans="1:47" s="9" customFormat="1" ht="24.95" customHeight="1">
      <c r="B64" s="142"/>
      <c r="C64" s="143"/>
      <c r="D64" s="144" t="s">
        <v>165</v>
      </c>
      <c r="E64" s="145"/>
      <c r="F64" s="145"/>
      <c r="G64" s="145"/>
      <c r="H64" s="145"/>
      <c r="I64" s="145"/>
      <c r="J64" s="146">
        <f>J96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807</v>
      </c>
      <c r="E65" s="150"/>
      <c r="F65" s="150"/>
      <c r="G65" s="150"/>
      <c r="H65" s="150"/>
      <c r="I65" s="150"/>
      <c r="J65" s="151">
        <f>J97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166</v>
      </c>
      <c r="E66" s="150"/>
      <c r="F66" s="150"/>
      <c r="G66" s="150"/>
      <c r="H66" s="150"/>
      <c r="I66" s="150"/>
      <c r="J66" s="151">
        <f>J100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808</v>
      </c>
      <c r="E67" s="150"/>
      <c r="F67" s="150"/>
      <c r="G67" s="150"/>
      <c r="H67" s="150"/>
      <c r="I67" s="150"/>
      <c r="J67" s="151">
        <f>J104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809</v>
      </c>
      <c r="E68" s="150"/>
      <c r="F68" s="150"/>
      <c r="G68" s="150"/>
      <c r="H68" s="150"/>
      <c r="I68" s="150"/>
      <c r="J68" s="151">
        <f>J112</f>
        <v>0</v>
      </c>
      <c r="K68" s="99"/>
      <c r="L68" s="152"/>
    </row>
    <row r="69" spans="1:31" s="9" customFormat="1" ht="24.95" customHeight="1">
      <c r="B69" s="142"/>
      <c r="C69" s="143"/>
      <c r="D69" s="144" t="s">
        <v>167</v>
      </c>
      <c r="E69" s="145"/>
      <c r="F69" s="145"/>
      <c r="G69" s="145"/>
      <c r="H69" s="145"/>
      <c r="I69" s="145"/>
      <c r="J69" s="146">
        <f>J115</f>
        <v>0</v>
      </c>
      <c r="K69" s="143"/>
      <c r="L69" s="147"/>
    </row>
    <row r="70" spans="1:31" s="10" customFormat="1" ht="19.899999999999999" customHeight="1">
      <c r="B70" s="148"/>
      <c r="C70" s="99"/>
      <c r="D70" s="149" t="s">
        <v>685</v>
      </c>
      <c r="E70" s="150"/>
      <c r="F70" s="150"/>
      <c r="G70" s="150"/>
      <c r="H70" s="150"/>
      <c r="I70" s="150"/>
      <c r="J70" s="151">
        <f>J116</f>
        <v>0</v>
      </c>
      <c r="K70" s="99"/>
      <c r="L70" s="152"/>
    </row>
    <row r="71" spans="1:31" s="10" customFormat="1" ht="19.899999999999999" customHeight="1">
      <c r="B71" s="148"/>
      <c r="C71" s="99"/>
      <c r="D71" s="149" t="s">
        <v>1567</v>
      </c>
      <c r="E71" s="150"/>
      <c r="F71" s="150"/>
      <c r="G71" s="150"/>
      <c r="H71" s="150"/>
      <c r="I71" s="150"/>
      <c r="J71" s="151">
        <f>J125</f>
        <v>0</v>
      </c>
      <c r="K71" s="99"/>
      <c r="L71" s="152"/>
    </row>
    <row r="72" spans="1:31" s="10" customFormat="1" ht="19.899999999999999" customHeight="1">
      <c r="B72" s="148"/>
      <c r="C72" s="99"/>
      <c r="D72" s="149" t="s">
        <v>1470</v>
      </c>
      <c r="E72" s="150"/>
      <c r="F72" s="150"/>
      <c r="G72" s="150"/>
      <c r="H72" s="150"/>
      <c r="I72" s="150"/>
      <c r="J72" s="151">
        <f>J129</f>
        <v>0</v>
      </c>
      <c r="K72" s="99"/>
      <c r="L72" s="152"/>
    </row>
    <row r="73" spans="1:31" s="10" customFormat="1" ht="19.899999999999999" customHeight="1">
      <c r="B73" s="148"/>
      <c r="C73" s="99"/>
      <c r="D73" s="149" t="s">
        <v>819</v>
      </c>
      <c r="E73" s="150"/>
      <c r="F73" s="150"/>
      <c r="G73" s="150"/>
      <c r="H73" s="150"/>
      <c r="I73" s="150"/>
      <c r="J73" s="151">
        <f>J137</f>
        <v>0</v>
      </c>
      <c r="K73" s="99"/>
      <c r="L73" s="152"/>
    </row>
    <row r="74" spans="1:31" s="2" customFormat="1" ht="21.7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9" spans="1:31" s="2" customFormat="1" ht="6.95" customHeight="1">
      <c r="A79" s="36"/>
      <c r="B79" s="51"/>
      <c r="C79" s="52"/>
      <c r="D79" s="52"/>
      <c r="E79" s="52"/>
      <c r="F79" s="52"/>
      <c r="G79" s="52"/>
      <c r="H79" s="52"/>
      <c r="I79" s="52"/>
      <c r="J79" s="52"/>
      <c r="K79" s="52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24.95" customHeight="1">
      <c r="A80" s="36"/>
      <c r="B80" s="37"/>
      <c r="C80" s="25" t="s">
        <v>172</v>
      </c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12" customHeight="1">
      <c r="A82" s="36"/>
      <c r="B82" s="37"/>
      <c r="C82" s="31" t="s">
        <v>16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2" customFormat="1" ht="16.5" customHeight="1">
      <c r="A83" s="36"/>
      <c r="B83" s="37"/>
      <c r="C83" s="38"/>
      <c r="D83" s="38"/>
      <c r="E83" s="401" t="str">
        <f>E7</f>
        <v>Olomouc ADM Nerudova</v>
      </c>
      <c r="F83" s="402"/>
      <c r="G83" s="402"/>
      <c r="H83" s="402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3" s="1" customFormat="1" ht="12" customHeight="1">
      <c r="B84" s="23"/>
      <c r="C84" s="31" t="s">
        <v>159</v>
      </c>
      <c r="D84" s="24"/>
      <c r="E84" s="24"/>
      <c r="F84" s="24"/>
      <c r="G84" s="24"/>
      <c r="H84" s="24"/>
      <c r="I84" s="24"/>
      <c r="J84" s="24"/>
      <c r="K84" s="24"/>
      <c r="L84" s="22"/>
    </row>
    <row r="85" spans="1:63" s="2" customFormat="1" ht="16.5" customHeight="1">
      <c r="A85" s="36"/>
      <c r="B85" s="37"/>
      <c r="C85" s="38"/>
      <c r="D85" s="38"/>
      <c r="E85" s="401" t="s">
        <v>1468</v>
      </c>
      <c r="F85" s="403"/>
      <c r="G85" s="403"/>
      <c r="H85" s="403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2" customHeight="1">
      <c r="A86" s="36"/>
      <c r="B86" s="37"/>
      <c r="C86" s="31" t="s">
        <v>451</v>
      </c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16.5" customHeight="1">
      <c r="A87" s="36"/>
      <c r="B87" s="37"/>
      <c r="C87" s="38"/>
      <c r="D87" s="38"/>
      <c r="E87" s="357" t="str">
        <f>E11</f>
        <v>0P23 - Kancelář m. č. 0P23</v>
      </c>
      <c r="F87" s="403"/>
      <c r="G87" s="403"/>
      <c r="H87" s="403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12" customHeight="1">
      <c r="A89" s="36"/>
      <c r="B89" s="37"/>
      <c r="C89" s="31" t="s">
        <v>21</v>
      </c>
      <c r="D89" s="38"/>
      <c r="E89" s="38"/>
      <c r="F89" s="29" t="str">
        <f>F14</f>
        <v xml:space="preserve"> </v>
      </c>
      <c r="G89" s="38"/>
      <c r="H89" s="38"/>
      <c r="I89" s="31" t="s">
        <v>23</v>
      </c>
      <c r="J89" s="61">
        <f>IF(J14="","",J14)</f>
        <v>0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15.2" customHeight="1">
      <c r="A91" s="36"/>
      <c r="B91" s="37"/>
      <c r="C91" s="31" t="s">
        <v>24</v>
      </c>
      <c r="D91" s="38"/>
      <c r="E91" s="38"/>
      <c r="F91" s="29" t="str">
        <f>E17</f>
        <v xml:space="preserve"> </v>
      </c>
      <c r="G91" s="38"/>
      <c r="H91" s="38"/>
      <c r="I91" s="31" t="s">
        <v>29</v>
      </c>
      <c r="J91" s="34" t="str">
        <f>E23</f>
        <v xml:space="preserve"> </v>
      </c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5.2" customHeight="1">
      <c r="A92" s="36"/>
      <c r="B92" s="37"/>
      <c r="C92" s="31" t="s">
        <v>27</v>
      </c>
      <c r="D92" s="38"/>
      <c r="E92" s="38"/>
      <c r="F92" s="29" t="str">
        <f>IF(E20="","",E20)</f>
        <v>Vyplň údaj</v>
      </c>
      <c r="G92" s="38"/>
      <c r="H92" s="38"/>
      <c r="I92" s="31" t="s">
        <v>31</v>
      </c>
      <c r="J92" s="34" t="str">
        <f>E26</f>
        <v xml:space="preserve"> </v>
      </c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2" customFormat="1" ht="10.3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63" s="11" customFormat="1" ht="29.25" customHeight="1">
      <c r="A94" s="153"/>
      <c r="B94" s="154"/>
      <c r="C94" s="155" t="s">
        <v>173</v>
      </c>
      <c r="D94" s="156" t="s">
        <v>53</v>
      </c>
      <c r="E94" s="156" t="s">
        <v>49</v>
      </c>
      <c r="F94" s="156" t="s">
        <v>50</v>
      </c>
      <c r="G94" s="156" t="s">
        <v>174</v>
      </c>
      <c r="H94" s="156" t="s">
        <v>175</v>
      </c>
      <c r="I94" s="156" t="s">
        <v>176</v>
      </c>
      <c r="J94" s="156" t="s">
        <v>163</v>
      </c>
      <c r="K94" s="157" t="s">
        <v>177</v>
      </c>
      <c r="L94" s="158"/>
      <c r="M94" s="70" t="s">
        <v>19</v>
      </c>
      <c r="N94" s="71" t="s">
        <v>38</v>
      </c>
      <c r="O94" s="71" t="s">
        <v>178</v>
      </c>
      <c r="P94" s="71" t="s">
        <v>179</v>
      </c>
      <c r="Q94" s="71" t="s">
        <v>180</v>
      </c>
      <c r="R94" s="71" t="s">
        <v>181</v>
      </c>
      <c r="S94" s="71" t="s">
        <v>182</v>
      </c>
      <c r="T94" s="72" t="s">
        <v>183</v>
      </c>
      <c r="U94" s="153"/>
      <c r="V94" s="153"/>
      <c r="W94" s="153"/>
      <c r="X94" s="153"/>
      <c r="Y94" s="153"/>
      <c r="Z94" s="153"/>
      <c r="AA94" s="153"/>
      <c r="AB94" s="153"/>
      <c r="AC94" s="153"/>
      <c r="AD94" s="153"/>
      <c r="AE94" s="153"/>
    </row>
    <row r="95" spans="1:63" s="2" customFormat="1" ht="22.9" customHeight="1">
      <c r="A95" s="36"/>
      <c r="B95" s="37"/>
      <c r="C95" s="77" t="s">
        <v>184</v>
      </c>
      <c r="D95" s="38"/>
      <c r="E95" s="38"/>
      <c r="F95" s="38"/>
      <c r="G95" s="38"/>
      <c r="H95" s="38"/>
      <c r="I95" s="38"/>
      <c r="J95" s="159">
        <f>BK95</f>
        <v>0</v>
      </c>
      <c r="K95" s="38"/>
      <c r="L95" s="41"/>
      <c r="M95" s="73"/>
      <c r="N95" s="160"/>
      <c r="O95" s="74"/>
      <c r="P95" s="161">
        <f>P96+P115</f>
        <v>0</v>
      </c>
      <c r="Q95" s="74"/>
      <c r="R95" s="161">
        <f>R96+R115</f>
        <v>2.9324090600000003</v>
      </c>
      <c r="S95" s="74"/>
      <c r="T95" s="162">
        <f>T96+T115</f>
        <v>7.4577200000000001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67</v>
      </c>
      <c r="AU95" s="19" t="s">
        <v>164</v>
      </c>
      <c r="BK95" s="163">
        <f>BK96+BK115</f>
        <v>0</v>
      </c>
    </row>
    <row r="96" spans="1:63" s="12" customFormat="1" ht="25.9" customHeight="1">
      <c r="B96" s="164"/>
      <c r="C96" s="165"/>
      <c r="D96" s="166" t="s">
        <v>67</v>
      </c>
      <c r="E96" s="167" t="s">
        <v>185</v>
      </c>
      <c r="F96" s="167" t="s">
        <v>186</v>
      </c>
      <c r="G96" s="165"/>
      <c r="H96" s="165"/>
      <c r="I96" s="168"/>
      <c r="J96" s="169">
        <f>BK96</f>
        <v>0</v>
      </c>
      <c r="K96" s="165"/>
      <c r="L96" s="170"/>
      <c r="M96" s="171"/>
      <c r="N96" s="172"/>
      <c r="O96" s="172"/>
      <c r="P96" s="173">
        <f>P97+P100+P104+P112</f>
        <v>0</v>
      </c>
      <c r="Q96" s="172"/>
      <c r="R96" s="173">
        <f>R97+R100+R104+R112</f>
        <v>2.6577600000000001</v>
      </c>
      <c r="S96" s="172"/>
      <c r="T96" s="174">
        <f>T97+T100+T104+T112</f>
        <v>6.6444000000000001</v>
      </c>
      <c r="AR96" s="175" t="s">
        <v>76</v>
      </c>
      <c r="AT96" s="176" t="s">
        <v>67</v>
      </c>
      <c r="AU96" s="176" t="s">
        <v>68</v>
      </c>
      <c r="AY96" s="175" t="s">
        <v>187</v>
      </c>
      <c r="BK96" s="177">
        <f>BK97+BK100+BK104+BK112</f>
        <v>0</v>
      </c>
    </row>
    <row r="97" spans="1:65" s="12" customFormat="1" ht="22.9" customHeight="1">
      <c r="B97" s="164"/>
      <c r="C97" s="165"/>
      <c r="D97" s="166" t="s">
        <v>67</v>
      </c>
      <c r="E97" s="178" t="s">
        <v>221</v>
      </c>
      <c r="F97" s="178" t="s">
        <v>827</v>
      </c>
      <c r="G97" s="165"/>
      <c r="H97" s="165"/>
      <c r="I97" s="168"/>
      <c r="J97" s="179">
        <f>BK97</f>
        <v>0</v>
      </c>
      <c r="K97" s="165"/>
      <c r="L97" s="170"/>
      <c r="M97" s="171"/>
      <c r="N97" s="172"/>
      <c r="O97" s="172"/>
      <c r="P97" s="173">
        <f>SUM(P98:P99)</f>
        <v>0</v>
      </c>
      <c r="Q97" s="172"/>
      <c r="R97" s="173">
        <f>SUM(R98:R99)</f>
        <v>2.6577600000000001</v>
      </c>
      <c r="S97" s="172"/>
      <c r="T97" s="174">
        <f>SUM(T98:T99)</f>
        <v>0</v>
      </c>
      <c r="AR97" s="175" t="s">
        <v>76</v>
      </c>
      <c r="AT97" s="176" t="s">
        <v>67</v>
      </c>
      <c r="AU97" s="176" t="s">
        <v>76</v>
      </c>
      <c r="AY97" s="175" t="s">
        <v>187</v>
      </c>
      <c r="BK97" s="177">
        <f>SUM(BK98:BK99)</f>
        <v>0</v>
      </c>
    </row>
    <row r="98" spans="1:65" s="2" customFormat="1" ht="33" customHeight="1">
      <c r="A98" s="36"/>
      <c r="B98" s="37"/>
      <c r="C98" s="180" t="s">
        <v>76</v>
      </c>
      <c r="D98" s="180" t="s">
        <v>190</v>
      </c>
      <c r="E98" s="181" t="s">
        <v>1568</v>
      </c>
      <c r="F98" s="182" t="s">
        <v>1569</v>
      </c>
      <c r="G98" s="183" t="s">
        <v>193</v>
      </c>
      <c r="H98" s="184">
        <v>31.64</v>
      </c>
      <c r="I98" s="185"/>
      <c r="J98" s="186">
        <f>ROUND(I98*H98,2)</f>
        <v>0</v>
      </c>
      <c r="K98" s="182" t="s">
        <v>194</v>
      </c>
      <c r="L98" s="41"/>
      <c r="M98" s="187" t="s">
        <v>19</v>
      </c>
      <c r="N98" s="188" t="s">
        <v>39</v>
      </c>
      <c r="O98" s="66"/>
      <c r="P98" s="189">
        <f>O98*H98</f>
        <v>0</v>
      </c>
      <c r="Q98" s="189">
        <v>8.4000000000000005E-2</v>
      </c>
      <c r="R98" s="189">
        <f>Q98*H98</f>
        <v>2.6577600000000001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195</v>
      </c>
      <c r="AT98" s="191" t="s">
        <v>190</v>
      </c>
      <c r="AU98" s="191" t="s">
        <v>78</v>
      </c>
      <c r="AY98" s="19" t="s">
        <v>187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76</v>
      </c>
      <c r="BK98" s="192">
        <f>ROUND(I98*H98,2)</f>
        <v>0</v>
      </c>
      <c r="BL98" s="19" t="s">
        <v>195</v>
      </c>
      <c r="BM98" s="191" t="s">
        <v>1570</v>
      </c>
    </row>
    <row r="99" spans="1:65" s="2" customFormat="1" ht="11.25">
      <c r="A99" s="36"/>
      <c r="B99" s="37"/>
      <c r="C99" s="38"/>
      <c r="D99" s="193" t="s">
        <v>197</v>
      </c>
      <c r="E99" s="38"/>
      <c r="F99" s="194" t="s">
        <v>1571</v>
      </c>
      <c r="G99" s="38"/>
      <c r="H99" s="38"/>
      <c r="I99" s="195"/>
      <c r="J99" s="38"/>
      <c r="K99" s="38"/>
      <c r="L99" s="41"/>
      <c r="M99" s="196"/>
      <c r="N99" s="197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197</v>
      </c>
      <c r="AU99" s="19" t="s">
        <v>78</v>
      </c>
    </row>
    <row r="100" spans="1:65" s="12" customFormat="1" ht="22.9" customHeight="1">
      <c r="B100" s="164"/>
      <c r="C100" s="165"/>
      <c r="D100" s="166" t="s">
        <v>67</v>
      </c>
      <c r="E100" s="178" t="s">
        <v>188</v>
      </c>
      <c r="F100" s="178" t="s">
        <v>189</v>
      </c>
      <c r="G100" s="165"/>
      <c r="H100" s="165"/>
      <c r="I100" s="168"/>
      <c r="J100" s="179">
        <f>BK100</f>
        <v>0</v>
      </c>
      <c r="K100" s="165"/>
      <c r="L100" s="170"/>
      <c r="M100" s="171"/>
      <c r="N100" s="172"/>
      <c r="O100" s="172"/>
      <c r="P100" s="173">
        <f>SUM(P101:P103)</f>
        <v>0</v>
      </c>
      <c r="Q100" s="172"/>
      <c r="R100" s="173">
        <f>SUM(R101:R103)</f>
        <v>0</v>
      </c>
      <c r="S100" s="172"/>
      <c r="T100" s="174">
        <f>SUM(T101:T103)</f>
        <v>6.6444000000000001</v>
      </c>
      <c r="AR100" s="175" t="s">
        <v>76</v>
      </c>
      <c r="AT100" s="176" t="s">
        <v>67</v>
      </c>
      <c r="AU100" s="176" t="s">
        <v>76</v>
      </c>
      <c r="AY100" s="175" t="s">
        <v>187</v>
      </c>
      <c r="BK100" s="177">
        <f>SUM(BK101:BK103)</f>
        <v>0</v>
      </c>
    </row>
    <row r="101" spans="1:65" s="2" customFormat="1" ht="33" customHeight="1">
      <c r="A101" s="36"/>
      <c r="B101" s="37"/>
      <c r="C101" s="180" t="s">
        <v>78</v>
      </c>
      <c r="D101" s="180" t="s">
        <v>190</v>
      </c>
      <c r="E101" s="181" t="s">
        <v>1572</v>
      </c>
      <c r="F101" s="182" t="s">
        <v>1573</v>
      </c>
      <c r="G101" s="183" t="s">
        <v>337</v>
      </c>
      <c r="H101" s="184">
        <v>4.7460000000000004</v>
      </c>
      <c r="I101" s="185"/>
      <c r="J101" s="186">
        <f>ROUND(I101*H101,2)</f>
        <v>0</v>
      </c>
      <c r="K101" s="182" t="s">
        <v>194</v>
      </c>
      <c r="L101" s="41"/>
      <c r="M101" s="187" t="s">
        <v>19</v>
      </c>
      <c r="N101" s="188" t="s">
        <v>39</v>
      </c>
      <c r="O101" s="66"/>
      <c r="P101" s="189">
        <f>O101*H101</f>
        <v>0</v>
      </c>
      <c r="Q101" s="189">
        <v>0</v>
      </c>
      <c r="R101" s="189">
        <f>Q101*H101</f>
        <v>0</v>
      </c>
      <c r="S101" s="189">
        <v>1.4</v>
      </c>
      <c r="T101" s="190">
        <f>S101*H101</f>
        <v>6.6444000000000001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195</v>
      </c>
      <c r="AT101" s="191" t="s">
        <v>190</v>
      </c>
      <c r="AU101" s="191" t="s">
        <v>78</v>
      </c>
      <c r="AY101" s="19" t="s">
        <v>187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76</v>
      </c>
      <c r="BK101" s="192">
        <f>ROUND(I101*H101,2)</f>
        <v>0</v>
      </c>
      <c r="BL101" s="19" t="s">
        <v>195</v>
      </c>
      <c r="BM101" s="191" t="s">
        <v>1574</v>
      </c>
    </row>
    <row r="102" spans="1:65" s="2" customFormat="1" ht="11.25">
      <c r="A102" s="36"/>
      <c r="B102" s="37"/>
      <c r="C102" s="38"/>
      <c r="D102" s="193" t="s">
        <v>197</v>
      </c>
      <c r="E102" s="38"/>
      <c r="F102" s="194" t="s">
        <v>1575</v>
      </c>
      <c r="G102" s="38"/>
      <c r="H102" s="38"/>
      <c r="I102" s="195"/>
      <c r="J102" s="38"/>
      <c r="K102" s="38"/>
      <c r="L102" s="41"/>
      <c r="M102" s="196"/>
      <c r="N102" s="197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197</v>
      </c>
      <c r="AU102" s="19" t="s">
        <v>78</v>
      </c>
    </row>
    <row r="103" spans="1:65" s="13" customFormat="1" ht="11.25">
      <c r="B103" s="208"/>
      <c r="C103" s="209"/>
      <c r="D103" s="210" t="s">
        <v>249</v>
      </c>
      <c r="E103" s="211" t="s">
        <v>19</v>
      </c>
      <c r="F103" s="212" t="s">
        <v>1576</v>
      </c>
      <c r="G103" s="209"/>
      <c r="H103" s="213">
        <v>4.7460000000000004</v>
      </c>
      <c r="I103" s="214"/>
      <c r="J103" s="209"/>
      <c r="K103" s="209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249</v>
      </c>
      <c r="AU103" s="219" t="s">
        <v>78</v>
      </c>
      <c r="AV103" s="13" t="s">
        <v>78</v>
      </c>
      <c r="AW103" s="13" t="s">
        <v>30</v>
      </c>
      <c r="AX103" s="13" t="s">
        <v>76</v>
      </c>
      <c r="AY103" s="219" t="s">
        <v>187</v>
      </c>
    </row>
    <row r="104" spans="1:65" s="12" customFormat="1" ht="22.9" customHeight="1">
      <c r="B104" s="164"/>
      <c r="C104" s="165"/>
      <c r="D104" s="166" t="s">
        <v>67</v>
      </c>
      <c r="E104" s="178" t="s">
        <v>861</v>
      </c>
      <c r="F104" s="178" t="s">
        <v>862</v>
      </c>
      <c r="G104" s="165"/>
      <c r="H104" s="165"/>
      <c r="I104" s="168"/>
      <c r="J104" s="179">
        <f>BK104</f>
        <v>0</v>
      </c>
      <c r="K104" s="165"/>
      <c r="L104" s="170"/>
      <c r="M104" s="171"/>
      <c r="N104" s="172"/>
      <c r="O104" s="172"/>
      <c r="P104" s="173">
        <f>SUM(P105:P111)</f>
        <v>0</v>
      </c>
      <c r="Q104" s="172"/>
      <c r="R104" s="173">
        <f>SUM(R105:R111)</f>
        <v>0</v>
      </c>
      <c r="S104" s="172"/>
      <c r="T104" s="174">
        <f>SUM(T105:T111)</f>
        <v>0</v>
      </c>
      <c r="AR104" s="175" t="s">
        <v>76</v>
      </c>
      <c r="AT104" s="176" t="s">
        <v>67</v>
      </c>
      <c r="AU104" s="176" t="s">
        <v>76</v>
      </c>
      <c r="AY104" s="175" t="s">
        <v>187</v>
      </c>
      <c r="BK104" s="177">
        <f>SUM(BK105:BK111)</f>
        <v>0</v>
      </c>
    </row>
    <row r="105" spans="1:65" s="2" customFormat="1" ht="33" customHeight="1">
      <c r="A105" s="36"/>
      <c r="B105" s="37"/>
      <c r="C105" s="180" t="s">
        <v>203</v>
      </c>
      <c r="D105" s="180" t="s">
        <v>190</v>
      </c>
      <c r="E105" s="181" t="s">
        <v>876</v>
      </c>
      <c r="F105" s="182" t="s">
        <v>877</v>
      </c>
      <c r="G105" s="183" t="s">
        <v>542</v>
      </c>
      <c r="H105" s="184">
        <v>7.4580000000000002</v>
      </c>
      <c r="I105" s="185"/>
      <c r="J105" s="186">
        <f>ROUND(I105*H105,2)</f>
        <v>0</v>
      </c>
      <c r="K105" s="182" t="s">
        <v>194</v>
      </c>
      <c r="L105" s="41"/>
      <c r="M105" s="187" t="s">
        <v>19</v>
      </c>
      <c r="N105" s="188" t="s">
        <v>39</v>
      </c>
      <c r="O105" s="66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195</v>
      </c>
      <c r="AT105" s="191" t="s">
        <v>190</v>
      </c>
      <c r="AU105" s="191" t="s">
        <v>78</v>
      </c>
      <c r="AY105" s="19" t="s">
        <v>187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76</v>
      </c>
      <c r="BK105" s="192">
        <f>ROUND(I105*H105,2)</f>
        <v>0</v>
      </c>
      <c r="BL105" s="19" t="s">
        <v>195</v>
      </c>
      <c r="BM105" s="191" t="s">
        <v>1577</v>
      </c>
    </row>
    <row r="106" spans="1:65" s="2" customFormat="1" ht="11.25">
      <c r="A106" s="36"/>
      <c r="B106" s="37"/>
      <c r="C106" s="38"/>
      <c r="D106" s="193" t="s">
        <v>197</v>
      </c>
      <c r="E106" s="38"/>
      <c r="F106" s="194" t="s">
        <v>879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197</v>
      </c>
      <c r="AU106" s="19" t="s">
        <v>78</v>
      </c>
    </row>
    <row r="107" spans="1:65" s="2" customFormat="1" ht="44.25" customHeight="1">
      <c r="A107" s="36"/>
      <c r="B107" s="37"/>
      <c r="C107" s="180" t="s">
        <v>195</v>
      </c>
      <c r="D107" s="180" t="s">
        <v>190</v>
      </c>
      <c r="E107" s="181" t="s">
        <v>880</v>
      </c>
      <c r="F107" s="182" t="s">
        <v>881</v>
      </c>
      <c r="G107" s="183" t="s">
        <v>542</v>
      </c>
      <c r="H107" s="184">
        <v>74.58</v>
      </c>
      <c r="I107" s="185"/>
      <c r="J107" s="186">
        <f>ROUND(I107*H107,2)</f>
        <v>0</v>
      </c>
      <c r="K107" s="182" t="s">
        <v>194</v>
      </c>
      <c r="L107" s="41"/>
      <c r="M107" s="187" t="s">
        <v>19</v>
      </c>
      <c r="N107" s="188" t="s">
        <v>39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195</v>
      </c>
      <c r="AT107" s="191" t="s">
        <v>190</v>
      </c>
      <c r="AU107" s="191" t="s">
        <v>78</v>
      </c>
      <c r="AY107" s="19" t="s">
        <v>187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76</v>
      </c>
      <c r="BK107" s="192">
        <f>ROUND(I107*H107,2)</f>
        <v>0</v>
      </c>
      <c r="BL107" s="19" t="s">
        <v>195</v>
      </c>
      <c r="BM107" s="191" t="s">
        <v>1578</v>
      </c>
    </row>
    <row r="108" spans="1:65" s="2" customFormat="1" ht="11.25">
      <c r="A108" s="36"/>
      <c r="B108" s="37"/>
      <c r="C108" s="38"/>
      <c r="D108" s="193" t="s">
        <v>197</v>
      </c>
      <c r="E108" s="38"/>
      <c r="F108" s="194" t="s">
        <v>883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197</v>
      </c>
      <c r="AU108" s="19" t="s">
        <v>78</v>
      </c>
    </row>
    <row r="109" spans="1:65" s="13" customFormat="1" ht="11.25">
      <c r="B109" s="208"/>
      <c r="C109" s="209"/>
      <c r="D109" s="210" t="s">
        <v>249</v>
      </c>
      <c r="E109" s="211" t="s">
        <v>19</v>
      </c>
      <c r="F109" s="212" t="s">
        <v>1579</v>
      </c>
      <c r="G109" s="209"/>
      <c r="H109" s="213">
        <v>74.58</v>
      </c>
      <c r="I109" s="214"/>
      <c r="J109" s="209"/>
      <c r="K109" s="209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249</v>
      </c>
      <c r="AU109" s="219" t="s">
        <v>78</v>
      </c>
      <c r="AV109" s="13" t="s">
        <v>78</v>
      </c>
      <c r="AW109" s="13" t="s">
        <v>30</v>
      </c>
      <c r="AX109" s="13" t="s">
        <v>76</v>
      </c>
      <c r="AY109" s="219" t="s">
        <v>187</v>
      </c>
    </row>
    <row r="110" spans="1:65" s="2" customFormat="1" ht="44.25" customHeight="1">
      <c r="A110" s="36"/>
      <c r="B110" s="37"/>
      <c r="C110" s="180" t="s">
        <v>217</v>
      </c>
      <c r="D110" s="180" t="s">
        <v>190</v>
      </c>
      <c r="E110" s="181" t="s">
        <v>885</v>
      </c>
      <c r="F110" s="182" t="s">
        <v>886</v>
      </c>
      <c r="G110" s="183" t="s">
        <v>542</v>
      </c>
      <c r="H110" s="184">
        <v>7.4580000000000002</v>
      </c>
      <c r="I110" s="185"/>
      <c r="J110" s="186">
        <f>ROUND(I110*H110,2)</f>
        <v>0</v>
      </c>
      <c r="K110" s="182" t="s">
        <v>194</v>
      </c>
      <c r="L110" s="41"/>
      <c r="M110" s="187" t="s">
        <v>19</v>
      </c>
      <c r="N110" s="188" t="s">
        <v>39</v>
      </c>
      <c r="O110" s="66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195</v>
      </c>
      <c r="AT110" s="191" t="s">
        <v>190</v>
      </c>
      <c r="AU110" s="191" t="s">
        <v>78</v>
      </c>
      <c r="AY110" s="19" t="s">
        <v>187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76</v>
      </c>
      <c r="BK110" s="192">
        <f>ROUND(I110*H110,2)</f>
        <v>0</v>
      </c>
      <c r="BL110" s="19" t="s">
        <v>195</v>
      </c>
      <c r="BM110" s="191" t="s">
        <v>1580</v>
      </c>
    </row>
    <row r="111" spans="1:65" s="2" customFormat="1" ht="11.25">
      <c r="A111" s="36"/>
      <c r="B111" s="37"/>
      <c r="C111" s="38"/>
      <c r="D111" s="193" t="s">
        <v>197</v>
      </c>
      <c r="E111" s="38"/>
      <c r="F111" s="194" t="s">
        <v>888</v>
      </c>
      <c r="G111" s="38"/>
      <c r="H111" s="38"/>
      <c r="I111" s="195"/>
      <c r="J111" s="38"/>
      <c r="K111" s="38"/>
      <c r="L111" s="41"/>
      <c r="M111" s="196"/>
      <c r="N111" s="19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197</v>
      </c>
      <c r="AU111" s="19" t="s">
        <v>78</v>
      </c>
    </row>
    <row r="112" spans="1:65" s="12" customFormat="1" ht="22.9" customHeight="1">
      <c r="B112" s="164"/>
      <c r="C112" s="165"/>
      <c r="D112" s="166" t="s">
        <v>67</v>
      </c>
      <c r="E112" s="178" t="s">
        <v>889</v>
      </c>
      <c r="F112" s="178" t="s">
        <v>890</v>
      </c>
      <c r="G112" s="165"/>
      <c r="H112" s="165"/>
      <c r="I112" s="168"/>
      <c r="J112" s="179">
        <f>BK112</f>
        <v>0</v>
      </c>
      <c r="K112" s="165"/>
      <c r="L112" s="170"/>
      <c r="M112" s="171"/>
      <c r="N112" s="172"/>
      <c r="O112" s="172"/>
      <c r="P112" s="173">
        <f>SUM(P113:P114)</f>
        <v>0</v>
      </c>
      <c r="Q112" s="172"/>
      <c r="R112" s="173">
        <f>SUM(R113:R114)</f>
        <v>0</v>
      </c>
      <c r="S112" s="172"/>
      <c r="T112" s="174">
        <f>SUM(T113:T114)</f>
        <v>0</v>
      </c>
      <c r="AR112" s="175" t="s">
        <v>76</v>
      </c>
      <c r="AT112" s="176" t="s">
        <v>67</v>
      </c>
      <c r="AU112" s="176" t="s">
        <v>76</v>
      </c>
      <c r="AY112" s="175" t="s">
        <v>187</v>
      </c>
      <c r="BK112" s="177">
        <f>SUM(BK113:BK114)</f>
        <v>0</v>
      </c>
    </row>
    <row r="113" spans="1:65" s="2" customFormat="1" ht="55.5" customHeight="1">
      <c r="A113" s="36"/>
      <c r="B113" s="37"/>
      <c r="C113" s="180" t="s">
        <v>221</v>
      </c>
      <c r="D113" s="180" t="s">
        <v>190</v>
      </c>
      <c r="E113" s="181" t="s">
        <v>1446</v>
      </c>
      <c r="F113" s="182" t="s">
        <v>1447</v>
      </c>
      <c r="G113" s="183" t="s">
        <v>542</v>
      </c>
      <c r="H113" s="184">
        <v>2.6579999999999999</v>
      </c>
      <c r="I113" s="185"/>
      <c r="J113" s="186">
        <f>ROUND(I113*H113,2)</f>
        <v>0</v>
      </c>
      <c r="K113" s="182" t="s">
        <v>194</v>
      </c>
      <c r="L113" s="41"/>
      <c r="M113" s="187" t="s">
        <v>19</v>
      </c>
      <c r="N113" s="188" t="s">
        <v>39</v>
      </c>
      <c r="O113" s="66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195</v>
      </c>
      <c r="AT113" s="191" t="s">
        <v>190</v>
      </c>
      <c r="AU113" s="191" t="s">
        <v>78</v>
      </c>
      <c r="AY113" s="19" t="s">
        <v>187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76</v>
      </c>
      <c r="BK113" s="192">
        <f>ROUND(I113*H113,2)</f>
        <v>0</v>
      </c>
      <c r="BL113" s="19" t="s">
        <v>195</v>
      </c>
      <c r="BM113" s="191" t="s">
        <v>1581</v>
      </c>
    </row>
    <row r="114" spans="1:65" s="2" customFormat="1" ht="11.25">
      <c r="A114" s="36"/>
      <c r="B114" s="37"/>
      <c r="C114" s="38"/>
      <c r="D114" s="193" t="s">
        <v>197</v>
      </c>
      <c r="E114" s="38"/>
      <c r="F114" s="194" t="s">
        <v>1449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197</v>
      </c>
      <c r="AU114" s="19" t="s">
        <v>78</v>
      </c>
    </row>
    <row r="115" spans="1:65" s="12" customFormat="1" ht="25.9" customHeight="1">
      <c r="B115" s="164"/>
      <c r="C115" s="165"/>
      <c r="D115" s="166" t="s">
        <v>67</v>
      </c>
      <c r="E115" s="167" t="s">
        <v>208</v>
      </c>
      <c r="F115" s="167" t="s">
        <v>209</v>
      </c>
      <c r="G115" s="165"/>
      <c r="H115" s="165"/>
      <c r="I115" s="168"/>
      <c r="J115" s="169">
        <f>BK115</f>
        <v>0</v>
      </c>
      <c r="K115" s="165"/>
      <c r="L115" s="170"/>
      <c r="M115" s="171"/>
      <c r="N115" s="172"/>
      <c r="O115" s="172"/>
      <c r="P115" s="173">
        <f>P116+P125+P129+P137</f>
        <v>0</v>
      </c>
      <c r="Q115" s="172"/>
      <c r="R115" s="173">
        <f>R116+R125+R129+R137</f>
        <v>0.27464906</v>
      </c>
      <c r="S115" s="172"/>
      <c r="T115" s="174">
        <f>T116+T125+T129+T137</f>
        <v>0.81332000000000004</v>
      </c>
      <c r="AR115" s="175" t="s">
        <v>78</v>
      </c>
      <c r="AT115" s="176" t="s">
        <v>67</v>
      </c>
      <c r="AU115" s="176" t="s">
        <v>68</v>
      </c>
      <c r="AY115" s="175" t="s">
        <v>187</v>
      </c>
      <c r="BK115" s="177">
        <f>BK116+BK125+BK129+BK137</f>
        <v>0</v>
      </c>
    </row>
    <row r="116" spans="1:65" s="12" customFormat="1" ht="22.9" customHeight="1">
      <c r="B116" s="164"/>
      <c r="C116" s="165"/>
      <c r="D116" s="166" t="s">
        <v>67</v>
      </c>
      <c r="E116" s="178" t="s">
        <v>458</v>
      </c>
      <c r="F116" s="178" t="s">
        <v>459</v>
      </c>
      <c r="G116" s="165"/>
      <c r="H116" s="165"/>
      <c r="I116" s="168"/>
      <c r="J116" s="179">
        <f>BK116</f>
        <v>0</v>
      </c>
      <c r="K116" s="165"/>
      <c r="L116" s="170"/>
      <c r="M116" s="171"/>
      <c r="N116" s="172"/>
      <c r="O116" s="172"/>
      <c r="P116" s="173">
        <f>SUM(P117:P124)</f>
        <v>0</v>
      </c>
      <c r="Q116" s="172"/>
      <c r="R116" s="173">
        <f>SUM(R117:R124)</f>
        <v>8.0682500000000004E-2</v>
      </c>
      <c r="S116" s="172"/>
      <c r="T116" s="174">
        <f>SUM(T117:T124)</f>
        <v>0</v>
      </c>
      <c r="AR116" s="175" t="s">
        <v>78</v>
      </c>
      <c r="AT116" s="176" t="s">
        <v>67</v>
      </c>
      <c r="AU116" s="176" t="s">
        <v>76</v>
      </c>
      <c r="AY116" s="175" t="s">
        <v>187</v>
      </c>
      <c r="BK116" s="177">
        <f>SUM(BK117:BK124)</f>
        <v>0</v>
      </c>
    </row>
    <row r="117" spans="1:65" s="2" customFormat="1" ht="37.9" customHeight="1">
      <c r="A117" s="36"/>
      <c r="B117" s="37"/>
      <c r="C117" s="180" t="s">
        <v>227</v>
      </c>
      <c r="D117" s="180" t="s">
        <v>190</v>
      </c>
      <c r="E117" s="181" t="s">
        <v>1582</v>
      </c>
      <c r="F117" s="182" t="s">
        <v>1583</v>
      </c>
      <c r="G117" s="183" t="s">
        <v>193</v>
      </c>
      <c r="H117" s="184">
        <v>31.64</v>
      </c>
      <c r="I117" s="185"/>
      <c r="J117" s="186">
        <f>ROUND(I117*H117,2)</f>
        <v>0</v>
      </c>
      <c r="K117" s="182" t="s">
        <v>194</v>
      </c>
      <c r="L117" s="41"/>
      <c r="M117" s="187" t="s">
        <v>19</v>
      </c>
      <c r="N117" s="188" t="s">
        <v>39</v>
      </c>
      <c r="O117" s="66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215</v>
      </c>
      <c r="AT117" s="191" t="s">
        <v>190</v>
      </c>
      <c r="AU117" s="191" t="s">
        <v>78</v>
      </c>
      <c r="AY117" s="19" t="s">
        <v>187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9" t="s">
        <v>76</v>
      </c>
      <c r="BK117" s="192">
        <f>ROUND(I117*H117,2)</f>
        <v>0</v>
      </c>
      <c r="BL117" s="19" t="s">
        <v>215</v>
      </c>
      <c r="BM117" s="191" t="s">
        <v>1584</v>
      </c>
    </row>
    <row r="118" spans="1:65" s="2" customFormat="1" ht="11.25">
      <c r="A118" s="36"/>
      <c r="B118" s="37"/>
      <c r="C118" s="38"/>
      <c r="D118" s="193" t="s">
        <v>197</v>
      </c>
      <c r="E118" s="38"/>
      <c r="F118" s="194" t="s">
        <v>1585</v>
      </c>
      <c r="G118" s="38"/>
      <c r="H118" s="38"/>
      <c r="I118" s="195"/>
      <c r="J118" s="38"/>
      <c r="K118" s="38"/>
      <c r="L118" s="41"/>
      <c r="M118" s="196"/>
      <c r="N118" s="197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197</v>
      </c>
      <c r="AU118" s="19" t="s">
        <v>78</v>
      </c>
    </row>
    <row r="119" spans="1:65" s="13" customFormat="1" ht="11.25">
      <c r="B119" s="208"/>
      <c r="C119" s="209"/>
      <c r="D119" s="210" t="s">
        <v>249</v>
      </c>
      <c r="E119" s="211" t="s">
        <v>19</v>
      </c>
      <c r="F119" s="212" t="s">
        <v>1586</v>
      </c>
      <c r="G119" s="209"/>
      <c r="H119" s="213">
        <v>31.64</v>
      </c>
      <c r="I119" s="214"/>
      <c r="J119" s="209"/>
      <c r="K119" s="209"/>
      <c r="L119" s="215"/>
      <c r="M119" s="216"/>
      <c r="N119" s="217"/>
      <c r="O119" s="217"/>
      <c r="P119" s="217"/>
      <c r="Q119" s="217"/>
      <c r="R119" s="217"/>
      <c r="S119" s="217"/>
      <c r="T119" s="218"/>
      <c r="AT119" s="219" t="s">
        <v>249</v>
      </c>
      <c r="AU119" s="219" t="s">
        <v>78</v>
      </c>
      <c r="AV119" s="13" t="s">
        <v>78</v>
      </c>
      <c r="AW119" s="13" t="s">
        <v>30</v>
      </c>
      <c r="AX119" s="13" t="s">
        <v>76</v>
      </c>
      <c r="AY119" s="219" t="s">
        <v>187</v>
      </c>
    </row>
    <row r="120" spans="1:65" s="2" customFormat="1" ht="24.2" customHeight="1">
      <c r="A120" s="36"/>
      <c r="B120" s="37"/>
      <c r="C120" s="198" t="s">
        <v>233</v>
      </c>
      <c r="D120" s="198" t="s">
        <v>243</v>
      </c>
      <c r="E120" s="199" t="s">
        <v>1587</v>
      </c>
      <c r="F120" s="200" t="s">
        <v>1588</v>
      </c>
      <c r="G120" s="201" t="s">
        <v>193</v>
      </c>
      <c r="H120" s="202">
        <v>32.273000000000003</v>
      </c>
      <c r="I120" s="203"/>
      <c r="J120" s="204">
        <f>ROUND(I120*H120,2)</f>
        <v>0</v>
      </c>
      <c r="K120" s="200" t="s">
        <v>194</v>
      </c>
      <c r="L120" s="205"/>
      <c r="M120" s="206" t="s">
        <v>19</v>
      </c>
      <c r="N120" s="207" t="s">
        <v>39</v>
      </c>
      <c r="O120" s="66"/>
      <c r="P120" s="189">
        <f>O120*H120</f>
        <v>0</v>
      </c>
      <c r="Q120" s="189">
        <v>2.5000000000000001E-3</v>
      </c>
      <c r="R120" s="189">
        <f>Q120*H120</f>
        <v>8.0682500000000004E-2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246</v>
      </c>
      <c r="AT120" s="191" t="s">
        <v>243</v>
      </c>
      <c r="AU120" s="191" t="s">
        <v>78</v>
      </c>
      <c r="AY120" s="19" t="s">
        <v>187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76</v>
      </c>
      <c r="BK120" s="192">
        <f>ROUND(I120*H120,2)</f>
        <v>0</v>
      </c>
      <c r="BL120" s="19" t="s">
        <v>215</v>
      </c>
      <c r="BM120" s="191" t="s">
        <v>1589</v>
      </c>
    </row>
    <row r="121" spans="1:65" s="2" customFormat="1" ht="11.25">
      <c r="A121" s="36"/>
      <c r="B121" s="37"/>
      <c r="C121" s="38"/>
      <c r="D121" s="193" t="s">
        <v>197</v>
      </c>
      <c r="E121" s="38"/>
      <c r="F121" s="194" t="s">
        <v>1590</v>
      </c>
      <c r="G121" s="38"/>
      <c r="H121" s="38"/>
      <c r="I121" s="195"/>
      <c r="J121" s="38"/>
      <c r="K121" s="38"/>
      <c r="L121" s="41"/>
      <c r="M121" s="196"/>
      <c r="N121" s="197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197</v>
      </c>
      <c r="AU121" s="19" t="s">
        <v>78</v>
      </c>
    </row>
    <row r="122" spans="1:65" s="13" customFormat="1" ht="11.25">
      <c r="B122" s="208"/>
      <c r="C122" s="209"/>
      <c r="D122" s="210" t="s">
        <v>249</v>
      </c>
      <c r="E122" s="209"/>
      <c r="F122" s="212" t="s">
        <v>1591</v>
      </c>
      <c r="G122" s="209"/>
      <c r="H122" s="213">
        <v>32.273000000000003</v>
      </c>
      <c r="I122" s="214"/>
      <c r="J122" s="209"/>
      <c r="K122" s="209"/>
      <c r="L122" s="215"/>
      <c r="M122" s="216"/>
      <c r="N122" s="217"/>
      <c r="O122" s="217"/>
      <c r="P122" s="217"/>
      <c r="Q122" s="217"/>
      <c r="R122" s="217"/>
      <c r="S122" s="217"/>
      <c r="T122" s="218"/>
      <c r="AT122" s="219" t="s">
        <v>249</v>
      </c>
      <c r="AU122" s="219" t="s">
        <v>78</v>
      </c>
      <c r="AV122" s="13" t="s">
        <v>78</v>
      </c>
      <c r="AW122" s="13" t="s">
        <v>4</v>
      </c>
      <c r="AX122" s="13" t="s">
        <v>76</v>
      </c>
      <c r="AY122" s="219" t="s">
        <v>187</v>
      </c>
    </row>
    <row r="123" spans="1:65" s="2" customFormat="1" ht="44.25" customHeight="1">
      <c r="A123" s="36"/>
      <c r="B123" s="37"/>
      <c r="C123" s="180" t="s">
        <v>188</v>
      </c>
      <c r="D123" s="180" t="s">
        <v>190</v>
      </c>
      <c r="E123" s="181" t="s">
        <v>1592</v>
      </c>
      <c r="F123" s="182" t="s">
        <v>1593</v>
      </c>
      <c r="G123" s="183" t="s">
        <v>542</v>
      </c>
      <c r="H123" s="184">
        <v>8.1000000000000003E-2</v>
      </c>
      <c r="I123" s="185"/>
      <c r="J123" s="186">
        <f>ROUND(I123*H123,2)</f>
        <v>0</v>
      </c>
      <c r="K123" s="182" t="s">
        <v>194</v>
      </c>
      <c r="L123" s="41"/>
      <c r="M123" s="187" t="s">
        <v>19</v>
      </c>
      <c r="N123" s="188" t="s">
        <v>39</v>
      </c>
      <c r="O123" s="66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215</v>
      </c>
      <c r="AT123" s="191" t="s">
        <v>190</v>
      </c>
      <c r="AU123" s="191" t="s">
        <v>78</v>
      </c>
      <c r="AY123" s="19" t="s">
        <v>187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76</v>
      </c>
      <c r="BK123" s="192">
        <f>ROUND(I123*H123,2)</f>
        <v>0</v>
      </c>
      <c r="BL123" s="19" t="s">
        <v>215</v>
      </c>
      <c r="BM123" s="191" t="s">
        <v>1594</v>
      </c>
    </row>
    <row r="124" spans="1:65" s="2" customFormat="1" ht="11.25">
      <c r="A124" s="36"/>
      <c r="B124" s="37"/>
      <c r="C124" s="38"/>
      <c r="D124" s="193" t="s">
        <v>197</v>
      </c>
      <c r="E124" s="38"/>
      <c r="F124" s="194" t="s">
        <v>1595</v>
      </c>
      <c r="G124" s="38"/>
      <c r="H124" s="38"/>
      <c r="I124" s="195"/>
      <c r="J124" s="38"/>
      <c r="K124" s="38"/>
      <c r="L124" s="41"/>
      <c r="M124" s="196"/>
      <c r="N124" s="197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197</v>
      </c>
      <c r="AU124" s="19" t="s">
        <v>78</v>
      </c>
    </row>
    <row r="125" spans="1:65" s="12" customFormat="1" ht="22.9" customHeight="1">
      <c r="B125" s="164"/>
      <c r="C125" s="165"/>
      <c r="D125" s="166" t="s">
        <v>67</v>
      </c>
      <c r="E125" s="178" t="s">
        <v>1596</v>
      </c>
      <c r="F125" s="178" t="s">
        <v>1597</v>
      </c>
      <c r="G125" s="165"/>
      <c r="H125" s="165"/>
      <c r="I125" s="168"/>
      <c r="J125" s="179">
        <f>BK125</f>
        <v>0</v>
      </c>
      <c r="K125" s="165"/>
      <c r="L125" s="170"/>
      <c r="M125" s="171"/>
      <c r="N125" s="172"/>
      <c r="O125" s="172"/>
      <c r="P125" s="173">
        <f>SUM(P126:P128)</f>
        <v>0</v>
      </c>
      <c r="Q125" s="172"/>
      <c r="R125" s="173">
        <f>SUM(R126:R128)</f>
        <v>0</v>
      </c>
      <c r="S125" s="172"/>
      <c r="T125" s="174">
        <f>SUM(T126:T128)</f>
        <v>0.79100000000000004</v>
      </c>
      <c r="AR125" s="175" t="s">
        <v>78</v>
      </c>
      <c r="AT125" s="176" t="s">
        <v>67</v>
      </c>
      <c r="AU125" s="176" t="s">
        <v>76</v>
      </c>
      <c r="AY125" s="175" t="s">
        <v>187</v>
      </c>
      <c r="BK125" s="177">
        <f>SUM(BK126:BK128)</f>
        <v>0</v>
      </c>
    </row>
    <row r="126" spans="1:65" s="2" customFormat="1" ht="21.75" customHeight="1">
      <c r="A126" s="36"/>
      <c r="B126" s="37"/>
      <c r="C126" s="180" t="s">
        <v>242</v>
      </c>
      <c r="D126" s="180" t="s">
        <v>190</v>
      </c>
      <c r="E126" s="181" t="s">
        <v>1598</v>
      </c>
      <c r="F126" s="182" t="s">
        <v>1599</v>
      </c>
      <c r="G126" s="183" t="s">
        <v>193</v>
      </c>
      <c r="H126" s="184">
        <v>31.64</v>
      </c>
      <c r="I126" s="185"/>
      <c r="J126" s="186">
        <f>ROUND(I126*H126,2)</f>
        <v>0</v>
      </c>
      <c r="K126" s="182" t="s">
        <v>194</v>
      </c>
      <c r="L126" s="41"/>
      <c r="M126" s="187" t="s">
        <v>19</v>
      </c>
      <c r="N126" s="188" t="s">
        <v>39</v>
      </c>
      <c r="O126" s="66"/>
      <c r="P126" s="189">
        <f>O126*H126</f>
        <v>0</v>
      </c>
      <c r="Q126" s="189">
        <v>0</v>
      </c>
      <c r="R126" s="189">
        <f>Q126*H126</f>
        <v>0</v>
      </c>
      <c r="S126" s="189">
        <v>2.5000000000000001E-2</v>
      </c>
      <c r="T126" s="190">
        <f>S126*H126</f>
        <v>0.79100000000000004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215</v>
      </c>
      <c r="AT126" s="191" t="s">
        <v>190</v>
      </c>
      <c r="AU126" s="191" t="s">
        <v>78</v>
      </c>
      <c r="AY126" s="19" t="s">
        <v>187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76</v>
      </c>
      <c r="BK126" s="192">
        <f>ROUND(I126*H126,2)</f>
        <v>0</v>
      </c>
      <c r="BL126" s="19" t="s">
        <v>215</v>
      </c>
      <c r="BM126" s="191" t="s">
        <v>1600</v>
      </c>
    </row>
    <row r="127" spans="1:65" s="2" customFormat="1" ht="11.25">
      <c r="A127" s="36"/>
      <c r="B127" s="37"/>
      <c r="C127" s="38"/>
      <c r="D127" s="193" t="s">
        <v>197</v>
      </c>
      <c r="E127" s="38"/>
      <c r="F127" s="194" t="s">
        <v>1601</v>
      </c>
      <c r="G127" s="38"/>
      <c r="H127" s="38"/>
      <c r="I127" s="195"/>
      <c r="J127" s="38"/>
      <c r="K127" s="38"/>
      <c r="L127" s="41"/>
      <c r="M127" s="196"/>
      <c r="N127" s="197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197</v>
      </c>
      <c r="AU127" s="19" t="s">
        <v>78</v>
      </c>
    </row>
    <row r="128" spans="1:65" s="13" customFormat="1" ht="11.25">
      <c r="B128" s="208"/>
      <c r="C128" s="209"/>
      <c r="D128" s="210" t="s">
        <v>249</v>
      </c>
      <c r="E128" s="211" t="s">
        <v>19</v>
      </c>
      <c r="F128" s="212" t="s">
        <v>1586</v>
      </c>
      <c r="G128" s="209"/>
      <c r="H128" s="213">
        <v>31.64</v>
      </c>
      <c r="I128" s="214"/>
      <c r="J128" s="209"/>
      <c r="K128" s="209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249</v>
      </c>
      <c r="AU128" s="219" t="s">
        <v>78</v>
      </c>
      <c r="AV128" s="13" t="s">
        <v>78</v>
      </c>
      <c r="AW128" s="13" t="s">
        <v>30</v>
      </c>
      <c r="AX128" s="13" t="s">
        <v>76</v>
      </c>
      <c r="AY128" s="219" t="s">
        <v>187</v>
      </c>
    </row>
    <row r="129" spans="1:65" s="12" customFormat="1" ht="22.9" customHeight="1">
      <c r="B129" s="164"/>
      <c r="C129" s="165"/>
      <c r="D129" s="166" t="s">
        <v>67</v>
      </c>
      <c r="E129" s="178" t="s">
        <v>1540</v>
      </c>
      <c r="F129" s="178" t="s">
        <v>1541</v>
      </c>
      <c r="G129" s="165"/>
      <c r="H129" s="165"/>
      <c r="I129" s="168"/>
      <c r="J129" s="179">
        <f>BK129</f>
        <v>0</v>
      </c>
      <c r="K129" s="165"/>
      <c r="L129" s="170"/>
      <c r="M129" s="171"/>
      <c r="N129" s="172"/>
      <c r="O129" s="172"/>
      <c r="P129" s="173">
        <f>SUM(P130:P136)</f>
        <v>0</v>
      </c>
      <c r="Q129" s="172"/>
      <c r="R129" s="173">
        <f>SUM(R130:R136)</f>
        <v>0.10137456</v>
      </c>
      <c r="S129" s="172"/>
      <c r="T129" s="174">
        <f>SUM(T130:T136)</f>
        <v>0</v>
      </c>
      <c r="AR129" s="175" t="s">
        <v>78</v>
      </c>
      <c r="AT129" s="176" t="s">
        <v>67</v>
      </c>
      <c r="AU129" s="176" t="s">
        <v>76</v>
      </c>
      <c r="AY129" s="175" t="s">
        <v>187</v>
      </c>
      <c r="BK129" s="177">
        <f>SUM(BK130:BK136)</f>
        <v>0</v>
      </c>
    </row>
    <row r="130" spans="1:65" s="2" customFormat="1" ht="24.2" customHeight="1">
      <c r="A130" s="36"/>
      <c r="B130" s="37"/>
      <c r="C130" s="180" t="s">
        <v>251</v>
      </c>
      <c r="D130" s="180" t="s">
        <v>190</v>
      </c>
      <c r="E130" s="181" t="s">
        <v>1551</v>
      </c>
      <c r="F130" s="182" t="s">
        <v>1552</v>
      </c>
      <c r="G130" s="183" t="s">
        <v>193</v>
      </c>
      <c r="H130" s="184">
        <v>31.64</v>
      </c>
      <c r="I130" s="185"/>
      <c r="J130" s="186">
        <f>ROUND(I130*H130,2)</f>
        <v>0</v>
      </c>
      <c r="K130" s="182" t="s">
        <v>194</v>
      </c>
      <c r="L130" s="41"/>
      <c r="M130" s="187" t="s">
        <v>19</v>
      </c>
      <c r="N130" s="188" t="s">
        <v>39</v>
      </c>
      <c r="O130" s="66"/>
      <c r="P130" s="189">
        <f>O130*H130</f>
        <v>0</v>
      </c>
      <c r="Q130" s="189">
        <v>2.9999999999999997E-4</v>
      </c>
      <c r="R130" s="189">
        <f>Q130*H130</f>
        <v>9.4919999999999987E-3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215</v>
      </c>
      <c r="AT130" s="191" t="s">
        <v>190</v>
      </c>
      <c r="AU130" s="191" t="s">
        <v>78</v>
      </c>
      <c r="AY130" s="19" t="s">
        <v>187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76</v>
      </c>
      <c r="BK130" s="192">
        <f>ROUND(I130*H130,2)</f>
        <v>0</v>
      </c>
      <c r="BL130" s="19" t="s">
        <v>215</v>
      </c>
      <c r="BM130" s="191" t="s">
        <v>1602</v>
      </c>
    </row>
    <row r="131" spans="1:65" s="2" customFormat="1" ht="11.25">
      <c r="A131" s="36"/>
      <c r="B131" s="37"/>
      <c r="C131" s="38"/>
      <c r="D131" s="193" t="s">
        <v>197</v>
      </c>
      <c r="E131" s="38"/>
      <c r="F131" s="194" t="s">
        <v>1554</v>
      </c>
      <c r="G131" s="38"/>
      <c r="H131" s="38"/>
      <c r="I131" s="195"/>
      <c r="J131" s="38"/>
      <c r="K131" s="38"/>
      <c r="L131" s="41"/>
      <c r="M131" s="196"/>
      <c r="N131" s="197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197</v>
      </c>
      <c r="AU131" s="19" t="s">
        <v>78</v>
      </c>
    </row>
    <row r="132" spans="1:65" s="2" customFormat="1" ht="16.5" customHeight="1">
      <c r="A132" s="36"/>
      <c r="B132" s="37"/>
      <c r="C132" s="198" t="s">
        <v>256</v>
      </c>
      <c r="D132" s="198" t="s">
        <v>243</v>
      </c>
      <c r="E132" s="199" t="s">
        <v>1603</v>
      </c>
      <c r="F132" s="200" t="s">
        <v>1604</v>
      </c>
      <c r="G132" s="201" t="s">
        <v>193</v>
      </c>
      <c r="H132" s="202">
        <v>34.804000000000002</v>
      </c>
      <c r="I132" s="203"/>
      <c r="J132" s="204">
        <f>ROUND(I132*H132,2)</f>
        <v>0</v>
      </c>
      <c r="K132" s="200" t="s">
        <v>194</v>
      </c>
      <c r="L132" s="205"/>
      <c r="M132" s="206" t="s">
        <v>19</v>
      </c>
      <c r="N132" s="207" t="s">
        <v>39</v>
      </c>
      <c r="O132" s="66"/>
      <c r="P132" s="189">
        <f>O132*H132</f>
        <v>0</v>
      </c>
      <c r="Q132" s="189">
        <v>2.64E-3</v>
      </c>
      <c r="R132" s="189">
        <f>Q132*H132</f>
        <v>9.1882560000000002E-2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246</v>
      </c>
      <c r="AT132" s="191" t="s">
        <v>243</v>
      </c>
      <c r="AU132" s="191" t="s">
        <v>78</v>
      </c>
      <c r="AY132" s="19" t="s">
        <v>187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76</v>
      </c>
      <c r="BK132" s="192">
        <f>ROUND(I132*H132,2)</f>
        <v>0</v>
      </c>
      <c r="BL132" s="19" t="s">
        <v>215</v>
      </c>
      <c r="BM132" s="191" t="s">
        <v>1605</v>
      </c>
    </row>
    <row r="133" spans="1:65" s="2" customFormat="1" ht="11.25">
      <c r="A133" s="36"/>
      <c r="B133" s="37"/>
      <c r="C133" s="38"/>
      <c r="D133" s="193" t="s">
        <v>197</v>
      </c>
      <c r="E133" s="38"/>
      <c r="F133" s="194" t="s">
        <v>1606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197</v>
      </c>
      <c r="AU133" s="19" t="s">
        <v>78</v>
      </c>
    </row>
    <row r="134" spans="1:65" s="13" customFormat="1" ht="11.25">
      <c r="B134" s="208"/>
      <c r="C134" s="209"/>
      <c r="D134" s="210" t="s">
        <v>249</v>
      </c>
      <c r="E134" s="209"/>
      <c r="F134" s="212" t="s">
        <v>1607</v>
      </c>
      <c r="G134" s="209"/>
      <c r="H134" s="213">
        <v>34.804000000000002</v>
      </c>
      <c r="I134" s="214"/>
      <c r="J134" s="209"/>
      <c r="K134" s="209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249</v>
      </c>
      <c r="AU134" s="219" t="s">
        <v>78</v>
      </c>
      <c r="AV134" s="13" t="s">
        <v>78</v>
      </c>
      <c r="AW134" s="13" t="s">
        <v>4</v>
      </c>
      <c r="AX134" s="13" t="s">
        <v>76</v>
      </c>
      <c r="AY134" s="219" t="s">
        <v>187</v>
      </c>
    </row>
    <row r="135" spans="1:65" s="2" customFormat="1" ht="44.25" customHeight="1">
      <c r="A135" s="36"/>
      <c r="B135" s="37"/>
      <c r="C135" s="180" t="s">
        <v>262</v>
      </c>
      <c r="D135" s="180" t="s">
        <v>190</v>
      </c>
      <c r="E135" s="181" t="s">
        <v>1560</v>
      </c>
      <c r="F135" s="182" t="s">
        <v>1561</v>
      </c>
      <c r="G135" s="183" t="s">
        <v>542</v>
      </c>
      <c r="H135" s="184">
        <v>0.10100000000000001</v>
      </c>
      <c r="I135" s="185"/>
      <c r="J135" s="186">
        <f>ROUND(I135*H135,2)</f>
        <v>0</v>
      </c>
      <c r="K135" s="182" t="s">
        <v>194</v>
      </c>
      <c r="L135" s="41"/>
      <c r="M135" s="187" t="s">
        <v>19</v>
      </c>
      <c r="N135" s="188" t="s">
        <v>39</v>
      </c>
      <c r="O135" s="66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215</v>
      </c>
      <c r="AT135" s="191" t="s">
        <v>190</v>
      </c>
      <c r="AU135" s="191" t="s">
        <v>78</v>
      </c>
      <c r="AY135" s="19" t="s">
        <v>187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76</v>
      </c>
      <c r="BK135" s="192">
        <f>ROUND(I135*H135,2)</f>
        <v>0</v>
      </c>
      <c r="BL135" s="19" t="s">
        <v>215</v>
      </c>
      <c r="BM135" s="191" t="s">
        <v>1608</v>
      </c>
    </row>
    <row r="136" spans="1:65" s="2" customFormat="1" ht="11.25">
      <c r="A136" s="36"/>
      <c r="B136" s="37"/>
      <c r="C136" s="38"/>
      <c r="D136" s="193" t="s">
        <v>197</v>
      </c>
      <c r="E136" s="38"/>
      <c r="F136" s="194" t="s">
        <v>1563</v>
      </c>
      <c r="G136" s="38"/>
      <c r="H136" s="38"/>
      <c r="I136" s="195"/>
      <c r="J136" s="38"/>
      <c r="K136" s="38"/>
      <c r="L136" s="41"/>
      <c r="M136" s="196"/>
      <c r="N136" s="197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197</v>
      </c>
      <c r="AU136" s="19" t="s">
        <v>78</v>
      </c>
    </row>
    <row r="137" spans="1:65" s="12" customFormat="1" ht="22.9" customHeight="1">
      <c r="B137" s="164"/>
      <c r="C137" s="165"/>
      <c r="D137" s="166" t="s">
        <v>67</v>
      </c>
      <c r="E137" s="178" t="s">
        <v>1247</v>
      </c>
      <c r="F137" s="178" t="s">
        <v>1248</v>
      </c>
      <c r="G137" s="165"/>
      <c r="H137" s="165"/>
      <c r="I137" s="168"/>
      <c r="J137" s="179">
        <f>BK137</f>
        <v>0</v>
      </c>
      <c r="K137" s="165"/>
      <c r="L137" s="170"/>
      <c r="M137" s="171"/>
      <c r="N137" s="172"/>
      <c r="O137" s="172"/>
      <c r="P137" s="173">
        <f>SUM(P138:P142)</f>
        <v>0</v>
      </c>
      <c r="Q137" s="172"/>
      <c r="R137" s="173">
        <f>SUM(R138:R142)</f>
        <v>9.2592000000000008E-2</v>
      </c>
      <c r="S137" s="172"/>
      <c r="T137" s="174">
        <f>SUM(T138:T142)</f>
        <v>2.232E-2</v>
      </c>
      <c r="AR137" s="175" t="s">
        <v>78</v>
      </c>
      <c r="AT137" s="176" t="s">
        <v>67</v>
      </c>
      <c r="AU137" s="176" t="s">
        <v>76</v>
      </c>
      <c r="AY137" s="175" t="s">
        <v>187</v>
      </c>
      <c r="BK137" s="177">
        <f>SUM(BK138:BK142)</f>
        <v>0</v>
      </c>
    </row>
    <row r="138" spans="1:65" s="2" customFormat="1" ht="16.5" customHeight="1">
      <c r="A138" s="36"/>
      <c r="B138" s="37"/>
      <c r="C138" s="180" t="s">
        <v>267</v>
      </c>
      <c r="D138" s="180" t="s">
        <v>190</v>
      </c>
      <c r="E138" s="181" t="s">
        <v>1250</v>
      </c>
      <c r="F138" s="182" t="s">
        <v>1251</v>
      </c>
      <c r="G138" s="183" t="s">
        <v>193</v>
      </c>
      <c r="H138" s="184">
        <v>72</v>
      </c>
      <c r="I138" s="185"/>
      <c r="J138" s="186">
        <f>ROUND(I138*H138,2)</f>
        <v>0</v>
      </c>
      <c r="K138" s="182" t="s">
        <v>194</v>
      </c>
      <c r="L138" s="41"/>
      <c r="M138" s="187" t="s">
        <v>19</v>
      </c>
      <c r="N138" s="188" t="s">
        <v>39</v>
      </c>
      <c r="O138" s="66"/>
      <c r="P138" s="189">
        <f>O138*H138</f>
        <v>0</v>
      </c>
      <c r="Q138" s="189">
        <v>1E-3</v>
      </c>
      <c r="R138" s="189">
        <f>Q138*H138</f>
        <v>7.2000000000000008E-2</v>
      </c>
      <c r="S138" s="189">
        <v>3.1E-4</v>
      </c>
      <c r="T138" s="190">
        <f>S138*H138</f>
        <v>2.232E-2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215</v>
      </c>
      <c r="AT138" s="191" t="s">
        <v>190</v>
      </c>
      <c r="AU138" s="191" t="s">
        <v>78</v>
      </c>
      <c r="AY138" s="19" t="s">
        <v>187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9" t="s">
        <v>76</v>
      </c>
      <c r="BK138" s="192">
        <f>ROUND(I138*H138,2)</f>
        <v>0</v>
      </c>
      <c r="BL138" s="19" t="s">
        <v>215</v>
      </c>
      <c r="BM138" s="191" t="s">
        <v>1609</v>
      </c>
    </row>
    <row r="139" spans="1:65" s="2" customFormat="1" ht="11.25">
      <c r="A139" s="36"/>
      <c r="B139" s="37"/>
      <c r="C139" s="38"/>
      <c r="D139" s="193" t="s">
        <v>197</v>
      </c>
      <c r="E139" s="38"/>
      <c r="F139" s="194" t="s">
        <v>1253</v>
      </c>
      <c r="G139" s="38"/>
      <c r="H139" s="38"/>
      <c r="I139" s="195"/>
      <c r="J139" s="38"/>
      <c r="K139" s="38"/>
      <c r="L139" s="41"/>
      <c r="M139" s="196"/>
      <c r="N139" s="197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197</v>
      </c>
      <c r="AU139" s="19" t="s">
        <v>78</v>
      </c>
    </row>
    <row r="140" spans="1:65" s="13" customFormat="1" ht="11.25">
      <c r="B140" s="208"/>
      <c r="C140" s="209"/>
      <c r="D140" s="210" t="s">
        <v>249</v>
      </c>
      <c r="E140" s="211" t="s">
        <v>19</v>
      </c>
      <c r="F140" s="212" t="s">
        <v>1610</v>
      </c>
      <c r="G140" s="209"/>
      <c r="H140" s="213">
        <v>72</v>
      </c>
      <c r="I140" s="214"/>
      <c r="J140" s="209"/>
      <c r="K140" s="209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249</v>
      </c>
      <c r="AU140" s="219" t="s">
        <v>78</v>
      </c>
      <c r="AV140" s="13" t="s">
        <v>78</v>
      </c>
      <c r="AW140" s="13" t="s">
        <v>30</v>
      </c>
      <c r="AX140" s="13" t="s">
        <v>76</v>
      </c>
      <c r="AY140" s="219" t="s">
        <v>187</v>
      </c>
    </row>
    <row r="141" spans="1:65" s="2" customFormat="1" ht="37.9" customHeight="1">
      <c r="A141" s="36"/>
      <c r="B141" s="37"/>
      <c r="C141" s="180" t="s">
        <v>8</v>
      </c>
      <c r="D141" s="180" t="s">
        <v>190</v>
      </c>
      <c r="E141" s="181" t="s">
        <v>1611</v>
      </c>
      <c r="F141" s="182" t="s">
        <v>1612</v>
      </c>
      <c r="G141" s="183" t="s">
        <v>193</v>
      </c>
      <c r="H141" s="184">
        <v>72</v>
      </c>
      <c r="I141" s="185"/>
      <c r="J141" s="186">
        <f>ROUND(I141*H141,2)</f>
        <v>0</v>
      </c>
      <c r="K141" s="182" t="s">
        <v>194</v>
      </c>
      <c r="L141" s="41"/>
      <c r="M141" s="187" t="s">
        <v>19</v>
      </c>
      <c r="N141" s="188" t="s">
        <v>39</v>
      </c>
      <c r="O141" s="66"/>
      <c r="P141" s="189">
        <f>O141*H141</f>
        <v>0</v>
      </c>
      <c r="Q141" s="189">
        <v>2.8600000000000001E-4</v>
      </c>
      <c r="R141" s="189">
        <f>Q141*H141</f>
        <v>2.0591999999999999E-2</v>
      </c>
      <c r="S141" s="189">
        <v>0</v>
      </c>
      <c r="T141" s="19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215</v>
      </c>
      <c r="AT141" s="191" t="s">
        <v>190</v>
      </c>
      <c r="AU141" s="191" t="s">
        <v>78</v>
      </c>
      <c r="AY141" s="19" t="s">
        <v>187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76</v>
      </c>
      <c r="BK141" s="192">
        <f>ROUND(I141*H141,2)</f>
        <v>0</v>
      </c>
      <c r="BL141" s="19" t="s">
        <v>215</v>
      </c>
      <c r="BM141" s="191" t="s">
        <v>1613</v>
      </c>
    </row>
    <row r="142" spans="1:65" s="2" customFormat="1" ht="11.25">
      <c r="A142" s="36"/>
      <c r="B142" s="37"/>
      <c r="C142" s="38"/>
      <c r="D142" s="193" t="s">
        <v>197</v>
      </c>
      <c r="E142" s="38"/>
      <c r="F142" s="194" t="s">
        <v>1614</v>
      </c>
      <c r="G142" s="38"/>
      <c r="H142" s="38"/>
      <c r="I142" s="195"/>
      <c r="J142" s="38"/>
      <c r="K142" s="38"/>
      <c r="L142" s="41"/>
      <c r="M142" s="245"/>
      <c r="N142" s="246"/>
      <c r="O142" s="247"/>
      <c r="P142" s="247"/>
      <c r="Q142" s="247"/>
      <c r="R142" s="247"/>
      <c r="S142" s="247"/>
      <c r="T142" s="248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197</v>
      </c>
      <c r="AU142" s="19" t="s">
        <v>78</v>
      </c>
    </row>
    <row r="143" spans="1:65" s="2" customFormat="1" ht="6.95" customHeight="1">
      <c r="A143" s="36"/>
      <c r="B143" s="49"/>
      <c r="C143" s="50"/>
      <c r="D143" s="50"/>
      <c r="E143" s="50"/>
      <c r="F143" s="50"/>
      <c r="G143" s="50"/>
      <c r="H143" s="50"/>
      <c r="I143" s="50"/>
      <c r="J143" s="50"/>
      <c r="K143" s="50"/>
      <c r="L143" s="41"/>
      <c r="M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</row>
  </sheetData>
  <sheetProtection algorithmName="SHA-512" hashValue="GofS0w0ouIkXU4of3e1pvGrUi6AMrmHYQbeMG/VcSSbzUiFwarrS+XrwFfqz5JVN5iFKlhRzld6zTjdah0N9Dg==" saltValue="uaIxI1hYBXv5q0Fe2enVi9vTr08LuCikzT7Zo+rwszgNG5x8FgOZiQh8fqQ5dS709Dlq3QWlVHT6gszXAmpcnA==" spinCount="100000" sheet="1" objects="1" scenarios="1" formatColumns="0" formatRows="0" autoFilter="0"/>
  <autoFilter ref="C94:K142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hyperlinks>
    <hyperlink ref="F99" r:id="rId1"/>
    <hyperlink ref="F102" r:id="rId2"/>
    <hyperlink ref="F106" r:id="rId3"/>
    <hyperlink ref="F108" r:id="rId4"/>
    <hyperlink ref="F111" r:id="rId5"/>
    <hyperlink ref="F114" r:id="rId6"/>
    <hyperlink ref="F118" r:id="rId7"/>
    <hyperlink ref="F121" r:id="rId8"/>
    <hyperlink ref="F124" r:id="rId9"/>
    <hyperlink ref="F127" r:id="rId10"/>
    <hyperlink ref="F131" r:id="rId11"/>
    <hyperlink ref="F133" r:id="rId12"/>
    <hyperlink ref="F136" r:id="rId13"/>
    <hyperlink ref="F139" r:id="rId14"/>
    <hyperlink ref="F142" r:id="rId1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6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19" t="s">
        <v>112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78</v>
      </c>
    </row>
    <row r="4" spans="1:46" s="1" customFormat="1" ht="24.95" customHeight="1">
      <c r="B4" s="22"/>
      <c r="D4" s="112" t="s">
        <v>158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4" t="str">
        <f>'Rekapitulace zakázky'!K6</f>
        <v>Olomouc ADM Nerudova</v>
      </c>
      <c r="F7" s="395"/>
      <c r="G7" s="395"/>
      <c r="H7" s="395"/>
      <c r="L7" s="22"/>
    </row>
    <row r="8" spans="1:46" s="1" customFormat="1" ht="12" customHeight="1">
      <c r="B8" s="22"/>
      <c r="D8" s="114" t="s">
        <v>159</v>
      </c>
      <c r="L8" s="22"/>
    </row>
    <row r="9" spans="1:46" s="2" customFormat="1" ht="16.5" customHeight="1">
      <c r="A9" s="36"/>
      <c r="B9" s="41"/>
      <c r="C9" s="36"/>
      <c r="D9" s="36"/>
      <c r="E9" s="394" t="s">
        <v>1468</v>
      </c>
      <c r="F9" s="397"/>
      <c r="G9" s="397"/>
      <c r="H9" s="39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451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6" t="s">
        <v>1615</v>
      </c>
      <c r="F11" s="397"/>
      <c r="G11" s="397"/>
      <c r="H11" s="39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zakázky'!AN8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tr">
        <f>IF('Rekapitulace zakázky'!AN10="","",'Rekapitulace zakázky'!AN10)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zakázky'!E11="","",'Rekapitulace zakázky'!E11)</f>
        <v xml:space="preserve"> </v>
      </c>
      <c r="F17" s="36"/>
      <c r="G17" s="36"/>
      <c r="H17" s="36"/>
      <c r="I17" s="114" t="s">
        <v>26</v>
      </c>
      <c r="J17" s="105" t="str">
        <f>IF('Rekapitulace zakázky'!AN11="","",'Rekapitulace zakázky'!AN11)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27</v>
      </c>
      <c r="E19" s="36"/>
      <c r="F19" s="36"/>
      <c r="G19" s="36"/>
      <c r="H19" s="36"/>
      <c r="I19" s="114" t="s">
        <v>25</v>
      </c>
      <c r="J19" s="32" t="str">
        <f>'Rekapitulace zakázky'!AN13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8" t="str">
        <f>'Rekapitulace zakázky'!E14</f>
        <v>Vyplň údaj</v>
      </c>
      <c r="F20" s="399"/>
      <c r="G20" s="399"/>
      <c r="H20" s="399"/>
      <c r="I20" s="114" t="s">
        <v>26</v>
      </c>
      <c r="J20" s="32" t="str">
        <f>'Rekapitulace zakázky'!AN14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29</v>
      </c>
      <c r="E22" s="36"/>
      <c r="F22" s="36"/>
      <c r="G22" s="36"/>
      <c r="H22" s="36"/>
      <c r="I22" s="114" t="s">
        <v>25</v>
      </c>
      <c r="J22" s="105" t="str">
        <f>IF('Rekapitulace zakázky'!AN16="","",'Rekapitulace zakázky'!AN16)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zakázky'!E17="","",'Rekapitulace zakázky'!E17)</f>
        <v xml:space="preserve"> </v>
      </c>
      <c r="F23" s="36"/>
      <c r="G23" s="36"/>
      <c r="H23" s="36"/>
      <c r="I23" s="114" t="s">
        <v>26</v>
      </c>
      <c r="J23" s="105" t="str">
        <f>IF('Rekapitulace zakázky'!AN17="","",'Rekapitulace zakázky'!AN17)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31</v>
      </c>
      <c r="E25" s="36"/>
      <c r="F25" s="36"/>
      <c r="G25" s="36"/>
      <c r="H25" s="36"/>
      <c r="I25" s="114" t="s">
        <v>25</v>
      </c>
      <c r="J25" s="105" t="str">
        <f>IF('Rekapitulace zakázky'!AN19="","",'Rekapitulace zakázky'!AN19)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zakázky'!E20="","",'Rekapitulace zakázky'!E20)</f>
        <v xml:space="preserve"> </v>
      </c>
      <c r="F26" s="36"/>
      <c r="G26" s="36"/>
      <c r="H26" s="36"/>
      <c r="I26" s="114" t="s">
        <v>26</v>
      </c>
      <c r="J26" s="105" t="str">
        <f>IF('Rekapitulace zakázky'!AN20="","",'Rekapitulace zakázky'!AN20)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32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00" t="s">
        <v>19</v>
      </c>
      <c r="F29" s="400"/>
      <c r="G29" s="400"/>
      <c r="H29" s="400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34</v>
      </c>
      <c r="E32" s="36"/>
      <c r="F32" s="36"/>
      <c r="G32" s="36"/>
      <c r="H32" s="36"/>
      <c r="I32" s="36"/>
      <c r="J32" s="122">
        <f>ROUND(J95,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36</v>
      </c>
      <c r="G34" s="36"/>
      <c r="H34" s="36"/>
      <c r="I34" s="123" t="s">
        <v>35</v>
      </c>
      <c r="J34" s="123" t="s">
        <v>37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38</v>
      </c>
      <c r="E35" s="114" t="s">
        <v>39</v>
      </c>
      <c r="F35" s="125">
        <f>ROUND((SUM(BE95:BE145)),  2)</f>
        <v>0</v>
      </c>
      <c r="G35" s="36"/>
      <c r="H35" s="36"/>
      <c r="I35" s="126">
        <v>0.21</v>
      </c>
      <c r="J35" s="125">
        <f>ROUND(((SUM(BE95:BE145))*I35),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40</v>
      </c>
      <c r="F36" s="125">
        <f>ROUND((SUM(BF95:BF145)),  2)</f>
        <v>0</v>
      </c>
      <c r="G36" s="36"/>
      <c r="H36" s="36"/>
      <c r="I36" s="126">
        <v>0.15</v>
      </c>
      <c r="J36" s="125">
        <f>ROUND(((SUM(BF95:BF145))*I36),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41</v>
      </c>
      <c r="F37" s="125">
        <f>ROUND((SUM(BG95:BG145)),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42</v>
      </c>
      <c r="F38" s="125">
        <f>ROUND((SUM(BH95:BH145)),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43</v>
      </c>
      <c r="F39" s="125">
        <f>ROUND((SUM(BI95:BI145)),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44</v>
      </c>
      <c r="E41" s="129"/>
      <c r="F41" s="129"/>
      <c r="G41" s="130" t="s">
        <v>45</v>
      </c>
      <c r="H41" s="131" t="s">
        <v>46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161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1" t="str">
        <f>E7</f>
        <v>Olomouc ADM Nerudova</v>
      </c>
      <c r="F50" s="402"/>
      <c r="G50" s="402"/>
      <c r="H50" s="402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1" t="s">
        <v>1468</v>
      </c>
      <c r="F52" s="403"/>
      <c r="G52" s="403"/>
      <c r="H52" s="403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451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7" t="str">
        <f>E11</f>
        <v>0P27 - Kancelář m. č. 0P27</v>
      </c>
      <c r="F54" s="403"/>
      <c r="G54" s="403"/>
      <c r="H54" s="403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162</v>
      </c>
      <c r="D61" s="139"/>
      <c r="E61" s="139"/>
      <c r="F61" s="139"/>
      <c r="G61" s="139"/>
      <c r="H61" s="139"/>
      <c r="I61" s="139"/>
      <c r="J61" s="140" t="s">
        <v>163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66</v>
      </c>
      <c r="D63" s="38"/>
      <c r="E63" s="38"/>
      <c r="F63" s="38"/>
      <c r="G63" s="38"/>
      <c r="H63" s="38"/>
      <c r="I63" s="38"/>
      <c r="J63" s="79">
        <f>J95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164</v>
      </c>
    </row>
    <row r="64" spans="1:47" s="9" customFormat="1" ht="24.95" customHeight="1">
      <c r="B64" s="142"/>
      <c r="C64" s="143"/>
      <c r="D64" s="144" t="s">
        <v>165</v>
      </c>
      <c r="E64" s="145"/>
      <c r="F64" s="145"/>
      <c r="G64" s="145"/>
      <c r="H64" s="145"/>
      <c r="I64" s="145"/>
      <c r="J64" s="146">
        <f>J96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807</v>
      </c>
      <c r="E65" s="150"/>
      <c r="F65" s="150"/>
      <c r="G65" s="150"/>
      <c r="H65" s="150"/>
      <c r="I65" s="150"/>
      <c r="J65" s="151">
        <f>J97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166</v>
      </c>
      <c r="E66" s="150"/>
      <c r="F66" s="150"/>
      <c r="G66" s="150"/>
      <c r="H66" s="150"/>
      <c r="I66" s="150"/>
      <c r="J66" s="151">
        <f>J101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808</v>
      </c>
      <c r="E67" s="150"/>
      <c r="F67" s="150"/>
      <c r="G67" s="150"/>
      <c r="H67" s="150"/>
      <c r="I67" s="150"/>
      <c r="J67" s="151">
        <f>J105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809</v>
      </c>
      <c r="E68" s="150"/>
      <c r="F68" s="150"/>
      <c r="G68" s="150"/>
      <c r="H68" s="150"/>
      <c r="I68" s="150"/>
      <c r="J68" s="151">
        <f>J113</f>
        <v>0</v>
      </c>
      <c r="K68" s="99"/>
      <c r="L68" s="152"/>
    </row>
    <row r="69" spans="1:31" s="9" customFormat="1" ht="24.95" customHeight="1">
      <c r="B69" s="142"/>
      <c r="C69" s="143"/>
      <c r="D69" s="144" t="s">
        <v>167</v>
      </c>
      <c r="E69" s="145"/>
      <c r="F69" s="145"/>
      <c r="G69" s="145"/>
      <c r="H69" s="145"/>
      <c r="I69" s="145"/>
      <c r="J69" s="146">
        <f>J116</f>
        <v>0</v>
      </c>
      <c r="K69" s="143"/>
      <c r="L69" s="147"/>
    </row>
    <row r="70" spans="1:31" s="10" customFormat="1" ht="19.899999999999999" customHeight="1">
      <c r="B70" s="148"/>
      <c r="C70" s="99"/>
      <c r="D70" s="149" t="s">
        <v>685</v>
      </c>
      <c r="E70" s="150"/>
      <c r="F70" s="150"/>
      <c r="G70" s="150"/>
      <c r="H70" s="150"/>
      <c r="I70" s="150"/>
      <c r="J70" s="151">
        <f>J117</f>
        <v>0</v>
      </c>
      <c r="K70" s="99"/>
      <c r="L70" s="152"/>
    </row>
    <row r="71" spans="1:31" s="10" customFormat="1" ht="19.899999999999999" customHeight="1">
      <c r="B71" s="148"/>
      <c r="C71" s="99"/>
      <c r="D71" s="149" t="s">
        <v>1567</v>
      </c>
      <c r="E71" s="150"/>
      <c r="F71" s="150"/>
      <c r="G71" s="150"/>
      <c r="H71" s="150"/>
      <c r="I71" s="150"/>
      <c r="J71" s="151">
        <f>J126</f>
        <v>0</v>
      </c>
      <c r="K71" s="99"/>
      <c r="L71" s="152"/>
    </row>
    <row r="72" spans="1:31" s="10" customFormat="1" ht="19.899999999999999" customHeight="1">
      <c r="B72" s="148"/>
      <c r="C72" s="99"/>
      <c r="D72" s="149" t="s">
        <v>1470</v>
      </c>
      <c r="E72" s="150"/>
      <c r="F72" s="150"/>
      <c r="G72" s="150"/>
      <c r="H72" s="150"/>
      <c r="I72" s="150"/>
      <c r="J72" s="151">
        <f>J130</f>
        <v>0</v>
      </c>
      <c r="K72" s="99"/>
      <c r="L72" s="152"/>
    </row>
    <row r="73" spans="1:31" s="10" customFormat="1" ht="19.899999999999999" customHeight="1">
      <c r="B73" s="148"/>
      <c r="C73" s="99"/>
      <c r="D73" s="149" t="s">
        <v>819</v>
      </c>
      <c r="E73" s="150"/>
      <c r="F73" s="150"/>
      <c r="G73" s="150"/>
      <c r="H73" s="150"/>
      <c r="I73" s="150"/>
      <c r="J73" s="151">
        <f>J139</f>
        <v>0</v>
      </c>
      <c r="K73" s="99"/>
      <c r="L73" s="152"/>
    </row>
    <row r="74" spans="1:31" s="2" customFormat="1" ht="21.7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9" spans="1:31" s="2" customFormat="1" ht="6.95" customHeight="1">
      <c r="A79" s="36"/>
      <c r="B79" s="51"/>
      <c r="C79" s="52"/>
      <c r="D79" s="52"/>
      <c r="E79" s="52"/>
      <c r="F79" s="52"/>
      <c r="G79" s="52"/>
      <c r="H79" s="52"/>
      <c r="I79" s="52"/>
      <c r="J79" s="52"/>
      <c r="K79" s="52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24.95" customHeight="1">
      <c r="A80" s="36"/>
      <c r="B80" s="37"/>
      <c r="C80" s="25" t="s">
        <v>172</v>
      </c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12" customHeight="1">
      <c r="A82" s="36"/>
      <c r="B82" s="37"/>
      <c r="C82" s="31" t="s">
        <v>16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2" customFormat="1" ht="16.5" customHeight="1">
      <c r="A83" s="36"/>
      <c r="B83" s="37"/>
      <c r="C83" s="38"/>
      <c r="D83" s="38"/>
      <c r="E83" s="401" t="str">
        <f>E7</f>
        <v>Olomouc ADM Nerudova</v>
      </c>
      <c r="F83" s="402"/>
      <c r="G83" s="402"/>
      <c r="H83" s="402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3" s="1" customFormat="1" ht="12" customHeight="1">
      <c r="B84" s="23"/>
      <c r="C84" s="31" t="s">
        <v>159</v>
      </c>
      <c r="D84" s="24"/>
      <c r="E84" s="24"/>
      <c r="F84" s="24"/>
      <c r="G84" s="24"/>
      <c r="H84" s="24"/>
      <c r="I84" s="24"/>
      <c r="J84" s="24"/>
      <c r="K84" s="24"/>
      <c r="L84" s="22"/>
    </row>
    <row r="85" spans="1:63" s="2" customFormat="1" ht="16.5" customHeight="1">
      <c r="A85" s="36"/>
      <c r="B85" s="37"/>
      <c r="C85" s="38"/>
      <c r="D85" s="38"/>
      <c r="E85" s="401" t="s">
        <v>1468</v>
      </c>
      <c r="F85" s="403"/>
      <c r="G85" s="403"/>
      <c r="H85" s="403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2" customHeight="1">
      <c r="A86" s="36"/>
      <c r="B86" s="37"/>
      <c r="C86" s="31" t="s">
        <v>451</v>
      </c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16.5" customHeight="1">
      <c r="A87" s="36"/>
      <c r="B87" s="37"/>
      <c r="C87" s="38"/>
      <c r="D87" s="38"/>
      <c r="E87" s="357" t="str">
        <f>E11</f>
        <v>0P27 - Kancelář m. č. 0P27</v>
      </c>
      <c r="F87" s="403"/>
      <c r="G87" s="403"/>
      <c r="H87" s="403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12" customHeight="1">
      <c r="A89" s="36"/>
      <c r="B89" s="37"/>
      <c r="C89" s="31" t="s">
        <v>21</v>
      </c>
      <c r="D89" s="38"/>
      <c r="E89" s="38"/>
      <c r="F89" s="29" t="str">
        <f>F14</f>
        <v xml:space="preserve"> </v>
      </c>
      <c r="G89" s="38"/>
      <c r="H89" s="38"/>
      <c r="I89" s="31" t="s">
        <v>23</v>
      </c>
      <c r="J89" s="61">
        <f>IF(J14="","",J14)</f>
        <v>0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15.2" customHeight="1">
      <c r="A91" s="36"/>
      <c r="B91" s="37"/>
      <c r="C91" s="31" t="s">
        <v>24</v>
      </c>
      <c r="D91" s="38"/>
      <c r="E91" s="38"/>
      <c r="F91" s="29" t="str">
        <f>E17</f>
        <v xml:space="preserve"> </v>
      </c>
      <c r="G91" s="38"/>
      <c r="H91" s="38"/>
      <c r="I91" s="31" t="s">
        <v>29</v>
      </c>
      <c r="J91" s="34" t="str">
        <f>E23</f>
        <v xml:space="preserve"> </v>
      </c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5.2" customHeight="1">
      <c r="A92" s="36"/>
      <c r="B92" s="37"/>
      <c r="C92" s="31" t="s">
        <v>27</v>
      </c>
      <c r="D92" s="38"/>
      <c r="E92" s="38"/>
      <c r="F92" s="29" t="str">
        <f>IF(E20="","",E20)</f>
        <v>Vyplň údaj</v>
      </c>
      <c r="G92" s="38"/>
      <c r="H92" s="38"/>
      <c r="I92" s="31" t="s">
        <v>31</v>
      </c>
      <c r="J92" s="34" t="str">
        <f>E26</f>
        <v xml:space="preserve"> </v>
      </c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2" customFormat="1" ht="10.3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63" s="11" customFormat="1" ht="29.25" customHeight="1">
      <c r="A94" s="153"/>
      <c r="B94" s="154"/>
      <c r="C94" s="155" t="s">
        <v>173</v>
      </c>
      <c r="D94" s="156" t="s">
        <v>53</v>
      </c>
      <c r="E94" s="156" t="s">
        <v>49</v>
      </c>
      <c r="F94" s="156" t="s">
        <v>50</v>
      </c>
      <c r="G94" s="156" t="s">
        <v>174</v>
      </c>
      <c r="H94" s="156" t="s">
        <v>175</v>
      </c>
      <c r="I94" s="156" t="s">
        <v>176</v>
      </c>
      <c r="J94" s="156" t="s">
        <v>163</v>
      </c>
      <c r="K94" s="157" t="s">
        <v>177</v>
      </c>
      <c r="L94" s="158"/>
      <c r="M94" s="70" t="s">
        <v>19</v>
      </c>
      <c r="N94" s="71" t="s">
        <v>38</v>
      </c>
      <c r="O94" s="71" t="s">
        <v>178</v>
      </c>
      <c r="P94" s="71" t="s">
        <v>179</v>
      </c>
      <c r="Q94" s="71" t="s">
        <v>180</v>
      </c>
      <c r="R94" s="71" t="s">
        <v>181</v>
      </c>
      <c r="S94" s="71" t="s">
        <v>182</v>
      </c>
      <c r="T94" s="72" t="s">
        <v>183</v>
      </c>
      <c r="U94" s="153"/>
      <c r="V94" s="153"/>
      <c r="W94" s="153"/>
      <c r="X94" s="153"/>
      <c r="Y94" s="153"/>
      <c r="Z94" s="153"/>
      <c r="AA94" s="153"/>
      <c r="AB94" s="153"/>
      <c r="AC94" s="153"/>
      <c r="AD94" s="153"/>
      <c r="AE94" s="153"/>
    </row>
    <row r="95" spans="1:63" s="2" customFormat="1" ht="22.9" customHeight="1">
      <c r="A95" s="36"/>
      <c r="B95" s="37"/>
      <c r="C95" s="77" t="s">
        <v>184</v>
      </c>
      <c r="D95" s="38"/>
      <c r="E95" s="38"/>
      <c r="F95" s="38"/>
      <c r="G95" s="38"/>
      <c r="H95" s="38"/>
      <c r="I95" s="38"/>
      <c r="J95" s="159">
        <f>BK95</f>
        <v>0</v>
      </c>
      <c r="K95" s="38"/>
      <c r="L95" s="41"/>
      <c r="M95" s="73"/>
      <c r="N95" s="160"/>
      <c r="O95" s="74"/>
      <c r="P95" s="161">
        <f>P96+P116</f>
        <v>0</v>
      </c>
      <c r="Q95" s="74"/>
      <c r="R95" s="161">
        <f>R96+R116</f>
        <v>1.40033618</v>
      </c>
      <c r="S95" s="74"/>
      <c r="T95" s="162">
        <f>T96+T116</f>
        <v>3.5067188000000002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67</v>
      </c>
      <c r="AU95" s="19" t="s">
        <v>164</v>
      </c>
      <c r="BK95" s="163">
        <f>BK96+BK116</f>
        <v>0</v>
      </c>
    </row>
    <row r="96" spans="1:63" s="12" customFormat="1" ht="25.9" customHeight="1">
      <c r="B96" s="164"/>
      <c r="C96" s="165"/>
      <c r="D96" s="166" t="s">
        <v>67</v>
      </c>
      <c r="E96" s="167" t="s">
        <v>185</v>
      </c>
      <c r="F96" s="167" t="s">
        <v>186</v>
      </c>
      <c r="G96" s="165"/>
      <c r="H96" s="165"/>
      <c r="I96" s="168"/>
      <c r="J96" s="169">
        <f>BK96</f>
        <v>0</v>
      </c>
      <c r="K96" s="165"/>
      <c r="L96" s="170"/>
      <c r="M96" s="171"/>
      <c r="N96" s="172"/>
      <c r="O96" s="172"/>
      <c r="P96" s="173">
        <f>P97+P101+P105+P113</f>
        <v>0</v>
      </c>
      <c r="Q96" s="172"/>
      <c r="R96" s="173">
        <f>R97+R101+R105+R113</f>
        <v>1.2474000000000001</v>
      </c>
      <c r="S96" s="172"/>
      <c r="T96" s="174">
        <f>T97+T101+T105+T113</f>
        <v>3.1192000000000002</v>
      </c>
      <c r="AR96" s="175" t="s">
        <v>76</v>
      </c>
      <c r="AT96" s="176" t="s">
        <v>67</v>
      </c>
      <c r="AU96" s="176" t="s">
        <v>68</v>
      </c>
      <c r="AY96" s="175" t="s">
        <v>187</v>
      </c>
      <c r="BK96" s="177">
        <f>BK97+BK101+BK105+BK113</f>
        <v>0</v>
      </c>
    </row>
    <row r="97" spans="1:65" s="12" customFormat="1" ht="22.9" customHeight="1">
      <c r="B97" s="164"/>
      <c r="C97" s="165"/>
      <c r="D97" s="166" t="s">
        <v>67</v>
      </c>
      <c r="E97" s="178" t="s">
        <v>221</v>
      </c>
      <c r="F97" s="178" t="s">
        <v>827</v>
      </c>
      <c r="G97" s="165"/>
      <c r="H97" s="165"/>
      <c r="I97" s="168"/>
      <c r="J97" s="179">
        <f>BK97</f>
        <v>0</v>
      </c>
      <c r="K97" s="165"/>
      <c r="L97" s="170"/>
      <c r="M97" s="171"/>
      <c r="N97" s="172"/>
      <c r="O97" s="172"/>
      <c r="P97" s="173">
        <f>SUM(P98:P100)</f>
        <v>0</v>
      </c>
      <c r="Q97" s="172"/>
      <c r="R97" s="173">
        <f>SUM(R98:R100)</f>
        <v>1.2474000000000001</v>
      </c>
      <c r="S97" s="172"/>
      <c r="T97" s="174">
        <f>SUM(T98:T100)</f>
        <v>0</v>
      </c>
      <c r="AR97" s="175" t="s">
        <v>76</v>
      </c>
      <c r="AT97" s="176" t="s">
        <v>67</v>
      </c>
      <c r="AU97" s="176" t="s">
        <v>76</v>
      </c>
      <c r="AY97" s="175" t="s">
        <v>187</v>
      </c>
      <c r="BK97" s="177">
        <f>SUM(BK98:BK100)</f>
        <v>0</v>
      </c>
    </row>
    <row r="98" spans="1:65" s="2" customFormat="1" ht="33" customHeight="1">
      <c r="A98" s="36"/>
      <c r="B98" s="37"/>
      <c r="C98" s="180" t="s">
        <v>76</v>
      </c>
      <c r="D98" s="180" t="s">
        <v>190</v>
      </c>
      <c r="E98" s="181" t="s">
        <v>1568</v>
      </c>
      <c r="F98" s="182" t="s">
        <v>1569</v>
      </c>
      <c r="G98" s="183" t="s">
        <v>193</v>
      </c>
      <c r="H98" s="184">
        <v>14.85</v>
      </c>
      <c r="I98" s="185"/>
      <c r="J98" s="186">
        <f>ROUND(I98*H98,2)</f>
        <v>0</v>
      </c>
      <c r="K98" s="182" t="s">
        <v>194</v>
      </c>
      <c r="L98" s="41"/>
      <c r="M98" s="187" t="s">
        <v>19</v>
      </c>
      <c r="N98" s="188" t="s">
        <v>39</v>
      </c>
      <c r="O98" s="66"/>
      <c r="P98" s="189">
        <f>O98*H98</f>
        <v>0</v>
      </c>
      <c r="Q98" s="189">
        <v>8.4000000000000005E-2</v>
      </c>
      <c r="R98" s="189">
        <f>Q98*H98</f>
        <v>1.2474000000000001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195</v>
      </c>
      <c r="AT98" s="191" t="s">
        <v>190</v>
      </c>
      <c r="AU98" s="191" t="s">
        <v>78</v>
      </c>
      <c r="AY98" s="19" t="s">
        <v>187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76</v>
      </c>
      <c r="BK98" s="192">
        <f>ROUND(I98*H98,2)</f>
        <v>0</v>
      </c>
      <c r="BL98" s="19" t="s">
        <v>195</v>
      </c>
      <c r="BM98" s="191" t="s">
        <v>1616</v>
      </c>
    </row>
    <row r="99" spans="1:65" s="2" customFormat="1" ht="11.25">
      <c r="A99" s="36"/>
      <c r="B99" s="37"/>
      <c r="C99" s="38"/>
      <c r="D99" s="193" t="s">
        <v>197</v>
      </c>
      <c r="E99" s="38"/>
      <c r="F99" s="194" t="s">
        <v>1571</v>
      </c>
      <c r="G99" s="38"/>
      <c r="H99" s="38"/>
      <c r="I99" s="195"/>
      <c r="J99" s="38"/>
      <c r="K99" s="38"/>
      <c r="L99" s="41"/>
      <c r="M99" s="196"/>
      <c r="N99" s="197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197</v>
      </c>
      <c r="AU99" s="19" t="s">
        <v>78</v>
      </c>
    </row>
    <row r="100" spans="1:65" s="13" customFormat="1" ht="11.25">
      <c r="B100" s="208"/>
      <c r="C100" s="209"/>
      <c r="D100" s="210" t="s">
        <v>249</v>
      </c>
      <c r="E100" s="211" t="s">
        <v>19</v>
      </c>
      <c r="F100" s="212" t="s">
        <v>1617</v>
      </c>
      <c r="G100" s="209"/>
      <c r="H100" s="213">
        <v>14.85</v>
      </c>
      <c r="I100" s="214"/>
      <c r="J100" s="209"/>
      <c r="K100" s="209"/>
      <c r="L100" s="215"/>
      <c r="M100" s="216"/>
      <c r="N100" s="217"/>
      <c r="O100" s="217"/>
      <c r="P100" s="217"/>
      <c r="Q100" s="217"/>
      <c r="R100" s="217"/>
      <c r="S100" s="217"/>
      <c r="T100" s="218"/>
      <c r="AT100" s="219" t="s">
        <v>249</v>
      </c>
      <c r="AU100" s="219" t="s">
        <v>78</v>
      </c>
      <c r="AV100" s="13" t="s">
        <v>78</v>
      </c>
      <c r="AW100" s="13" t="s">
        <v>30</v>
      </c>
      <c r="AX100" s="13" t="s">
        <v>76</v>
      </c>
      <c r="AY100" s="219" t="s">
        <v>187</v>
      </c>
    </row>
    <row r="101" spans="1:65" s="12" customFormat="1" ht="22.9" customHeight="1">
      <c r="B101" s="164"/>
      <c r="C101" s="165"/>
      <c r="D101" s="166" t="s">
        <v>67</v>
      </c>
      <c r="E101" s="178" t="s">
        <v>188</v>
      </c>
      <c r="F101" s="178" t="s">
        <v>189</v>
      </c>
      <c r="G101" s="165"/>
      <c r="H101" s="165"/>
      <c r="I101" s="168"/>
      <c r="J101" s="179">
        <f>BK101</f>
        <v>0</v>
      </c>
      <c r="K101" s="165"/>
      <c r="L101" s="170"/>
      <c r="M101" s="171"/>
      <c r="N101" s="172"/>
      <c r="O101" s="172"/>
      <c r="P101" s="173">
        <f>SUM(P102:P104)</f>
        <v>0</v>
      </c>
      <c r="Q101" s="172"/>
      <c r="R101" s="173">
        <f>SUM(R102:R104)</f>
        <v>0</v>
      </c>
      <c r="S101" s="172"/>
      <c r="T101" s="174">
        <f>SUM(T102:T104)</f>
        <v>3.1192000000000002</v>
      </c>
      <c r="AR101" s="175" t="s">
        <v>76</v>
      </c>
      <c r="AT101" s="176" t="s">
        <v>67</v>
      </c>
      <c r="AU101" s="176" t="s">
        <v>76</v>
      </c>
      <c r="AY101" s="175" t="s">
        <v>187</v>
      </c>
      <c r="BK101" s="177">
        <f>SUM(BK102:BK104)</f>
        <v>0</v>
      </c>
    </row>
    <row r="102" spans="1:65" s="2" customFormat="1" ht="33" customHeight="1">
      <c r="A102" s="36"/>
      <c r="B102" s="37"/>
      <c r="C102" s="180" t="s">
        <v>78</v>
      </c>
      <c r="D102" s="180" t="s">
        <v>190</v>
      </c>
      <c r="E102" s="181" t="s">
        <v>1572</v>
      </c>
      <c r="F102" s="182" t="s">
        <v>1573</v>
      </c>
      <c r="G102" s="183" t="s">
        <v>337</v>
      </c>
      <c r="H102" s="184">
        <v>2.2280000000000002</v>
      </c>
      <c r="I102" s="185"/>
      <c r="J102" s="186">
        <f>ROUND(I102*H102,2)</f>
        <v>0</v>
      </c>
      <c r="K102" s="182" t="s">
        <v>194</v>
      </c>
      <c r="L102" s="41"/>
      <c r="M102" s="187" t="s">
        <v>19</v>
      </c>
      <c r="N102" s="188" t="s">
        <v>39</v>
      </c>
      <c r="O102" s="66"/>
      <c r="P102" s="189">
        <f>O102*H102</f>
        <v>0</v>
      </c>
      <c r="Q102" s="189">
        <v>0</v>
      </c>
      <c r="R102" s="189">
        <f>Q102*H102</f>
        <v>0</v>
      </c>
      <c r="S102" s="189">
        <v>1.4</v>
      </c>
      <c r="T102" s="190">
        <f>S102*H102</f>
        <v>3.1192000000000002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195</v>
      </c>
      <c r="AT102" s="191" t="s">
        <v>190</v>
      </c>
      <c r="AU102" s="191" t="s">
        <v>78</v>
      </c>
      <c r="AY102" s="19" t="s">
        <v>187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76</v>
      </c>
      <c r="BK102" s="192">
        <f>ROUND(I102*H102,2)</f>
        <v>0</v>
      </c>
      <c r="BL102" s="19" t="s">
        <v>195</v>
      </c>
      <c r="BM102" s="191" t="s">
        <v>1618</v>
      </c>
    </row>
    <row r="103" spans="1:65" s="2" customFormat="1" ht="11.25">
      <c r="A103" s="36"/>
      <c r="B103" s="37"/>
      <c r="C103" s="38"/>
      <c r="D103" s="193" t="s">
        <v>197</v>
      </c>
      <c r="E103" s="38"/>
      <c r="F103" s="194" t="s">
        <v>1575</v>
      </c>
      <c r="G103" s="38"/>
      <c r="H103" s="38"/>
      <c r="I103" s="195"/>
      <c r="J103" s="38"/>
      <c r="K103" s="38"/>
      <c r="L103" s="41"/>
      <c r="M103" s="196"/>
      <c r="N103" s="197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197</v>
      </c>
      <c r="AU103" s="19" t="s">
        <v>78</v>
      </c>
    </row>
    <row r="104" spans="1:65" s="13" customFormat="1" ht="11.25">
      <c r="B104" s="208"/>
      <c r="C104" s="209"/>
      <c r="D104" s="210" t="s">
        <v>249</v>
      </c>
      <c r="E104" s="211" t="s">
        <v>19</v>
      </c>
      <c r="F104" s="212" t="s">
        <v>1619</v>
      </c>
      <c r="G104" s="209"/>
      <c r="H104" s="213">
        <v>2.2280000000000002</v>
      </c>
      <c r="I104" s="214"/>
      <c r="J104" s="209"/>
      <c r="K104" s="209"/>
      <c r="L104" s="215"/>
      <c r="M104" s="216"/>
      <c r="N104" s="217"/>
      <c r="O104" s="217"/>
      <c r="P104" s="217"/>
      <c r="Q104" s="217"/>
      <c r="R104" s="217"/>
      <c r="S104" s="217"/>
      <c r="T104" s="218"/>
      <c r="AT104" s="219" t="s">
        <v>249</v>
      </c>
      <c r="AU104" s="219" t="s">
        <v>78</v>
      </c>
      <c r="AV104" s="13" t="s">
        <v>78</v>
      </c>
      <c r="AW104" s="13" t="s">
        <v>30</v>
      </c>
      <c r="AX104" s="13" t="s">
        <v>76</v>
      </c>
      <c r="AY104" s="219" t="s">
        <v>187</v>
      </c>
    </row>
    <row r="105" spans="1:65" s="12" customFormat="1" ht="22.9" customHeight="1">
      <c r="B105" s="164"/>
      <c r="C105" s="165"/>
      <c r="D105" s="166" t="s">
        <v>67</v>
      </c>
      <c r="E105" s="178" t="s">
        <v>861</v>
      </c>
      <c r="F105" s="178" t="s">
        <v>862</v>
      </c>
      <c r="G105" s="165"/>
      <c r="H105" s="165"/>
      <c r="I105" s="168"/>
      <c r="J105" s="179">
        <f>BK105</f>
        <v>0</v>
      </c>
      <c r="K105" s="165"/>
      <c r="L105" s="170"/>
      <c r="M105" s="171"/>
      <c r="N105" s="172"/>
      <c r="O105" s="172"/>
      <c r="P105" s="173">
        <f>SUM(P106:P112)</f>
        <v>0</v>
      </c>
      <c r="Q105" s="172"/>
      <c r="R105" s="173">
        <f>SUM(R106:R112)</f>
        <v>0</v>
      </c>
      <c r="S105" s="172"/>
      <c r="T105" s="174">
        <f>SUM(T106:T112)</f>
        <v>0</v>
      </c>
      <c r="AR105" s="175" t="s">
        <v>76</v>
      </c>
      <c r="AT105" s="176" t="s">
        <v>67</v>
      </c>
      <c r="AU105" s="176" t="s">
        <v>76</v>
      </c>
      <c r="AY105" s="175" t="s">
        <v>187</v>
      </c>
      <c r="BK105" s="177">
        <f>SUM(BK106:BK112)</f>
        <v>0</v>
      </c>
    </row>
    <row r="106" spans="1:65" s="2" customFormat="1" ht="33" customHeight="1">
      <c r="A106" s="36"/>
      <c r="B106" s="37"/>
      <c r="C106" s="180" t="s">
        <v>203</v>
      </c>
      <c r="D106" s="180" t="s">
        <v>190</v>
      </c>
      <c r="E106" s="181" t="s">
        <v>876</v>
      </c>
      <c r="F106" s="182" t="s">
        <v>877</v>
      </c>
      <c r="G106" s="183" t="s">
        <v>542</v>
      </c>
      <c r="H106" s="184">
        <v>3.5070000000000001</v>
      </c>
      <c r="I106" s="185"/>
      <c r="J106" s="186">
        <f>ROUND(I106*H106,2)</f>
        <v>0</v>
      </c>
      <c r="K106" s="182" t="s">
        <v>194</v>
      </c>
      <c r="L106" s="41"/>
      <c r="M106" s="187" t="s">
        <v>19</v>
      </c>
      <c r="N106" s="188" t="s">
        <v>39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195</v>
      </c>
      <c r="AT106" s="191" t="s">
        <v>190</v>
      </c>
      <c r="AU106" s="191" t="s">
        <v>78</v>
      </c>
      <c r="AY106" s="19" t="s">
        <v>187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76</v>
      </c>
      <c r="BK106" s="192">
        <f>ROUND(I106*H106,2)</f>
        <v>0</v>
      </c>
      <c r="BL106" s="19" t="s">
        <v>195</v>
      </c>
      <c r="BM106" s="191" t="s">
        <v>1620</v>
      </c>
    </row>
    <row r="107" spans="1:65" s="2" customFormat="1" ht="11.25">
      <c r="A107" s="36"/>
      <c r="B107" s="37"/>
      <c r="C107" s="38"/>
      <c r="D107" s="193" t="s">
        <v>197</v>
      </c>
      <c r="E107" s="38"/>
      <c r="F107" s="194" t="s">
        <v>879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197</v>
      </c>
      <c r="AU107" s="19" t="s">
        <v>78</v>
      </c>
    </row>
    <row r="108" spans="1:65" s="2" customFormat="1" ht="44.25" customHeight="1">
      <c r="A108" s="36"/>
      <c r="B108" s="37"/>
      <c r="C108" s="180" t="s">
        <v>195</v>
      </c>
      <c r="D108" s="180" t="s">
        <v>190</v>
      </c>
      <c r="E108" s="181" t="s">
        <v>880</v>
      </c>
      <c r="F108" s="182" t="s">
        <v>881</v>
      </c>
      <c r="G108" s="183" t="s">
        <v>542</v>
      </c>
      <c r="H108" s="184">
        <v>105.21</v>
      </c>
      <c r="I108" s="185"/>
      <c r="J108" s="186">
        <f>ROUND(I108*H108,2)</f>
        <v>0</v>
      </c>
      <c r="K108" s="182" t="s">
        <v>194</v>
      </c>
      <c r="L108" s="41"/>
      <c r="M108" s="187" t="s">
        <v>19</v>
      </c>
      <c r="N108" s="188" t="s">
        <v>39</v>
      </c>
      <c r="O108" s="66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195</v>
      </c>
      <c r="AT108" s="191" t="s">
        <v>190</v>
      </c>
      <c r="AU108" s="191" t="s">
        <v>78</v>
      </c>
      <c r="AY108" s="19" t="s">
        <v>187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76</v>
      </c>
      <c r="BK108" s="192">
        <f>ROUND(I108*H108,2)</f>
        <v>0</v>
      </c>
      <c r="BL108" s="19" t="s">
        <v>195</v>
      </c>
      <c r="BM108" s="191" t="s">
        <v>1621</v>
      </c>
    </row>
    <row r="109" spans="1:65" s="2" customFormat="1" ht="11.25">
      <c r="A109" s="36"/>
      <c r="B109" s="37"/>
      <c r="C109" s="38"/>
      <c r="D109" s="193" t="s">
        <v>197</v>
      </c>
      <c r="E109" s="38"/>
      <c r="F109" s="194" t="s">
        <v>883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197</v>
      </c>
      <c r="AU109" s="19" t="s">
        <v>78</v>
      </c>
    </row>
    <row r="110" spans="1:65" s="13" customFormat="1" ht="11.25">
      <c r="B110" s="208"/>
      <c r="C110" s="209"/>
      <c r="D110" s="210" t="s">
        <v>249</v>
      </c>
      <c r="E110" s="211" t="s">
        <v>19</v>
      </c>
      <c r="F110" s="212" t="s">
        <v>1622</v>
      </c>
      <c r="G110" s="209"/>
      <c r="H110" s="213">
        <v>105.21</v>
      </c>
      <c r="I110" s="214"/>
      <c r="J110" s="209"/>
      <c r="K110" s="209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249</v>
      </c>
      <c r="AU110" s="219" t="s">
        <v>78</v>
      </c>
      <c r="AV110" s="13" t="s">
        <v>78</v>
      </c>
      <c r="AW110" s="13" t="s">
        <v>30</v>
      </c>
      <c r="AX110" s="13" t="s">
        <v>76</v>
      </c>
      <c r="AY110" s="219" t="s">
        <v>187</v>
      </c>
    </row>
    <row r="111" spans="1:65" s="2" customFormat="1" ht="44.25" customHeight="1">
      <c r="A111" s="36"/>
      <c r="B111" s="37"/>
      <c r="C111" s="180" t="s">
        <v>217</v>
      </c>
      <c r="D111" s="180" t="s">
        <v>190</v>
      </c>
      <c r="E111" s="181" t="s">
        <v>885</v>
      </c>
      <c r="F111" s="182" t="s">
        <v>886</v>
      </c>
      <c r="G111" s="183" t="s">
        <v>542</v>
      </c>
      <c r="H111" s="184">
        <v>3.5070000000000001</v>
      </c>
      <c r="I111" s="185"/>
      <c r="J111" s="186">
        <f>ROUND(I111*H111,2)</f>
        <v>0</v>
      </c>
      <c r="K111" s="182" t="s">
        <v>194</v>
      </c>
      <c r="L111" s="41"/>
      <c r="M111" s="187" t="s">
        <v>19</v>
      </c>
      <c r="N111" s="188" t="s">
        <v>39</v>
      </c>
      <c r="O111" s="66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195</v>
      </c>
      <c r="AT111" s="191" t="s">
        <v>190</v>
      </c>
      <c r="AU111" s="191" t="s">
        <v>78</v>
      </c>
      <c r="AY111" s="19" t="s">
        <v>187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76</v>
      </c>
      <c r="BK111" s="192">
        <f>ROUND(I111*H111,2)</f>
        <v>0</v>
      </c>
      <c r="BL111" s="19" t="s">
        <v>195</v>
      </c>
      <c r="BM111" s="191" t="s">
        <v>1623</v>
      </c>
    </row>
    <row r="112" spans="1:65" s="2" customFormat="1" ht="11.25">
      <c r="A112" s="36"/>
      <c r="B112" s="37"/>
      <c r="C112" s="38"/>
      <c r="D112" s="193" t="s">
        <v>197</v>
      </c>
      <c r="E112" s="38"/>
      <c r="F112" s="194" t="s">
        <v>888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197</v>
      </c>
      <c r="AU112" s="19" t="s">
        <v>78</v>
      </c>
    </row>
    <row r="113" spans="1:65" s="12" customFormat="1" ht="22.9" customHeight="1">
      <c r="B113" s="164"/>
      <c r="C113" s="165"/>
      <c r="D113" s="166" t="s">
        <v>67</v>
      </c>
      <c r="E113" s="178" t="s">
        <v>889</v>
      </c>
      <c r="F113" s="178" t="s">
        <v>890</v>
      </c>
      <c r="G113" s="165"/>
      <c r="H113" s="165"/>
      <c r="I113" s="168"/>
      <c r="J113" s="179">
        <f>BK113</f>
        <v>0</v>
      </c>
      <c r="K113" s="165"/>
      <c r="L113" s="170"/>
      <c r="M113" s="171"/>
      <c r="N113" s="172"/>
      <c r="O113" s="172"/>
      <c r="P113" s="173">
        <f>SUM(P114:P115)</f>
        <v>0</v>
      </c>
      <c r="Q113" s="172"/>
      <c r="R113" s="173">
        <f>SUM(R114:R115)</f>
        <v>0</v>
      </c>
      <c r="S113" s="172"/>
      <c r="T113" s="174">
        <f>SUM(T114:T115)</f>
        <v>0</v>
      </c>
      <c r="AR113" s="175" t="s">
        <v>76</v>
      </c>
      <c r="AT113" s="176" t="s">
        <v>67</v>
      </c>
      <c r="AU113" s="176" t="s">
        <v>76</v>
      </c>
      <c r="AY113" s="175" t="s">
        <v>187</v>
      </c>
      <c r="BK113" s="177">
        <f>SUM(BK114:BK115)</f>
        <v>0</v>
      </c>
    </row>
    <row r="114" spans="1:65" s="2" customFormat="1" ht="55.5" customHeight="1">
      <c r="A114" s="36"/>
      <c r="B114" s="37"/>
      <c r="C114" s="180" t="s">
        <v>221</v>
      </c>
      <c r="D114" s="180" t="s">
        <v>190</v>
      </c>
      <c r="E114" s="181" t="s">
        <v>1446</v>
      </c>
      <c r="F114" s="182" t="s">
        <v>1447</v>
      </c>
      <c r="G114" s="183" t="s">
        <v>542</v>
      </c>
      <c r="H114" s="184">
        <v>1.2470000000000001</v>
      </c>
      <c r="I114" s="185"/>
      <c r="J114" s="186">
        <f>ROUND(I114*H114,2)</f>
        <v>0</v>
      </c>
      <c r="K114" s="182" t="s">
        <v>194</v>
      </c>
      <c r="L114" s="41"/>
      <c r="M114" s="187" t="s">
        <v>19</v>
      </c>
      <c r="N114" s="188" t="s">
        <v>39</v>
      </c>
      <c r="O114" s="66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195</v>
      </c>
      <c r="AT114" s="191" t="s">
        <v>190</v>
      </c>
      <c r="AU114" s="191" t="s">
        <v>78</v>
      </c>
      <c r="AY114" s="19" t="s">
        <v>187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9" t="s">
        <v>76</v>
      </c>
      <c r="BK114" s="192">
        <f>ROUND(I114*H114,2)</f>
        <v>0</v>
      </c>
      <c r="BL114" s="19" t="s">
        <v>195</v>
      </c>
      <c r="BM114" s="191" t="s">
        <v>1624</v>
      </c>
    </row>
    <row r="115" spans="1:65" s="2" customFormat="1" ht="11.25">
      <c r="A115" s="36"/>
      <c r="B115" s="37"/>
      <c r="C115" s="38"/>
      <c r="D115" s="193" t="s">
        <v>197</v>
      </c>
      <c r="E115" s="38"/>
      <c r="F115" s="194" t="s">
        <v>1449</v>
      </c>
      <c r="G115" s="38"/>
      <c r="H115" s="38"/>
      <c r="I115" s="195"/>
      <c r="J115" s="38"/>
      <c r="K115" s="38"/>
      <c r="L115" s="41"/>
      <c r="M115" s="196"/>
      <c r="N115" s="197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197</v>
      </c>
      <c r="AU115" s="19" t="s">
        <v>78</v>
      </c>
    </row>
    <row r="116" spans="1:65" s="12" customFormat="1" ht="25.9" customHeight="1">
      <c r="B116" s="164"/>
      <c r="C116" s="165"/>
      <c r="D116" s="166" t="s">
        <v>67</v>
      </c>
      <c r="E116" s="167" t="s">
        <v>208</v>
      </c>
      <c r="F116" s="167" t="s">
        <v>209</v>
      </c>
      <c r="G116" s="165"/>
      <c r="H116" s="165"/>
      <c r="I116" s="168"/>
      <c r="J116" s="169">
        <f>BK116</f>
        <v>0</v>
      </c>
      <c r="K116" s="165"/>
      <c r="L116" s="170"/>
      <c r="M116" s="171"/>
      <c r="N116" s="172"/>
      <c r="O116" s="172"/>
      <c r="P116" s="173">
        <f>P117+P126+P130+P139</f>
        <v>0</v>
      </c>
      <c r="Q116" s="172"/>
      <c r="R116" s="173">
        <f>R117+R126+R130+R139</f>
        <v>0.15293617999999998</v>
      </c>
      <c r="S116" s="172"/>
      <c r="T116" s="174">
        <f>T117+T126+T130+T139</f>
        <v>0.38751880000000005</v>
      </c>
      <c r="AR116" s="175" t="s">
        <v>78</v>
      </c>
      <c r="AT116" s="176" t="s">
        <v>67</v>
      </c>
      <c r="AU116" s="176" t="s">
        <v>68</v>
      </c>
      <c r="AY116" s="175" t="s">
        <v>187</v>
      </c>
      <c r="BK116" s="177">
        <f>BK117+BK126+BK130+BK139</f>
        <v>0</v>
      </c>
    </row>
    <row r="117" spans="1:65" s="12" customFormat="1" ht="22.9" customHeight="1">
      <c r="B117" s="164"/>
      <c r="C117" s="165"/>
      <c r="D117" s="166" t="s">
        <v>67</v>
      </c>
      <c r="E117" s="178" t="s">
        <v>458</v>
      </c>
      <c r="F117" s="178" t="s">
        <v>459</v>
      </c>
      <c r="G117" s="165"/>
      <c r="H117" s="165"/>
      <c r="I117" s="168"/>
      <c r="J117" s="179">
        <f>BK117</f>
        <v>0</v>
      </c>
      <c r="K117" s="165"/>
      <c r="L117" s="170"/>
      <c r="M117" s="171"/>
      <c r="N117" s="172"/>
      <c r="O117" s="172"/>
      <c r="P117" s="173">
        <f>SUM(P118:P125)</f>
        <v>0</v>
      </c>
      <c r="Q117" s="172"/>
      <c r="R117" s="173">
        <f>SUM(R118:R125)</f>
        <v>3.7867499999999998E-2</v>
      </c>
      <c r="S117" s="172"/>
      <c r="T117" s="174">
        <f>SUM(T118:T125)</f>
        <v>0</v>
      </c>
      <c r="AR117" s="175" t="s">
        <v>78</v>
      </c>
      <c r="AT117" s="176" t="s">
        <v>67</v>
      </c>
      <c r="AU117" s="176" t="s">
        <v>76</v>
      </c>
      <c r="AY117" s="175" t="s">
        <v>187</v>
      </c>
      <c r="BK117" s="177">
        <f>SUM(BK118:BK125)</f>
        <v>0</v>
      </c>
    </row>
    <row r="118" spans="1:65" s="2" customFormat="1" ht="37.9" customHeight="1">
      <c r="A118" s="36"/>
      <c r="B118" s="37"/>
      <c r="C118" s="180" t="s">
        <v>227</v>
      </c>
      <c r="D118" s="180" t="s">
        <v>190</v>
      </c>
      <c r="E118" s="181" t="s">
        <v>1582</v>
      </c>
      <c r="F118" s="182" t="s">
        <v>1583</v>
      </c>
      <c r="G118" s="183" t="s">
        <v>193</v>
      </c>
      <c r="H118" s="184">
        <v>14.85</v>
      </c>
      <c r="I118" s="185"/>
      <c r="J118" s="186">
        <f>ROUND(I118*H118,2)</f>
        <v>0</v>
      </c>
      <c r="K118" s="182" t="s">
        <v>194</v>
      </c>
      <c r="L118" s="41"/>
      <c r="M118" s="187" t="s">
        <v>19</v>
      </c>
      <c r="N118" s="188" t="s">
        <v>39</v>
      </c>
      <c r="O118" s="66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215</v>
      </c>
      <c r="AT118" s="191" t="s">
        <v>190</v>
      </c>
      <c r="AU118" s="191" t="s">
        <v>78</v>
      </c>
      <c r="AY118" s="19" t="s">
        <v>187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76</v>
      </c>
      <c r="BK118" s="192">
        <f>ROUND(I118*H118,2)</f>
        <v>0</v>
      </c>
      <c r="BL118" s="19" t="s">
        <v>215</v>
      </c>
      <c r="BM118" s="191" t="s">
        <v>1625</v>
      </c>
    </row>
    <row r="119" spans="1:65" s="2" customFormat="1" ht="11.25">
      <c r="A119" s="36"/>
      <c r="B119" s="37"/>
      <c r="C119" s="38"/>
      <c r="D119" s="193" t="s">
        <v>197</v>
      </c>
      <c r="E119" s="38"/>
      <c r="F119" s="194" t="s">
        <v>1585</v>
      </c>
      <c r="G119" s="38"/>
      <c r="H119" s="38"/>
      <c r="I119" s="195"/>
      <c r="J119" s="38"/>
      <c r="K119" s="38"/>
      <c r="L119" s="41"/>
      <c r="M119" s="196"/>
      <c r="N119" s="197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197</v>
      </c>
      <c r="AU119" s="19" t="s">
        <v>78</v>
      </c>
    </row>
    <row r="120" spans="1:65" s="13" customFormat="1" ht="11.25">
      <c r="B120" s="208"/>
      <c r="C120" s="209"/>
      <c r="D120" s="210" t="s">
        <v>249</v>
      </c>
      <c r="E120" s="211" t="s">
        <v>19</v>
      </c>
      <c r="F120" s="212" t="s">
        <v>1617</v>
      </c>
      <c r="G120" s="209"/>
      <c r="H120" s="213">
        <v>14.85</v>
      </c>
      <c r="I120" s="214"/>
      <c r="J120" s="209"/>
      <c r="K120" s="209"/>
      <c r="L120" s="215"/>
      <c r="M120" s="216"/>
      <c r="N120" s="217"/>
      <c r="O120" s="217"/>
      <c r="P120" s="217"/>
      <c r="Q120" s="217"/>
      <c r="R120" s="217"/>
      <c r="S120" s="217"/>
      <c r="T120" s="218"/>
      <c r="AT120" s="219" t="s">
        <v>249</v>
      </c>
      <c r="AU120" s="219" t="s">
        <v>78</v>
      </c>
      <c r="AV120" s="13" t="s">
        <v>78</v>
      </c>
      <c r="AW120" s="13" t="s">
        <v>30</v>
      </c>
      <c r="AX120" s="13" t="s">
        <v>76</v>
      </c>
      <c r="AY120" s="219" t="s">
        <v>187</v>
      </c>
    </row>
    <row r="121" spans="1:65" s="2" customFormat="1" ht="24.2" customHeight="1">
      <c r="A121" s="36"/>
      <c r="B121" s="37"/>
      <c r="C121" s="198" t="s">
        <v>233</v>
      </c>
      <c r="D121" s="198" t="s">
        <v>243</v>
      </c>
      <c r="E121" s="199" t="s">
        <v>1587</v>
      </c>
      <c r="F121" s="200" t="s">
        <v>1588</v>
      </c>
      <c r="G121" s="201" t="s">
        <v>193</v>
      </c>
      <c r="H121" s="202">
        <v>15.147</v>
      </c>
      <c r="I121" s="203"/>
      <c r="J121" s="204">
        <f>ROUND(I121*H121,2)</f>
        <v>0</v>
      </c>
      <c r="K121" s="200" t="s">
        <v>194</v>
      </c>
      <c r="L121" s="205"/>
      <c r="M121" s="206" t="s">
        <v>19</v>
      </c>
      <c r="N121" s="207" t="s">
        <v>39</v>
      </c>
      <c r="O121" s="66"/>
      <c r="P121" s="189">
        <f>O121*H121</f>
        <v>0</v>
      </c>
      <c r="Q121" s="189">
        <v>2.5000000000000001E-3</v>
      </c>
      <c r="R121" s="189">
        <f>Q121*H121</f>
        <v>3.7867499999999998E-2</v>
      </c>
      <c r="S121" s="189">
        <v>0</v>
      </c>
      <c r="T121" s="19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246</v>
      </c>
      <c r="AT121" s="191" t="s">
        <v>243</v>
      </c>
      <c r="AU121" s="191" t="s">
        <v>78</v>
      </c>
      <c r="AY121" s="19" t="s">
        <v>187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9" t="s">
        <v>76</v>
      </c>
      <c r="BK121" s="192">
        <f>ROUND(I121*H121,2)</f>
        <v>0</v>
      </c>
      <c r="BL121" s="19" t="s">
        <v>215</v>
      </c>
      <c r="BM121" s="191" t="s">
        <v>1626</v>
      </c>
    </row>
    <row r="122" spans="1:65" s="2" customFormat="1" ht="11.25">
      <c r="A122" s="36"/>
      <c r="B122" s="37"/>
      <c r="C122" s="38"/>
      <c r="D122" s="193" t="s">
        <v>197</v>
      </c>
      <c r="E122" s="38"/>
      <c r="F122" s="194" t="s">
        <v>1590</v>
      </c>
      <c r="G122" s="38"/>
      <c r="H122" s="38"/>
      <c r="I122" s="195"/>
      <c r="J122" s="38"/>
      <c r="K122" s="38"/>
      <c r="L122" s="41"/>
      <c r="M122" s="196"/>
      <c r="N122" s="197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197</v>
      </c>
      <c r="AU122" s="19" t="s">
        <v>78</v>
      </c>
    </row>
    <row r="123" spans="1:65" s="13" customFormat="1" ht="11.25">
      <c r="B123" s="208"/>
      <c r="C123" s="209"/>
      <c r="D123" s="210" t="s">
        <v>249</v>
      </c>
      <c r="E123" s="209"/>
      <c r="F123" s="212" t="s">
        <v>1627</v>
      </c>
      <c r="G123" s="209"/>
      <c r="H123" s="213">
        <v>15.147</v>
      </c>
      <c r="I123" s="214"/>
      <c r="J123" s="209"/>
      <c r="K123" s="209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249</v>
      </c>
      <c r="AU123" s="219" t="s">
        <v>78</v>
      </c>
      <c r="AV123" s="13" t="s">
        <v>78</v>
      </c>
      <c r="AW123" s="13" t="s">
        <v>4</v>
      </c>
      <c r="AX123" s="13" t="s">
        <v>76</v>
      </c>
      <c r="AY123" s="219" t="s">
        <v>187</v>
      </c>
    </row>
    <row r="124" spans="1:65" s="2" customFormat="1" ht="44.25" customHeight="1">
      <c r="A124" s="36"/>
      <c r="B124" s="37"/>
      <c r="C124" s="180" t="s">
        <v>188</v>
      </c>
      <c r="D124" s="180" t="s">
        <v>190</v>
      </c>
      <c r="E124" s="181" t="s">
        <v>1592</v>
      </c>
      <c r="F124" s="182" t="s">
        <v>1593</v>
      </c>
      <c r="G124" s="183" t="s">
        <v>542</v>
      </c>
      <c r="H124" s="184">
        <v>3.7999999999999999E-2</v>
      </c>
      <c r="I124" s="185"/>
      <c r="J124" s="186">
        <f>ROUND(I124*H124,2)</f>
        <v>0</v>
      </c>
      <c r="K124" s="182" t="s">
        <v>194</v>
      </c>
      <c r="L124" s="41"/>
      <c r="M124" s="187" t="s">
        <v>19</v>
      </c>
      <c r="N124" s="188" t="s">
        <v>39</v>
      </c>
      <c r="O124" s="66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215</v>
      </c>
      <c r="AT124" s="191" t="s">
        <v>190</v>
      </c>
      <c r="AU124" s="191" t="s">
        <v>78</v>
      </c>
      <c r="AY124" s="19" t="s">
        <v>187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76</v>
      </c>
      <c r="BK124" s="192">
        <f>ROUND(I124*H124,2)</f>
        <v>0</v>
      </c>
      <c r="BL124" s="19" t="s">
        <v>215</v>
      </c>
      <c r="BM124" s="191" t="s">
        <v>1628</v>
      </c>
    </row>
    <row r="125" spans="1:65" s="2" customFormat="1" ht="11.25">
      <c r="A125" s="36"/>
      <c r="B125" s="37"/>
      <c r="C125" s="38"/>
      <c r="D125" s="193" t="s">
        <v>197</v>
      </c>
      <c r="E125" s="38"/>
      <c r="F125" s="194" t="s">
        <v>1595</v>
      </c>
      <c r="G125" s="38"/>
      <c r="H125" s="38"/>
      <c r="I125" s="195"/>
      <c r="J125" s="38"/>
      <c r="K125" s="38"/>
      <c r="L125" s="41"/>
      <c r="M125" s="196"/>
      <c r="N125" s="197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197</v>
      </c>
      <c r="AU125" s="19" t="s">
        <v>78</v>
      </c>
    </row>
    <row r="126" spans="1:65" s="12" customFormat="1" ht="22.9" customHeight="1">
      <c r="B126" s="164"/>
      <c r="C126" s="165"/>
      <c r="D126" s="166" t="s">
        <v>67</v>
      </c>
      <c r="E126" s="178" t="s">
        <v>1596</v>
      </c>
      <c r="F126" s="178" t="s">
        <v>1597</v>
      </c>
      <c r="G126" s="165"/>
      <c r="H126" s="165"/>
      <c r="I126" s="168"/>
      <c r="J126" s="179">
        <f>BK126</f>
        <v>0</v>
      </c>
      <c r="K126" s="165"/>
      <c r="L126" s="170"/>
      <c r="M126" s="171"/>
      <c r="N126" s="172"/>
      <c r="O126" s="172"/>
      <c r="P126" s="173">
        <f>SUM(P127:P129)</f>
        <v>0</v>
      </c>
      <c r="Q126" s="172"/>
      <c r="R126" s="173">
        <f>SUM(R127:R129)</f>
        <v>0</v>
      </c>
      <c r="S126" s="172"/>
      <c r="T126" s="174">
        <f>SUM(T127:T129)</f>
        <v>0.37125000000000002</v>
      </c>
      <c r="AR126" s="175" t="s">
        <v>78</v>
      </c>
      <c r="AT126" s="176" t="s">
        <v>67</v>
      </c>
      <c r="AU126" s="176" t="s">
        <v>76</v>
      </c>
      <c r="AY126" s="175" t="s">
        <v>187</v>
      </c>
      <c r="BK126" s="177">
        <f>SUM(BK127:BK129)</f>
        <v>0</v>
      </c>
    </row>
    <row r="127" spans="1:65" s="2" customFormat="1" ht="21.75" customHeight="1">
      <c r="A127" s="36"/>
      <c r="B127" s="37"/>
      <c r="C127" s="180" t="s">
        <v>242</v>
      </c>
      <c r="D127" s="180" t="s">
        <v>190</v>
      </c>
      <c r="E127" s="181" t="s">
        <v>1598</v>
      </c>
      <c r="F127" s="182" t="s">
        <v>1599</v>
      </c>
      <c r="G127" s="183" t="s">
        <v>193</v>
      </c>
      <c r="H127" s="184">
        <v>14.85</v>
      </c>
      <c r="I127" s="185"/>
      <c r="J127" s="186">
        <f>ROUND(I127*H127,2)</f>
        <v>0</v>
      </c>
      <c r="K127" s="182" t="s">
        <v>194</v>
      </c>
      <c r="L127" s="41"/>
      <c r="M127" s="187" t="s">
        <v>19</v>
      </c>
      <c r="N127" s="188" t="s">
        <v>39</v>
      </c>
      <c r="O127" s="66"/>
      <c r="P127" s="189">
        <f>O127*H127</f>
        <v>0</v>
      </c>
      <c r="Q127" s="189">
        <v>0</v>
      </c>
      <c r="R127" s="189">
        <f>Q127*H127</f>
        <v>0</v>
      </c>
      <c r="S127" s="189">
        <v>2.5000000000000001E-2</v>
      </c>
      <c r="T127" s="190">
        <f>S127*H127</f>
        <v>0.37125000000000002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215</v>
      </c>
      <c r="AT127" s="191" t="s">
        <v>190</v>
      </c>
      <c r="AU127" s="191" t="s">
        <v>78</v>
      </c>
      <c r="AY127" s="19" t="s">
        <v>187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76</v>
      </c>
      <c r="BK127" s="192">
        <f>ROUND(I127*H127,2)</f>
        <v>0</v>
      </c>
      <c r="BL127" s="19" t="s">
        <v>215</v>
      </c>
      <c r="BM127" s="191" t="s">
        <v>1629</v>
      </c>
    </row>
    <row r="128" spans="1:65" s="2" customFormat="1" ht="11.25">
      <c r="A128" s="36"/>
      <c r="B128" s="37"/>
      <c r="C128" s="38"/>
      <c r="D128" s="193" t="s">
        <v>197</v>
      </c>
      <c r="E128" s="38"/>
      <c r="F128" s="194" t="s">
        <v>1601</v>
      </c>
      <c r="G128" s="38"/>
      <c r="H128" s="38"/>
      <c r="I128" s="195"/>
      <c r="J128" s="38"/>
      <c r="K128" s="38"/>
      <c r="L128" s="41"/>
      <c r="M128" s="196"/>
      <c r="N128" s="197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197</v>
      </c>
      <c r="AU128" s="19" t="s">
        <v>78</v>
      </c>
    </row>
    <row r="129" spans="1:65" s="13" customFormat="1" ht="11.25">
      <c r="B129" s="208"/>
      <c r="C129" s="209"/>
      <c r="D129" s="210" t="s">
        <v>249</v>
      </c>
      <c r="E129" s="211" t="s">
        <v>19</v>
      </c>
      <c r="F129" s="212" t="s">
        <v>1617</v>
      </c>
      <c r="G129" s="209"/>
      <c r="H129" s="213">
        <v>14.85</v>
      </c>
      <c r="I129" s="214"/>
      <c r="J129" s="209"/>
      <c r="K129" s="209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249</v>
      </c>
      <c r="AU129" s="219" t="s">
        <v>78</v>
      </c>
      <c r="AV129" s="13" t="s">
        <v>78</v>
      </c>
      <c r="AW129" s="13" t="s">
        <v>30</v>
      </c>
      <c r="AX129" s="13" t="s">
        <v>76</v>
      </c>
      <c r="AY129" s="219" t="s">
        <v>187</v>
      </c>
    </row>
    <row r="130" spans="1:65" s="12" customFormat="1" ht="22.9" customHeight="1">
      <c r="B130" s="164"/>
      <c r="C130" s="165"/>
      <c r="D130" s="166" t="s">
        <v>67</v>
      </c>
      <c r="E130" s="178" t="s">
        <v>1540</v>
      </c>
      <c r="F130" s="178" t="s">
        <v>1541</v>
      </c>
      <c r="G130" s="165"/>
      <c r="H130" s="165"/>
      <c r="I130" s="168"/>
      <c r="J130" s="179">
        <f>BK130</f>
        <v>0</v>
      </c>
      <c r="K130" s="165"/>
      <c r="L130" s="170"/>
      <c r="M130" s="171"/>
      <c r="N130" s="172"/>
      <c r="O130" s="172"/>
      <c r="P130" s="173">
        <f>SUM(P131:P138)</f>
        <v>0</v>
      </c>
      <c r="Q130" s="172"/>
      <c r="R130" s="173">
        <f>SUM(R131:R138)</f>
        <v>4.7579400000000001E-2</v>
      </c>
      <c r="S130" s="172"/>
      <c r="T130" s="174">
        <f>SUM(T131:T138)</f>
        <v>0</v>
      </c>
      <c r="AR130" s="175" t="s">
        <v>78</v>
      </c>
      <c r="AT130" s="176" t="s">
        <v>67</v>
      </c>
      <c r="AU130" s="176" t="s">
        <v>76</v>
      </c>
      <c r="AY130" s="175" t="s">
        <v>187</v>
      </c>
      <c r="BK130" s="177">
        <f>SUM(BK131:BK138)</f>
        <v>0</v>
      </c>
    </row>
    <row r="131" spans="1:65" s="2" customFormat="1" ht="24.2" customHeight="1">
      <c r="A131" s="36"/>
      <c r="B131" s="37"/>
      <c r="C131" s="180" t="s">
        <v>251</v>
      </c>
      <c r="D131" s="180" t="s">
        <v>190</v>
      </c>
      <c r="E131" s="181" t="s">
        <v>1551</v>
      </c>
      <c r="F131" s="182" t="s">
        <v>1552</v>
      </c>
      <c r="G131" s="183" t="s">
        <v>193</v>
      </c>
      <c r="H131" s="184">
        <v>14.85</v>
      </c>
      <c r="I131" s="185"/>
      <c r="J131" s="186">
        <f>ROUND(I131*H131,2)</f>
        <v>0</v>
      </c>
      <c r="K131" s="182" t="s">
        <v>194</v>
      </c>
      <c r="L131" s="41"/>
      <c r="M131" s="187" t="s">
        <v>19</v>
      </c>
      <c r="N131" s="188" t="s">
        <v>39</v>
      </c>
      <c r="O131" s="66"/>
      <c r="P131" s="189">
        <f>O131*H131</f>
        <v>0</v>
      </c>
      <c r="Q131" s="189">
        <v>2.9999999999999997E-4</v>
      </c>
      <c r="R131" s="189">
        <f>Q131*H131</f>
        <v>4.4549999999999998E-3</v>
      </c>
      <c r="S131" s="189">
        <v>0</v>
      </c>
      <c r="T131" s="19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215</v>
      </c>
      <c r="AT131" s="191" t="s">
        <v>190</v>
      </c>
      <c r="AU131" s="191" t="s">
        <v>78</v>
      </c>
      <c r="AY131" s="19" t="s">
        <v>187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76</v>
      </c>
      <c r="BK131" s="192">
        <f>ROUND(I131*H131,2)</f>
        <v>0</v>
      </c>
      <c r="BL131" s="19" t="s">
        <v>215</v>
      </c>
      <c r="BM131" s="191" t="s">
        <v>1630</v>
      </c>
    </row>
    <row r="132" spans="1:65" s="2" customFormat="1" ht="11.25">
      <c r="A132" s="36"/>
      <c r="B132" s="37"/>
      <c r="C132" s="38"/>
      <c r="D132" s="193" t="s">
        <v>197</v>
      </c>
      <c r="E132" s="38"/>
      <c r="F132" s="194" t="s">
        <v>1554</v>
      </c>
      <c r="G132" s="38"/>
      <c r="H132" s="38"/>
      <c r="I132" s="195"/>
      <c r="J132" s="38"/>
      <c r="K132" s="38"/>
      <c r="L132" s="41"/>
      <c r="M132" s="196"/>
      <c r="N132" s="197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197</v>
      </c>
      <c r="AU132" s="19" t="s">
        <v>78</v>
      </c>
    </row>
    <row r="133" spans="1:65" s="13" customFormat="1" ht="11.25">
      <c r="B133" s="208"/>
      <c r="C133" s="209"/>
      <c r="D133" s="210" t="s">
        <v>249</v>
      </c>
      <c r="E133" s="211" t="s">
        <v>19</v>
      </c>
      <c r="F133" s="212" t="s">
        <v>1617</v>
      </c>
      <c r="G133" s="209"/>
      <c r="H133" s="213">
        <v>14.85</v>
      </c>
      <c r="I133" s="214"/>
      <c r="J133" s="209"/>
      <c r="K133" s="209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249</v>
      </c>
      <c r="AU133" s="219" t="s">
        <v>78</v>
      </c>
      <c r="AV133" s="13" t="s">
        <v>78</v>
      </c>
      <c r="AW133" s="13" t="s">
        <v>30</v>
      </c>
      <c r="AX133" s="13" t="s">
        <v>76</v>
      </c>
      <c r="AY133" s="219" t="s">
        <v>187</v>
      </c>
    </row>
    <row r="134" spans="1:65" s="2" customFormat="1" ht="16.5" customHeight="1">
      <c r="A134" s="36"/>
      <c r="B134" s="37"/>
      <c r="C134" s="198" t="s">
        <v>256</v>
      </c>
      <c r="D134" s="198" t="s">
        <v>243</v>
      </c>
      <c r="E134" s="199" t="s">
        <v>1603</v>
      </c>
      <c r="F134" s="200" t="s">
        <v>1604</v>
      </c>
      <c r="G134" s="201" t="s">
        <v>193</v>
      </c>
      <c r="H134" s="202">
        <v>16.335000000000001</v>
      </c>
      <c r="I134" s="203"/>
      <c r="J134" s="204">
        <f>ROUND(I134*H134,2)</f>
        <v>0</v>
      </c>
      <c r="K134" s="200" t="s">
        <v>194</v>
      </c>
      <c r="L134" s="205"/>
      <c r="M134" s="206" t="s">
        <v>19</v>
      </c>
      <c r="N134" s="207" t="s">
        <v>39</v>
      </c>
      <c r="O134" s="66"/>
      <c r="P134" s="189">
        <f>O134*H134</f>
        <v>0</v>
      </c>
      <c r="Q134" s="189">
        <v>2.64E-3</v>
      </c>
      <c r="R134" s="189">
        <f>Q134*H134</f>
        <v>4.31244E-2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246</v>
      </c>
      <c r="AT134" s="191" t="s">
        <v>243</v>
      </c>
      <c r="AU134" s="191" t="s">
        <v>78</v>
      </c>
      <c r="AY134" s="19" t="s">
        <v>187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76</v>
      </c>
      <c r="BK134" s="192">
        <f>ROUND(I134*H134,2)</f>
        <v>0</v>
      </c>
      <c r="BL134" s="19" t="s">
        <v>215</v>
      </c>
      <c r="BM134" s="191" t="s">
        <v>1631</v>
      </c>
    </row>
    <row r="135" spans="1:65" s="2" customFormat="1" ht="11.25">
      <c r="A135" s="36"/>
      <c r="B135" s="37"/>
      <c r="C135" s="38"/>
      <c r="D135" s="193" t="s">
        <v>197</v>
      </c>
      <c r="E135" s="38"/>
      <c r="F135" s="194" t="s">
        <v>1606</v>
      </c>
      <c r="G135" s="38"/>
      <c r="H135" s="38"/>
      <c r="I135" s="195"/>
      <c r="J135" s="38"/>
      <c r="K135" s="38"/>
      <c r="L135" s="41"/>
      <c r="M135" s="196"/>
      <c r="N135" s="197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197</v>
      </c>
      <c r="AU135" s="19" t="s">
        <v>78</v>
      </c>
    </row>
    <row r="136" spans="1:65" s="13" customFormat="1" ht="11.25">
      <c r="B136" s="208"/>
      <c r="C136" s="209"/>
      <c r="D136" s="210" t="s">
        <v>249</v>
      </c>
      <c r="E136" s="209"/>
      <c r="F136" s="212" t="s">
        <v>1632</v>
      </c>
      <c r="G136" s="209"/>
      <c r="H136" s="213">
        <v>16.335000000000001</v>
      </c>
      <c r="I136" s="214"/>
      <c r="J136" s="209"/>
      <c r="K136" s="209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249</v>
      </c>
      <c r="AU136" s="219" t="s">
        <v>78</v>
      </c>
      <c r="AV136" s="13" t="s">
        <v>78</v>
      </c>
      <c r="AW136" s="13" t="s">
        <v>4</v>
      </c>
      <c r="AX136" s="13" t="s">
        <v>76</v>
      </c>
      <c r="AY136" s="219" t="s">
        <v>187</v>
      </c>
    </row>
    <row r="137" spans="1:65" s="2" customFormat="1" ht="44.25" customHeight="1">
      <c r="A137" s="36"/>
      <c r="B137" s="37"/>
      <c r="C137" s="180" t="s">
        <v>262</v>
      </c>
      <c r="D137" s="180" t="s">
        <v>190</v>
      </c>
      <c r="E137" s="181" t="s">
        <v>1560</v>
      </c>
      <c r="F137" s="182" t="s">
        <v>1561</v>
      </c>
      <c r="G137" s="183" t="s">
        <v>542</v>
      </c>
      <c r="H137" s="184">
        <v>4.8000000000000001E-2</v>
      </c>
      <c r="I137" s="185"/>
      <c r="J137" s="186">
        <f>ROUND(I137*H137,2)</f>
        <v>0</v>
      </c>
      <c r="K137" s="182" t="s">
        <v>194</v>
      </c>
      <c r="L137" s="41"/>
      <c r="M137" s="187" t="s">
        <v>19</v>
      </c>
      <c r="N137" s="188" t="s">
        <v>39</v>
      </c>
      <c r="O137" s="6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215</v>
      </c>
      <c r="AT137" s="191" t="s">
        <v>190</v>
      </c>
      <c r="AU137" s="191" t="s">
        <v>78</v>
      </c>
      <c r="AY137" s="19" t="s">
        <v>187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76</v>
      </c>
      <c r="BK137" s="192">
        <f>ROUND(I137*H137,2)</f>
        <v>0</v>
      </c>
      <c r="BL137" s="19" t="s">
        <v>215</v>
      </c>
      <c r="BM137" s="191" t="s">
        <v>1633</v>
      </c>
    </row>
    <row r="138" spans="1:65" s="2" customFormat="1" ht="11.25">
      <c r="A138" s="36"/>
      <c r="B138" s="37"/>
      <c r="C138" s="38"/>
      <c r="D138" s="193" t="s">
        <v>197</v>
      </c>
      <c r="E138" s="38"/>
      <c r="F138" s="194" t="s">
        <v>1563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197</v>
      </c>
      <c r="AU138" s="19" t="s">
        <v>78</v>
      </c>
    </row>
    <row r="139" spans="1:65" s="12" customFormat="1" ht="22.9" customHeight="1">
      <c r="B139" s="164"/>
      <c r="C139" s="165"/>
      <c r="D139" s="166" t="s">
        <v>67</v>
      </c>
      <c r="E139" s="178" t="s">
        <v>1247</v>
      </c>
      <c r="F139" s="178" t="s">
        <v>1248</v>
      </c>
      <c r="G139" s="165"/>
      <c r="H139" s="165"/>
      <c r="I139" s="168"/>
      <c r="J139" s="179">
        <f>BK139</f>
        <v>0</v>
      </c>
      <c r="K139" s="165"/>
      <c r="L139" s="170"/>
      <c r="M139" s="171"/>
      <c r="N139" s="172"/>
      <c r="O139" s="172"/>
      <c r="P139" s="173">
        <f>SUM(P140:P145)</f>
        <v>0</v>
      </c>
      <c r="Q139" s="172"/>
      <c r="R139" s="173">
        <f>SUM(R140:R145)</f>
        <v>6.7489279999999999E-2</v>
      </c>
      <c r="S139" s="172"/>
      <c r="T139" s="174">
        <f>SUM(T140:T145)</f>
        <v>1.62688E-2</v>
      </c>
      <c r="AR139" s="175" t="s">
        <v>78</v>
      </c>
      <c r="AT139" s="176" t="s">
        <v>67</v>
      </c>
      <c r="AU139" s="176" t="s">
        <v>76</v>
      </c>
      <c r="AY139" s="175" t="s">
        <v>187</v>
      </c>
      <c r="BK139" s="177">
        <f>SUM(BK140:BK145)</f>
        <v>0</v>
      </c>
    </row>
    <row r="140" spans="1:65" s="2" customFormat="1" ht="16.5" customHeight="1">
      <c r="A140" s="36"/>
      <c r="B140" s="37"/>
      <c r="C140" s="180" t="s">
        <v>267</v>
      </c>
      <c r="D140" s="180" t="s">
        <v>190</v>
      </c>
      <c r="E140" s="181" t="s">
        <v>1250</v>
      </c>
      <c r="F140" s="182" t="s">
        <v>1251</v>
      </c>
      <c r="G140" s="183" t="s">
        <v>193</v>
      </c>
      <c r="H140" s="184">
        <v>52.48</v>
      </c>
      <c r="I140" s="185"/>
      <c r="J140" s="186">
        <f>ROUND(I140*H140,2)</f>
        <v>0</v>
      </c>
      <c r="K140" s="182" t="s">
        <v>194</v>
      </c>
      <c r="L140" s="41"/>
      <c r="M140" s="187" t="s">
        <v>19</v>
      </c>
      <c r="N140" s="188" t="s">
        <v>39</v>
      </c>
      <c r="O140" s="66"/>
      <c r="P140" s="189">
        <f>O140*H140</f>
        <v>0</v>
      </c>
      <c r="Q140" s="189">
        <v>1E-3</v>
      </c>
      <c r="R140" s="189">
        <f>Q140*H140</f>
        <v>5.2479999999999999E-2</v>
      </c>
      <c r="S140" s="189">
        <v>3.1E-4</v>
      </c>
      <c r="T140" s="190">
        <f>S140*H140</f>
        <v>1.62688E-2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215</v>
      </c>
      <c r="AT140" s="191" t="s">
        <v>190</v>
      </c>
      <c r="AU140" s="191" t="s">
        <v>78</v>
      </c>
      <c r="AY140" s="19" t="s">
        <v>187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76</v>
      </c>
      <c r="BK140" s="192">
        <f>ROUND(I140*H140,2)</f>
        <v>0</v>
      </c>
      <c r="BL140" s="19" t="s">
        <v>215</v>
      </c>
      <c r="BM140" s="191" t="s">
        <v>1634</v>
      </c>
    </row>
    <row r="141" spans="1:65" s="2" customFormat="1" ht="11.25">
      <c r="A141" s="36"/>
      <c r="B141" s="37"/>
      <c r="C141" s="38"/>
      <c r="D141" s="193" t="s">
        <v>197</v>
      </c>
      <c r="E141" s="38"/>
      <c r="F141" s="194" t="s">
        <v>1253</v>
      </c>
      <c r="G141" s="38"/>
      <c r="H141" s="38"/>
      <c r="I141" s="195"/>
      <c r="J141" s="38"/>
      <c r="K141" s="38"/>
      <c r="L141" s="41"/>
      <c r="M141" s="196"/>
      <c r="N141" s="197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197</v>
      </c>
      <c r="AU141" s="19" t="s">
        <v>78</v>
      </c>
    </row>
    <row r="142" spans="1:65" s="13" customFormat="1" ht="11.25">
      <c r="B142" s="208"/>
      <c r="C142" s="209"/>
      <c r="D142" s="210" t="s">
        <v>249</v>
      </c>
      <c r="E142" s="211" t="s">
        <v>19</v>
      </c>
      <c r="F142" s="212" t="s">
        <v>1635</v>
      </c>
      <c r="G142" s="209"/>
      <c r="H142" s="213">
        <v>52.48</v>
      </c>
      <c r="I142" s="214"/>
      <c r="J142" s="209"/>
      <c r="K142" s="209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249</v>
      </c>
      <c r="AU142" s="219" t="s">
        <v>78</v>
      </c>
      <c r="AV142" s="13" t="s">
        <v>78</v>
      </c>
      <c r="AW142" s="13" t="s">
        <v>30</v>
      </c>
      <c r="AX142" s="13" t="s">
        <v>76</v>
      </c>
      <c r="AY142" s="219" t="s">
        <v>187</v>
      </c>
    </row>
    <row r="143" spans="1:65" s="2" customFormat="1" ht="37.9" customHeight="1">
      <c r="A143" s="36"/>
      <c r="B143" s="37"/>
      <c r="C143" s="180" t="s">
        <v>8</v>
      </c>
      <c r="D143" s="180" t="s">
        <v>190</v>
      </c>
      <c r="E143" s="181" t="s">
        <v>1611</v>
      </c>
      <c r="F143" s="182" t="s">
        <v>1612</v>
      </c>
      <c r="G143" s="183" t="s">
        <v>193</v>
      </c>
      <c r="H143" s="184">
        <v>52.48</v>
      </c>
      <c r="I143" s="185"/>
      <c r="J143" s="186">
        <f>ROUND(I143*H143,2)</f>
        <v>0</v>
      </c>
      <c r="K143" s="182" t="s">
        <v>194</v>
      </c>
      <c r="L143" s="41"/>
      <c r="M143" s="187" t="s">
        <v>19</v>
      </c>
      <c r="N143" s="188" t="s">
        <v>39</v>
      </c>
      <c r="O143" s="66"/>
      <c r="P143" s="189">
        <f>O143*H143</f>
        <v>0</v>
      </c>
      <c r="Q143" s="189">
        <v>2.8600000000000001E-4</v>
      </c>
      <c r="R143" s="189">
        <f>Q143*H143</f>
        <v>1.500928E-2</v>
      </c>
      <c r="S143" s="189">
        <v>0</v>
      </c>
      <c r="T143" s="19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215</v>
      </c>
      <c r="AT143" s="191" t="s">
        <v>190</v>
      </c>
      <c r="AU143" s="191" t="s">
        <v>78</v>
      </c>
      <c r="AY143" s="19" t="s">
        <v>187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76</v>
      </c>
      <c r="BK143" s="192">
        <f>ROUND(I143*H143,2)</f>
        <v>0</v>
      </c>
      <c r="BL143" s="19" t="s">
        <v>215</v>
      </c>
      <c r="BM143" s="191" t="s">
        <v>1636</v>
      </c>
    </row>
    <row r="144" spans="1:65" s="2" customFormat="1" ht="11.25">
      <c r="A144" s="36"/>
      <c r="B144" s="37"/>
      <c r="C144" s="38"/>
      <c r="D144" s="193" t="s">
        <v>197</v>
      </c>
      <c r="E144" s="38"/>
      <c r="F144" s="194" t="s">
        <v>1614</v>
      </c>
      <c r="G144" s="38"/>
      <c r="H144" s="38"/>
      <c r="I144" s="195"/>
      <c r="J144" s="38"/>
      <c r="K144" s="38"/>
      <c r="L144" s="41"/>
      <c r="M144" s="196"/>
      <c r="N144" s="197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197</v>
      </c>
      <c r="AU144" s="19" t="s">
        <v>78</v>
      </c>
    </row>
    <row r="145" spans="1:51" s="13" customFormat="1" ht="11.25">
      <c r="B145" s="208"/>
      <c r="C145" s="209"/>
      <c r="D145" s="210" t="s">
        <v>249</v>
      </c>
      <c r="E145" s="211" t="s">
        <v>19</v>
      </c>
      <c r="F145" s="212" t="s">
        <v>1635</v>
      </c>
      <c r="G145" s="209"/>
      <c r="H145" s="213">
        <v>52.48</v>
      </c>
      <c r="I145" s="214"/>
      <c r="J145" s="209"/>
      <c r="K145" s="209"/>
      <c r="L145" s="215"/>
      <c r="M145" s="249"/>
      <c r="N145" s="250"/>
      <c r="O145" s="250"/>
      <c r="P145" s="250"/>
      <c r="Q145" s="250"/>
      <c r="R145" s="250"/>
      <c r="S145" s="250"/>
      <c r="T145" s="251"/>
      <c r="AT145" s="219" t="s">
        <v>249</v>
      </c>
      <c r="AU145" s="219" t="s">
        <v>78</v>
      </c>
      <c r="AV145" s="13" t="s">
        <v>78</v>
      </c>
      <c r="AW145" s="13" t="s">
        <v>30</v>
      </c>
      <c r="AX145" s="13" t="s">
        <v>76</v>
      </c>
      <c r="AY145" s="219" t="s">
        <v>187</v>
      </c>
    </row>
    <row r="146" spans="1:51" s="2" customFormat="1" ht="6.95" customHeight="1">
      <c r="A146" s="36"/>
      <c r="B146" s="49"/>
      <c r="C146" s="50"/>
      <c r="D146" s="50"/>
      <c r="E146" s="50"/>
      <c r="F146" s="50"/>
      <c r="G146" s="50"/>
      <c r="H146" s="50"/>
      <c r="I146" s="50"/>
      <c r="J146" s="50"/>
      <c r="K146" s="50"/>
      <c r="L146" s="41"/>
      <c r="M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</row>
  </sheetData>
  <sheetProtection algorithmName="SHA-512" hashValue="rrRiMgGeRLOX1+EqcteB0Z1rDX+BCJmWW0yeMYISh3EXeRGdVCrsTbKxf3FP0fzV6t3h3zMPt7PdAbNfO0V8bA==" saltValue="3iCxdkkoMEBmBwm0Kt9Kz7tjEhH5oEL3WIpPeWkJumDJNUA+K38DkDW3VwdKeswkfcYOk4SQoKvKjmHT4nED3g==" spinCount="100000" sheet="1" objects="1" scenarios="1" formatColumns="0" formatRows="0" autoFilter="0"/>
  <autoFilter ref="C94:K145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hyperlinks>
    <hyperlink ref="F99" r:id="rId1"/>
    <hyperlink ref="F103" r:id="rId2"/>
    <hyperlink ref="F107" r:id="rId3"/>
    <hyperlink ref="F109" r:id="rId4"/>
    <hyperlink ref="F112" r:id="rId5"/>
    <hyperlink ref="F115" r:id="rId6"/>
    <hyperlink ref="F119" r:id="rId7"/>
    <hyperlink ref="F122" r:id="rId8"/>
    <hyperlink ref="F125" r:id="rId9"/>
    <hyperlink ref="F128" r:id="rId10"/>
    <hyperlink ref="F132" r:id="rId11"/>
    <hyperlink ref="F135" r:id="rId12"/>
    <hyperlink ref="F138" r:id="rId13"/>
    <hyperlink ref="F141" r:id="rId14"/>
    <hyperlink ref="F144" r:id="rId1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6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19" t="s">
        <v>115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78</v>
      </c>
    </row>
    <row r="4" spans="1:46" s="1" customFormat="1" ht="24.95" customHeight="1">
      <c r="B4" s="22"/>
      <c r="D4" s="112" t="s">
        <v>158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4" t="str">
        <f>'Rekapitulace zakázky'!K6</f>
        <v>Olomouc ADM Nerudova</v>
      </c>
      <c r="F7" s="395"/>
      <c r="G7" s="395"/>
      <c r="H7" s="395"/>
      <c r="L7" s="22"/>
    </row>
    <row r="8" spans="1:46" s="1" customFormat="1" ht="12" customHeight="1">
      <c r="B8" s="22"/>
      <c r="D8" s="114" t="s">
        <v>159</v>
      </c>
      <c r="L8" s="22"/>
    </row>
    <row r="9" spans="1:46" s="2" customFormat="1" ht="16.5" customHeight="1">
      <c r="A9" s="36"/>
      <c r="B9" s="41"/>
      <c r="C9" s="36"/>
      <c r="D9" s="36"/>
      <c r="E9" s="394" t="s">
        <v>1468</v>
      </c>
      <c r="F9" s="397"/>
      <c r="G9" s="397"/>
      <c r="H9" s="39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451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6" t="s">
        <v>1637</v>
      </c>
      <c r="F11" s="397"/>
      <c r="G11" s="397"/>
      <c r="H11" s="39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zakázky'!AN8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tr">
        <f>IF('Rekapitulace zakázky'!AN10="","",'Rekapitulace zakázky'!AN10)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zakázky'!E11="","",'Rekapitulace zakázky'!E11)</f>
        <v xml:space="preserve"> </v>
      </c>
      <c r="F17" s="36"/>
      <c r="G17" s="36"/>
      <c r="H17" s="36"/>
      <c r="I17" s="114" t="s">
        <v>26</v>
      </c>
      <c r="J17" s="105" t="str">
        <f>IF('Rekapitulace zakázky'!AN11="","",'Rekapitulace zakázky'!AN11)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27</v>
      </c>
      <c r="E19" s="36"/>
      <c r="F19" s="36"/>
      <c r="G19" s="36"/>
      <c r="H19" s="36"/>
      <c r="I19" s="114" t="s">
        <v>25</v>
      </c>
      <c r="J19" s="32" t="str">
        <f>'Rekapitulace zakázky'!AN13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8" t="str">
        <f>'Rekapitulace zakázky'!E14</f>
        <v>Vyplň údaj</v>
      </c>
      <c r="F20" s="399"/>
      <c r="G20" s="399"/>
      <c r="H20" s="399"/>
      <c r="I20" s="114" t="s">
        <v>26</v>
      </c>
      <c r="J20" s="32" t="str">
        <f>'Rekapitulace zakázky'!AN14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29</v>
      </c>
      <c r="E22" s="36"/>
      <c r="F22" s="36"/>
      <c r="G22" s="36"/>
      <c r="H22" s="36"/>
      <c r="I22" s="114" t="s">
        <v>25</v>
      </c>
      <c r="J22" s="105" t="str">
        <f>IF('Rekapitulace zakázky'!AN16="","",'Rekapitulace zakázky'!AN16)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zakázky'!E17="","",'Rekapitulace zakázky'!E17)</f>
        <v xml:space="preserve"> </v>
      </c>
      <c r="F23" s="36"/>
      <c r="G23" s="36"/>
      <c r="H23" s="36"/>
      <c r="I23" s="114" t="s">
        <v>26</v>
      </c>
      <c r="J23" s="105" t="str">
        <f>IF('Rekapitulace zakázky'!AN17="","",'Rekapitulace zakázky'!AN17)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31</v>
      </c>
      <c r="E25" s="36"/>
      <c r="F25" s="36"/>
      <c r="G25" s="36"/>
      <c r="H25" s="36"/>
      <c r="I25" s="114" t="s">
        <v>25</v>
      </c>
      <c r="J25" s="105" t="str">
        <f>IF('Rekapitulace zakázky'!AN19="","",'Rekapitulace zakázky'!AN19)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zakázky'!E20="","",'Rekapitulace zakázky'!E20)</f>
        <v xml:space="preserve"> </v>
      </c>
      <c r="F26" s="36"/>
      <c r="G26" s="36"/>
      <c r="H26" s="36"/>
      <c r="I26" s="114" t="s">
        <v>26</v>
      </c>
      <c r="J26" s="105" t="str">
        <f>IF('Rekapitulace zakázky'!AN20="","",'Rekapitulace zakázky'!AN20)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32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00" t="s">
        <v>19</v>
      </c>
      <c r="F29" s="400"/>
      <c r="G29" s="400"/>
      <c r="H29" s="400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34</v>
      </c>
      <c r="E32" s="36"/>
      <c r="F32" s="36"/>
      <c r="G32" s="36"/>
      <c r="H32" s="36"/>
      <c r="I32" s="36"/>
      <c r="J32" s="122">
        <f>ROUND(J95,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36</v>
      </c>
      <c r="G34" s="36"/>
      <c r="H34" s="36"/>
      <c r="I34" s="123" t="s">
        <v>35</v>
      </c>
      <c r="J34" s="123" t="s">
        <v>37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38</v>
      </c>
      <c r="E35" s="114" t="s">
        <v>39</v>
      </c>
      <c r="F35" s="125">
        <f>ROUND((SUM(BE95:BE146)),  2)</f>
        <v>0</v>
      </c>
      <c r="G35" s="36"/>
      <c r="H35" s="36"/>
      <c r="I35" s="126">
        <v>0.21</v>
      </c>
      <c r="J35" s="125">
        <f>ROUND(((SUM(BE95:BE146))*I35),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40</v>
      </c>
      <c r="F36" s="125">
        <f>ROUND((SUM(BF95:BF146)),  2)</f>
        <v>0</v>
      </c>
      <c r="G36" s="36"/>
      <c r="H36" s="36"/>
      <c r="I36" s="126">
        <v>0.15</v>
      </c>
      <c r="J36" s="125">
        <f>ROUND(((SUM(BF95:BF146))*I36),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41</v>
      </c>
      <c r="F37" s="125">
        <f>ROUND((SUM(BG95:BG146)),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42</v>
      </c>
      <c r="F38" s="125">
        <f>ROUND((SUM(BH95:BH146)),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43</v>
      </c>
      <c r="F39" s="125">
        <f>ROUND((SUM(BI95:BI146)),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44</v>
      </c>
      <c r="E41" s="129"/>
      <c r="F41" s="129"/>
      <c r="G41" s="130" t="s">
        <v>45</v>
      </c>
      <c r="H41" s="131" t="s">
        <v>46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161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1" t="str">
        <f>E7</f>
        <v>Olomouc ADM Nerudova</v>
      </c>
      <c r="F50" s="402"/>
      <c r="G50" s="402"/>
      <c r="H50" s="402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1" t="s">
        <v>1468</v>
      </c>
      <c r="F52" s="403"/>
      <c r="G52" s="403"/>
      <c r="H52" s="403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451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7" t="str">
        <f>E11</f>
        <v>0P29 - Kancelář m. č. 0P29</v>
      </c>
      <c r="F54" s="403"/>
      <c r="G54" s="403"/>
      <c r="H54" s="403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162</v>
      </c>
      <c r="D61" s="139"/>
      <c r="E61" s="139"/>
      <c r="F61" s="139"/>
      <c r="G61" s="139"/>
      <c r="H61" s="139"/>
      <c r="I61" s="139"/>
      <c r="J61" s="140" t="s">
        <v>163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66</v>
      </c>
      <c r="D63" s="38"/>
      <c r="E63" s="38"/>
      <c r="F63" s="38"/>
      <c r="G63" s="38"/>
      <c r="H63" s="38"/>
      <c r="I63" s="38"/>
      <c r="J63" s="79">
        <f>J95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164</v>
      </c>
    </row>
    <row r="64" spans="1:47" s="9" customFormat="1" ht="24.95" customHeight="1">
      <c r="B64" s="142"/>
      <c r="C64" s="143"/>
      <c r="D64" s="144" t="s">
        <v>165</v>
      </c>
      <c r="E64" s="145"/>
      <c r="F64" s="145"/>
      <c r="G64" s="145"/>
      <c r="H64" s="145"/>
      <c r="I64" s="145"/>
      <c r="J64" s="146">
        <f>J96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807</v>
      </c>
      <c r="E65" s="150"/>
      <c r="F65" s="150"/>
      <c r="G65" s="150"/>
      <c r="H65" s="150"/>
      <c r="I65" s="150"/>
      <c r="J65" s="151">
        <f>J97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166</v>
      </c>
      <c r="E66" s="150"/>
      <c r="F66" s="150"/>
      <c r="G66" s="150"/>
      <c r="H66" s="150"/>
      <c r="I66" s="150"/>
      <c r="J66" s="151">
        <f>J102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808</v>
      </c>
      <c r="E67" s="150"/>
      <c r="F67" s="150"/>
      <c r="G67" s="150"/>
      <c r="H67" s="150"/>
      <c r="I67" s="150"/>
      <c r="J67" s="151">
        <f>J106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809</v>
      </c>
      <c r="E68" s="150"/>
      <c r="F68" s="150"/>
      <c r="G68" s="150"/>
      <c r="H68" s="150"/>
      <c r="I68" s="150"/>
      <c r="J68" s="151">
        <f>J114</f>
        <v>0</v>
      </c>
      <c r="K68" s="99"/>
      <c r="L68" s="152"/>
    </row>
    <row r="69" spans="1:31" s="9" customFormat="1" ht="24.95" customHeight="1">
      <c r="B69" s="142"/>
      <c r="C69" s="143"/>
      <c r="D69" s="144" t="s">
        <v>167</v>
      </c>
      <c r="E69" s="145"/>
      <c r="F69" s="145"/>
      <c r="G69" s="145"/>
      <c r="H69" s="145"/>
      <c r="I69" s="145"/>
      <c r="J69" s="146">
        <f>J117</f>
        <v>0</v>
      </c>
      <c r="K69" s="143"/>
      <c r="L69" s="147"/>
    </row>
    <row r="70" spans="1:31" s="10" customFormat="1" ht="19.899999999999999" customHeight="1">
      <c r="B70" s="148"/>
      <c r="C70" s="99"/>
      <c r="D70" s="149" t="s">
        <v>685</v>
      </c>
      <c r="E70" s="150"/>
      <c r="F70" s="150"/>
      <c r="G70" s="150"/>
      <c r="H70" s="150"/>
      <c r="I70" s="150"/>
      <c r="J70" s="151">
        <f>J118</f>
        <v>0</v>
      </c>
      <c r="K70" s="99"/>
      <c r="L70" s="152"/>
    </row>
    <row r="71" spans="1:31" s="10" customFormat="1" ht="19.899999999999999" customHeight="1">
      <c r="B71" s="148"/>
      <c r="C71" s="99"/>
      <c r="D71" s="149" t="s">
        <v>1567</v>
      </c>
      <c r="E71" s="150"/>
      <c r="F71" s="150"/>
      <c r="G71" s="150"/>
      <c r="H71" s="150"/>
      <c r="I71" s="150"/>
      <c r="J71" s="151">
        <f>J127</f>
        <v>0</v>
      </c>
      <c r="K71" s="99"/>
      <c r="L71" s="152"/>
    </row>
    <row r="72" spans="1:31" s="10" customFormat="1" ht="19.899999999999999" customHeight="1">
      <c r="B72" s="148"/>
      <c r="C72" s="99"/>
      <c r="D72" s="149" t="s">
        <v>1470</v>
      </c>
      <c r="E72" s="150"/>
      <c r="F72" s="150"/>
      <c r="G72" s="150"/>
      <c r="H72" s="150"/>
      <c r="I72" s="150"/>
      <c r="J72" s="151">
        <f>J131</f>
        <v>0</v>
      </c>
      <c r="K72" s="99"/>
      <c r="L72" s="152"/>
    </row>
    <row r="73" spans="1:31" s="10" customFormat="1" ht="19.899999999999999" customHeight="1">
      <c r="B73" s="148"/>
      <c r="C73" s="99"/>
      <c r="D73" s="149" t="s">
        <v>819</v>
      </c>
      <c r="E73" s="150"/>
      <c r="F73" s="150"/>
      <c r="G73" s="150"/>
      <c r="H73" s="150"/>
      <c r="I73" s="150"/>
      <c r="J73" s="151">
        <f>J140</f>
        <v>0</v>
      </c>
      <c r="K73" s="99"/>
      <c r="L73" s="152"/>
    </row>
    <row r="74" spans="1:31" s="2" customFormat="1" ht="21.7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9" spans="1:31" s="2" customFormat="1" ht="6.95" customHeight="1">
      <c r="A79" s="36"/>
      <c r="B79" s="51"/>
      <c r="C79" s="52"/>
      <c r="D79" s="52"/>
      <c r="E79" s="52"/>
      <c r="F79" s="52"/>
      <c r="G79" s="52"/>
      <c r="H79" s="52"/>
      <c r="I79" s="52"/>
      <c r="J79" s="52"/>
      <c r="K79" s="52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24.95" customHeight="1">
      <c r="A80" s="36"/>
      <c r="B80" s="37"/>
      <c r="C80" s="25" t="s">
        <v>172</v>
      </c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12" customHeight="1">
      <c r="A82" s="36"/>
      <c r="B82" s="37"/>
      <c r="C82" s="31" t="s">
        <v>16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2" customFormat="1" ht="16.5" customHeight="1">
      <c r="A83" s="36"/>
      <c r="B83" s="37"/>
      <c r="C83" s="38"/>
      <c r="D83" s="38"/>
      <c r="E83" s="401" t="str">
        <f>E7</f>
        <v>Olomouc ADM Nerudova</v>
      </c>
      <c r="F83" s="402"/>
      <c r="G83" s="402"/>
      <c r="H83" s="402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3" s="1" customFormat="1" ht="12" customHeight="1">
      <c r="B84" s="23"/>
      <c r="C84" s="31" t="s">
        <v>159</v>
      </c>
      <c r="D84" s="24"/>
      <c r="E84" s="24"/>
      <c r="F84" s="24"/>
      <c r="G84" s="24"/>
      <c r="H84" s="24"/>
      <c r="I84" s="24"/>
      <c r="J84" s="24"/>
      <c r="K84" s="24"/>
      <c r="L84" s="22"/>
    </row>
    <row r="85" spans="1:63" s="2" customFormat="1" ht="16.5" customHeight="1">
      <c r="A85" s="36"/>
      <c r="B85" s="37"/>
      <c r="C85" s="38"/>
      <c r="D85" s="38"/>
      <c r="E85" s="401" t="s">
        <v>1468</v>
      </c>
      <c r="F85" s="403"/>
      <c r="G85" s="403"/>
      <c r="H85" s="403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2" customHeight="1">
      <c r="A86" s="36"/>
      <c r="B86" s="37"/>
      <c r="C86" s="31" t="s">
        <v>451</v>
      </c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16.5" customHeight="1">
      <c r="A87" s="36"/>
      <c r="B87" s="37"/>
      <c r="C87" s="38"/>
      <c r="D87" s="38"/>
      <c r="E87" s="357" t="str">
        <f>E11</f>
        <v>0P29 - Kancelář m. č. 0P29</v>
      </c>
      <c r="F87" s="403"/>
      <c r="G87" s="403"/>
      <c r="H87" s="403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12" customHeight="1">
      <c r="A89" s="36"/>
      <c r="B89" s="37"/>
      <c r="C89" s="31" t="s">
        <v>21</v>
      </c>
      <c r="D89" s="38"/>
      <c r="E89" s="38"/>
      <c r="F89" s="29" t="str">
        <f>F14</f>
        <v xml:space="preserve"> </v>
      </c>
      <c r="G89" s="38"/>
      <c r="H89" s="38"/>
      <c r="I89" s="31" t="s">
        <v>23</v>
      </c>
      <c r="J89" s="61">
        <f>IF(J14="","",J14)</f>
        <v>0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15.2" customHeight="1">
      <c r="A91" s="36"/>
      <c r="B91" s="37"/>
      <c r="C91" s="31" t="s">
        <v>24</v>
      </c>
      <c r="D91" s="38"/>
      <c r="E91" s="38"/>
      <c r="F91" s="29" t="str">
        <f>E17</f>
        <v xml:space="preserve"> </v>
      </c>
      <c r="G91" s="38"/>
      <c r="H91" s="38"/>
      <c r="I91" s="31" t="s">
        <v>29</v>
      </c>
      <c r="J91" s="34" t="str">
        <f>E23</f>
        <v xml:space="preserve"> </v>
      </c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5.2" customHeight="1">
      <c r="A92" s="36"/>
      <c r="B92" s="37"/>
      <c r="C92" s="31" t="s">
        <v>27</v>
      </c>
      <c r="D92" s="38"/>
      <c r="E92" s="38"/>
      <c r="F92" s="29" t="str">
        <f>IF(E20="","",E20)</f>
        <v>Vyplň údaj</v>
      </c>
      <c r="G92" s="38"/>
      <c r="H92" s="38"/>
      <c r="I92" s="31" t="s">
        <v>31</v>
      </c>
      <c r="J92" s="34" t="str">
        <f>E26</f>
        <v xml:space="preserve"> </v>
      </c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2" customFormat="1" ht="10.3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63" s="11" customFormat="1" ht="29.25" customHeight="1">
      <c r="A94" s="153"/>
      <c r="B94" s="154"/>
      <c r="C94" s="155" t="s">
        <v>173</v>
      </c>
      <c r="D94" s="156" t="s">
        <v>53</v>
      </c>
      <c r="E94" s="156" t="s">
        <v>49</v>
      </c>
      <c r="F94" s="156" t="s">
        <v>50</v>
      </c>
      <c r="G94" s="156" t="s">
        <v>174</v>
      </c>
      <c r="H94" s="156" t="s">
        <v>175</v>
      </c>
      <c r="I94" s="156" t="s">
        <v>176</v>
      </c>
      <c r="J94" s="156" t="s">
        <v>163</v>
      </c>
      <c r="K94" s="157" t="s">
        <v>177</v>
      </c>
      <c r="L94" s="158"/>
      <c r="M94" s="70" t="s">
        <v>19</v>
      </c>
      <c r="N94" s="71" t="s">
        <v>38</v>
      </c>
      <c r="O94" s="71" t="s">
        <v>178</v>
      </c>
      <c r="P94" s="71" t="s">
        <v>179</v>
      </c>
      <c r="Q94" s="71" t="s">
        <v>180</v>
      </c>
      <c r="R94" s="71" t="s">
        <v>181</v>
      </c>
      <c r="S94" s="71" t="s">
        <v>182</v>
      </c>
      <c r="T94" s="72" t="s">
        <v>183</v>
      </c>
      <c r="U94" s="153"/>
      <c r="V94" s="153"/>
      <c r="W94" s="153"/>
      <c r="X94" s="153"/>
      <c r="Y94" s="153"/>
      <c r="Z94" s="153"/>
      <c r="AA94" s="153"/>
      <c r="AB94" s="153"/>
      <c r="AC94" s="153"/>
      <c r="AD94" s="153"/>
      <c r="AE94" s="153"/>
    </row>
    <row r="95" spans="1:63" s="2" customFormat="1" ht="22.9" customHeight="1">
      <c r="A95" s="36"/>
      <c r="B95" s="37"/>
      <c r="C95" s="77" t="s">
        <v>184</v>
      </c>
      <c r="D95" s="38"/>
      <c r="E95" s="38"/>
      <c r="F95" s="38"/>
      <c r="G95" s="38"/>
      <c r="H95" s="38"/>
      <c r="I95" s="38"/>
      <c r="J95" s="159">
        <f>BK95</f>
        <v>0</v>
      </c>
      <c r="K95" s="38"/>
      <c r="L95" s="41"/>
      <c r="M95" s="73"/>
      <c r="N95" s="160"/>
      <c r="O95" s="74"/>
      <c r="P95" s="161">
        <f>P96+P117</f>
        <v>0</v>
      </c>
      <c r="Q95" s="74"/>
      <c r="R95" s="161">
        <f>R96+R117</f>
        <v>1.4505239200000002</v>
      </c>
      <c r="S95" s="74"/>
      <c r="T95" s="162">
        <f>T96+T117</f>
        <v>3.6354671999999999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67</v>
      </c>
      <c r="AU95" s="19" t="s">
        <v>164</v>
      </c>
      <c r="BK95" s="163">
        <f>BK96+BK117</f>
        <v>0</v>
      </c>
    </row>
    <row r="96" spans="1:63" s="12" customFormat="1" ht="25.9" customHeight="1">
      <c r="B96" s="164"/>
      <c r="C96" s="165"/>
      <c r="D96" s="166" t="s">
        <v>67</v>
      </c>
      <c r="E96" s="167" t="s">
        <v>185</v>
      </c>
      <c r="F96" s="167" t="s">
        <v>186</v>
      </c>
      <c r="G96" s="165"/>
      <c r="H96" s="165"/>
      <c r="I96" s="168"/>
      <c r="J96" s="169">
        <f>BK96</f>
        <v>0</v>
      </c>
      <c r="K96" s="165"/>
      <c r="L96" s="170"/>
      <c r="M96" s="171"/>
      <c r="N96" s="172"/>
      <c r="O96" s="172"/>
      <c r="P96" s="173">
        <f>P97+P102+P106+P114</f>
        <v>0</v>
      </c>
      <c r="Q96" s="172"/>
      <c r="R96" s="173">
        <f>R97+R102+R106+R114</f>
        <v>1.2936000000000001</v>
      </c>
      <c r="S96" s="172"/>
      <c r="T96" s="174">
        <f>T97+T102+T106+T114</f>
        <v>3.234</v>
      </c>
      <c r="AR96" s="175" t="s">
        <v>76</v>
      </c>
      <c r="AT96" s="176" t="s">
        <v>67</v>
      </c>
      <c r="AU96" s="176" t="s">
        <v>68</v>
      </c>
      <c r="AY96" s="175" t="s">
        <v>187</v>
      </c>
      <c r="BK96" s="177">
        <f>BK97+BK102+BK106+BK114</f>
        <v>0</v>
      </c>
    </row>
    <row r="97" spans="1:65" s="12" customFormat="1" ht="22.9" customHeight="1">
      <c r="B97" s="164"/>
      <c r="C97" s="165"/>
      <c r="D97" s="166" t="s">
        <v>67</v>
      </c>
      <c r="E97" s="178" t="s">
        <v>221</v>
      </c>
      <c r="F97" s="178" t="s">
        <v>827</v>
      </c>
      <c r="G97" s="165"/>
      <c r="H97" s="165"/>
      <c r="I97" s="168"/>
      <c r="J97" s="179">
        <f>BK97</f>
        <v>0</v>
      </c>
      <c r="K97" s="165"/>
      <c r="L97" s="170"/>
      <c r="M97" s="171"/>
      <c r="N97" s="172"/>
      <c r="O97" s="172"/>
      <c r="P97" s="173">
        <f>SUM(P98:P101)</f>
        <v>0</v>
      </c>
      <c r="Q97" s="172"/>
      <c r="R97" s="173">
        <f>SUM(R98:R101)</f>
        <v>1.2936000000000001</v>
      </c>
      <c r="S97" s="172"/>
      <c r="T97" s="174">
        <f>SUM(T98:T101)</f>
        <v>0</v>
      </c>
      <c r="AR97" s="175" t="s">
        <v>76</v>
      </c>
      <c r="AT97" s="176" t="s">
        <v>67</v>
      </c>
      <c r="AU97" s="176" t="s">
        <v>76</v>
      </c>
      <c r="AY97" s="175" t="s">
        <v>187</v>
      </c>
      <c r="BK97" s="177">
        <f>SUM(BK98:BK101)</f>
        <v>0</v>
      </c>
    </row>
    <row r="98" spans="1:65" s="2" customFormat="1" ht="33" customHeight="1">
      <c r="A98" s="36"/>
      <c r="B98" s="37"/>
      <c r="C98" s="180" t="s">
        <v>76</v>
      </c>
      <c r="D98" s="180" t="s">
        <v>190</v>
      </c>
      <c r="E98" s="181" t="s">
        <v>1568</v>
      </c>
      <c r="F98" s="182" t="s">
        <v>1569</v>
      </c>
      <c r="G98" s="183" t="s">
        <v>193</v>
      </c>
      <c r="H98" s="184">
        <v>15.4</v>
      </c>
      <c r="I98" s="185"/>
      <c r="J98" s="186">
        <f>ROUND(I98*H98,2)</f>
        <v>0</v>
      </c>
      <c r="K98" s="182" t="s">
        <v>194</v>
      </c>
      <c r="L98" s="41"/>
      <c r="M98" s="187" t="s">
        <v>19</v>
      </c>
      <c r="N98" s="188" t="s">
        <v>39</v>
      </c>
      <c r="O98" s="66"/>
      <c r="P98" s="189">
        <f>O98*H98</f>
        <v>0</v>
      </c>
      <c r="Q98" s="189">
        <v>8.4000000000000005E-2</v>
      </c>
      <c r="R98" s="189">
        <f>Q98*H98</f>
        <v>1.2936000000000001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195</v>
      </c>
      <c r="AT98" s="191" t="s">
        <v>190</v>
      </c>
      <c r="AU98" s="191" t="s">
        <v>78</v>
      </c>
      <c r="AY98" s="19" t="s">
        <v>187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76</v>
      </c>
      <c r="BK98" s="192">
        <f>ROUND(I98*H98,2)</f>
        <v>0</v>
      </c>
      <c r="BL98" s="19" t="s">
        <v>195</v>
      </c>
      <c r="BM98" s="191" t="s">
        <v>1638</v>
      </c>
    </row>
    <row r="99" spans="1:65" s="2" customFormat="1" ht="11.25">
      <c r="A99" s="36"/>
      <c r="B99" s="37"/>
      <c r="C99" s="38"/>
      <c r="D99" s="193" t="s">
        <v>197</v>
      </c>
      <c r="E99" s="38"/>
      <c r="F99" s="194" t="s">
        <v>1571</v>
      </c>
      <c r="G99" s="38"/>
      <c r="H99" s="38"/>
      <c r="I99" s="195"/>
      <c r="J99" s="38"/>
      <c r="K99" s="38"/>
      <c r="L99" s="41"/>
      <c r="M99" s="196"/>
      <c r="N99" s="197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197</v>
      </c>
      <c r="AU99" s="19" t="s">
        <v>78</v>
      </c>
    </row>
    <row r="100" spans="1:65" s="13" customFormat="1" ht="11.25">
      <c r="B100" s="208"/>
      <c r="C100" s="209"/>
      <c r="D100" s="210" t="s">
        <v>249</v>
      </c>
      <c r="E100" s="211" t="s">
        <v>19</v>
      </c>
      <c r="F100" s="212" t="s">
        <v>1639</v>
      </c>
      <c r="G100" s="209"/>
      <c r="H100" s="213">
        <v>15.4</v>
      </c>
      <c r="I100" s="214"/>
      <c r="J100" s="209"/>
      <c r="K100" s="209"/>
      <c r="L100" s="215"/>
      <c r="M100" s="216"/>
      <c r="N100" s="217"/>
      <c r="O100" s="217"/>
      <c r="P100" s="217"/>
      <c r="Q100" s="217"/>
      <c r="R100" s="217"/>
      <c r="S100" s="217"/>
      <c r="T100" s="218"/>
      <c r="AT100" s="219" t="s">
        <v>249</v>
      </c>
      <c r="AU100" s="219" t="s">
        <v>78</v>
      </c>
      <c r="AV100" s="13" t="s">
        <v>78</v>
      </c>
      <c r="AW100" s="13" t="s">
        <v>30</v>
      </c>
      <c r="AX100" s="13" t="s">
        <v>68</v>
      </c>
      <c r="AY100" s="219" t="s">
        <v>187</v>
      </c>
    </row>
    <row r="101" spans="1:65" s="15" customFormat="1" ht="11.25">
      <c r="B101" s="230"/>
      <c r="C101" s="231"/>
      <c r="D101" s="210" t="s">
        <v>249</v>
      </c>
      <c r="E101" s="232" t="s">
        <v>19</v>
      </c>
      <c r="F101" s="233" t="s">
        <v>319</v>
      </c>
      <c r="G101" s="231"/>
      <c r="H101" s="234">
        <v>15.4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AT101" s="240" t="s">
        <v>249</v>
      </c>
      <c r="AU101" s="240" t="s">
        <v>78</v>
      </c>
      <c r="AV101" s="15" t="s">
        <v>195</v>
      </c>
      <c r="AW101" s="15" t="s">
        <v>30</v>
      </c>
      <c r="AX101" s="15" t="s">
        <v>76</v>
      </c>
      <c r="AY101" s="240" t="s">
        <v>187</v>
      </c>
    </row>
    <row r="102" spans="1:65" s="12" customFormat="1" ht="22.9" customHeight="1">
      <c r="B102" s="164"/>
      <c r="C102" s="165"/>
      <c r="D102" s="166" t="s">
        <v>67</v>
      </c>
      <c r="E102" s="178" t="s">
        <v>188</v>
      </c>
      <c r="F102" s="178" t="s">
        <v>189</v>
      </c>
      <c r="G102" s="165"/>
      <c r="H102" s="165"/>
      <c r="I102" s="168"/>
      <c r="J102" s="179">
        <f>BK102</f>
        <v>0</v>
      </c>
      <c r="K102" s="165"/>
      <c r="L102" s="170"/>
      <c r="M102" s="171"/>
      <c r="N102" s="172"/>
      <c r="O102" s="172"/>
      <c r="P102" s="173">
        <f>SUM(P103:P105)</f>
        <v>0</v>
      </c>
      <c r="Q102" s="172"/>
      <c r="R102" s="173">
        <f>SUM(R103:R105)</f>
        <v>0</v>
      </c>
      <c r="S102" s="172"/>
      <c r="T102" s="174">
        <f>SUM(T103:T105)</f>
        <v>3.234</v>
      </c>
      <c r="AR102" s="175" t="s">
        <v>76</v>
      </c>
      <c r="AT102" s="176" t="s">
        <v>67</v>
      </c>
      <c r="AU102" s="176" t="s">
        <v>76</v>
      </c>
      <c r="AY102" s="175" t="s">
        <v>187</v>
      </c>
      <c r="BK102" s="177">
        <f>SUM(BK103:BK105)</f>
        <v>0</v>
      </c>
    </row>
    <row r="103" spans="1:65" s="2" customFormat="1" ht="33" customHeight="1">
      <c r="A103" s="36"/>
      <c r="B103" s="37"/>
      <c r="C103" s="180" t="s">
        <v>78</v>
      </c>
      <c r="D103" s="180" t="s">
        <v>190</v>
      </c>
      <c r="E103" s="181" t="s">
        <v>1572</v>
      </c>
      <c r="F103" s="182" t="s">
        <v>1573</v>
      </c>
      <c r="G103" s="183" t="s">
        <v>337</v>
      </c>
      <c r="H103" s="184">
        <v>2.31</v>
      </c>
      <c r="I103" s="185"/>
      <c r="J103" s="186">
        <f>ROUND(I103*H103,2)</f>
        <v>0</v>
      </c>
      <c r="K103" s="182" t="s">
        <v>194</v>
      </c>
      <c r="L103" s="41"/>
      <c r="M103" s="187" t="s">
        <v>19</v>
      </c>
      <c r="N103" s="188" t="s">
        <v>39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1.4</v>
      </c>
      <c r="T103" s="190">
        <f>S103*H103</f>
        <v>3.234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195</v>
      </c>
      <c r="AT103" s="191" t="s">
        <v>190</v>
      </c>
      <c r="AU103" s="191" t="s">
        <v>78</v>
      </c>
      <c r="AY103" s="19" t="s">
        <v>187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76</v>
      </c>
      <c r="BK103" s="192">
        <f>ROUND(I103*H103,2)</f>
        <v>0</v>
      </c>
      <c r="BL103" s="19" t="s">
        <v>195</v>
      </c>
      <c r="BM103" s="191" t="s">
        <v>1640</v>
      </c>
    </row>
    <row r="104" spans="1:65" s="2" customFormat="1" ht="11.25">
      <c r="A104" s="36"/>
      <c r="B104" s="37"/>
      <c r="C104" s="38"/>
      <c r="D104" s="193" t="s">
        <v>197</v>
      </c>
      <c r="E104" s="38"/>
      <c r="F104" s="194" t="s">
        <v>1575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197</v>
      </c>
      <c r="AU104" s="19" t="s">
        <v>78</v>
      </c>
    </row>
    <row r="105" spans="1:65" s="13" customFormat="1" ht="11.25">
      <c r="B105" s="208"/>
      <c r="C105" s="209"/>
      <c r="D105" s="210" t="s">
        <v>249</v>
      </c>
      <c r="E105" s="211" t="s">
        <v>19</v>
      </c>
      <c r="F105" s="212" t="s">
        <v>1641</v>
      </c>
      <c r="G105" s="209"/>
      <c r="H105" s="213">
        <v>2.31</v>
      </c>
      <c r="I105" s="214"/>
      <c r="J105" s="209"/>
      <c r="K105" s="209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249</v>
      </c>
      <c r="AU105" s="219" t="s">
        <v>78</v>
      </c>
      <c r="AV105" s="13" t="s">
        <v>78</v>
      </c>
      <c r="AW105" s="13" t="s">
        <v>30</v>
      </c>
      <c r="AX105" s="13" t="s">
        <v>76</v>
      </c>
      <c r="AY105" s="219" t="s">
        <v>187</v>
      </c>
    </row>
    <row r="106" spans="1:65" s="12" customFormat="1" ht="22.9" customHeight="1">
      <c r="B106" s="164"/>
      <c r="C106" s="165"/>
      <c r="D106" s="166" t="s">
        <v>67</v>
      </c>
      <c r="E106" s="178" t="s">
        <v>861</v>
      </c>
      <c r="F106" s="178" t="s">
        <v>862</v>
      </c>
      <c r="G106" s="165"/>
      <c r="H106" s="165"/>
      <c r="I106" s="168"/>
      <c r="J106" s="179">
        <f>BK106</f>
        <v>0</v>
      </c>
      <c r="K106" s="165"/>
      <c r="L106" s="170"/>
      <c r="M106" s="171"/>
      <c r="N106" s="172"/>
      <c r="O106" s="172"/>
      <c r="P106" s="173">
        <f>SUM(P107:P113)</f>
        <v>0</v>
      </c>
      <c r="Q106" s="172"/>
      <c r="R106" s="173">
        <f>SUM(R107:R113)</f>
        <v>0</v>
      </c>
      <c r="S106" s="172"/>
      <c r="T106" s="174">
        <f>SUM(T107:T113)</f>
        <v>0</v>
      </c>
      <c r="AR106" s="175" t="s">
        <v>76</v>
      </c>
      <c r="AT106" s="176" t="s">
        <v>67</v>
      </c>
      <c r="AU106" s="176" t="s">
        <v>76</v>
      </c>
      <c r="AY106" s="175" t="s">
        <v>187</v>
      </c>
      <c r="BK106" s="177">
        <f>SUM(BK107:BK113)</f>
        <v>0</v>
      </c>
    </row>
    <row r="107" spans="1:65" s="2" customFormat="1" ht="33" customHeight="1">
      <c r="A107" s="36"/>
      <c r="B107" s="37"/>
      <c r="C107" s="180" t="s">
        <v>203</v>
      </c>
      <c r="D107" s="180" t="s">
        <v>190</v>
      </c>
      <c r="E107" s="181" t="s">
        <v>876</v>
      </c>
      <c r="F107" s="182" t="s">
        <v>877</v>
      </c>
      <c r="G107" s="183" t="s">
        <v>542</v>
      </c>
      <c r="H107" s="184">
        <v>3.6349999999999998</v>
      </c>
      <c r="I107" s="185"/>
      <c r="J107" s="186">
        <f>ROUND(I107*H107,2)</f>
        <v>0</v>
      </c>
      <c r="K107" s="182" t="s">
        <v>194</v>
      </c>
      <c r="L107" s="41"/>
      <c r="M107" s="187" t="s">
        <v>19</v>
      </c>
      <c r="N107" s="188" t="s">
        <v>39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195</v>
      </c>
      <c r="AT107" s="191" t="s">
        <v>190</v>
      </c>
      <c r="AU107" s="191" t="s">
        <v>78</v>
      </c>
      <c r="AY107" s="19" t="s">
        <v>187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76</v>
      </c>
      <c r="BK107" s="192">
        <f>ROUND(I107*H107,2)</f>
        <v>0</v>
      </c>
      <c r="BL107" s="19" t="s">
        <v>195</v>
      </c>
      <c r="BM107" s="191" t="s">
        <v>1642</v>
      </c>
    </row>
    <row r="108" spans="1:65" s="2" customFormat="1" ht="11.25">
      <c r="A108" s="36"/>
      <c r="B108" s="37"/>
      <c r="C108" s="38"/>
      <c r="D108" s="193" t="s">
        <v>197</v>
      </c>
      <c r="E108" s="38"/>
      <c r="F108" s="194" t="s">
        <v>879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197</v>
      </c>
      <c r="AU108" s="19" t="s">
        <v>78</v>
      </c>
    </row>
    <row r="109" spans="1:65" s="2" customFormat="1" ht="44.25" customHeight="1">
      <c r="A109" s="36"/>
      <c r="B109" s="37"/>
      <c r="C109" s="180" t="s">
        <v>195</v>
      </c>
      <c r="D109" s="180" t="s">
        <v>190</v>
      </c>
      <c r="E109" s="181" t="s">
        <v>880</v>
      </c>
      <c r="F109" s="182" t="s">
        <v>881</v>
      </c>
      <c r="G109" s="183" t="s">
        <v>542</v>
      </c>
      <c r="H109" s="184">
        <v>105.21</v>
      </c>
      <c r="I109" s="185"/>
      <c r="J109" s="186">
        <f>ROUND(I109*H109,2)</f>
        <v>0</v>
      </c>
      <c r="K109" s="182" t="s">
        <v>194</v>
      </c>
      <c r="L109" s="41"/>
      <c r="M109" s="187" t="s">
        <v>19</v>
      </c>
      <c r="N109" s="188" t="s">
        <v>39</v>
      </c>
      <c r="O109" s="66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195</v>
      </c>
      <c r="AT109" s="191" t="s">
        <v>190</v>
      </c>
      <c r="AU109" s="191" t="s">
        <v>78</v>
      </c>
      <c r="AY109" s="19" t="s">
        <v>187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76</v>
      </c>
      <c r="BK109" s="192">
        <f>ROUND(I109*H109,2)</f>
        <v>0</v>
      </c>
      <c r="BL109" s="19" t="s">
        <v>195</v>
      </c>
      <c r="BM109" s="191" t="s">
        <v>1643</v>
      </c>
    </row>
    <row r="110" spans="1:65" s="2" customFormat="1" ht="11.25">
      <c r="A110" s="36"/>
      <c r="B110" s="37"/>
      <c r="C110" s="38"/>
      <c r="D110" s="193" t="s">
        <v>197</v>
      </c>
      <c r="E110" s="38"/>
      <c r="F110" s="194" t="s">
        <v>883</v>
      </c>
      <c r="G110" s="38"/>
      <c r="H110" s="38"/>
      <c r="I110" s="195"/>
      <c r="J110" s="38"/>
      <c r="K110" s="38"/>
      <c r="L110" s="41"/>
      <c r="M110" s="196"/>
      <c r="N110" s="197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197</v>
      </c>
      <c r="AU110" s="19" t="s">
        <v>78</v>
      </c>
    </row>
    <row r="111" spans="1:65" s="13" customFormat="1" ht="11.25">
      <c r="B111" s="208"/>
      <c r="C111" s="209"/>
      <c r="D111" s="210" t="s">
        <v>249</v>
      </c>
      <c r="E111" s="211" t="s">
        <v>19</v>
      </c>
      <c r="F111" s="212" t="s">
        <v>1622</v>
      </c>
      <c r="G111" s="209"/>
      <c r="H111" s="213">
        <v>105.21</v>
      </c>
      <c r="I111" s="214"/>
      <c r="J111" s="209"/>
      <c r="K111" s="209"/>
      <c r="L111" s="215"/>
      <c r="M111" s="216"/>
      <c r="N111" s="217"/>
      <c r="O111" s="217"/>
      <c r="P111" s="217"/>
      <c r="Q111" s="217"/>
      <c r="R111" s="217"/>
      <c r="S111" s="217"/>
      <c r="T111" s="218"/>
      <c r="AT111" s="219" t="s">
        <v>249</v>
      </c>
      <c r="AU111" s="219" t="s">
        <v>78</v>
      </c>
      <c r="AV111" s="13" t="s">
        <v>78</v>
      </c>
      <c r="AW111" s="13" t="s">
        <v>30</v>
      </c>
      <c r="AX111" s="13" t="s">
        <v>76</v>
      </c>
      <c r="AY111" s="219" t="s">
        <v>187</v>
      </c>
    </row>
    <row r="112" spans="1:65" s="2" customFormat="1" ht="44.25" customHeight="1">
      <c r="A112" s="36"/>
      <c r="B112" s="37"/>
      <c r="C112" s="180" t="s">
        <v>217</v>
      </c>
      <c r="D112" s="180" t="s">
        <v>190</v>
      </c>
      <c r="E112" s="181" t="s">
        <v>885</v>
      </c>
      <c r="F112" s="182" t="s">
        <v>886</v>
      </c>
      <c r="G112" s="183" t="s">
        <v>542</v>
      </c>
      <c r="H112" s="184">
        <v>3.6349999999999998</v>
      </c>
      <c r="I112" s="185"/>
      <c r="J112" s="186">
        <f>ROUND(I112*H112,2)</f>
        <v>0</v>
      </c>
      <c r="K112" s="182" t="s">
        <v>194</v>
      </c>
      <c r="L112" s="41"/>
      <c r="M112" s="187" t="s">
        <v>19</v>
      </c>
      <c r="N112" s="188" t="s">
        <v>39</v>
      </c>
      <c r="O112" s="66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195</v>
      </c>
      <c r="AT112" s="191" t="s">
        <v>190</v>
      </c>
      <c r="AU112" s="191" t="s">
        <v>78</v>
      </c>
      <c r="AY112" s="19" t="s">
        <v>187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76</v>
      </c>
      <c r="BK112" s="192">
        <f>ROUND(I112*H112,2)</f>
        <v>0</v>
      </c>
      <c r="BL112" s="19" t="s">
        <v>195</v>
      </c>
      <c r="BM112" s="191" t="s">
        <v>1644</v>
      </c>
    </row>
    <row r="113" spans="1:65" s="2" customFormat="1" ht="11.25">
      <c r="A113" s="36"/>
      <c r="B113" s="37"/>
      <c r="C113" s="38"/>
      <c r="D113" s="193" t="s">
        <v>197</v>
      </c>
      <c r="E113" s="38"/>
      <c r="F113" s="194" t="s">
        <v>888</v>
      </c>
      <c r="G113" s="38"/>
      <c r="H113" s="38"/>
      <c r="I113" s="195"/>
      <c r="J113" s="38"/>
      <c r="K113" s="38"/>
      <c r="L113" s="41"/>
      <c r="M113" s="196"/>
      <c r="N113" s="197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197</v>
      </c>
      <c r="AU113" s="19" t="s">
        <v>78</v>
      </c>
    </row>
    <row r="114" spans="1:65" s="12" customFormat="1" ht="22.9" customHeight="1">
      <c r="B114" s="164"/>
      <c r="C114" s="165"/>
      <c r="D114" s="166" t="s">
        <v>67</v>
      </c>
      <c r="E114" s="178" t="s">
        <v>889</v>
      </c>
      <c r="F114" s="178" t="s">
        <v>890</v>
      </c>
      <c r="G114" s="165"/>
      <c r="H114" s="165"/>
      <c r="I114" s="168"/>
      <c r="J114" s="179">
        <f>BK114</f>
        <v>0</v>
      </c>
      <c r="K114" s="165"/>
      <c r="L114" s="170"/>
      <c r="M114" s="171"/>
      <c r="N114" s="172"/>
      <c r="O114" s="172"/>
      <c r="P114" s="173">
        <f>SUM(P115:P116)</f>
        <v>0</v>
      </c>
      <c r="Q114" s="172"/>
      <c r="R114" s="173">
        <f>SUM(R115:R116)</f>
        <v>0</v>
      </c>
      <c r="S114" s="172"/>
      <c r="T114" s="174">
        <f>SUM(T115:T116)</f>
        <v>0</v>
      </c>
      <c r="AR114" s="175" t="s">
        <v>76</v>
      </c>
      <c r="AT114" s="176" t="s">
        <v>67</v>
      </c>
      <c r="AU114" s="176" t="s">
        <v>76</v>
      </c>
      <c r="AY114" s="175" t="s">
        <v>187</v>
      </c>
      <c r="BK114" s="177">
        <f>SUM(BK115:BK116)</f>
        <v>0</v>
      </c>
    </row>
    <row r="115" spans="1:65" s="2" customFormat="1" ht="55.5" customHeight="1">
      <c r="A115" s="36"/>
      <c r="B115" s="37"/>
      <c r="C115" s="180" t="s">
        <v>221</v>
      </c>
      <c r="D115" s="180" t="s">
        <v>190</v>
      </c>
      <c r="E115" s="181" t="s">
        <v>1446</v>
      </c>
      <c r="F115" s="182" t="s">
        <v>1447</v>
      </c>
      <c r="G115" s="183" t="s">
        <v>542</v>
      </c>
      <c r="H115" s="184">
        <v>1.294</v>
      </c>
      <c r="I115" s="185"/>
      <c r="J115" s="186">
        <f>ROUND(I115*H115,2)</f>
        <v>0</v>
      </c>
      <c r="K115" s="182" t="s">
        <v>194</v>
      </c>
      <c r="L115" s="41"/>
      <c r="M115" s="187" t="s">
        <v>19</v>
      </c>
      <c r="N115" s="188" t="s">
        <v>39</v>
      </c>
      <c r="O115" s="66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195</v>
      </c>
      <c r="AT115" s="191" t="s">
        <v>190</v>
      </c>
      <c r="AU115" s="191" t="s">
        <v>78</v>
      </c>
      <c r="AY115" s="19" t="s">
        <v>187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76</v>
      </c>
      <c r="BK115" s="192">
        <f>ROUND(I115*H115,2)</f>
        <v>0</v>
      </c>
      <c r="BL115" s="19" t="s">
        <v>195</v>
      </c>
      <c r="BM115" s="191" t="s">
        <v>1645</v>
      </c>
    </row>
    <row r="116" spans="1:65" s="2" customFormat="1" ht="11.25">
      <c r="A116" s="36"/>
      <c r="B116" s="37"/>
      <c r="C116" s="38"/>
      <c r="D116" s="193" t="s">
        <v>197</v>
      </c>
      <c r="E116" s="38"/>
      <c r="F116" s="194" t="s">
        <v>1449</v>
      </c>
      <c r="G116" s="38"/>
      <c r="H116" s="38"/>
      <c r="I116" s="195"/>
      <c r="J116" s="38"/>
      <c r="K116" s="38"/>
      <c r="L116" s="41"/>
      <c r="M116" s="196"/>
      <c r="N116" s="197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197</v>
      </c>
      <c r="AU116" s="19" t="s">
        <v>78</v>
      </c>
    </row>
    <row r="117" spans="1:65" s="12" customFormat="1" ht="25.9" customHeight="1">
      <c r="B117" s="164"/>
      <c r="C117" s="165"/>
      <c r="D117" s="166" t="s">
        <v>67</v>
      </c>
      <c r="E117" s="167" t="s">
        <v>208</v>
      </c>
      <c r="F117" s="167" t="s">
        <v>209</v>
      </c>
      <c r="G117" s="165"/>
      <c r="H117" s="165"/>
      <c r="I117" s="168"/>
      <c r="J117" s="169">
        <f>BK117</f>
        <v>0</v>
      </c>
      <c r="K117" s="165"/>
      <c r="L117" s="170"/>
      <c r="M117" s="171"/>
      <c r="N117" s="172"/>
      <c r="O117" s="172"/>
      <c r="P117" s="173">
        <f>P118+P127+P131+P140</f>
        <v>0</v>
      </c>
      <c r="Q117" s="172"/>
      <c r="R117" s="173">
        <f>R118+R127+R131+R140</f>
        <v>0.15692391999999999</v>
      </c>
      <c r="S117" s="172"/>
      <c r="T117" s="174">
        <f>T118+T127+T131+T140</f>
        <v>0.40146720000000002</v>
      </c>
      <c r="AR117" s="175" t="s">
        <v>78</v>
      </c>
      <c r="AT117" s="176" t="s">
        <v>67</v>
      </c>
      <c r="AU117" s="176" t="s">
        <v>68</v>
      </c>
      <c r="AY117" s="175" t="s">
        <v>187</v>
      </c>
      <c r="BK117" s="177">
        <f>BK118+BK127+BK131+BK140</f>
        <v>0</v>
      </c>
    </row>
    <row r="118" spans="1:65" s="12" customFormat="1" ht="22.9" customHeight="1">
      <c r="B118" s="164"/>
      <c r="C118" s="165"/>
      <c r="D118" s="166" t="s">
        <v>67</v>
      </c>
      <c r="E118" s="178" t="s">
        <v>458</v>
      </c>
      <c r="F118" s="178" t="s">
        <v>459</v>
      </c>
      <c r="G118" s="165"/>
      <c r="H118" s="165"/>
      <c r="I118" s="168"/>
      <c r="J118" s="179">
        <f>BK118</f>
        <v>0</v>
      </c>
      <c r="K118" s="165"/>
      <c r="L118" s="170"/>
      <c r="M118" s="171"/>
      <c r="N118" s="172"/>
      <c r="O118" s="172"/>
      <c r="P118" s="173">
        <f>SUM(P119:P126)</f>
        <v>0</v>
      </c>
      <c r="Q118" s="172"/>
      <c r="R118" s="173">
        <f>SUM(R119:R126)</f>
        <v>3.9269999999999999E-2</v>
      </c>
      <c r="S118" s="172"/>
      <c r="T118" s="174">
        <f>SUM(T119:T126)</f>
        <v>0</v>
      </c>
      <c r="AR118" s="175" t="s">
        <v>78</v>
      </c>
      <c r="AT118" s="176" t="s">
        <v>67</v>
      </c>
      <c r="AU118" s="176" t="s">
        <v>76</v>
      </c>
      <c r="AY118" s="175" t="s">
        <v>187</v>
      </c>
      <c r="BK118" s="177">
        <f>SUM(BK119:BK126)</f>
        <v>0</v>
      </c>
    </row>
    <row r="119" spans="1:65" s="2" customFormat="1" ht="37.9" customHeight="1">
      <c r="A119" s="36"/>
      <c r="B119" s="37"/>
      <c r="C119" s="180" t="s">
        <v>227</v>
      </c>
      <c r="D119" s="180" t="s">
        <v>190</v>
      </c>
      <c r="E119" s="181" t="s">
        <v>1582</v>
      </c>
      <c r="F119" s="182" t="s">
        <v>1583</v>
      </c>
      <c r="G119" s="183" t="s">
        <v>193</v>
      </c>
      <c r="H119" s="184">
        <v>15.4</v>
      </c>
      <c r="I119" s="185"/>
      <c r="J119" s="186">
        <f>ROUND(I119*H119,2)</f>
        <v>0</v>
      </c>
      <c r="K119" s="182" t="s">
        <v>194</v>
      </c>
      <c r="L119" s="41"/>
      <c r="M119" s="187" t="s">
        <v>19</v>
      </c>
      <c r="N119" s="188" t="s">
        <v>39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215</v>
      </c>
      <c r="AT119" s="191" t="s">
        <v>190</v>
      </c>
      <c r="AU119" s="191" t="s">
        <v>78</v>
      </c>
      <c r="AY119" s="19" t="s">
        <v>187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76</v>
      </c>
      <c r="BK119" s="192">
        <f>ROUND(I119*H119,2)</f>
        <v>0</v>
      </c>
      <c r="BL119" s="19" t="s">
        <v>215</v>
      </c>
      <c r="BM119" s="191" t="s">
        <v>1646</v>
      </c>
    </row>
    <row r="120" spans="1:65" s="2" customFormat="1" ht="11.25">
      <c r="A120" s="36"/>
      <c r="B120" s="37"/>
      <c r="C120" s="38"/>
      <c r="D120" s="193" t="s">
        <v>197</v>
      </c>
      <c r="E120" s="38"/>
      <c r="F120" s="194" t="s">
        <v>1585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197</v>
      </c>
      <c r="AU120" s="19" t="s">
        <v>78</v>
      </c>
    </row>
    <row r="121" spans="1:65" s="13" customFormat="1" ht="11.25">
      <c r="B121" s="208"/>
      <c r="C121" s="209"/>
      <c r="D121" s="210" t="s">
        <v>249</v>
      </c>
      <c r="E121" s="211" t="s">
        <v>19</v>
      </c>
      <c r="F121" s="212" t="s">
        <v>1639</v>
      </c>
      <c r="G121" s="209"/>
      <c r="H121" s="213">
        <v>15.4</v>
      </c>
      <c r="I121" s="214"/>
      <c r="J121" s="209"/>
      <c r="K121" s="209"/>
      <c r="L121" s="215"/>
      <c r="M121" s="216"/>
      <c r="N121" s="217"/>
      <c r="O121" s="217"/>
      <c r="P121" s="217"/>
      <c r="Q121" s="217"/>
      <c r="R121" s="217"/>
      <c r="S121" s="217"/>
      <c r="T121" s="218"/>
      <c r="AT121" s="219" t="s">
        <v>249</v>
      </c>
      <c r="AU121" s="219" t="s">
        <v>78</v>
      </c>
      <c r="AV121" s="13" t="s">
        <v>78</v>
      </c>
      <c r="AW121" s="13" t="s">
        <v>30</v>
      </c>
      <c r="AX121" s="13" t="s">
        <v>76</v>
      </c>
      <c r="AY121" s="219" t="s">
        <v>187</v>
      </c>
    </row>
    <row r="122" spans="1:65" s="2" customFormat="1" ht="24.2" customHeight="1">
      <c r="A122" s="36"/>
      <c r="B122" s="37"/>
      <c r="C122" s="198" t="s">
        <v>233</v>
      </c>
      <c r="D122" s="198" t="s">
        <v>243</v>
      </c>
      <c r="E122" s="199" t="s">
        <v>1587</v>
      </c>
      <c r="F122" s="200" t="s">
        <v>1588</v>
      </c>
      <c r="G122" s="201" t="s">
        <v>193</v>
      </c>
      <c r="H122" s="202">
        <v>15.708</v>
      </c>
      <c r="I122" s="203"/>
      <c r="J122" s="204">
        <f>ROUND(I122*H122,2)</f>
        <v>0</v>
      </c>
      <c r="K122" s="200" t="s">
        <v>194</v>
      </c>
      <c r="L122" s="205"/>
      <c r="M122" s="206" t="s">
        <v>19</v>
      </c>
      <c r="N122" s="207" t="s">
        <v>39</v>
      </c>
      <c r="O122" s="66"/>
      <c r="P122" s="189">
        <f>O122*H122</f>
        <v>0</v>
      </c>
      <c r="Q122" s="189">
        <v>2.5000000000000001E-3</v>
      </c>
      <c r="R122" s="189">
        <f>Q122*H122</f>
        <v>3.9269999999999999E-2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246</v>
      </c>
      <c r="AT122" s="191" t="s">
        <v>243</v>
      </c>
      <c r="AU122" s="191" t="s">
        <v>78</v>
      </c>
      <c r="AY122" s="19" t="s">
        <v>187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76</v>
      </c>
      <c r="BK122" s="192">
        <f>ROUND(I122*H122,2)</f>
        <v>0</v>
      </c>
      <c r="BL122" s="19" t="s">
        <v>215</v>
      </c>
      <c r="BM122" s="191" t="s">
        <v>1647</v>
      </c>
    </row>
    <row r="123" spans="1:65" s="2" customFormat="1" ht="11.25">
      <c r="A123" s="36"/>
      <c r="B123" s="37"/>
      <c r="C123" s="38"/>
      <c r="D123" s="193" t="s">
        <v>197</v>
      </c>
      <c r="E123" s="38"/>
      <c r="F123" s="194" t="s">
        <v>1590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197</v>
      </c>
      <c r="AU123" s="19" t="s">
        <v>78</v>
      </c>
    </row>
    <row r="124" spans="1:65" s="13" customFormat="1" ht="11.25">
      <c r="B124" s="208"/>
      <c r="C124" s="209"/>
      <c r="D124" s="210" t="s">
        <v>249</v>
      </c>
      <c r="E124" s="209"/>
      <c r="F124" s="212" t="s">
        <v>1648</v>
      </c>
      <c r="G124" s="209"/>
      <c r="H124" s="213">
        <v>15.708</v>
      </c>
      <c r="I124" s="214"/>
      <c r="J124" s="209"/>
      <c r="K124" s="209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249</v>
      </c>
      <c r="AU124" s="219" t="s">
        <v>78</v>
      </c>
      <c r="AV124" s="13" t="s">
        <v>78</v>
      </c>
      <c r="AW124" s="13" t="s">
        <v>4</v>
      </c>
      <c r="AX124" s="13" t="s">
        <v>76</v>
      </c>
      <c r="AY124" s="219" t="s">
        <v>187</v>
      </c>
    </row>
    <row r="125" spans="1:65" s="2" customFormat="1" ht="44.25" customHeight="1">
      <c r="A125" s="36"/>
      <c r="B125" s="37"/>
      <c r="C125" s="180" t="s">
        <v>188</v>
      </c>
      <c r="D125" s="180" t="s">
        <v>190</v>
      </c>
      <c r="E125" s="181" t="s">
        <v>1592</v>
      </c>
      <c r="F125" s="182" t="s">
        <v>1593</v>
      </c>
      <c r="G125" s="183" t="s">
        <v>542</v>
      </c>
      <c r="H125" s="184">
        <v>3.9E-2</v>
      </c>
      <c r="I125" s="185"/>
      <c r="J125" s="186">
        <f>ROUND(I125*H125,2)</f>
        <v>0</v>
      </c>
      <c r="K125" s="182" t="s">
        <v>194</v>
      </c>
      <c r="L125" s="41"/>
      <c r="M125" s="187" t="s">
        <v>19</v>
      </c>
      <c r="N125" s="188" t="s">
        <v>39</v>
      </c>
      <c r="O125" s="66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215</v>
      </c>
      <c r="AT125" s="191" t="s">
        <v>190</v>
      </c>
      <c r="AU125" s="191" t="s">
        <v>78</v>
      </c>
      <c r="AY125" s="19" t="s">
        <v>187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76</v>
      </c>
      <c r="BK125" s="192">
        <f>ROUND(I125*H125,2)</f>
        <v>0</v>
      </c>
      <c r="BL125" s="19" t="s">
        <v>215</v>
      </c>
      <c r="BM125" s="191" t="s">
        <v>1649</v>
      </c>
    </row>
    <row r="126" spans="1:65" s="2" customFormat="1" ht="11.25">
      <c r="A126" s="36"/>
      <c r="B126" s="37"/>
      <c r="C126" s="38"/>
      <c r="D126" s="193" t="s">
        <v>197</v>
      </c>
      <c r="E126" s="38"/>
      <c r="F126" s="194" t="s">
        <v>1595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197</v>
      </c>
      <c r="AU126" s="19" t="s">
        <v>78</v>
      </c>
    </row>
    <row r="127" spans="1:65" s="12" customFormat="1" ht="22.9" customHeight="1">
      <c r="B127" s="164"/>
      <c r="C127" s="165"/>
      <c r="D127" s="166" t="s">
        <v>67</v>
      </c>
      <c r="E127" s="178" t="s">
        <v>1596</v>
      </c>
      <c r="F127" s="178" t="s">
        <v>1597</v>
      </c>
      <c r="G127" s="165"/>
      <c r="H127" s="165"/>
      <c r="I127" s="168"/>
      <c r="J127" s="179">
        <f>BK127</f>
        <v>0</v>
      </c>
      <c r="K127" s="165"/>
      <c r="L127" s="170"/>
      <c r="M127" s="171"/>
      <c r="N127" s="172"/>
      <c r="O127" s="172"/>
      <c r="P127" s="173">
        <f>SUM(P128:P130)</f>
        <v>0</v>
      </c>
      <c r="Q127" s="172"/>
      <c r="R127" s="173">
        <f>SUM(R128:R130)</f>
        <v>0</v>
      </c>
      <c r="S127" s="172"/>
      <c r="T127" s="174">
        <f>SUM(T128:T130)</f>
        <v>0.38500000000000001</v>
      </c>
      <c r="AR127" s="175" t="s">
        <v>78</v>
      </c>
      <c r="AT127" s="176" t="s">
        <v>67</v>
      </c>
      <c r="AU127" s="176" t="s">
        <v>76</v>
      </c>
      <c r="AY127" s="175" t="s">
        <v>187</v>
      </c>
      <c r="BK127" s="177">
        <f>SUM(BK128:BK130)</f>
        <v>0</v>
      </c>
    </row>
    <row r="128" spans="1:65" s="2" customFormat="1" ht="21.75" customHeight="1">
      <c r="A128" s="36"/>
      <c r="B128" s="37"/>
      <c r="C128" s="180" t="s">
        <v>242</v>
      </c>
      <c r="D128" s="180" t="s">
        <v>190</v>
      </c>
      <c r="E128" s="181" t="s">
        <v>1598</v>
      </c>
      <c r="F128" s="182" t="s">
        <v>1599</v>
      </c>
      <c r="G128" s="183" t="s">
        <v>193</v>
      </c>
      <c r="H128" s="184">
        <v>15.4</v>
      </c>
      <c r="I128" s="185"/>
      <c r="J128" s="186">
        <f>ROUND(I128*H128,2)</f>
        <v>0</v>
      </c>
      <c r="K128" s="182" t="s">
        <v>194</v>
      </c>
      <c r="L128" s="41"/>
      <c r="M128" s="187" t="s">
        <v>19</v>
      </c>
      <c r="N128" s="188" t="s">
        <v>39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2.5000000000000001E-2</v>
      </c>
      <c r="T128" s="190">
        <f>S128*H128</f>
        <v>0.38500000000000001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215</v>
      </c>
      <c r="AT128" s="191" t="s">
        <v>190</v>
      </c>
      <c r="AU128" s="191" t="s">
        <v>78</v>
      </c>
      <c r="AY128" s="19" t="s">
        <v>187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76</v>
      </c>
      <c r="BK128" s="192">
        <f>ROUND(I128*H128,2)</f>
        <v>0</v>
      </c>
      <c r="BL128" s="19" t="s">
        <v>215</v>
      </c>
      <c r="BM128" s="191" t="s">
        <v>1650</v>
      </c>
    </row>
    <row r="129" spans="1:65" s="2" customFormat="1" ht="11.25">
      <c r="A129" s="36"/>
      <c r="B129" s="37"/>
      <c r="C129" s="38"/>
      <c r="D129" s="193" t="s">
        <v>197</v>
      </c>
      <c r="E129" s="38"/>
      <c r="F129" s="194" t="s">
        <v>1601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197</v>
      </c>
      <c r="AU129" s="19" t="s">
        <v>78</v>
      </c>
    </row>
    <row r="130" spans="1:65" s="13" customFormat="1" ht="11.25">
      <c r="B130" s="208"/>
      <c r="C130" s="209"/>
      <c r="D130" s="210" t="s">
        <v>249</v>
      </c>
      <c r="E130" s="211" t="s">
        <v>19</v>
      </c>
      <c r="F130" s="212" t="s">
        <v>1639</v>
      </c>
      <c r="G130" s="209"/>
      <c r="H130" s="213">
        <v>15.4</v>
      </c>
      <c r="I130" s="214"/>
      <c r="J130" s="209"/>
      <c r="K130" s="209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249</v>
      </c>
      <c r="AU130" s="219" t="s">
        <v>78</v>
      </c>
      <c r="AV130" s="13" t="s">
        <v>78</v>
      </c>
      <c r="AW130" s="13" t="s">
        <v>30</v>
      </c>
      <c r="AX130" s="13" t="s">
        <v>76</v>
      </c>
      <c r="AY130" s="219" t="s">
        <v>187</v>
      </c>
    </row>
    <row r="131" spans="1:65" s="12" customFormat="1" ht="22.9" customHeight="1">
      <c r="B131" s="164"/>
      <c r="C131" s="165"/>
      <c r="D131" s="166" t="s">
        <v>67</v>
      </c>
      <c r="E131" s="178" t="s">
        <v>1540</v>
      </c>
      <c r="F131" s="178" t="s">
        <v>1541</v>
      </c>
      <c r="G131" s="165"/>
      <c r="H131" s="165"/>
      <c r="I131" s="168"/>
      <c r="J131" s="179">
        <f>BK131</f>
        <v>0</v>
      </c>
      <c r="K131" s="165"/>
      <c r="L131" s="170"/>
      <c r="M131" s="171"/>
      <c r="N131" s="172"/>
      <c r="O131" s="172"/>
      <c r="P131" s="173">
        <f>SUM(P132:P139)</f>
        <v>0</v>
      </c>
      <c r="Q131" s="172"/>
      <c r="R131" s="173">
        <f>SUM(R132:R139)</f>
        <v>4.9341599999999999E-2</v>
      </c>
      <c r="S131" s="172"/>
      <c r="T131" s="174">
        <f>SUM(T132:T139)</f>
        <v>0</v>
      </c>
      <c r="AR131" s="175" t="s">
        <v>78</v>
      </c>
      <c r="AT131" s="176" t="s">
        <v>67</v>
      </c>
      <c r="AU131" s="176" t="s">
        <v>76</v>
      </c>
      <c r="AY131" s="175" t="s">
        <v>187</v>
      </c>
      <c r="BK131" s="177">
        <f>SUM(BK132:BK139)</f>
        <v>0</v>
      </c>
    </row>
    <row r="132" spans="1:65" s="2" customFormat="1" ht="24.2" customHeight="1">
      <c r="A132" s="36"/>
      <c r="B132" s="37"/>
      <c r="C132" s="180" t="s">
        <v>251</v>
      </c>
      <c r="D132" s="180" t="s">
        <v>190</v>
      </c>
      <c r="E132" s="181" t="s">
        <v>1551</v>
      </c>
      <c r="F132" s="182" t="s">
        <v>1552</v>
      </c>
      <c r="G132" s="183" t="s">
        <v>193</v>
      </c>
      <c r="H132" s="184">
        <v>15.4</v>
      </c>
      <c r="I132" s="185"/>
      <c r="J132" s="186">
        <f>ROUND(I132*H132,2)</f>
        <v>0</v>
      </c>
      <c r="K132" s="182" t="s">
        <v>194</v>
      </c>
      <c r="L132" s="41"/>
      <c r="M132" s="187" t="s">
        <v>19</v>
      </c>
      <c r="N132" s="188" t="s">
        <v>39</v>
      </c>
      <c r="O132" s="66"/>
      <c r="P132" s="189">
        <f>O132*H132</f>
        <v>0</v>
      </c>
      <c r="Q132" s="189">
        <v>2.9999999999999997E-4</v>
      </c>
      <c r="R132" s="189">
        <f>Q132*H132</f>
        <v>4.62E-3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215</v>
      </c>
      <c r="AT132" s="191" t="s">
        <v>190</v>
      </c>
      <c r="AU132" s="191" t="s">
        <v>78</v>
      </c>
      <c r="AY132" s="19" t="s">
        <v>187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76</v>
      </c>
      <c r="BK132" s="192">
        <f>ROUND(I132*H132,2)</f>
        <v>0</v>
      </c>
      <c r="BL132" s="19" t="s">
        <v>215</v>
      </c>
      <c r="BM132" s="191" t="s">
        <v>1651</v>
      </c>
    </row>
    <row r="133" spans="1:65" s="2" customFormat="1" ht="11.25">
      <c r="A133" s="36"/>
      <c r="B133" s="37"/>
      <c r="C133" s="38"/>
      <c r="D133" s="193" t="s">
        <v>197</v>
      </c>
      <c r="E133" s="38"/>
      <c r="F133" s="194" t="s">
        <v>1554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197</v>
      </c>
      <c r="AU133" s="19" t="s">
        <v>78</v>
      </c>
    </row>
    <row r="134" spans="1:65" s="13" customFormat="1" ht="11.25">
      <c r="B134" s="208"/>
      <c r="C134" s="209"/>
      <c r="D134" s="210" t="s">
        <v>249</v>
      </c>
      <c r="E134" s="211" t="s">
        <v>19</v>
      </c>
      <c r="F134" s="212" t="s">
        <v>1639</v>
      </c>
      <c r="G134" s="209"/>
      <c r="H134" s="213">
        <v>15.4</v>
      </c>
      <c r="I134" s="214"/>
      <c r="J134" s="209"/>
      <c r="K134" s="209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249</v>
      </c>
      <c r="AU134" s="219" t="s">
        <v>78</v>
      </c>
      <c r="AV134" s="13" t="s">
        <v>78</v>
      </c>
      <c r="AW134" s="13" t="s">
        <v>30</v>
      </c>
      <c r="AX134" s="13" t="s">
        <v>76</v>
      </c>
      <c r="AY134" s="219" t="s">
        <v>187</v>
      </c>
    </row>
    <row r="135" spans="1:65" s="2" customFormat="1" ht="16.5" customHeight="1">
      <c r="A135" s="36"/>
      <c r="B135" s="37"/>
      <c r="C135" s="198" t="s">
        <v>256</v>
      </c>
      <c r="D135" s="198" t="s">
        <v>243</v>
      </c>
      <c r="E135" s="199" t="s">
        <v>1603</v>
      </c>
      <c r="F135" s="200" t="s">
        <v>1604</v>
      </c>
      <c r="G135" s="201" t="s">
        <v>193</v>
      </c>
      <c r="H135" s="202">
        <v>16.940000000000001</v>
      </c>
      <c r="I135" s="203"/>
      <c r="J135" s="204">
        <f>ROUND(I135*H135,2)</f>
        <v>0</v>
      </c>
      <c r="K135" s="200" t="s">
        <v>194</v>
      </c>
      <c r="L135" s="205"/>
      <c r="M135" s="206" t="s">
        <v>19</v>
      </c>
      <c r="N135" s="207" t="s">
        <v>39</v>
      </c>
      <c r="O135" s="66"/>
      <c r="P135" s="189">
        <f>O135*H135</f>
        <v>0</v>
      </c>
      <c r="Q135" s="189">
        <v>2.64E-3</v>
      </c>
      <c r="R135" s="189">
        <f>Q135*H135</f>
        <v>4.47216E-2</v>
      </c>
      <c r="S135" s="189">
        <v>0</v>
      </c>
      <c r="T135" s="19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246</v>
      </c>
      <c r="AT135" s="191" t="s">
        <v>243</v>
      </c>
      <c r="AU135" s="191" t="s">
        <v>78</v>
      </c>
      <c r="AY135" s="19" t="s">
        <v>187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76</v>
      </c>
      <c r="BK135" s="192">
        <f>ROUND(I135*H135,2)</f>
        <v>0</v>
      </c>
      <c r="BL135" s="19" t="s">
        <v>215</v>
      </c>
      <c r="BM135" s="191" t="s">
        <v>1652</v>
      </c>
    </row>
    <row r="136" spans="1:65" s="2" customFormat="1" ht="11.25">
      <c r="A136" s="36"/>
      <c r="B136" s="37"/>
      <c r="C136" s="38"/>
      <c r="D136" s="193" t="s">
        <v>197</v>
      </c>
      <c r="E136" s="38"/>
      <c r="F136" s="194" t="s">
        <v>1606</v>
      </c>
      <c r="G136" s="38"/>
      <c r="H136" s="38"/>
      <c r="I136" s="195"/>
      <c r="J136" s="38"/>
      <c r="K136" s="38"/>
      <c r="L136" s="41"/>
      <c r="M136" s="196"/>
      <c r="N136" s="197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197</v>
      </c>
      <c r="AU136" s="19" t="s">
        <v>78</v>
      </c>
    </row>
    <row r="137" spans="1:65" s="13" customFormat="1" ht="11.25">
      <c r="B137" s="208"/>
      <c r="C137" s="209"/>
      <c r="D137" s="210" t="s">
        <v>249</v>
      </c>
      <c r="E137" s="209"/>
      <c r="F137" s="212" t="s">
        <v>1653</v>
      </c>
      <c r="G137" s="209"/>
      <c r="H137" s="213">
        <v>16.940000000000001</v>
      </c>
      <c r="I137" s="214"/>
      <c r="J137" s="209"/>
      <c r="K137" s="209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249</v>
      </c>
      <c r="AU137" s="219" t="s">
        <v>78</v>
      </c>
      <c r="AV137" s="13" t="s">
        <v>78</v>
      </c>
      <c r="AW137" s="13" t="s">
        <v>4</v>
      </c>
      <c r="AX137" s="13" t="s">
        <v>76</v>
      </c>
      <c r="AY137" s="219" t="s">
        <v>187</v>
      </c>
    </row>
    <row r="138" spans="1:65" s="2" customFormat="1" ht="44.25" customHeight="1">
      <c r="A138" s="36"/>
      <c r="B138" s="37"/>
      <c r="C138" s="180" t="s">
        <v>262</v>
      </c>
      <c r="D138" s="180" t="s">
        <v>190</v>
      </c>
      <c r="E138" s="181" t="s">
        <v>1560</v>
      </c>
      <c r="F138" s="182" t="s">
        <v>1561</v>
      </c>
      <c r="G138" s="183" t="s">
        <v>542</v>
      </c>
      <c r="H138" s="184">
        <v>4.9000000000000002E-2</v>
      </c>
      <c r="I138" s="185"/>
      <c r="J138" s="186">
        <f>ROUND(I138*H138,2)</f>
        <v>0</v>
      </c>
      <c r="K138" s="182" t="s">
        <v>194</v>
      </c>
      <c r="L138" s="41"/>
      <c r="M138" s="187" t="s">
        <v>19</v>
      </c>
      <c r="N138" s="188" t="s">
        <v>39</v>
      </c>
      <c r="O138" s="66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215</v>
      </c>
      <c r="AT138" s="191" t="s">
        <v>190</v>
      </c>
      <c r="AU138" s="191" t="s">
        <v>78</v>
      </c>
      <c r="AY138" s="19" t="s">
        <v>187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9" t="s">
        <v>76</v>
      </c>
      <c r="BK138" s="192">
        <f>ROUND(I138*H138,2)</f>
        <v>0</v>
      </c>
      <c r="BL138" s="19" t="s">
        <v>215</v>
      </c>
      <c r="BM138" s="191" t="s">
        <v>1654</v>
      </c>
    </row>
    <row r="139" spans="1:65" s="2" customFormat="1" ht="11.25">
      <c r="A139" s="36"/>
      <c r="B139" s="37"/>
      <c r="C139" s="38"/>
      <c r="D139" s="193" t="s">
        <v>197</v>
      </c>
      <c r="E139" s="38"/>
      <c r="F139" s="194" t="s">
        <v>1563</v>
      </c>
      <c r="G139" s="38"/>
      <c r="H139" s="38"/>
      <c r="I139" s="195"/>
      <c r="J139" s="38"/>
      <c r="K139" s="38"/>
      <c r="L139" s="41"/>
      <c r="M139" s="196"/>
      <c r="N139" s="197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197</v>
      </c>
      <c r="AU139" s="19" t="s">
        <v>78</v>
      </c>
    </row>
    <row r="140" spans="1:65" s="12" customFormat="1" ht="22.9" customHeight="1">
      <c r="B140" s="164"/>
      <c r="C140" s="165"/>
      <c r="D140" s="166" t="s">
        <v>67</v>
      </c>
      <c r="E140" s="178" t="s">
        <v>1247</v>
      </c>
      <c r="F140" s="178" t="s">
        <v>1248</v>
      </c>
      <c r="G140" s="165"/>
      <c r="H140" s="165"/>
      <c r="I140" s="168"/>
      <c r="J140" s="179">
        <f>BK140</f>
        <v>0</v>
      </c>
      <c r="K140" s="165"/>
      <c r="L140" s="170"/>
      <c r="M140" s="171"/>
      <c r="N140" s="172"/>
      <c r="O140" s="172"/>
      <c r="P140" s="173">
        <f>SUM(P141:P146)</f>
        <v>0</v>
      </c>
      <c r="Q140" s="172"/>
      <c r="R140" s="173">
        <f>SUM(R141:R146)</f>
        <v>6.8312319999999996E-2</v>
      </c>
      <c r="S140" s="172"/>
      <c r="T140" s="174">
        <f>SUM(T141:T146)</f>
        <v>1.6467199999999998E-2</v>
      </c>
      <c r="AR140" s="175" t="s">
        <v>78</v>
      </c>
      <c r="AT140" s="176" t="s">
        <v>67</v>
      </c>
      <c r="AU140" s="176" t="s">
        <v>76</v>
      </c>
      <c r="AY140" s="175" t="s">
        <v>187</v>
      </c>
      <c r="BK140" s="177">
        <f>SUM(BK141:BK146)</f>
        <v>0</v>
      </c>
    </row>
    <row r="141" spans="1:65" s="2" customFormat="1" ht="16.5" customHeight="1">
      <c r="A141" s="36"/>
      <c r="B141" s="37"/>
      <c r="C141" s="180" t="s">
        <v>267</v>
      </c>
      <c r="D141" s="180" t="s">
        <v>190</v>
      </c>
      <c r="E141" s="181" t="s">
        <v>1250</v>
      </c>
      <c r="F141" s="182" t="s">
        <v>1251</v>
      </c>
      <c r="G141" s="183" t="s">
        <v>193</v>
      </c>
      <c r="H141" s="184">
        <v>53.12</v>
      </c>
      <c r="I141" s="185"/>
      <c r="J141" s="186">
        <f>ROUND(I141*H141,2)</f>
        <v>0</v>
      </c>
      <c r="K141" s="182" t="s">
        <v>194</v>
      </c>
      <c r="L141" s="41"/>
      <c r="M141" s="187" t="s">
        <v>19</v>
      </c>
      <c r="N141" s="188" t="s">
        <v>39</v>
      </c>
      <c r="O141" s="66"/>
      <c r="P141" s="189">
        <f>O141*H141</f>
        <v>0</v>
      </c>
      <c r="Q141" s="189">
        <v>1E-3</v>
      </c>
      <c r="R141" s="189">
        <f>Q141*H141</f>
        <v>5.3120000000000001E-2</v>
      </c>
      <c r="S141" s="189">
        <v>3.1E-4</v>
      </c>
      <c r="T141" s="190">
        <f>S141*H141</f>
        <v>1.6467199999999998E-2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215</v>
      </c>
      <c r="AT141" s="191" t="s">
        <v>190</v>
      </c>
      <c r="AU141" s="191" t="s">
        <v>78</v>
      </c>
      <c r="AY141" s="19" t="s">
        <v>187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76</v>
      </c>
      <c r="BK141" s="192">
        <f>ROUND(I141*H141,2)</f>
        <v>0</v>
      </c>
      <c r="BL141" s="19" t="s">
        <v>215</v>
      </c>
      <c r="BM141" s="191" t="s">
        <v>1655</v>
      </c>
    </row>
    <row r="142" spans="1:65" s="2" customFormat="1" ht="11.25">
      <c r="A142" s="36"/>
      <c r="B142" s="37"/>
      <c r="C142" s="38"/>
      <c r="D142" s="193" t="s">
        <v>197</v>
      </c>
      <c r="E142" s="38"/>
      <c r="F142" s="194" t="s">
        <v>1253</v>
      </c>
      <c r="G142" s="38"/>
      <c r="H142" s="38"/>
      <c r="I142" s="195"/>
      <c r="J142" s="38"/>
      <c r="K142" s="38"/>
      <c r="L142" s="41"/>
      <c r="M142" s="196"/>
      <c r="N142" s="197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197</v>
      </c>
      <c r="AU142" s="19" t="s">
        <v>78</v>
      </c>
    </row>
    <row r="143" spans="1:65" s="13" customFormat="1" ht="11.25">
      <c r="B143" s="208"/>
      <c r="C143" s="209"/>
      <c r="D143" s="210" t="s">
        <v>249</v>
      </c>
      <c r="E143" s="211" t="s">
        <v>19</v>
      </c>
      <c r="F143" s="212" t="s">
        <v>1656</v>
      </c>
      <c r="G143" s="209"/>
      <c r="H143" s="213">
        <v>53.12</v>
      </c>
      <c r="I143" s="214"/>
      <c r="J143" s="209"/>
      <c r="K143" s="209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249</v>
      </c>
      <c r="AU143" s="219" t="s">
        <v>78</v>
      </c>
      <c r="AV143" s="13" t="s">
        <v>78</v>
      </c>
      <c r="AW143" s="13" t="s">
        <v>30</v>
      </c>
      <c r="AX143" s="13" t="s">
        <v>76</v>
      </c>
      <c r="AY143" s="219" t="s">
        <v>187</v>
      </c>
    </row>
    <row r="144" spans="1:65" s="2" customFormat="1" ht="37.9" customHeight="1">
      <c r="A144" s="36"/>
      <c r="B144" s="37"/>
      <c r="C144" s="180" t="s">
        <v>8</v>
      </c>
      <c r="D144" s="180" t="s">
        <v>190</v>
      </c>
      <c r="E144" s="181" t="s">
        <v>1611</v>
      </c>
      <c r="F144" s="182" t="s">
        <v>1612</v>
      </c>
      <c r="G144" s="183" t="s">
        <v>193</v>
      </c>
      <c r="H144" s="184">
        <v>53.12</v>
      </c>
      <c r="I144" s="185"/>
      <c r="J144" s="186">
        <f>ROUND(I144*H144,2)</f>
        <v>0</v>
      </c>
      <c r="K144" s="182" t="s">
        <v>194</v>
      </c>
      <c r="L144" s="41"/>
      <c r="M144" s="187" t="s">
        <v>19</v>
      </c>
      <c r="N144" s="188" t="s">
        <v>39</v>
      </c>
      <c r="O144" s="66"/>
      <c r="P144" s="189">
        <f>O144*H144</f>
        <v>0</v>
      </c>
      <c r="Q144" s="189">
        <v>2.8600000000000001E-4</v>
      </c>
      <c r="R144" s="189">
        <f>Q144*H144</f>
        <v>1.519232E-2</v>
      </c>
      <c r="S144" s="189">
        <v>0</v>
      </c>
      <c r="T144" s="19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215</v>
      </c>
      <c r="AT144" s="191" t="s">
        <v>190</v>
      </c>
      <c r="AU144" s="191" t="s">
        <v>78</v>
      </c>
      <c r="AY144" s="19" t="s">
        <v>187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76</v>
      </c>
      <c r="BK144" s="192">
        <f>ROUND(I144*H144,2)</f>
        <v>0</v>
      </c>
      <c r="BL144" s="19" t="s">
        <v>215</v>
      </c>
      <c r="BM144" s="191" t="s">
        <v>1657</v>
      </c>
    </row>
    <row r="145" spans="1:51" s="2" customFormat="1" ht="11.25">
      <c r="A145" s="36"/>
      <c r="B145" s="37"/>
      <c r="C145" s="38"/>
      <c r="D145" s="193" t="s">
        <v>197</v>
      </c>
      <c r="E145" s="38"/>
      <c r="F145" s="194" t="s">
        <v>1614</v>
      </c>
      <c r="G145" s="38"/>
      <c r="H145" s="38"/>
      <c r="I145" s="195"/>
      <c r="J145" s="38"/>
      <c r="K145" s="38"/>
      <c r="L145" s="41"/>
      <c r="M145" s="196"/>
      <c r="N145" s="197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197</v>
      </c>
      <c r="AU145" s="19" t="s">
        <v>78</v>
      </c>
    </row>
    <row r="146" spans="1:51" s="13" customFormat="1" ht="11.25">
      <c r="B146" s="208"/>
      <c r="C146" s="209"/>
      <c r="D146" s="210" t="s">
        <v>249</v>
      </c>
      <c r="E146" s="211" t="s">
        <v>19</v>
      </c>
      <c r="F146" s="212" t="s">
        <v>1656</v>
      </c>
      <c r="G146" s="209"/>
      <c r="H146" s="213">
        <v>53.12</v>
      </c>
      <c r="I146" s="214"/>
      <c r="J146" s="209"/>
      <c r="K146" s="209"/>
      <c r="L146" s="215"/>
      <c r="M146" s="249"/>
      <c r="N146" s="250"/>
      <c r="O146" s="250"/>
      <c r="P146" s="250"/>
      <c r="Q146" s="250"/>
      <c r="R146" s="250"/>
      <c r="S146" s="250"/>
      <c r="T146" s="251"/>
      <c r="AT146" s="219" t="s">
        <v>249</v>
      </c>
      <c r="AU146" s="219" t="s">
        <v>78</v>
      </c>
      <c r="AV146" s="13" t="s">
        <v>78</v>
      </c>
      <c r="AW146" s="13" t="s">
        <v>30</v>
      </c>
      <c r="AX146" s="13" t="s">
        <v>76</v>
      </c>
      <c r="AY146" s="219" t="s">
        <v>187</v>
      </c>
    </row>
    <row r="147" spans="1:51" s="2" customFormat="1" ht="6.95" customHeight="1">
      <c r="A147" s="36"/>
      <c r="B147" s="49"/>
      <c r="C147" s="50"/>
      <c r="D147" s="50"/>
      <c r="E147" s="50"/>
      <c r="F147" s="50"/>
      <c r="G147" s="50"/>
      <c r="H147" s="50"/>
      <c r="I147" s="50"/>
      <c r="J147" s="50"/>
      <c r="K147" s="50"/>
      <c r="L147" s="41"/>
      <c r="M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</row>
  </sheetData>
  <sheetProtection algorithmName="SHA-512" hashValue="4RuUqHyusKP7+cK4ZqmhbNib7/K9Uj4zjSaayY885uyXi/RL0TlQE++tGEpIr1bCnSr3EM0BoPDhbBTdTRzCHw==" saltValue="ut0Z3lewHDdQhf9+jPCarSiQP8M1maniRzAwl8WAbs7LEb8gE+T9Fo8qmpUS8AINvyQkJFbOT22BUB/zqAvbhQ==" spinCount="100000" sheet="1" objects="1" scenarios="1" formatColumns="0" formatRows="0" autoFilter="0"/>
  <autoFilter ref="C94:K146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hyperlinks>
    <hyperlink ref="F99" r:id="rId1"/>
    <hyperlink ref="F104" r:id="rId2"/>
    <hyperlink ref="F108" r:id="rId3"/>
    <hyperlink ref="F110" r:id="rId4"/>
    <hyperlink ref="F113" r:id="rId5"/>
    <hyperlink ref="F116" r:id="rId6"/>
    <hyperlink ref="F120" r:id="rId7"/>
    <hyperlink ref="F123" r:id="rId8"/>
    <hyperlink ref="F126" r:id="rId9"/>
    <hyperlink ref="F129" r:id="rId10"/>
    <hyperlink ref="F133" r:id="rId11"/>
    <hyperlink ref="F136" r:id="rId12"/>
    <hyperlink ref="F139" r:id="rId13"/>
    <hyperlink ref="F142" r:id="rId14"/>
    <hyperlink ref="F145" r:id="rId1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6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19" t="s">
        <v>118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78</v>
      </c>
    </row>
    <row r="4" spans="1:46" s="1" customFormat="1" ht="24.95" customHeight="1">
      <c r="B4" s="22"/>
      <c r="D4" s="112" t="s">
        <v>158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4" t="str">
        <f>'Rekapitulace zakázky'!K6</f>
        <v>Olomouc ADM Nerudova</v>
      </c>
      <c r="F7" s="395"/>
      <c r="G7" s="395"/>
      <c r="H7" s="395"/>
      <c r="L7" s="22"/>
    </row>
    <row r="8" spans="1:46" s="1" customFormat="1" ht="12" customHeight="1">
      <c r="B8" s="22"/>
      <c r="D8" s="114" t="s">
        <v>159</v>
      </c>
      <c r="L8" s="22"/>
    </row>
    <row r="9" spans="1:46" s="2" customFormat="1" ht="16.5" customHeight="1">
      <c r="A9" s="36"/>
      <c r="B9" s="41"/>
      <c r="C9" s="36"/>
      <c r="D9" s="36"/>
      <c r="E9" s="394" t="s">
        <v>1468</v>
      </c>
      <c r="F9" s="397"/>
      <c r="G9" s="397"/>
      <c r="H9" s="39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451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6" t="s">
        <v>1658</v>
      </c>
      <c r="F11" s="397"/>
      <c r="G11" s="397"/>
      <c r="H11" s="39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zakázky'!AN8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tr">
        <f>IF('Rekapitulace zakázky'!AN10="","",'Rekapitulace zakázky'!AN10)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zakázky'!E11="","",'Rekapitulace zakázky'!E11)</f>
        <v xml:space="preserve"> </v>
      </c>
      <c r="F17" s="36"/>
      <c r="G17" s="36"/>
      <c r="H17" s="36"/>
      <c r="I17" s="114" t="s">
        <v>26</v>
      </c>
      <c r="J17" s="105" t="str">
        <f>IF('Rekapitulace zakázky'!AN11="","",'Rekapitulace zakázky'!AN11)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27</v>
      </c>
      <c r="E19" s="36"/>
      <c r="F19" s="36"/>
      <c r="G19" s="36"/>
      <c r="H19" s="36"/>
      <c r="I19" s="114" t="s">
        <v>25</v>
      </c>
      <c r="J19" s="32" t="str">
        <f>'Rekapitulace zakázky'!AN13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8" t="str">
        <f>'Rekapitulace zakázky'!E14</f>
        <v>Vyplň údaj</v>
      </c>
      <c r="F20" s="399"/>
      <c r="G20" s="399"/>
      <c r="H20" s="399"/>
      <c r="I20" s="114" t="s">
        <v>26</v>
      </c>
      <c r="J20" s="32" t="str">
        <f>'Rekapitulace zakázky'!AN14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29</v>
      </c>
      <c r="E22" s="36"/>
      <c r="F22" s="36"/>
      <c r="G22" s="36"/>
      <c r="H22" s="36"/>
      <c r="I22" s="114" t="s">
        <v>25</v>
      </c>
      <c r="J22" s="105" t="str">
        <f>IF('Rekapitulace zakázky'!AN16="","",'Rekapitulace zakázky'!AN16)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zakázky'!E17="","",'Rekapitulace zakázky'!E17)</f>
        <v xml:space="preserve"> </v>
      </c>
      <c r="F23" s="36"/>
      <c r="G23" s="36"/>
      <c r="H23" s="36"/>
      <c r="I23" s="114" t="s">
        <v>26</v>
      </c>
      <c r="J23" s="105" t="str">
        <f>IF('Rekapitulace zakázky'!AN17="","",'Rekapitulace zakázky'!AN17)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31</v>
      </c>
      <c r="E25" s="36"/>
      <c r="F25" s="36"/>
      <c r="G25" s="36"/>
      <c r="H25" s="36"/>
      <c r="I25" s="114" t="s">
        <v>25</v>
      </c>
      <c r="J25" s="105" t="str">
        <f>IF('Rekapitulace zakázky'!AN19="","",'Rekapitulace zakázky'!AN19)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zakázky'!E20="","",'Rekapitulace zakázky'!E20)</f>
        <v xml:space="preserve"> </v>
      </c>
      <c r="F26" s="36"/>
      <c r="G26" s="36"/>
      <c r="H26" s="36"/>
      <c r="I26" s="114" t="s">
        <v>26</v>
      </c>
      <c r="J26" s="105" t="str">
        <f>IF('Rekapitulace zakázky'!AN20="","",'Rekapitulace zakázky'!AN20)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32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00" t="s">
        <v>19</v>
      </c>
      <c r="F29" s="400"/>
      <c r="G29" s="400"/>
      <c r="H29" s="400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34</v>
      </c>
      <c r="E32" s="36"/>
      <c r="F32" s="36"/>
      <c r="G32" s="36"/>
      <c r="H32" s="36"/>
      <c r="I32" s="36"/>
      <c r="J32" s="122">
        <f>ROUND(J89,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36</v>
      </c>
      <c r="G34" s="36"/>
      <c r="H34" s="36"/>
      <c r="I34" s="123" t="s">
        <v>35</v>
      </c>
      <c r="J34" s="123" t="s">
        <v>37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38</v>
      </c>
      <c r="E35" s="114" t="s">
        <v>39</v>
      </c>
      <c r="F35" s="125">
        <f>ROUND((SUM(BE89:BE118)),  2)</f>
        <v>0</v>
      </c>
      <c r="G35" s="36"/>
      <c r="H35" s="36"/>
      <c r="I35" s="126">
        <v>0.21</v>
      </c>
      <c r="J35" s="125">
        <f>ROUND(((SUM(BE89:BE118))*I35),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40</v>
      </c>
      <c r="F36" s="125">
        <f>ROUND((SUM(BF89:BF118)),  2)</f>
        <v>0</v>
      </c>
      <c r="G36" s="36"/>
      <c r="H36" s="36"/>
      <c r="I36" s="126">
        <v>0.15</v>
      </c>
      <c r="J36" s="125">
        <f>ROUND(((SUM(BF89:BF118))*I36),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41</v>
      </c>
      <c r="F37" s="125">
        <f>ROUND((SUM(BG89:BG118)),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42</v>
      </c>
      <c r="F38" s="125">
        <f>ROUND((SUM(BH89:BH118)),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43</v>
      </c>
      <c r="F39" s="125">
        <f>ROUND((SUM(BI89:BI118)),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44</v>
      </c>
      <c r="E41" s="129"/>
      <c r="F41" s="129"/>
      <c r="G41" s="130" t="s">
        <v>45</v>
      </c>
      <c r="H41" s="131" t="s">
        <v>46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161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1" t="str">
        <f>E7</f>
        <v>Olomouc ADM Nerudova</v>
      </c>
      <c r="F50" s="402"/>
      <c r="G50" s="402"/>
      <c r="H50" s="402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1" t="s">
        <v>1468</v>
      </c>
      <c r="F52" s="403"/>
      <c r="G52" s="403"/>
      <c r="H52" s="403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451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7" t="str">
        <f>E11</f>
        <v>0P46 - Kancelář m. č. 0P46</v>
      </c>
      <c r="F54" s="403"/>
      <c r="G54" s="403"/>
      <c r="H54" s="403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162</v>
      </c>
      <c r="D61" s="139"/>
      <c r="E61" s="139"/>
      <c r="F61" s="139"/>
      <c r="G61" s="139"/>
      <c r="H61" s="139"/>
      <c r="I61" s="139"/>
      <c r="J61" s="140" t="s">
        <v>163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66</v>
      </c>
      <c r="D63" s="38"/>
      <c r="E63" s="38"/>
      <c r="F63" s="38"/>
      <c r="G63" s="38"/>
      <c r="H63" s="38"/>
      <c r="I63" s="38"/>
      <c r="J63" s="79">
        <f>J89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164</v>
      </c>
    </row>
    <row r="64" spans="1:47" s="9" customFormat="1" ht="24.95" customHeight="1">
      <c r="B64" s="142"/>
      <c r="C64" s="143"/>
      <c r="D64" s="144" t="s">
        <v>167</v>
      </c>
      <c r="E64" s="145"/>
      <c r="F64" s="145"/>
      <c r="G64" s="145"/>
      <c r="H64" s="145"/>
      <c r="I64" s="145"/>
      <c r="J64" s="146">
        <f>J90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1470</v>
      </c>
      <c r="E65" s="150"/>
      <c r="F65" s="150"/>
      <c r="G65" s="150"/>
      <c r="H65" s="150"/>
      <c r="I65" s="150"/>
      <c r="J65" s="151">
        <f>J91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819</v>
      </c>
      <c r="E66" s="150"/>
      <c r="F66" s="150"/>
      <c r="G66" s="150"/>
      <c r="H66" s="150"/>
      <c r="I66" s="150"/>
      <c r="J66" s="151">
        <f>J101</f>
        <v>0</v>
      </c>
      <c r="K66" s="99"/>
      <c r="L66" s="152"/>
    </row>
    <row r="67" spans="1:31" s="9" customFormat="1" ht="24.95" customHeight="1">
      <c r="B67" s="142"/>
      <c r="C67" s="143"/>
      <c r="D67" s="144" t="s">
        <v>1659</v>
      </c>
      <c r="E67" s="145"/>
      <c r="F67" s="145"/>
      <c r="G67" s="145"/>
      <c r="H67" s="145"/>
      <c r="I67" s="145"/>
      <c r="J67" s="146">
        <f>J117</f>
        <v>0</v>
      </c>
      <c r="K67" s="143"/>
      <c r="L67" s="147"/>
    </row>
    <row r="68" spans="1:31" s="2" customFormat="1" ht="21.7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1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>
      <c r="A69" s="36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1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6.95" customHeight="1">
      <c r="A73" s="36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4.95" customHeight="1">
      <c r="A74" s="36"/>
      <c r="B74" s="37"/>
      <c r="C74" s="25" t="s">
        <v>172</v>
      </c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16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401" t="str">
        <f>E7</f>
        <v>Olomouc ADM Nerudova</v>
      </c>
      <c r="F77" s="402"/>
      <c r="G77" s="402"/>
      <c r="H77" s="402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1" customFormat="1" ht="12" customHeight="1">
      <c r="B78" s="23"/>
      <c r="C78" s="31" t="s">
        <v>159</v>
      </c>
      <c r="D78" s="24"/>
      <c r="E78" s="24"/>
      <c r="F78" s="24"/>
      <c r="G78" s="24"/>
      <c r="H78" s="24"/>
      <c r="I78" s="24"/>
      <c r="J78" s="24"/>
      <c r="K78" s="24"/>
      <c r="L78" s="22"/>
    </row>
    <row r="79" spans="1:31" s="2" customFormat="1" ht="16.5" customHeight="1">
      <c r="A79" s="36"/>
      <c r="B79" s="37"/>
      <c r="C79" s="38"/>
      <c r="D79" s="38"/>
      <c r="E79" s="401" t="s">
        <v>1468</v>
      </c>
      <c r="F79" s="403"/>
      <c r="G79" s="403"/>
      <c r="H79" s="403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451</v>
      </c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57" t="str">
        <f>E11</f>
        <v>0P46 - Kancelář m. č. 0P46</v>
      </c>
      <c r="F81" s="403"/>
      <c r="G81" s="403"/>
      <c r="H81" s="403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21</v>
      </c>
      <c r="D83" s="38"/>
      <c r="E83" s="38"/>
      <c r="F83" s="29" t="str">
        <f>F14</f>
        <v xml:space="preserve"> </v>
      </c>
      <c r="G83" s="38"/>
      <c r="H83" s="38"/>
      <c r="I83" s="31" t="s">
        <v>23</v>
      </c>
      <c r="J83" s="61">
        <f>IF(J14="","",J14)</f>
        <v>0</v>
      </c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2" customHeight="1">
      <c r="A85" s="36"/>
      <c r="B85" s="37"/>
      <c r="C85" s="31" t="s">
        <v>24</v>
      </c>
      <c r="D85" s="38"/>
      <c r="E85" s="38"/>
      <c r="F85" s="29" t="str">
        <f>E17</f>
        <v xml:space="preserve"> </v>
      </c>
      <c r="G85" s="38"/>
      <c r="H85" s="38"/>
      <c r="I85" s="31" t="s">
        <v>29</v>
      </c>
      <c r="J85" s="34" t="str">
        <f>E23</f>
        <v xml:space="preserve"> 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5.2" customHeight="1">
      <c r="A86" s="36"/>
      <c r="B86" s="37"/>
      <c r="C86" s="31" t="s">
        <v>27</v>
      </c>
      <c r="D86" s="38"/>
      <c r="E86" s="38"/>
      <c r="F86" s="29" t="str">
        <f>IF(E20="","",E20)</f>
        <v>Vyplň údaj</v>
      </c>
      <c r="G86" s="38"/>
      <c r="H86" s="38"/>
      <c r="I86" s="31" t="s">
        <v>31</v>
      </c>
      <c r="J86" s="34" t="str">
        <f>E26</f>
        <v xml:space="preserve"> </v>
      </c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0.3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11" customFormat="1" ht="29.25" customHeight="1">
      <c r="A88" s="153"/>
      <c r="B88" s="154"/>
      <c r="C88" s="155" t="s">
        <v>173</v>
      </c>
      <c r="D88" s="156" t="s">
        <v>53</v>
      </c>
      <c r="E88" s="156" t="s">
        <v>49</v>
      </c>
      <c r="F88" s="156" t="s">
        <v>50</v>
      </c>
      <c r="G88" s="156" t="s">
        <v>174</v>
      </c>
      <c r="H88" s="156" t="s">
        <v>175</v>
      </c>
      <c r="I88" s="156" t="s">
        <v>176</v>
      </c>
      <c r="J88" s="156" t="s">
        <v>163</v>
      </c>
      <c r="K88" s="157" t="s">
        <v>177</v>
      </c>
      <c r="L88" s="158"/>
      <c r="M88" s="70" t="s">
        <v>19</v>
      </c>
      <c r="N88" s="71" t="s">
        <v>38</v>
      </c>
      <c r="O88" s="71" t="s">
        <v>178</v>
      </c>
      <c r="P88" s="71" t="s">
        <v>179</v>
      </c>
      <c r="Q88" s="71" t="s">
        <v>180</v>
      </c>
      <c r="R88" s="71" t="s">
        <v>181</v>
      </c>
      <c r="S88" s="71" t="s">
        <v>182</v>
      </c>
      <c r="T88" s="72" t="s">
        <v>183</v>
      </c>
      <c r="U88" s="153"/>
      <c r="V88" s="153"/>
      <c r="W88" s="153"/>
      <c r="X88" s="153"/>
      <c r="Y88" s="153"/>
      <c r="Z88" s="153"/>
      <c r="AA88" s="153"/>
      <c r="AB88" s="153"/>
      <c r="AC88" s="153"/>
      <c r="AD88" s="153"/>
      <c r="AE88" s="153"/>
    </row>
    <row r="89" spans="1:65" s="2" customFormat="1" ht="22.9" customHeight="1">
      <c r="A89" s="36"/>
      <c r="B89" s="37"/>
      <c r="C89" s="77" t="s">
        <v>184</v>
      </c>
      <c r="D89" s="38"/>
      <c r="E89" s="38"/>
      <c r="F89" s="38"/>
      <c r="G89" s="38"/>
      <c r="H89" s="38"/>
      <c r="I89" s="38"/>
      <c r="J89" s="159">
        <f>BK89</f>
        <v>0</v>
      </c>
      <c r="K89" s="38"/>
      <c r="L89" s="41"/>
      <c r="M89" s="73"/>
      <c r="N89" s="160"/>
      <c r="O89" s="74"/>
      <c r="P89" s="161">
        <f>P90+P117</f>
        <v>0</v>
      </c>
      <c r="Q89" s="74"/>
      <c r="R89" s="161">
        <f>R90+R117</f>
        <v>0.24270792200000002</v>
      </c>
      <c r="S89" s="74"/>
      <c r="T89" s="162">
        <f>T90+T117</f>
        <v>0.14617620000000001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67</v>
      </c>
      <c r="AU89" s="19" t="s">
        <v>164</v>
      </c>
      <c r="BK89" s="163">
        <f>BK90+BK117</f>
        <v>0</v>
      </c>
    </row>
    <row r="90" spans="1:65" s="12" customFormat="1" ht="25.9" customHeight="1">
      <c r="B90" s="164"/>
      <c r="C90" s="165"/>
      <c r="D90" s="166" t="s">
        <v>67</v>
      </c>
      <c r="E90" s="167" t="s">
        <v>208</v>
      </c>
      <c r="F90" s="167" t="s">
        <v>209</v>
      </c>
      <c r="G90" s="165"/>
      <c r="H90" s="165"/>
      <c r="I90" s="168"/>
      <c r="J90" s="169">
        <f>BK90</f>
        <v>0</v>
      </c>
      <c r="K90" s="165"/>
      <c r="L90" s="170"/>
      <c r="M90" s="171"/>
      <c r="N90" s="172"/>
      <c r="O90" s="172"/>
      <c r="P90" s="173">
        <f>P91+P101</f>
        <v>0</v>
      </c>
      <c r="Q90" s="172"/>
      <c r="R90" s="173">
        <f>R91+R101</f>
        <v>0.24270792200000002</v>
      </c>
      <c r="S90" s="172"/>
      <c r="T90" s="174">
        <f>T91+T101</f>
        <v>0.14617620000000001</v>
      </c>
      <c r="AR90" s="175" t="s">
        <v>78</v>
      </c>
      <c r="AT90" s="176" t="s">
        <v>67</v>
      </c>
      <c r="AU90" s="176" t="s">
        <v>68</v>
      </c>
      <c r="AY90" s="175" t="s">
        <v>187</v>
      </c>
      <c r="BK90" s="177">
        <f>BK91+BK101</f>
        <v>0</v>
      </c>
    </row>
    <row r="91" spans="1:65" s="12" customFormat="1" ht="22.9" customHeight="1">
      <c r="B91" s="164"/>
      <c r="C91" s="165"/>
      <c r="D91" s="166" t="s">
        <v>67</v>
      </c>
      <c r="E91" s="178" t="s">
        <v>1540</v>
      </c>
      <c r="F91" s="178" t="s">
        <v>1541</v>
      </c>
      <c r="G91" s="165"/>
      <c r="H91" s="165"/>
      <c r="I91" s="168"/>
      <c r="J91" s="179">
        <f>BK91</f>
        <v>0</v>
      </c>
      <c r="K91" s="165"/>
      <c r="L91" s="170"/>
      <c r="M91" s="171"/>
      <c r="N91" s="172"/>
      <c r="O91" s="172"/>
      <c r="P91" s="173">
        <f>SUM(P92:P100)</f>
        <v>0</v>
      </c>
      <c r="Q91" s="172"/>
      <c r="R91" s="173">
        <f>SUM(R92:R100)</f>
        <v>0.16667208</v>
      </c>
      <c r="S91" s="172"/>
      <c r="T91" s="174">
        <f>SUM(T92:T100)</f>
        <v>0.13005</v>
      </c>
      <c r="AR91" s="175" t="s">
        <v>78</v>
      </c>
      <c r="AT91" s="176" t="s">
        <v>67</v>
      </c>
      <c r="AU91" s="176" t="s">
        <v>76</v>
      </c>
      <c r="AY91" s="175" t="s">
        <v>187</v>
      </c>
      <c r="BK91" s="177">
        <f>SUM(BK92:BK100)</f>
        <v>0</v>
      </c>
    </row>
    <row r="92" spans="1:65" s="2" customFormat="1" ht="24.2" customHeight="1">
      <c r="A92" s="36"/>
      <c r="B92" s="37"/>
      <c r="C92" s="180" t="s">
        <v>76</v>
      </c>
      <c r="D92" s="180" t="s">
        <v>190</v>
      </c>
      <c r="E92" s="181" t="s">
        <v>1660</v>
      </c>
      <c r="F92" s="182" t="s">
        <v>1661</v>
      </c>
      <c r="G92" s="183" t="s">
        <v>193</v>
      </c>
      <c r="H92" s="184">
        <v>52.02</v>
      </c>
      <c r="I92" s="185"/>
      <c r="J92" s="186">
        <f>ROUND(I92*H92,2)</f>
        <v>0</v>
      </c>
      <c r="K92" s="182" t="s">
        <v>194</v>
      </c>
      <c r="L92" s="41"/>
      <c r="M92" s="187" t="s">
        <v>19</v>
      </c>
      <c r="N92" s="188" t="s">
        <v>39</v>
      </c>
      <c r="O92" s="66"/>
      <c r="P92" s="189">
        <f>O92*H92</f>
        <v>0</v>
      </c>
      <c r="Q92" s="189">
        <v>0</v>
      </c>
      <c r="R92" s="189">
        <f>Q92*H92</f>
        <v>0</v>
      </c>
      <c r="S92" s="189">
        <v>2.5000000000000001E-3</v>
      </c>
      <c r="T92" s="190">
        <f>S92*H92</f>
        <v>0.13005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1" t="s">
        <v>215</v>
      </c>
      <c r="AT92" s="191" t="s">
        <v>190</v>
      </c>
      <c r="AU92" s="191" t="s">
        <v>78</v>
      </c>
      <c r="AY92" s="19" t="s">
        <v>187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9" t="s">
        <v>76</v>
      </c>
      <c r="BK92" s="192">
        <f>ROUND(I92*H92,2)</f>
        <v>0</v>
      </c>
      <c r="BL92" s="19" t="s">
        <v>215</v>
      </c>
      <c r="BM92" s="191" t="s">
        <v>1662</v>
      </c>
    </row>
    <row r="93" spans="1:65" s="2" customFormat="1" ht="11.25">
      <c r="A93" s="36"/>
      <c r="B93" s="37"/>
      <c r="C93" s="38"/>
      <c r="D93" s="193" t="s">
        <v>197</v>
      </c>
      <c r="E93" s="38"/>
      <c r="F93" s="194" t="s">
        <v>1663</v>
      </c>
      <c r="G93" s="38"/>
      <c r="H93" s="38"/>
      <c r="I93" s="195"/>
      <c r="J93" s="38"/>
      <c r="K93" s="38"/>
      <c r="L93" s="41"/>
      <c r="M93" s="196"/>
      <c r="N93" s="197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197</v>
      </c>
      <c r="AU93" s="19" t="s">
        <v>78</v>
      </c>
    </row>
    <row r="94" spans="1:65" s="13" customFormat="1" ht="11.25">
      <c r="B94" s="208"/>
      <c r="C94" s="209"/>
      <c r="D94" s="210" t="s">
        <v>249</v>
      </c>
      <c r="E94" s="211" t="s">
        <v>19</v>
      </c>
      <c r="F94" s="212" t="s">
        <v>1664</v>
      </c>
      <c r="G94" s="209"/>
      <c r="H94" s="213">
        <v>52.02</v>
      </c>
      <c r="I94" s="214"/>
      <c r="J94" s="209"/>
      <c r="K94" s="209"/>
      <c r="L94" s="215"/>
      <c r="M94" s="216"/>
      <c r="N94" s="217"/>
      <c r="O94" s="217"/>
      <c r="P94" s="217"/>
      <c r="Q94" s="217"/>
      <c r="R94" s="217"/>
      <c r="S94" s="217"/>
      <c r="T94" s="218"/>
      <c r="AT94" s="219" t="s">
        <v>249</v>
      </c>
      <c r="AU94" s="219" t="s">
        <v>78</v>
      </c>
      <c r="AV94" s="13" t="s">
        <v>78</v>
      </c>
      <c r="AW94" s="13" t="s">
        <v>30</v>
      </c>
      <c r="AX94" s="13" t="s">
        <v>76</v>
      </c>
      <c r="AY94" s="219" t="s">
        <v>187</v>
      </c>
    </row>
    <row r="95" spans="1:65" s="2" customFormat="1" ht="24.2" customHeight="1">
      <c r="A95" s="36"/>
      <c r="B95" s="37"/>
      <c r="C95" s="180" t="s">
        <v>78</v>
      </c>
      <c r="D95" s="180" t="s">
        <v>190</v>
      </c>
      <c r="E95" s="181" t="s">
        <v>1551</v>
      </c>
      <c r="F95" s="182" t="s">
        <v>1552</v>
      </c>
      <c r="G95" s="183" t="s">
        <v>193</v>
      </c>
      <c r="H95" s="184">
        <v>52.02</v>
      </c>
      <c r="I95" s="185"/>
      <c r="J95" s="186">
        <f>ROUND(I95*H95,2)</f>
        <v>0</v>
      </c>
      <c r="K95" s="182" t="s">
        <v>194</v>
      </c>
      <c r="L95" s="41"/>
      <c r="M95" s="187" t="s">
        <v>19</v>
      </c>
      <c r="N95" s="188" t="s">
        <v>39</v>
      </c>
      <c r="O95" s="66"/>
      <c r="P95" s="189">
        <f>O95*H95</f>
        <v>0</v>
      </c>
      <c r="Q95" s="189">
        <v>2.9999999999999997E-4</v>
      </c>
      <c r="R95" s="189">
        <f>Q95*H95</f>
        <v>1.5606E-2</v>
      </c>
      <c r="S95" s="189">
        <v>0</v>
      </c>
      <c r="T95" s="19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215</v>
      </c>
      <c r="AT95" s="191" t="s">
        <v>190</v>
      </c>
      <c r="AU95" s="191" t="s">
        <v>78</v>
      </c>
      <c r="AY95" s="19" t="s">
        <v>187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76</v>
      </c>
      <c r="BK95" s="192">
        <f>ROUND(I95*H95,2)</f>
        <v>0</v>
      </c>
      <c r="BL95" s="19" t="s">
        <v>215</v>
      </c>
      <c r="BM95" s="191" t="s">
        <v>1665</v>
      </c>
    </row>
    <row r="96" spans="1:65" s="2" customFormat="1" ht="11.25">
      <c r="A96" s="36"/>
      <c r="B96" s="37"/>
      <c r="C96" s="38"/>
      <c r="D96" s="193" t="s">
        <v>197</v>
      </c>
      <c r="E96" s="38"/>
      <c r="F96" s="194" t="s">
        <v>1554</v>
      </c>
      <c r="G96" s="38"/>
      <c r="H96" s="38"/>
      <c r="I96" s="195"/>
      <c r="J96" s="38"/>
      <c r="K96" s="38"/>
      <c r="L96" s="41"/>
      <c r="M96" s="196"/>
      <c r="N96" s="197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197</v>
      </c>
      <c r="AU96" s="19" t="s">
        <v>78</v>
      </c>
    </row>
    <row r="97" spans="1:65" s="13" customFormat="1" ht="11.25">
      <c r="B97" s="208"/>
      <c r="C97" s="209"/>
      <c r="D97" s="210" t="s">
        <v>249</v>
      </c>
      <c r="E97" s="211" t="s">
        <v>19</v>
      </c>
      <c r="F97" s="212" t="s">
        <v>1664</v>
      </c>
      <c r="G97" s="209"/>
      <c r="H97" s="213">
        <v>52.02</v>
      </c>
      <c r="I97" s="214"/>
      <c r="J97" s="209"/>
      <c r="K97" s="209"/>
      <c r="L97" s="215"/>
      <c r="M97" s="216"/>
      <c r="N97" s="217"/>
      <c r="O97" s="217"/>
      <c r="P97" s="217"/>
      <c r="Q97" s="217"/>
      <c r="R97" s="217"/>
      <c r="S97" s="217"/>
      <c r="T97" s="218"/>
      <c r="AT97" s="219" t="s">
        <v>249</v>
      </c>
      <c r="AU97" s="219" t="s">
        <v>78</v>
      </c>
      <c r="AV97" s="13" t="s">
        <v>78</v>
      </c>
      <c r="AW97" s="13" t="s">
        <v>30</v>
      </c>
      <c r="AX97" s="13" t="s">
        <v>76</v>
      </c>
      <c r="AY97" s="219" t="s">
        <v>187</v>
      </c>
    </row>
    <row r="98" spans="1:65" s="2" customFormat="1" ht="16.5" customHeight="1">
      <c r="A98" s="36"/>
      <c r="B98" s="37"/>
      <c r="C98" s="198" t="s">
        <v>203</v>
      </c>
      <c r="D98" s="198" t="s">
        <v>243</v>
      </c>
      <c r="E98" s="199" t="s">
        <v>1603</v>
      </c>
      <c r="F98" s="200" t="s">
        <v>1604</v>
      </c>
      <c r="G98" s="201" t="s">
        <v>193</v>
      </c>
      <c r="H98" s="202">
        <v>57.222000000000001</v>
      </c>
      <c r="I98" s="203"/>
      <c r="J98" s="204">
        <f>ROUND(I98*H98,2)</f>
        <v>0</v>
      </c>
      <c r="K98" s="200" t="s">
        <v>194</v>
      </c>
      <c r="L98" s="205"/>
      <c r="M98" s="206" t="s">
        <v>19</v>
      </c>
      <c r="N98" s="207" t="s">
        <v>39</v>
      </c>
      <c r="O98" s="66"/>
      <c r="P98" s="189">
        <f>O98*H98</f>
        <v>0</v>
      </c>
      <c r="Q98" s="189">
        <v>2.64E-3</v>
      </c>
      <c r="R98" s="189">
        <f>Q98*H98</f>
        <v>0.15106607999999999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246</v>
      </c>
      <c r="AT98" s="191" t="s">
        <v>243</v>
      </c>
      <c r="AU98" s="191" t="s">
        <v>78</v>
      </c>
      <c r="AY98" s="19" t="s">
        <v>187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76</v>
      </c>
      <c r="BK98" s="192">
        <f>ROUND(I98*H98,2)</f>
        <v>0</v>
      </c>
      <c r="BL98" s="19" t="s">
        <v>215</v>
      </c>
      <c r="BM98" s="191" t="s">
        <v>1666</v>
      </c>
    </row>
    <row r="99" spans="1:65" s="2" customFormat="1" ht="11.25">
      <c r="A99" s="36"/>
      <c r="B99" s="37"/>
      <c r="C99" s="38"/>
      <c r="D99" s="193" t="s">
        <v>197</v>
      </c>
      <c r="E99" s="38"/>
      <c r="F99" s="194" t="s">
        <v>1606</v>
      </c>
      <c r="G99" s="38"/>
      <c r="H99" s="38"/>
      <c r="I99" s="195"/>
      <c r="J99" s="38"/>
      <c r="K99" s="38"/>
      <c r="L99" s="41"/>
      <c r="M99" s="196"/>
      <c r="N99" s="197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197</v>
      </c>
      <c r="AU99" s="19" t="s">
        <v>78</v>
      </c>
    </row>
    <row r="100" spans="1:65" s="13" customFormat="1" ht="11.25">
      <c r="B100" s="208"/>
      <c r="C100" s="209"/>
      <c r="D100" s="210" t="s">
        <v>249</v>
      </c>
      <c r="E100" s="209"/>
      <c r="F100" s="212" t="s">
        <v>1667</v>
      </c>
      <c r="G100" s="209"/>
      <c r="H100" s="213">
        <v>57.222000000000001</v>
      </c>
      <c r="I100" s="214"/>
      <c r="J100" s="209"/>
      <c r="K100" s="209"/>
      <c r="L100" s="215"/>
      <c r="M100" s="216"/>
      <c r="N100" s="217"/>
      <c r="O100" s="217"/>
      <c r="P100" s="217"/>
      <c r="Q100" s="217"/>
      <c r="R100" s="217"/>
      <c r="S100" s="217"/>
      <c r="T100" s="218"/>
      <c r="AT100" s="219" t="s">
        <v>249</v>
      </c>
      <c r="AU100" s="219" t="s">
        <v>78</v>
      </c>
      <c r="AV100" s="13" t="s">
        <v>78</v>
      </c>
      <c r="AW100" s="13" t="s">
        <v>4</v>
      </c>
      <c r="AX100" s="13" t="s">
        <v>76</v>
      </c>
      <c r="AY100" s="219" t="s">
        <v>187</v>
      </c>
    </row>
    <row r="101" spans="1:65" s="12" customFormat="1" ht="22.9" customHeight="1">
      <c r="B101" s="164"/>
      <c r="C101" s="165"/>
      <c r="D101" s="166" t="s">
        <v>67</v>
      </c>
      <c r="E101" s="178" t="s">
        <v>1247</v>
      </c>
      <c r="F101" s="178" t="s">
        <v>1248</v>
      </c>
      <c r="G101" s="165"/>
      <c r="H101" s="165"/>
      <c r="I101" s="168"/>
      <c r="J101" s="179">
        <f>BK101</f>
        <v>0</v>
      </c>
      <c r="K101" s="165"/>
      <c r="L101" s="170"/>
      <c r="M101" s="171"/>
      <c r="N101" s="172"/>
      <c r="O101" s="172"/>
      <c r="P101" s="173">
        <f>SUM(P102:P116)</f>
        <v>0</v>
      </c>
      <c r="Q101" s="172"/>
      <c r="R101" s="173">
        <f>SUM(R102:R116)</f>
        <v>7.6035842000000006E-2</v>
      </c>
      <c r="S101" s="172"/>
      <c r="T101" s="174">
        <f>SUM(T102:T116)</f>
        <v>1.61262E-2</v>
      </c>
      <c r="AR101" s="175" t="s">
        <v>78</v>
      </c>
      <c r="AT101" s="176" t="s">
        <v>67</v>
      </c>
      <c r="AU101" s="176" t="s">
        <v>76</v>
      </c>
      <c r="AY101" s="175" t="s">
        <v>187</v>
      </c>
      <c r="BK101" s="177">
        <f>SUM(BK102:BK116)</f>
        <v>0</v>
      </c>
    </row>
    <row r="102" spans="1:65" s="2" customFormat="1" ht="16.5" customHeight="1">
      <c r="A102" s="36"/>
      <c r="B102" s="37"/>
      <c r="C102" s="180" t="s">
        <v>195</v>
      </c>
      <c r="D102" s="180" t="s">
        <v>190</v>
      </c>
      <c r="E102" s="181" t="s">
        <v>1250</v>
      </c>
      <c r="F102" s="182" t="s">
        <v>1251</v>
      </c>
      <c r="G102" s="183" t="s">
        <v>193</v>
      </c>
      <c r="H102" s="184">
        <v>52.02</v>
      </c>
      <c r="I102" s="185"/>
      <c r="J102" s="186">
        <f>ROUND(I102*H102,2)</f>
        <v>0</v>
      </c>
      <c r="K102" s="182" t="s">
        <v>194</v>
      </c>
      <c r="L102" s="41"/>
      <c r="M102" s="187" t="s">
        <v>19</v>
      </c>
      <c r="N102" s="188" t="s">
        <v>39</v>
      </c>
      <c r="O102" s="66"/>
      <c r="P102" s="189">
        <f>O102*H102</f>
        <v>0</v>
      </c>
      <c r="Q102" s="189">
        <v>1E-3</v>
      </c>
      <c r="R102" s="189">
        <f>Q102*H102</f>
        <v>5.2020000000000004E-2</v>
      </c>
      <c r="S102" s="189">
        <v>3.1E-4</v>
      </c>
      <c r="T102" s="190">
        <f>S102*H102</f>
        <v>1.61262E-2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215</v>
      </c>
      <c r="AT102" s="191" t="s">
        <v>190</v>
      </c>
      <c r="AU102" s="191" t="s">
        <v>78</v>
      </c>
      <c r="AY102" s="19" t="s">
        <v>187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76</v>
      </c>
      <c r="BK102" s="192">
        <f>ROUND(I102*H102,2)</f>
        <v>0</v>
      </c>
      <c r="BL102" s="19" t="s">
        <v>215</v>
      </c>
      <c r="BM102" s="191" t="s">
        <v>1668</v>
      </c>
    </row>
    <row r="103" spans="1:65" s="2" customFormat="1" ht="11.25">
      <c r="A103" s="36"/>
      <c r="B103" s="37"/>
      <c r="C103" s="38"/>
      <c r="D103" s="193" t="s">
        <v>197</v>
      </c>
      <c r="E103" s="38"/>
      <c r="F103" s="194" t="s">
        <v>1253</v>
      </c>
      <c r="G103" s="38"/>
      <c r="H103" s="38"/>
      <c r="I103" s="195"/>
      <c r="J103" s="38"/>
      <c r="K103" s="38"/>
      <c r="L103" s="41"/>
      <c r="M103" s="196"/>
      <c r="N103" s="197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197</v>
      </c>
      <c r="AU103" s="19" t="s">
        <v>78</v>
      </c>
    </row>
    <row r="104" spans="1:65" s="13" customFormat="1" ht="11.25">
      <c r="B104" s="208"/>
      <c r="C104" s="209"/>
      <c r="D104" s="210" t="s">
        <v>249</v>
      </c>
      <c r="E104" s="211" t="s">
        <v>19</v>
      </c>
      <c r="F104" s="212" t="s">
        <v>1664</v>
      </c>
      <c r="G104" s="209"/>
      <c r="H104" s="213">
        <v>52.02</v>
      </c>
      <c r="I104" s="214"/>
      <c r="J104" s="209"/>
      <c r="K104" s="209"/>
      <c r="L104" s="215"/>
      <c r="M104" s="216"/>
      <c r="N104" s="217"/>
      <c r="O104" s="217"/>
      <c r="P104" s="217"/>
      <c r="Q104" s="217"/>
      <c r="R104" s="217"/>
      <c r="S104" s="217"/>
      <c r="T104" s="218"/>
      <c r="AT104" s="219" t="s">
        <v>249</v>
      </c>
      <c r="AU104" s="219" t="s">
        <v>78</v>
      </c>
      <c r="AV104" s="13" t="s">
        <v>78</v>
      </c>
      <c r="AW104" s="13" t="s">
        <v>30</v>
      </c>
      <c r="AX104" s="13" t="s">
        <v>76</v>
      </c>
      <c r="AY104" s="219" t="s">
        <v>187</v>
      </c>
    </row>
    <row r="105" spans="1:65" s="2" customFormat="1" ht="24.2" customHeight="1">
      <c r="A105" s="36"/>
      <c r="B105" s="37"/>
      <c r="C105" s="180" t="s">
        <v>217</v>
      </c>
      <c r="D105" s="180" t="s">
        <v>190</v>
      </c>
      <c r="E105" s="181" t="s">
        <v>1271</v>
      </c>
      <c r="F105" s="182" t="s">
        <v>1272</v>
      </c>
      <c r="G105" s="183" t="s">
        <v>193</v>
      </c>
      <c r="H105" s="184">
        <v>52.02</v>
      </c>
      <c r="I105" s="185"/>
      <c r="J105" s="186">
        <f>ROUND(I105*H105,2)</f>
        <v>0</v>
      </c>
      <c r="K105" s="182" t="s">
        <v>194</v>
      </c>
      <c r="L105" s="41"/>
      <c r="M105" s="187" t="s">
        <v>19</v>
      </c>
      <c r="N105" s="188" t="s">
        <v>39</v>
      </c>
      <c r="O105" s="66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215</v>
      </c>
      <c r="AT105" s="191" t="s">
        <v>190</v>
      </c>
      <c r="AU105" s="191" t="s">
        <v>78</v>
      </c>
      <c r="AY105" s="19" t="s">
        <v>187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76</v>
      </c>
      <c r="BK105" s="192">
        <f>ROUND(I105*H105,2)</f>
        <v>0</v>
      </c>
      <c r="BL105" s="19" t="s">
        <v>215</v>
      </c>
      <c r="BM105" s="191" t="s">
        <v>1669</v>
      </c>
    </row>
    <row r="106" spans="1:65" s="2" customFormat="1" ht="11.25">
      <c r="A106" s="36"/>
      <c r="B106" s="37"/>
      <c r="C106" s="38"/>
      <c r="D106" s="193" t="s">
        <v>197</v>
      </c>
      <c r="E106" s="38"/>
      <c r="F106" s="194" t="s">
        <v>1274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197</v>
      </c>
      <c r="AU106" s="19" t="s">
        <v>78</v>
      </c>
    </row>
    <row r="107" spans="1:65" s="13" customFormat="1" ht="11.25">
      <c r="B107" s="208"/>
      <c r="C107" s="209"/>
      <c r="D107" s="210" t="s">
        <v>249</v>
      </c>
      <c r="E107" s="211" t="s">
        <v>19</v>
      </c>
      <c r="F107" s="212" t="s">
        <v>1664</v>
      </c>
      <c r="G107" s="209"/>
      <c r="H107" s="213">
        <v>52.02</v>
      </c>
      <c r="I107" s="214"/>
      <c r="J107" s="209"/>
      <c r="K107" s="209"/>
      <c r="L107" s="215"/>
      <c r="M107" s="216"/>
      <c r="N107" s="217"/>
      <c r="O107" s="217"/>
      <c r="P107" s="217"/>
      <c r="Q107" s="217"/>
      <c r="R107" s="217"/>
      <c r="S107" s="217"/>
      <c r="T107" s="218"/>
      <c r="AT107" s="219" t="s">
        <v>249</v>
      </c>
      <c r="AU107" s="219" t="s">
        <v>78</v>
      </c>
      <c r="AV107" s="13" t="s">
        <v>78</v>
      </c>
      <c r="AW107" s="13" t="s">
        <v>30</v>
      </c>
      <c r="AX107" s="13" t="s">
        <v>76</v>
      </c>
      <c r="AY107" s="219" t="s">
        <v>187</v>
      </c>
    </row>
    <row r="108" spans="1:65" s="2" customFormat="1" ht="33" customHeight="1">
      <c r="A108" s="36"/>
      <c r="B108" s="37"/>
      <c r="C108" s="180" t="s">
        <v>221</v>
      </c>
      <c r="D108" s="180" t="s">
        <v>190</v>
      </c>
      <c r="E108" s="181" t="s">
        <v>1276</v>
      </c>
      <c r="F108" s="182" t="s">
        <v>1277</v>
      </c>
      <c r="G108" s="183" t="s">
        <v>193</v>
      </c>
      <c r="H108" s="184">
        <v>52.02</v>
      </c>
      <c r="I108" s="185"/>
      <c r="J108" s="186">
        <f>ROUND(I108*H108,2)</f>
        <v>0</v>
      </c>
      <c r="K108" s="182" t="s">
        <v>194</v>
      </c>
      <c r="L108" s="41"/>
      <c r="M108" s="187" t="s">
        <v>19</v>
      </c>
      <c r="N108" s="188" t="s">
        <v>39</v>
      </c>
      <c r="O108" s="66"/>
      <c r="P108" s="189">
        <f>O108*H108</f>
        <v>0</v>
      </c>
      <c r="Q108" s="189">
        <v>2.0120000000000001E-4</v>
      </c>
      <c r="R108" s="189">
        <f>Q108*H108</f>
        <v>1.0466424000000002E-2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215</v>
      </c>
      <c r="AT108" s="191" t="s">
        <v>190</v>
      </c>
      <c r="AU108" s="191" t="s">
        <v>78</v>
      </c>
      <c r="AY108" s="19" t="s">
        <v>187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76</v>
      </c>
      <c r="BK108" s="192">
        <f>ROUND(I108*H108,2)</f>
        <v>0</v>
      </c>
      <c r="BL108" s="19" t="s">
        <v>215</v>
      </c>
      <c r="BM108" s="191" t="s">
        <v>1670</v>
      </c>
    </row>
    <row r="109" spans="1:65" s="2" customFormat="1" ht="11.25">
      <c r="A109" s="36"/>
      <c r="B109" s="37"/>
      <c r="C109" s="38"/>
      <c r="D109" s="193" t="s">
        <v>197</v>
      </c>
      <c r="E109" s="38"/>
      <c r="F109" s="194" t="s">
        <v>1279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197</v>
      </c>
      <c r="AU109" s="19" t="s">
        <v>78</v>
      </c>
    </row>
    <row r="110" spans="1:65" s="13" customFormat="1" ht="11.25">
      <c r="B110" s="208"/>
      <c r="C110" s="209"/>
      <c r="D110" s="210" t="s">
        <v>249</v>
      </c>
      <c r="E110" s="211" t="s">
        <v>19</v>
      </c>
      <c r="F110" s="212" t="s">
        <v>1664</v>
      </c>
      <c r="G110" s="209"/>
      <c r="H110" s="213">
        <v>52.02</v>
      </c>
      <c r="I110" s="214"/>
      <c r="J110" s="209"/>
      <c r="K110" s="209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249</v>
      </c>
      <c r="AU110" s="219" t="s">
        <v>78</v>
      </c>
      <c r="AV110" s="13" t="s">
        <v>78</v>
      </c>
      <c r="AW110" s="13" t="s">
        <v>30</v>
      </c>
      <c r="AX110" s="13" t="s">
        <v>76</v>
      </c>
      <c r="AY110" s="219" t="s">
        <v>187</v>
      </c>
    </row>
    <row r="111" spans="1:65" s="2" customFormat="1" ht="24.2" customHeight="1">
      <c r="A111" s="36"/>
      <c r="B111" s="37"/>
      <c r="C111" s="180" t="s">
        <v>227</v>
      </c>
      <c r="D111" s="180" t="s">
        <v>190</v>
      </c>
      <c r="E111" s="181" t="s">
        <v>1671</v>
      </c>
      <c r="F111" s="182" t="s">
        <v>1672</v>
      </c>
      <c r="G111" s="183" t="s">
        <v>193</v>
      </c>
      <c r="H111" s="184">
        <v>17.192</v>
      </c>
      <c r="I111" s="185"/>
      <c r="J111" s="186">
        <f>ROUND(I111*H111,2)</f>
        <v>0</v>
      </c>
      <c r="K111" s="182" t="s">
        <v>194</v>
      </c>
      <c r="L111" s="41"/>
      <c r="M111" s="187" t="s">
        <v>19</v>
      </c>
      <c r="N111" s="188" t="s">
        <v>39</v>
      </c>
      <c r="O111" s="66"/>
      <c r="P111" s="189">
        <f>O111*H111</f>
        <v>0</v>
      </c>
      <c r="Q111" s="189">
        <v>6.2500000000000003E-6</v>
      </c>
      <c r="R111" s="189">
        <f>Q111*H111</f>
        <v>1.0745000000000001E-4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215</v>
      </c>
      <c r="AT111" s="191" t="s">
        <v>190</v>
      </c>
      <c r="AU111" s="191" t="s">
        <v>78</v>
      </c>
      <c r="AY111" s="19" t="s">
        <v>187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76</v>
      </c>
      <c r="BK111" s="192">
        <f>ROUND(I111*H111,2)</f>
        <v>0</v>
      </c>
      <c r="BL111" s="19" t="s">
        <v>215</v>
      </c>
      <c r="BM111" s="191" t="s">
        <v>1673</v>
      </c>
    </row>
    <row r="112" spans="1:65" s="2" customFormat="1" ht="11.25">
      <c r="A112" s="36"/>
      <c r="B112" s="37"/>
      <c r="C112" s="38"/>
      <c r="D112" s="193" t="s">
        <v>197</v>
      </c>
      <c r="E112" s="38"/>
      <c r="F112" s="194" t="s">
        <v>1674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197</v>
      </c>
      <c r="AU112" s="19" t="s">
        <v>78</v>
      </c>
    </row>
    <row r="113" spans="1:65" s="13" customFormat="1" ht="11.25">
      <c r="B113" s="208"/>
      <c r="C113" s="209"/>
      <c r="D113" s="210" t="s">
        <v>249</v>
      </c>
      <c r="E113" s="211" t="s">
        <v>19</v>
      </c>
      <c r="F113" s="212" t="s">
        <v>1675</v>
      </c>
      <c r="G113" s="209"/>
      <c r="H113" s="213">
        <v>17.192</v>
      </c>
      <c r="I113" s="214"/>
      <c r="J113" s="209"/>
      <c r="K113" s="209"/>
      <c r="L113" s="215"/>
      <c r="M113" s="216"/>
      <c r="N113" s="217"/>
      <c r="O113" s="217"/>
      <c r="P113" s="217"/>
      <c r="Q113" s="217"/>
      <c r="R113" s="217"/>
      <c r="S113" s="217"/>
      <c r="T113" s="218"/>
      <c r="AT113" s="219" t="s">
        <v>249</v>
      </c>
      <c r="AU113" s="219" t="s">
        <v>78</v>
      </c>
      <c r="AV113" s="13" t="s">
        <v>78</v>
      </c>
      <c r="AW113" s="13" t="s">
        <v>30</v>
      </c>
      <c r="AX113" s="13" t="s">
        <v>76</v>
      </c>
      <c r="AY113" s="219" t="s">
        <v>187</v>
      </c>
    </row>
    <row r="114" spans="1:65" s="2" customFormat="1" ht="37.9" customHeight="1">
      <c r="A114" s="36"/>
      <c r="B114" s="37"/>
      <c r="C114" s="180" t="s">
        <v>233</v>
      </c>
      <c r="D114" s="180" t="s">
        <v>190</v>
      </c>
      <c r="E114" s="181" t="s">
        <v>1281</v>
      </c>
      <c r="F114" s="182" t="s">
        <v>1282</v>
      </c>
      <c r="G114" s="183" t="s">
        <v>193</v>
      </c>
      <c r="H114" s="184">
        <v>52.02</v>
      </c>
      <c r="I114" s="185"/>
      <c r="J114" s="186">
        <f>ROUND(I114*H114,2)</f>
        <v>0</v>
      </c>
      <c r="K114" s="182" t="s">
        <v>194</v>
      </c>
      <c r="L114" s="41"/>
      <c r="M114" s="187" t="s">
        <v>19</v>
      </c>
      <c r="N114" s="188" t="s">
        <v>39</v>
      </c>
      <c r="O114" s="66"/>
      <c r="P114" s="189">
        <f>O114*H114</f>
        <v>0</v>
      </c>
      <c r="Q114" s="189">
        <v>2.5839999999999999E-4</v>
      </c>
      <c r="R114" s="189">
        <f>Q114*H114</f>
        <v>1.3441968E-2</v>
      </c>
      <c r="S114" s="189">
        <v>0</v>
      </c>
      <c r="T114" s="19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215</v>
      </c>
      <c r="AT114" s="191" t="s">
        <v>190</v>
      </c>
      <c r="AU114" s="191" t="s">
        <v>78</v>
      </c>
      <c r="AY114" s="19" t="s">
        <v>187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9" t="s">
        <v>76</v>
      </c>
      <c r="BK114" s="192">
        <f>ROUND(I114*H114,2)</f>
        <v>0</v>
      </c>
      <c r="BL114" s="19" t="s">
        <v>215</v>
      </c>
      <c r="BM114" s="191" t="s">
        <v>1676</v>
      </c>
    </row>
    <row r="115" spans="1:65" s="2" customFormat="1" ht="11.25">
      <c r="A115" s="36"/>
      <c r="B115" s="37"/>
      <c r="C115" s="38"/>
      <c r="D115" s="193" t="s">
        <v>197</v>
      </c>
      <c r="E115" s="38"/>
      <c r="F115" s="194" t="s">
        <v>1284</v>
      </c>
      <c r="G115" s="38"/>
      <c r="H115" s="38"/>
      <c r="I115" s="195"/>
      <c r="J115" s="38"/>
      <c r="K115" s="38"/>
      <c r="L115" s="41"/>
      <c r="M115" s="196"/>
      <c r="N115" s="197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197</v>
      </c>
      <c r="AU115" s="19" t="s">
        <v>78</v>
      </c>
    </row>
    <row r="116" spans="1:65" s="13" customFormat="1" ht="11.25">
      <c r="B116" s="208"/>
      <c r="C116" s="209"/>
      <c r="D116" s="210" t="s">
        <v>249</v>
      </c>
      <c r="E116" s="211" t="s">
        <v>19</v>
      </c>
      <c r="F116" s="212" t="s">
        <v>1664</v>
      </c>
      <c r="G116" s="209"/>
      <c r="H116" s="213">
        <v>52.02</v>
      </c>
      <c r="I116" s="214"/>
      <c r="J116" s="209"/>
      <c r="K116" s="209"/>
      <c r="L116" s="215"/>
      <c r="M116" s="216"/>
      <c r="N116" s="217"/>
      <c r="O116" s="217"/>
      <c r="P116" s="217"/>
      <c r="Q116" s="217"/>
      <c r="R116" s="217"/>
      <c r="S116" s="217"/>
      <c r="T116" s="218"/>
      <c r="AT116" s="219" t="s">
        <v>249</v>
      </c>
      <c r="AU116" s="219" t="s">
        <v>78</v>
      </c>
      <c r="AV116" s="13" t="s">
        <v>78</v>
      </c>
      <c r="AW116" s="13" t="s">
        <v>30</v>
      </c>
      <c r="AX116" s="13" t="s">
        <v>76</v>
      </c>
      <c r="AY116" s="219" t="s">
        <v>187</v>
      </c>
    </row>
    <row r="117" spans="1:65" s="12" customFormat="1" ht="25.9" customHeight="1">
      <c r="B117" s="164"/>
      <c r="C117" s="165"/>
      <c r="D117" s="166" t="s">
        <v>67</v>
      </c>
      <c r="E117" s="167" t="s">
        <v>1677</v>
      </c>
      <c r="F117" s="167" t="s">
        <v>1678</v>
      </c>
      <c r="G117" s="165"/>
      <c r="H117" s="165"/>
      <c r="I117" s="168"/>
      <c r="J117" s="169">
        <f>BK117</f>
        <v>0</v>
      </c>
      <c r="K117" s="165"/>
      <c r="L117" s="170"/>
      <c r="M117" s="171"/>
      <c r="N117" s="172"/>
      <c r="O117" s="172"/>
      <c r="P117" s="173">
        <f>P118</f>
        <v>0</v>
      </c>
      <c r="Q117" s="172"/>
      <c r="R117" s="173">
        <f>R118</f>
        <v>0</v>
      </c>
      <c r="S117" s="172"/>
      <c r="T117" s="174">
        <f>T118</f>
        <v>0</v>
      </c>
      <c r="AR117" s="175" t="s">
        <v>195</v>
      </c>
      <c r="AT117" s="176" t="s">
        <v>67</v>
      </c>
      <c r="AU117" s="176" t="s">
        <v>68</v>
      </c>
      <c r="AY117" s="175" t="s">
        <v>187</v>
      </c>
      <c r="BK117" s="177">
        <f>BK118</f>
        <v>0</v>
      </c>
    </row>
    <row r="118" spans="1:65" s="2" customFormat="1" ht="16.5" customHeight="1">
      <c r="A118" s="36"/>
      <c r="B118" s="37"/>
      <c r="C118" s="180" t="s">
        <v>188</v>
      </c>
      <c r="D118" s="180" t="s">
        <v>190</v>
      </c>
      <c r="E118" s="181" t="s">
        <v>439</v>
      </c>
      <c r="F118" s="182" t="s">
        <v>1679</v>
      </c>
      <c r="G118" s="183" t="s">
        <v>936</v>
      </c>
      <c r="H118" s="184">
        <v>1</v>
      </c>
      <c r="I118" s="185"/>
      <c r="J118" s="186">
        <f>ROUND(I118*H118,2)</f>
        <v>0</v>
      </c>
      <c r="K118" s="182" t="s">
        <v>19</v>
      </c>
      <c r="L118" s="41"/>
      <c r="M118" s="264" t="s">
        <v>19</v>
      </c>
      <c r="N118" s="265" t="s">
        <v>39</v>
      </c>
      <c r="O118" s="247"/>
      <c r="P118" s="266">
        <f>O118*H118</f>
        <v>0</v>
      </c>
      <c r="Q118" s="266">
        <v>0</v>
      </c>
      <c r="R118" s="266">
        <f>Q118*H118</f>
        <v>0</v>
      </c>
      <c r="S118" s="266">
        <v>0</v>
      </c>
      <c r="T118" s="267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675</v>
      </c>
      <c r="AT118" s="191" t="s">
        <v>190</v>
      </c>
      <c r="AU118" s="191" t="s">
        <v>76</v>
      </c>
      <c r="AY118" s="19" t="s">
        <v>187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76</v>
      </c>
      <c r="BK118" s="192">
        <f>ROUND(I118*H118,2)</f>
        <v>0</v>
      </c>
      <c r="BL118" s="19" t="s">
        <v>675</v>
      </c>
      <c r="BM118" s="191" t="s">
        <v>1680</v>
      </c>
    </row>
    <row r="119" spans="1:65" s="2" customFormat="1" ht="6.95" customHeight="1">
      <c r="A119" s="36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41"/>
      <c r="M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</sheetData>
  <sheetProtection algorithmName="SHA-512" hashValue="suDAHcVVle+XwNPQPYVEihi77beDRF7rS1xp/uR8qrEV3MTdZKXm4c2dgEAlbZvRxQLPt+6kF/Wip2RBKujzLw==" saltValue="f3rL0zgqDiWIekxocq4D3HP2wysqCktHq3Ht94mrgrA6YOa4Mi6j6ekjRjvOeAIZoa818E97/BoVaP6Fi8t3Pw==" spinCount="100000" sheet="1" objects="1" scenarios="1" formatColumns="0" formatRows="0" autoFilter="0"/>
  <autoFilter ref="C88:K118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3" r:id="rId1"/>
    <hyperlink ref="F96" r:id="rId2"/>
    <hyperlink ref="F99" r:id="rId3"/>
    <hyperlink ref="F103" r:id="rId4"/>
    <hyperlink ref="F106" r:id="rId5"/>
    <hyperlink ref="F109" r:id="rId6"/>
    <hyperlink ref="F112" r:id="rId7"/>
    <hyperlink ref="F115" r:id="rId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19" t="s">
        <v>121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78</v>
      </c>
    </row>
    <row r="4" spans="1:46" s="1" customFormat="1" ht="24.95" customHeight="1">
      <c r="B4" s="22"/>
      <c r="D4" s="112" t="s">
        <v>158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4" t="str">
        <f>'Rekapitulace zakázky'!K6</f>
        <v>Olomouc ADM Nerudova</v>
      </c>
      <c r="F7" s="395"/>
      <c r="G7" s="395"/>
      <c r="H7" s="395"/>
      <c r="L7" s="22"/>
    </row>
    <row r="8" spans="1:46" s="1" customFormat="1" ht="12" customHeight="1">
      <c r="B8" s="22"/>
      <c r="D8" s="114" t="s">
        <v>159</v>
      </c>
      <c r="L8" s="22"/>
    </row>
    <row r="9" spans="1:46" s="2" customFormat="1" ht="16.5" customHeight="1">
      <c r="A9" s="36"/>
      <c r="B9" s="41"/>
      <c r="C9" s="36"/>
      <c r="D9" s="36"/>
      <c r="E9" s="394" t="s">
        <v>1468</v>
      </c>
      <c r="F9" s="397"/>
      <c r="G9" s="397"/>
      <c r="H9" s="39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451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6" t="s">
        <v>1681</v>
      </c>
      <c r="F11" s="397"/>
      <c r="G11" s="397"/>
      <c r="H11" s="39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zakázky'!AN8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tr">
        <f>IF('Rekapitulace zakázky'!AN10="","",'Rekapitulace zakázky'!AN10)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zakázky'!E11="","",'Rekapitulace zakázky'!E11)</f>
        <v xml:space="preserve"> </v>
      </c>
      <c r="F17" s="36"/>
      <c r="G17" s="36"/>
      <c r="H17" s="36"/>
      <c r="I17" s="114" t="s">
        <v>26</v>
      </c>
      <c r="J17" s="105" t="str">
        <f>IF('Rekapitulace zakázky'!AN11="","",'Rekapitulace zakázky'!AN11)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27</v>
      </c>
      <c r="E19" s="36"/>
      <c r="F19" s="36"/>
      <c r="G19" s="36"/>
      <c r="H19" s="36"/>
      <c r="I19" s="114" t="s">
        <v>25</v>
      </c>
      <c r="J19" s="32" t="str">
        <f>'Rekapitulace zakázky'!AN13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8" t="str">
        <f>'Rekapitulace zakázky'!E14</f>
        <v>Vyplň údaj</v>
      </c>
      <c r="F20" s="399"/>
      <c r="G20" s="399"/>
      <c r="H20" s="399"/>
      <c r="I20" s="114" t="s">
        <v>26</v>
      </c>
      <c r="J20" s="32" t="str">
        <f>'Rekapitulace zakázky'!AN14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29</v>
      </c>
      <c r="E22" s="36"/>
      <c r="F22" s="36"/>
      <c r="G22" s="36"/>
      <c r="H22" s="36"/>
      <c r="I22" s="114" t="s">
        <v>25</v>
      </c>
      <c r="J22" s="105" t="str">
        <f>IF('Rekapitulace zakázky'!AN16="","",'Rekapitulace zakázky'!AN16)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zakázky'!E17="","",'Rekapitulace zakázky'!E17)</f>
        <v xml:space="preserve"> </v>
      </c>
      <c r="F23" s="36"/>
      <c r="G23" s="36"/>
      <c r="H23" s="36"/>
      <c r="I23" s="114" t="s">
        <v>26</v>
      </c>
      <c r="J23" s="105" t="str">
        <f>IF('Rekapitulace zakázky'!AN17="","",'Rekapitulace zakázky'!AN17)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31</v>
      </c>
      <c r="E25" s="36"/>
      <c r="F25" s="36"/>
      <c r="G25" s="36"/>
      <c r="H25" s="36"/>
      <c r="I25" s="114" t="s">
        <v>25</v>
      </c>
      <c r="J25" s="105" t="str">
        <f>IF('Rekapitulace zakázky'!AN19="","",'Rekapitulace zakázky'!AN19)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zakázky'!E20="","",'Rekapitulace zakázky'!E20)</f>
        <v xml:space="preserve"> </v>
      </c>
      <c r="F26" s="36"/>
      <c r="G26" s="36"/>
      <c r="H26" s="36"/>
      <c r="I26" s="114" t="s">
        <v>26</v>
      </c>
      <c r="J26" s="105" t="str">
        <f>IF('Rekapitulace zakázky'!AN20="","",'Rekapitulace zakázky'!AN20)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32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00" t="s">
        <v>19</v>
      </c>
      <c r="F29" s="400"/>
      <c r="G29" s="400"/>
      <c r="H29" s="400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34</v>
      </c>
      <c r="E32" s="36"/>
      <c r="F32" s="36"/>
      <c r="G32" s="36"/>
      <c r="H32" s="36"/>
      <c r="I32" s="36"/>
      <c r="J32" s="122">
        <f>ROUND(J93,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36</v>
      </c>
      <c r="G34" s="36"/>
      <c r="H34" s="36"/>
      <c r="I34" s="123" t="s">
        <v>35</v>
      </c>
      <c r="J34" s="123" t="s">
        <v>37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38</v>
      </c>
      <c r="E35" s="114" t="s">
        <v>39</v>
      </c>
      <c r="F35" s="125">
        <f>ROUND((SUM(BE93:BE166)),  2)</f>
        <v>0</v>
      </c>
      <c r="G35" s="36"/>
      <c r="H35" s="36"/>
      <c r="I35" s="126">
        <v>0.21</v>
      </c>
      <c r="J35" s="125">
        <f>ROUND(((SUM(BE93:BE166))*I35),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40</v>
      </c>
      <c r="F36" s="125">
        <f>ROUND((SUM(BF93:BF166)),  2)</f>
        <v>0</v>
      </c>
      <c r="G36" s="36"/>
      <c r="H36" s="36"/>
      <c r="I36" s="126">
        <v>0.15</v>
      </c>
      <c r="J36" s="125">
        <f>ROUND(((SUM(BF93:BF166))*I36),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41</v>
      </c>
      <c r="F37" s="125">
        <f>ROUND((SUM(BG93:BG166)),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42</v>
      </c>
      <c r="F38" s="125">
        <f>ROUND((SUM(BH93:BH166)),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43</v>
      </c>
      <c r="F39" s="125">
        <f>ROUND((SUM(BI93:BI166)),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44</v>
      </c>
      <c r="E41" s="129"/>
      <c r="F41" s="129"/>
      <c r="G41" s="130" t="s">
        <v>45</v>
      </c>
      <c r="H41" s="131" t="s">
        <v>46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161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1" t="str">
        <f>E7</f>
        <v>Olomouc ADM Nerudova</v>
      </c>
      <c r="F50" s="402"/>
      <c r="G50" s="402"/>
      <c r="H50" s="402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1" t="s">
        <v>1468</v>
      </c>
      <c r="F52" s="403"/>
      <c r="G52" s="403"/>
      <c r="H52" s="403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451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7" t="str">
        <f>E11</f>
        <v>0P82 - Kancelář m.č 0P82</v>
      </c>
      <c r="F54" s="403"/>
      <c r="G54" s="403"/>
      <c r="H54" s="403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162</v>
      </c>
      <c r="D61" s="139"/>
      <c r="E61" s="139"/>
      <c r="F61" s="139"/>
      <c r="G61" s="139"/>
      <c r="H61" s="139"/>
      <c r="I61" s="139"/>
      <c r="J61" s="140" t="s">
        <v>163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66</v>
      </c>
      <c r="D63" s="38"/>
      <c r="E63" s="38"/>
      <c r="F63" s="38"/>
      <c r="G63" s="38"/>
      <c r="H63" s="38"/>
      <c r="I63" s="38"/>
      <c r="J63" s="79">
        <f>J93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164</v>
      </c>
    </row>
    <row r="64" spans="1:47" s="9" customFormat="1" ht="24.95" customHeight="1">
      <c r="B64" s="142"/>
      <c r="C64" s="143"/>
      <c r="D64" s="144" t="s">
        <v>165</v>
      </c>
      <c r="E64" s="145"/>
      <c r="F64" s="145"/>
      <c r="G64" s="145"/>
      <c r="H64" s="145"/>
      <c r="I64" s="145"/>
      <c r="J64" s="146">
        <f>J94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807</v>
      </c>
      <c r="E65" s="150"/>
      <c r="F65" s="150"/>
      <c r="G65" s="150"/>
      <c r="H65" s="150"/>
      <c r="I65" s="150"/>
      <c r="J65" s="151">
        <f>J95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809</v>
      </c>
      <c r="E66" s="150"/>
      <c r="F66" s="150"/>
      <c r="G66" s="150"/>
      <c r="H66" s="150"/>
      <c r="I66" s="150"/>
      <c r="J66" s="151">
        <f>J102</f>
        <v>0</v>
      </c>
      <c r="K66" s="99"/>
      <c r="L66" s="152"/>
    </row>
    <row r="67" spans="1:31" s="9" customFormat="1" ht="24.95" customHeight="1">
      <c r="B67" s="142"/>
      <c r="C67" s="143"/>
      <c r="D67" s="144" t="s">
        <v>167</v>
      </c>
      <c r="E67" s="145"/>
      <c r="F67" s="145"/>
      <c r="G67" s="145"/>
      <c r="H67" s="145"/>
      <c r="I67" s="145"/>
      <c r="J67" s="146">
        <f>J105</f>
        <v>0</v>
      </c>
      <c r="K67" s="143"/>
      <c r="L67" s="147"/>
    </row>
    <row r="68" spans="1:31" s="10" customFormat="1" ht="19.899999999999999" customHeight="1">
      <c r="B68" s="148"/>
      <c r="C68" s="99"/>
      <c r="D68" s="149" t="s">
        <v>815</v>
      </c>
      <c r="E68" s="150"/>
      <c r="F68" s="150"/>
      <c r="G68" s="150"/>
      <c r="H68" s="150"/>
      <c r="I68" s="150"/>
      <c r="J68" s="151">
        <f>J106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1470</v>
      </c>
      <c r="E69" s="150"/>
      <c r="F69" s="150"/>
      <c r="G69" s="150"/>
      <c r="H69" s="150"/>
      <c r="I69" s="150"/>
      <c r="J69" s="151">
        <f>J115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818</v>
      </c>
      <c r="E70" s="150"/>
      <c r="F70" s="150"/>
      <c r="G70" s="150"/>
      <c r="H70" s="150"/>
      <c r="I70" s="150"/>
      <c r="J70" s="151">
        <f>J142</f>
        <v>0</v>
      </c>
      <c r="K70" s="99"/>
      <c r="L70" s="152"/>
    </row>
    <row r="71" spans="1:31" s="10" customFormat="1" ht="19.899999999999999" customHeight="1">
      <c r="B71" s="148"/>
      <c r="C71" s="99"/>
      <c r="D71" s="149" t="s">
        <v>819</v>
      </c>
      <c r="E71" s="150"/>
      <c r="F71" s="150"/>
      <c r="G71" s="150"/>
      <c r="H71" s="150"/>
      <c r="I71" s="150"/>
      <c r="J71" s="151">
        <f>J156</f>
        <v>0</v>
      </c>
      <c r="K71" s="99"/>
      <c r="L71" s="152"/>
    </row>
    <row r="72" spans="1:31" s="2" customFormat="1" ht="21.7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7" spans="1:31" s="2" customFormat="1" ht="6.95" customHeight="1">
      <c r="A77" s="36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4.95" customHeight="1">
      <c r="A78" s="36"/>
      <c r="B78" s="37"/>
      <c r="C78" s="25" t="s">
        <v>172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16</v>
      </c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401" t="str">
        <f>E7</f>
        <v>Olomouc ADM Nerudova</v>
      </c>
      <c r="F81" s="402"/>
      <c r="G81" s="402"/>
      <c r="H81" s="402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1" customFormat="1" ht="12" customHeight="1">
      <c r="B82" s="23"/>
      <c r="C82" s="31" t="s">
        <v>159</v>
      </c>
      <c r="D82" s="24"/>
      <c r="E82" s="24"/>
      <c r="F82" s="24"/>
      <c r="G82" s="24"/>
      <c r="H82" s="24"/>
      <c r="I82" s="24"/>
      <c r="J82" s="24"/>
      <c r="K82" s="24"/>
      <c r="L82" s="22"/>
    </row>
    <row r="83" spans="1:65" s="2" customFormat="1" ht="16.5" customHeight="1">
      <c r="A83" s="36"/>
      <c r="B83" s="37"/>
      <c r="C83" s="38"/>
      <c r="D83" s="38"/>
      <c r="E83" s="401" t="s">
        <v>1468</v>
      </c>
      <c r="F83" s="403"/>
      <c r="G83" s="403"/>
      <c r="H83" s="403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451</v>
      </c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6.5" customHeight="1">
      <c r="A85" s="36"/>
      <c r="B85" s="37"/>
      <c r="C85" s="38"/>
      <c r="D85" s="38"/>
      <c r="E85" s="357" t="str">
        <f>E11</f>
        <v>0P82 - Kancelář m.č 0P82</v>
      </c>
      <c r="F85" s="403"/>
      <c r="G85" s="403"/>
      <c r="H85" s="403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2" customHeight="1">
      <c r="A87" s="36"/>
      <c r="B87" s="37"/>
      <c r="C87" s="31" t="s">
        <v>21</v>
      </c>
      <c r="D87" s="38"/>
      <c r="E87" s="38"/>
      <c r="F87" s="29" t="str">
        <f>F14</f>
        <v xml:space="preserve"> </v>
      </c>
      <c r="G87" s="38"/>
      <c r="H87" s="38"/>
      <c r="I87" s="31" t="s">
        <v>23</v>
      </c>
      <c r="J87" s="61">
        <f>IF(J14="","",J14)</f>
        <v>0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24</v>
      </c>
      <c r="D89" s="38"/>
      <c r="E89" s="38"/>
      <c r="F89" s="29" t="str">
        <f>E17</f>
        <v xml:space="preserve"> </v>
      </c>
      <c r="G89" s="38"/>
      <c r="H89" s="38"/>
      <c r="I89" s="31" t="s">
        <v>29</v>
      </c>
      <c r="J89" s="34" t="str">
        <f>E23</f>
        <v xml:space="preserve"> 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5.2" customHeight="1">
      <c r="A90" s="36"/>
      <c r="B90" s="37"/>
      <c r="C90" s="31" t="s">
        <v>27</v>
      </c>
      <c r="D90" s="38"/>
      <c r="E90" s="38"/>
      <c r="F90" s="29" t="str">
        <f>IF(E20="","",E20)</f>
        <v>Vyplň údaj</v>
      </c>
      <c r="G90" s="38"/>
      <c r="H90" s="38"/>
      <c r="I90" s="31" t="s">
        <v>31</v>
      </c>
      <c r="J90" s="34" t="str">
        <f>E26</f>
        <v xml:space="preserve"> </v>
      </c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2" customFormat="1" ht="10.3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5" s="11" customFormat="1" ht="29.25" customHeight="1">
      <c r="A92" s="153"/>
      <c r="B92" s="154"/>
      <c r="C92" s="155" t="s">
        <v>173</v>
      </c>
      <c r="D92" s="156" t="s">
        <v>53</v>
      </c>
      <c r="E92" s="156" t="s">
        <v>49</v>
      </c>
      <c r="F92" s="156" t="s">
        <v>50</v>
      </c>
      <c r="G92" s="156" t="s">
        <v>174</v>
      </c>
      <c r="H92" s="156" t="s">
        <v>175</v>
      </c>
      <c r="I92" s="156" t="s">
        <v>176</v>
      </c>
      <c r="J92" s="156" t="s">
        <v>163</v>
      </c>
      <c r="K92" s="157" t="s">
        <v>177</v>
      </c>
      <c r="L92" s="158"/>
      <c r="M92" s="70" t="s">
        <v>19</v>
      </c>
      <c r="N92" s="71" t="s">
        <v>38</v>
      </c>
      <c r="O92" s="71" t="s">
        <v>178</v>
      </c>
      <c r="P92" s="71" t="s">
        <v>179</v>
      </c>
      <c r="Q92" s="71" t="s">
        <v>180</v>
      </c>
      <c r="R92" s="71" t="s">
        <v>181</v>
      </c>
      <c r="S92" s="71" t="s">
        <v>182</v>
      </c>
      <c r="T92" s="72" t="s">
        <v>183</v>
      </c>
      <c r="U92" s="153"/>
      <c r="V92" s="153"/>
      <c r="W92" s="153"/>
      <c r="X92" s="153"/>
      <c r="Y92" s="153"/>
      <c r="Z92" s="153"/>
      <c r="AA92" s="153"/>
      <c r="AB92" s="153"/>
      <c r="AC92" s="153"/>
      <c r="AD92" s="153"/>
      <c r="AE92" s="153"/>
    </row>
    <row r="93" spans="1:65" s="2" customFormat="1" ht="22.9" customHeight="1">
      <c r="A93" s="36"/>
      <c r="B93" s="37"/>
      <c r="C93" s="77" t="s">
        <v>184</v>
      </c>
      <c r="D93" s="38"/>
      <c r="E93" s="38"/>
      <c r="F93" s="38"/>
      <c r="G93" s="38"/>
      <c r="H93" s="38"/>
      <c r="I93" s="38"/>
      <c r="J93" s="159">
        <f>BK93</f>
        <v>0</v>
      </c>
      <c r="K93" s="38"/>
      <c r="L93" s="41"/>
      <c r="M93" s="73"/>
      <c r="N93" s="160"/>
      <c r="O93" s="74"/>
      <c r="P93" s="161">
        <f>P94+P105</f>
        <v>0</v>
      </c>
      <c r="Q93" s="74"/>
      <c r="R93" s="161">
        <f>R94+R105</f>
        <v>1.8724419023200001</v>
      </c>
      <c r="S93" s="74"/>
      <c r="T93" s="162">
        <f>T94+T105</f>
        <v>3.8370000000000001E-2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67</v>
      </c>
      <c r="AU93" s="19" t="s">
        <v>164</v>
      </c>
      <c r="BK93" s="163">
        <f>BK94+BK105</f>
        <v>0</v>
      </c>
    </row>
    <row r="94" spans="1:65" s="12" customFormat="1" ht="25.9" customHeight="1">
      <c r="B94" s="164"/>
      <c r="C94" s="165"/>
      <c r="D94" s="166" t="s">
        <v>67</v>
      </c>
      <c r="E94" s="167" t="s">
        <v>185</v>
      </c>
      <c r="F94" s="167" t="s">
        <v>186</v>
      </c>
      <c r="G94" s="165"/>
      <c r="H94" s="165"/>
      <c r="I94" s="168"/>
      <c r="J94" s="169">
        <f>BK94</f>
        <v>0</v>
      </c>
      <c r="K94" s="165"/>
      <c r="L94" s="170"/>
      <c r="M94" s="171"/>
      <c r="N94" s="172"/>
      <c r="O94" s="172"/>
      <c r="P94" s="173">
        <f>P95+P102</f>
        <v>0</v>
      </c>
      <c r="Q94" s="172"/>
      <c r="R94" s="173">
        <f>R95+R102</f>
        <v>1.6821600000000001</v>
      </c>
      <c r="S94" s="172"/>
      <c r="T94" s="174">
        <f>T95+T102</f>
        <v>0</v>
      </c>
      <c r="AR94" s="175" t="s">
        <v>76</v>
      </c>
      <c r="AT94" s="176" t="s">
        <v>67</v>
      </c>
      <c r="AU94" s="176" t="s">
        <v>68</v>
      </c>
      <c r="AY94" s="175" t="s">
        <v>187</v>
      </c>
      <c r="BK94" s="177">
        <f>BK95+BK102</f>
        <v>0</v>
      </c>
    </row>
    <row r="95" spans="1:65" s="12" customFormat="1" ht="22.9" customHeight="1">
      <c r="B95" s="164"/>
      <c r="C95" s="165"/>
      <c r="D95" s="166" t="s">
        <v>67</v>
      </c>
      <c r="E95" s="178" t="s">
        <v>221</v>
      </c>
      <c r="F95" s="178" t="s">
        <v>827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SUM(P96:P101)</f>
        <v>0</v>
      </c>
      <c r="Q95" s="172"/>
      <c r="R95" s="173">
        <f>SUM(R96:R101)</f>
        <v>1.6821600000000001</v>
      </c>
      <c r="S95" s="172"/>
      <c r="T95" s="174">
        <f>SUM(T96:T101)</f>
        <v>0</v>
      </c>
      <c r="AR95" s="175" t="s">
        <v>76</v>
      </c>
      <c r="AT95" s="176" t="s">
        <v>67</v>
      </c>
      <c r="AU95" s="176" t="s">
        <v>76</v>
      </c>
      <c r="AY95" s="175" t="s">
        <v>187</v>
      </c>
      <c r="BK95" s="177">
        <f>SUM(BK96:BK101)</f>
        <v>0</v>
      </c>
    </row>
    <row r="96" spans="1:65" s="2" customFormat="1" ht="49.15" customHeight="1">
      <c r="A96" s="36"/>
      <c r="B96" s="37"/>
      <c r="C96" s="180" t="s">
        <v>76</v>
      </c>
      <c r="D96" s="180" t="s">
        <v>190</v>
      </c>
      <c r="E96" s="181" t="s">
        <v>1682</v>
      </c>
      <c r="F96" s="182" t="s">
        <v>1683</v>
      </c>
      <c r="G96" s="183" t="s">
        <v>193</v>
      </c>
      <c r="H96" s="184">
        <v>13.5</v>
      </c>
      <c r="I96" s="185"/>
      <c r="J96" s="186">
        <f>ROUND(I96*H96,2)</f>
        <v>0</v>
      </c>
      <c r="K96" s="182" t="s">
        <v>194</v>
      </c>
      <c r="L96" s="41"/>
      <c r="M96" s="187" t="s">
        <v>19</v>
      </c>
      <c r="N96" s="188" t="s">
        <v>39</v>
      </c>
      <c r="O96" s="66"/>
      <c r="P96" s="189">
        <f>O96*H96</f>
        <v>0</v>
      </c>
      <c r="Q96" s="189">
        <v>1.7000000000000001E-2</v>
      </c>
      <c r="R96" s="189">
        <f>Q96*H96</f>
        <v>0.22950000000000001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195</v>
      </c>
      <c r="AT96" s="191" t="s">
        <v>190</v>
      </c>
      <c r="AU96" s="191" t="s">
        <v>78</v>
      </c>
      <c r="AY96" s="19" t="s">
        <v>187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76</v>
      </c>
      <c r="BK96" s="192">
        <f>ROUND(I96*H96,2)</f>
        <v>0</v>
      </c>
      <c r="BL96" s="19" t="s">
        <v>195</v>
      </c>
      <c r="BM96" s="191" t="s">
        <v>1684</v>
      </c>
    </row>
    <row r="97" spans="1:65" s="2" customFormat="1" ht="11.25">
      <c r="A97" s="36"/>
      <c r="B97" s="37"/>
      <c r="C97" s="38"/>
      <c r="D97" s="193" t="s">
        <v>197</v>
      </c>
      <c r="E97" s="38"/>
      <c r="F97" s="194" t="s">
        <v>1685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197</v>
      </c>
      <c r="AU97" s="19" t="s">
        <v>78</v>
      </c>
    </row>
    <row r="98" spans="1:65" s="13" customFormat="1" ht="11.25">
      <c r="B98" s="208"/>
      <c r="C98" s="209"/>
      <c r="D98" s="210" t="s">
        <v>249</v>
      </c>
      <c r="E98" s="211" t="s">
        <v>19</v>
      </c>
      <c r="F98" s="212" t="s">
        <v>1686</v>
      </c>
      <c r="G98" s="209"/>
      <c r="H98" s="213">
        <v>13.5</v>
      </c>
      <c r="I98" s="214"/>
      <c r="J98" s="209"/>
      <c r="K98" s="209"/>
      <c r="L98" s="215"/>
      <c r="M98" s="216"/>
      <c r="N98" s="217"/>
      <c r="O98" s="217"/>
      <c r="P98" s="217"/>
      <c r="Q98" s="217"/>
      <c r="R98" s="217"/>
      <c r="S98" s="217"/>
      <c r="T98" s="218"/>
      <c r="AT98" s="219" t="s">
        <v>249</v>
      </c>
      <c r="AU98" s="219" t="s">
        <v>78</v>
      </c>
      <c r="AV98" s="13" t="s">
        <v>78</v>
      </c>
      <c r="AW98" s="13" t="s">
        <v>30</v>
      </c>
      <c r="AX98" s="13" t="s">
        <v>76</v>
      </c>
      <c r="AY98" s="219" t="s">
        <v>187</v>
      </c>
    </row>
    <row r="99" spans="1:65" s="2" customFormat="1" ht="49.15" customHeight="1">
      <c r="A99" s="36"/>
      <c r="B99" s="37"/>
      <c r="C99" s="180" t="s">
        <v>78</v>
      </c>
      <c r="D99" s="180" t="s">
        <v>190</v>
      </c>
      <c r="E99" s="181" t="s">
        <v>1476</v>
      </c>
      <c r="F99" s="182" t="s">
        <v>1477</v>
      </c>
      <c r="G99" s="183" t="s">
        <v>193</v>
      </c>
      <c r="H99" s="184">
        <v>51.15</v>
      </c>
      <c r="I99" s="185"/>
      <c r="J99" s="186">
        <f>ROUND(I99*H99,2)</f>
        <v>0</v>
      </c>
      <c r="K99" s="182" t="s">
        <v>194</v>
      </c>
      <c r="L99" s="41"/>
      <c r="M99" s="187" t="s">
        <v>19</v>
      </c>
      <c r="N99" s="188" t="s">
        <v>39</v>
      </c>
      <c r="O99" s="66"/>
      <c r="P99" s="189">
        <f>O99*H99</f>
        <v>0</v>
      </c>
      <c r="Q99" s="189">
        <v>2.8400000000000002E-2</v>
      </c>
      <c r="R99" s="189">
        <f>Q99*H99</f>
        <v>1.4526600000000001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195</v>
      </c>
      <c r="AT99" s="191" t="s">
        <v>190</v>
      </c>
      <c r="AU99" s="191" t="s">
        <v>78</v>
      </c>
      <c r="AY99" s="19" t="s">
        <v>187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76</v>
      </c>
      <c r="BK99" s="192">
        <f>ROUND(I99*H99,2)</f>
        <v>0</v>
      </c>
      <c r="BL99" s="19" t="s">
        <v>195</v>
      </c>
      <c r="BM99" s="191" t="s">
        <v>1687</v>
      </c>
    </row>
    <row r="100" spans="1:65" s="2" customFormat="1" ht="11.25">
      <c r="A100" s="36"/>
      <c r="B100" s="37"/>
      <c r="C100" s="38"/>
      <c r="D100" s="193" t="s">
        <v>197</v>
      </c>
      <c r="E100" s="38"/>
      <c r="F100" s="194" t="s">
        <v>1479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197</v>
      </c>
      <c r="AU100" s="19" t="s">
        <v>78</v>
      </c>
    </row>
    <row r="101" spans="1:65" s="13" customFormat="1" ht="11.25">
      <c r="B101" s="208"/>
      <c r="C101" s="209"/>
      <c r="D101" s="210" t="s">
        <v>249</v>
      </c>
      <c r="E101" s="211" t="s">
        <v>19</v>
      </c>
      <c r="F101" s="212" t="s">
        <v>1688</v>
      </c>
      <c r="G101" s="209"/>
      <c r="H101" s="213">
        <v>51.15</v>
      </c>
      <c r="I101" s="214"/>
      <c r="J101" s="209"/>
      <c r="K101" s="209"/>
      <c r="L101" s="215"/>
      <c r="M101" s="216"/>
      <c r="N101" s="217"/>
      <c r="O101" s="217"/>
      <c r="P101" s="217"/>
      <c r="Q101" s="217"/>
      <c r="R101" s="217"/>
      <c r="S101" s="217"/>
      <c r="T101" s="218"/>
      <c r="AT101" s="219" t="s">
        <v>249</v>
      </c>
      <c r="AU101" s="219" t="s">
        <v>78</v>
      </c>
      <c r="AV101" s="13" t="s">
        <v>78</v>
      </c>
      <c r="AW101" s="13" t="s">
        <v>30</v>
      </c>
      <c r="AX101" s="13" t="s">
        <v>76</v>
      </c>
      <c r="AY101" s="219" t="s">
        <v>187</v>
      </c>
    </row>
    <row r="102" spans="1:65" s="12" customFormat="1" ht="22.9" customHeight="1">
      <c r="B102" s="164"/>
      <c r="C102" s="165"/>
      <c r="D102" s="166" t="s">
        <v>67</v>
      </c>
      <c r="E102" s="178" t="s">
        <v>889</v>
      </c>
      <c r="F102" s="178" t="s">
        <v>890</v>
      </c>
      <c r="G102" s="165"/>
      <c r="H102" s="165"/>
      <c r="I102" s="168"/>
      <c r="J102" s="179">
        <f>BK102</f>
        <v>0</v>
      </c>
      <c r="K102" s="165"/>
      <c r="L102" s="170"/>
      <c r="M102" s="171"/>
      <c r="N102" s="172"/>
      <c r="O102" s="172"/>
      <c r="P102" s="173">
        <f>SUM(P103:P104)</f>
        <v>0</v>
      </c>
      <c r="Q102" s="172"/>
      <c r="R102" s="173">
        <f>SUM(R103:R104)</f>
        <v>0</v>
      </c>
      <c r="S102" s="172"/>
      <c r="T102" s="174">
        <f>SUM(T103:T104)</f>
        <v>0</v>
      </c>
      <c r="AR102" s="175" t="s">
        <v>76</v>
      </c>
      <c r="AT102" s="176" t="s">
        <v>67</v>
      </c>
      <c r="AU102" s="176" t="s">
        <v>76</v>
      </c>
      <c r="AY102" s="175" t="s">
        <v>187</v>
      </c>
      <c r="BK102" s="177">
        <f>SUM(BK103:BK104)</f>
        <v>0</v>
      </c>
    </row>
    <row r="103" spans="1:65" s="2" customFormat="1" ht="55.5" customHeight="1">
      <c r="A103" s="36"/>
      <c r="B103" s="37"/>
      <c r="C103" s="180" t="s">
        <v>203</v>
      </c>
      <c r="D103" s="180" t="s">
        <v>190</v>
      </c>
      <c r="E103" s="181" t="s">
        <v>1446</v>
      </c>
      <c r="F103" s="182" t="s">
        <v>1447</v>
      </c>
      <c r="G103" s="183" t="s">
        <v>542</v>
      </c>
      <c r="H103" s="184">
        <v>1.6819999999999999</v>
      </c>
      <c r="I103" s="185"/>
      <c r="J103" s="186">
        <f>ROUND(I103*H103,2)</f>
        <v>0</v>
      </c>
      <c r="K103" s="182" t="s">
        <v>194</v>
      </c>
      <c r="L103" s="41"/>
      <c r="M103" s="187" t="s">
        <v>19</v>
      </c>
      <c r="N103" s="188" t="s">
        <v>39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195</v>
      </c>
      <c r="AT103" s="191" t="s">
        <v>190</v>
      </c>
      <c r="AU103" s="191" t="s">
        <v>78</v>
      </c>
      <c r="AY103" s="19" t="s">
        <v>187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76</v>
      </c>
      <c r="BK103" s="192">
        <f>ROUND(I103*H103,2)</f>
        <v>0</v>
      </c>
      <c r="BL103" s="19" t="s">
        <v>195</v>
      </c>
      <c r="BM103" s="191" t="s">
        <v>1689</v>
      </c>
    </row>
    <row r="104" spans="1:65" s="2" customFormat="1" ht="11.25">
      <c r="A104" s="36"/>
      <c r="B104" s="37"/>
      <c r="C104" s="38"/>
      <c r="D104" s="193" t="s">
        <v>197</v>
      </c>
      <c r="E104" s="38"/>
      <c r="F104" s="194" t="s">
        <v>1449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197</v>
      </c>
      <c r="AU104" s="19" t="s">
        <v>78</v>
      </c>
    </row>
    <row r="105" spans="1:65" s="12" customFormat="1" ht="25.9" customHeight="1">
      <c r="B105" s="164"/>
      <c r="C105" s="165"/>
      <c r="D105" s="166" t="s">
        <v>67</v>
      </c>
      <c r="E105" s="167" t="s">
        <v>208</v>
      </c>
      <c r="F105" s="167" t="s">
        <v>209</v>
      </c>
      <c r="G105" s="165"/>
      <c r="H105" s="165"/>
      <c r="I105" s="168"/>
      <c r="J105" s="169">
        <f>BK105</f>
        <v>0</v>
      </c>
      <c r="K105" s="165"/>
      <c r="L105" s="170"/>
      <c r="M105" s="171"/>
      <c r="N105" s="172"/>
      <c r="O105" s="172"/>
      <c r="P105" s="173">
        <f>P106+P115+P142+P156</f>
        <v>0</v>
      </c>
      <c r="Q105" s="172"/>
      <c r="R105" s="173">
        <f>R106+R115+R142+R156</f>
        <v>0.19028190232</v>
      </c>
      <c r="S105" s="172"/>
      <c r="T105" s="174">
        <f>T106+T115+T142+T156</f>
        <v>3.8370000000000001E-2</v>
      </c>
      <c r="AR105" s="175" t="s">
        <v>78</v>
      </c>
      <c r="AT105" s="176" t="s">
        <v>67</v>
      </c>
      <c r="AU105" s="176" t="s">
        <v>68</v>
      </c>
      <c r="AY105" s="175" t="s">
        <v>187</v>
      </c>
      <c r="BK105" s="177">
        <f>BK106+BK115+BK142+BK156</f>
        <v>0</v>
      </c>
    </row>
    <row r="106" spans="1:65" s="12" customFormat="1" ht="22.9" customHeight="1">
      <c r="B106" s="164"/>
      <c r="C106" s="165"/>
      <c r="D106" s="166" t="s">
        <v>67</v>
      </c>
      <c r="E106" s="178" t="s">
        <v>1078</v>
      </c>
      <c r="F106" s="178" t="s">
        <v>1079</v>
      </c>
      <c r="G106" s="165"/>
      <c r="H106" s="165"/>
      <c r="I106" s="168"/>
      <c r="J106" s="179">
        <f>BK106</f>
        <v>0</v>
      </c>
      <c r="K106" s="165"/>
      <c r="L106" s="170"/>
      <c r="M106" s="171"/>
      <c r="N106" s="172"/>
      <c r="O106" s="172"/>
      <c r="P106" s="173">
        <f>SUM(P107:P114)</f>
        <v>0</v>
      </c>
      <c r="Q106" s="172"/>
      <c r="R106" s="173">
        <f>SUM(R107:R114)</f>
        <v>5.28E-3</v>
      </c>
      <c r="S106" s="172"/>
      <c r="T106" s="174">
        <f>SUM(T107:T114)</f>
        <v>0</v>
      </c>
      <c r="AR106" s="175" t="s">
        <v>78</v>
      </c>
      <c r="AT106" s="176" t="s">
        <v>67</v>
      </c>
      <c r="AU106" s="176" t="s">
        <v>76</v>
      </c>
      <c r="AY106" s="175" t="s">
        <v>187</v>
      </c>
      <c r="BK106" s="177">
        <f>SUM(BK107:BK114)</f>
        <v>0</v>
      </c>
    </row>
    <row r="107" spans="1:65" s="2" customFormat="1" ht="24.2" customHeight="1">
      <c r="A107" s="36"/>
      <c r="B107" s="37"/>
      <c r="C107" s="180" t="s">
        <v>195</v>
      </c>
      <c r="D107" s="180" t="s">
        <v>190</v>
      </c>
      <c r="E107" s="181" t="s">
        <v>1690</v>
      </c>
      <c r="F107" s="182" t="s">
        <v>1691</v>
      </c>
      <c r="G107" s="183" t="s">
        <v>214</v>
      </c>
      <c r="H107" s="184">
        <v>2</v>
      </c>
      <c r="I107" s="185"/>
      <c r="J107" s="186">
        <f>ROUND(I107*H107,2)</f>
        <v>0</v>
      </c>
      <c r="K107" s="182" t="s">
        <v>194</v>
      </c>
      <c r="L107" s="41"/>
      <c r="M107" s="187" t="s">
        <v>19</v>
      </c>
      <c r="N107" s="188" t="s">
        <v>39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215</v>
      </c>
      <c r="AT107" s="191" t="s">
        <v>190</v>
      </c>
      <c r="AU107" s="191" t="s">
        <v>78</v>
      </c>
      <c r="AY107" s="19" t="s">
        <v>187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76</v>
      </c>
      <c r="BK107" s="192">
        <f>ROUND(I107*H107,2)</f>
        <v>0</v>
      </c>
      <c r="BL107" s="19" t="s">
        <v>215</v>
      </c>
      <c r="BM107" s="191" t="s">
        <v>1692</v>
      </c>
    </row>
    <row r="108" spans="1:65" s="2" customFormat="1" ht="11.25">
      <c r="A108" s="36"/>
      <c r="B108" s="37"/>
      <c r="C108" s="38"/>
      <c r="D108" s="193" t="s">
        <v>197</v>
      </c>
      <c r="E108" s="38"/>
      <c r="F108" s="194" t="s">
        <v>1693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197</v>
      </c>
      <c r="AU108" s="19" t="s">
        <v>78</v>
      </c>
    </row>
    <row r="109" spans="1:65" s="2" customFormat="1" ht="24.2" customHeight="1">
      <c r="A109" s="36"/>
      <c r="B109" s="37"/>
      <c r="C109" s="198" t="s">
        <v>217</v>
      </c>
      <c r="D109" s="198" t="s">
        <v>243</v>
      </c>
      <c r="E109" s="199" t="s">
        <v>1694</v>
      </c>
      <c r="F109" s="200" t="s">
        <v>1695</v>
      </c>
      <c r="G109" s="201" t="s">
        <v>214</v>
      </c>
      <c r="H109" s="202">
        <v>2</v>
      </c>
      <c r="I109" s="203"/>
      <c r="J109" s="204">
        <f>ROUND(I109*H109,2)</f>
        <v>0</v>
      </c>
      <c r="K109" s="200" t="s">
        <v>194</v>
      </c>
      <c r="L109" s="205"/>
      <c r="M109" s="206" t="s">
        <v>19</v>
      </c>
      <c r="N109" s="207" t="s">
        <v>39</v>
      </c>
      <c r="O109" s="66"/>
      <c r="P109" s="189">
        <f>O109*H109</f>
        <v>0</v>
      </c>
      <c r="Q109" s="189">
        <v>1.1999999999999999E-3</v>
      </c>
      <c r="R109" s="189">
        <f>Q109*H109</f>
        <v>2.3999999999999998E-3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246</v>
      </c>
      <c r="AT109" s="191" t="s">
        <v>243</v>
      </c>
      <c r="AU109" s="191" t="s">
        <v>78</v>
      </c>
      <c r="AY109" s="19" t="s">
        <v>187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76</v>
      </c>
      <c r="BK109" s="192">
        <f>ROUND(I109*H109,2)</f>
        <v>0</v>
      </c>
      <c r="BL109" s="19" t="s">
        <v>215</v>
      </c>
      <c r="BM109" s="191" t="s">
        <v>1696</v>
      </c>
    </row>
    <row r="110" spans="1:65" s="2" customFormat="1" ht="11.25">
      <c r="A110" s="36"/>
      <c r="B110" s="37"/>
      <c r="C110" s="38"/>
      <c r="D110" s="193" t="s">
        <v>197</v>
      </c>
      <c r="E110" s="38"/>
      <c r="F110" s="194" t="s">
        <v>1697</v>
      </c>
      <c r="G110" s="38"/>
      <c r="H110" s="38"/>
      <c r="I110" s="195"/>
      <c r="J110" s="38"/>
      <c r="K110" s="38"/>
      <c r="L110" s="41"/>
      <c r="M110" s="196"/>
      <c r="N110" s="197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197</v>
      </c>
      <c r="AU110" s="19" t="s">
        <v>78</v>
      </c>
    </row>
    <row r="111" spans="1:65" s="2" customFormat="1" ht="24.2" customHeight="1">
      <c r="A111" s="36"/>
      <c r="B111" s="37"/>
      <c r="C111" s="180" t="s">
        <v>221</v>
      </c>
      <c r="D111" s="180" t="s">
        <v>190</v>
      </c>
      <c r="E111" s="181" t="s">
        <v>1698</v>
      </c>
      <c r="F111" s="182" t="s">
        <v>1699</v>
      </c>
      <c r="G111" s="183" t="s">
        <v>214</v>
      </c>
      <c r="H111" s="184">
        <v>1</v>
      </c>
      <c r="I111" s="185"/>
      <c r="J111" s="186">
        <f>ROUND(I111*H111,2)</f>
        <v>0</v>
      </c>
      <c r="K111" s="182" t="s">
        <v>194</v>
      </c>
      <c r="L111" s="41"/>
      <c r="M111" s="187" t="s">
        <v>19</v>
      </c>
      <c r="N111" s="188" t="s">
        <v>39</v>
      </c>
      <c r="O111" s="66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215</v>
      </c>
      <c r="AT111" s="191" t="s">
        <v>190</v>
      </c>
      <c r="AU111" s="191" t="s">
        <v>78</v>
      </c>
      <c r="AY111" s="19" t="s">
        <v>187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76</v>
      </c>
      <c r="BK111" s="192">
        <f>ROUND(I111*H111,2)</f>
        <v>0</v>
      </c>
      <c r="BL111" s="19" t="s">
        <v>215</v>
      </c>
      <c r="BM111" s="191" t="s">
        <v>1700</v>
      </c>
    </row>
    <row r="112" spans="1:65" s="2" customFormat="1" ht="11.25">
      <c r="A112" s="36"/>
      <c r="B112" s="37"/>
      <c r="C112" s="38"/>
      <c r="D112" s="193" t="s">
        <v>197</v>
      </c>
      <c r="E112" s="38"/>
      <c r="F112" s="194" t="s">
        <v>1701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197</v>
      </c>
      <c r="AU112" s="19" t="s">
        <v>78</v>
      </c>
    </row>
    <row r="113" spans="1:65" s="2" customFormat="1" ht="24.2" customHeight="1">
      <c r="A113" s="36"/>
      <c r="B113" s="37"/>
      <c r="C113" s="198" t="s">
        <v>227</v>
      </c>
      <c r="D113" s="198" t="s">
        <v>243</v>
      </c>
      <c r="E113" s="199" t="s">
        <v>1702</v>
      </c>
      <c r="F113" s="200" t="s">
        <v>1703</v>
      </c>
      <c r="G113" s="201" t="s">
        <v>214</v>
      </c>
      <c r="H113" s="202">
        <v>1</v>
      </c>
      <c r="I113" s="203"/>
      <c r="J113" s="204">
        <f>ROUND(I113*H113,2)</f>
        <v>0</v>
      </c>
      <c r="K113" s="200" t="s">
        <v>194</v>
      </c>
      <c r="L113" s="205"/>
      <c r="M113" s="206" t="s">
        <v>19</v>
      </c>
      <c r="N113" s="207" t="s">
        <v>39</v>
      </c>
      <c r="O113" s="66"/>
      <c r="P113" s="189">
        <f>O113*H113</f>
        <v>0</v>
      </c>
      <c r="Q113" s="189">
        <v>2.8800000000000002E-3</v>
      </c>
      <c r="R113" s="189">
        <f>Q113*H113</f>
        <v>2.8800000000000002E-3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246</v>
      </c>
      <c r="AT113" s="191" t="s">
        <v>243</v>
      </c>
      <c r="AU113" s="191" t="s">
        <v>78</v>
      </c>
      <c r="AY113" s="19" t="s">
        <v>187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76</v>
      </c>
      <c r="BK113" s="192">
        <f>ROUND(I113*H113,2)</f>
        <v>0</v>
      </c>
      <c r="BL113" s="19" t="s">
        <v>215</v>
      </c>
      <c r="BM113" s="191" t="s">
        <v>1704</v>
      </c>
    </row>
    <row r="114" spans="1:65" s="2" customFormat="1" ht="11.25">
      <c r="A114" s="36"/>
      <c r="B114" s="37"/>
      <c r="C114" s="38"/>
      <c r="D114" s="193" t="s">
        <v>197</v>
      </c>
      <c r="E114" s="38"/>
      <c r="F114" s="194" t="s">
        <v>1705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197</v>
      </c>
      <c r="AU114" s="19" t="s">
        <v>78</v>
      </c>
    </row>
    <row r="115" spans="1:65" s="12" customFormat="1" ht="22.9" customHeight="1">
      <c r="B115" s="164"/>
      <c r="C115" s="165"/>
      <c r="D115" s="166" t="s">
        <v>67</v>
      </c>
      <c r="E115" s="178" t="s">
        <v>1540</v>
      </c>
      <c r="F115" s="178" t="s">
        <v>1541</v>
      </c>
      <c r="G115" s="165"/>
      <c r="H115" s="165"/>
      <c r="I115" s="168"/>
      <c r="J115" s="179">
        <f>BK115</f>
        <v>0</v>
      </c>
      <c r="K115" s="165"/>
      <c r="L115" s="170"/>
      <c r="M115" s="171"/>
      <c r="N115" s="172"/>
      <c r="O115" s="172"/>
      <c r="P115" s="173">
        <f>SUM(P116:P141)</f>
        <v>0</v>
      </c>
      <c r="Q115" s="172"/>
      <c r="R115" s="173">
        <f>SUM(R116:R141)</f>
        <v>0.15211825900000001</v>
      </c>
      <c r="S115" s="172"/>
      <c r="T115" s="174">
        <f>SUM(T116:T141)</f>
        <v>3.8370000000000001E-2</v>
      </c>
      <c r="AR115" s="175" t="s">
        <v>78</v>
      </c>
      <c r="AT115" s="176" t="s">
        <v>67</v>
      </c>
      <c r="AU115" s="176" t="s">
        <v>76</v>
      </c>
      <c r="AY115" s="175" t="s">
        <v>187</v>
      </c>
      <c r="BK115" s="177">
        <f>SUM(BK116:BK141)</f>
        <v>0</v>
      </c>
    </row>
    <row r="116" spans="1:65" s="2" customFormat="1" ht="33" customHeight="1">
      <c r="A116" s="36"/>
      <c r="B116" s="37"/>
      <c r="C116" s="180" t="s">
        <v>233</v>
      </c>
      <c r="D116" s="180" t="s">
        <v>190</v>
      </c>
      <c r="E116" s="181" t="s">
        <v>1706</v>
      </c>
      <c r="F116" s="182" t="s">
        <v>1543</v>
      </c>
      <c r="G116" s="183" t="s">
        <v>193</v>
      </c>
      <c r="H116" s="184">
        <v>13.5</v>
      </c>
      <c r="I116" s="185"/>
      <c r="J116" s="186">
        <f>ROUND(I116*H116,2)</f>
        <v>0</v>
      </c>
      <c r="K116" s="182" t="s">
        <v>194</v>
      </c>
      <c r="L116" s="41"/>
      <c r="M116" s="187" t="s">
        <v>19</v>
      </c>
      <c r="N116" s="188" t="s">
        <v>39</v>
      </c>
      <c r="O116" s="66"/>
      <c r="P116" s="189">
        <f>O116*H116</f>
        <v>0</v>
      </c>
      <c r="Q116" s="189">
        <v>7.5820000000000002E-3</v>
      </c>
      <c r="R116" s="189">
        <f>Q116*H116</f>
        <v>0.102357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215</v>
      </c>
      <c r="AT116" s="191" t="s">
        <v>190</v>
      </c>
      <c r="AU116" s="191" t="s">
        <v>78</v>
      </c>
      <c r="AY116" s="19" t="s">
        <v>187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76</v>
      </c>
      <c r="BK116" s="192">
        <f>ROUND(I116*H116,2)</f>
        <v>0</v>
      </c>
      <c r="BL116" s="19" t="s">
        <v>215</v>
      </c>
      <c r="BM116" s="191" t="s">
        <v>1707</v>
      </c>
    </row>
    <row r="117" spans="1:65" s="2" customFormat="1" ht="11.25">
      <c r="A117" s="36"/>
      <c r="B117" s="37"/>
      <c r="C117" s="38"/>
      <c r="D117" s="193" t="s">
        <v>197</v>
      </c>
      <c r="E117" s="38"/>
      <c r="F117" s="194" t="s">
        <v>1708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197</v>
      </c>
      <c r="AU117" s="19" t="s">
        <v>78</v>
      </c>
    </row>
    <row r="118" spans="1:65" s="13" customFormat="1" ht="11.25">
      <c r="B118" s="208"/>
      <c r="C118" s="209"/>
      <c r="D118" s="210" t="s">
        <v>249</v>
      </c>
      <c r="E118" s="211" t="s">
        <v>19</v>
      </c>
      <c r="F118" s="212" t="s">
        <v>1686</v>
      </c>
      <c r="G118" s="209"/>
      <c r="H118" s="213">
        <v>13.5</v>
      </c>
      <c r="I118" s="214"/>
      <c r="J118" s="209"/>
      <c r="K118" s="209"/>
      <c r="L118" s="215"/>
      <c r="M118" s="216"/>
      <c r="N118" s="217"/>
      <c r="O118" s="217"/>
      <c r="P118" s="217"/>
      <c r="Q118" s="217"/>
      <c r="R118" s="217"/>
      <c r="S118" s="217"/>
      <c r="T118" s="218"/>
      <c r="AT118" s="219" t="s">
        <v>249</v>
      </c>
      <c r="AU118" s="219" t="s">
        <v>78</v>
      </c>
      <c r="AV118" s="13" t="s">
        <v>78</v>
      </c>
      <c r="AW118" s="13" t="s">
        <v>30</v>
      </c>
      <c r="AX118" s="13" t="s">
        <v>76</v>
      </c>
      <c r="AY118" s="219" t="s">
        <v>187</v>
      </c>
    </row>
    <row r="119" spans="1:65" s="2" customFormat="1" ht="24.2" customHeight="1">
      <c r="A119" s="36"/>
      <c r="B119" s="37"/>
      <c r="C119" s="180" t="s">
        <v>188</v>
      </c>
      <c r="D119" s="180" t="s">
        <v>190</v>
      </c>
      <c r="E119" s="181" t="s">
        <v>1660</v>
      </c>
      <c r="F119" s="182" t="s">
        <v>1661</v>
      </c>
      <c r="G119" s="183" t="s">
        <v>193</v>
      </c>
      <c r="H119" s="184">
        <v>13.5</v>
      </c>
      <c r="I119" s="185"/>
      <c r="J119" s="186">
        <f>ROUND(I119*H119,2)</f>
        <v>0</v>
      </c>
      <c r="K119" s="182" t="s">
        <v>194</v>
      </c>
      <c r="L119" s="41"/>
      <c r="M119" s="187" t="s">
        <v>19</v>
      </c>
      <c r="N119" s="188" t="s">
        <v>39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2.5000000000000001E-3</v>
      </c>
      <c r="T119" s="190">
        <f>S119*H119</f>
        <v>3.3750000000000002E-2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215</v>
      </c>
      <c r="AT119" s="191" t="s">
        <v>190</v>
      </c>
      <c r="AU119" s="191" t="s">
        <v>78</v>
      </c>
      <c r="AY119" s="19" t="s">
        <v>187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76</v>
      </c>
      <c r="BK119" s="192">
        <f>ROUND(I119*H119,2)</f>
        <v>0</v>
      </c>
      <c r="BL119" s="19" t="s">
        <v>215</v>
      </c>
      <c r="BM119" s="191" t="s">
        <v>1709</v>
      </c>
    </row>
    <row r="120" spans="1:65" s="2" customFormat="1" ht="11.25">
      <c r="A120" s="36"/>
      <c r="B120" s="37"/>
      <c r="C120" s="38"/>
      <c r="D120" s="193" t="s">
        <v>197</v>
      </c>
      <c r="E120" s="38"/>
      <c r="F120" s="194" t="s">
        <v>1663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197</v>
      </c>
      <c r="AU120" s="19" t="s">
        <v>78</v>
      </c>
    </row>
    <row r="121" spans="1:65" s="13" customFormat="1" ht="11.25">
      <c r="B121" s="208"/>
      <c r="C121" s="209"/>
      <c r="D121" s="210" t="s">
        <v>249</v>
      </c>
      <c r="E121" s="211" t="s">
        <v>19</v>
      </c>
      <c r="F121" s="212" t="s">
        <v>1686</v>
      </c>
      <c r="G121" s="209"/>
      <c r="H121" s="213">
        <v>13.5</v>
      </c>
      <c r="I121" s="214"/>
      <c r="J121" s="209"/>
      <c r="K121" s="209"/>
      <c r="L121" s="215"/>
      <c r="M121" s="216"/>
      <c r="N121" s="217"/>
      <c r="O121" s="217"/>
      <c r="P121" s="217"/>
      <c r="Q121" s="217"/>
      <c r="R121" s="217"/>
      <c r="S121" s="217"/>
      <c r="T121" s="218"/>
      <c r="AT121" s="219" t="s">
        <v>249</v>
      </c>
      <c r="AU121" s="219" t="s">
        <v>78</v>
      </c>
      <c r="AV121" s="13" t="s">
        <v>78</v>
      </c>
      <c r="AW121" s="13" t="s">
        <v>30</v>
      </c>
      <c r="AX121" s="13" t="s">
        <v>76</v>
      </c>
      <c r="AY121" s="219" t="s">
        <v>187</v>
      </c>
    </row>
    <row r="122" spans="1:65" s="2" customFormat="1" ht="24.2" customHeight="1">
      <c r="A122" s="36"/>
      <c r="B122" s="37"/>
      <c r="C122" s="180" t="s">
        <v>242</v>
      </c>
      <c r="D122" s="180" t="s">
        <v>190</v>
      </c>
      <c r="E122" s="181" t="s">
        <v>1551</v>
      </c>
      <c r="F122" s="182" t="s">
        <v>1552</v>
      </c>
      <c r="G122" s="183" t="s">
        <v>193</v>
      </c>
      <c r="H122" s="184">
        <v>13.5</v>
      </c>
      <c r="I122" s="185"/>
      <c r="J122" s="186">
        <f>ROUND(I122*H122,2)</f>
        <v>0</v>
      </c>
      <c r="K122" s="182" t="s">
        <v>194</v>
      </c>
      <c r="L122" s="41"/>
      <c r="M122" s="187" t="s">
        <v>19</v>
      </c>
      <c r="N122" s="188" t="s">
        <v>39</v>
      </c>
      <c r="O122" s="66"/>
      <c r="P122" s="189">
        <f>O122*H122</f>
        <v>0</v>
      </c>
      <c r="Q122" s="189">
        <v>2.9999999999999997E-4</v>
      </c>
      <c r="R122" s="189">
        <f>Q122*H122</f>
        <v>4.0499999999999998E-3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215</v>
      </c>
      <c r="AT122" s="191" t="s">
        <v>190</v>
      </c>
      <c r="AU122" s="191" t="s">
        <v>78</v>
      </c>
      <c r="AY122" s="19" t="s">
        <v>187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76</v>
      </c>
      <c r="BK122" s="192">
        <f>ROUND(I122*H122,2)</f>
        <v>0</v>
      </c>
      <c r="BL122" s="19" t="s">
        <v>215</v>
      </c>
      <c r="BM122" s="191" t="s">
        <v>1710</v>
      </c>
    </row>
    <row r="123" spans="1:65" s="2" customFormat="1" ht="11.25">
      <c r="A123" s="36"/>
      <c r="B123" s="37"/>
      <c r="C123" s="38"/>
      <c r="D123" s="193" t="s">
        <v>197</v>
      </c>
      <c r="E123" s="38"/>
      <c r="F123" s="194" t="s">
        <v>1554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197</v>
      </c>
      <c r="AU123" s="19" t="s">
        <v>78</v>
      </c>
    </row>
    <row r="124" spans="1:65" s="13" customFormat="1" ht="11.25">
      <c r="B124" s="208"/>
      <c r="C124" s="209"/>
      <c r="D124" s="210" t="s">
        <v>249</v>
      </c>
      <c r="E124" s="211" t="s">
        <v>19</v>
      </c>
      <c r="F124" s="212" t="s">
        <v>1686</v>
      </c>
      <c r="G124" s="209"/>
      <c r="H124" s="213">
        <v>13.5</v>
      </c>
      <c r="I124" s="214"/>
      <c r="J124" s="209"/>
      <c r="K124" s="209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249</v>
      </c>
      <c r="AU124" s="219" t="s">
        <v>78</v>
      </c>
      <c r="AV124" s="13" t="s">
        <v>78</v>
      </c>
      <c r="AW124" s="13" t="s">
        <v>30</v>
      </c>
      <c r="AX124" s="13" t="s">
        <v>76</v>
      </c>
      <c r="AY124" s="219" t="s">
        <v>187</v>
      </c>
    </row>
    <row r="125" spans="1:65" s="2" customFormat="1" ht="16.5" customHeight="1">
      <c r="A125" s="36"/>
      <c r="B125" s="37"/>
      <c r="C125" s="198" t="s">
        <v>251</v>
      </c>
      <c r="D125" s="198" t="s">
        <v>243</v>
      </c>
      <c r="E125" s="199" t="s">
        <v>1555</v>
      </c>
      <c r="F125" s="200" t="s">
        <v>1556</v>
      </c>
      <c r="G125" s="201" t="s">
        <v>193</v>
      </c>
      <c r="H125" s="202">
        <v>14.85</v>
      </c>
      <c r="I125" s="203"/>
      <c r="J125" s="204">
        <f>ROUND(I125*H125,2)</f>
        <v>0</v>
      </c>
      <c r="K125" s="200" t="s">
        <v>194</v>
      </c>
      <c r="L125" s="205"/>
      <c r="M125" s="206" t="s">
        <v>19</v>
      </c>
      <c r="N125" s="207" t="s">
        <v>39</v>
      </c>
      <c r="O125" s="66"/>
      <c r="P125" s="189">
        <f>O125*H125</f>
        <v>0</v>
      </c>
      <c r="Q125" s="189">
        <v>2.8300000000000001E-3</v>
      </c>
      <c r="R125" s="189">
        <f>Q125*H125</f>
        <v>4.20255E-2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246</v>
      </c>
      <c r="AT125" s="191" t="s">
        <v>243</v>
      </c>
      <c r="AU125" s="191" t="s">
        <v>78</v>
      </c>
      <c r="AY125" s="19" t="s">
        <v>187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76</v>
      </c>
      <c r="BK125" s="192">
        <f>ROUND(I125*H125,2)</f>
        <v>0</v>
      </c>
      <c r="BL125" s="19" t="s">
        <v>215</v>
      </c>
      <c r="BM125" s="191" t="s">
        <v>1711</v>
      </c>
    </row>
    <row r="126" spans="1:65" s="2" customFormat="1" ht="11.25">
      <c r="A126" s="36"/>
      <c r="B126" s="37"/>
      <c r="C126" s="38"/>
      <c r="D126" s="193" t="s">
        <v>197</v>
      </c>
      <c r="E126" s="38"/>
      <c r="F126" s="194" t="s">
        <v>1558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197</v>
      </c>
      <c r="AU126" s="19" t="s">
        <v>78</v>
      </c>
    </row>
    <row r="127" spans="1:65" s="13" customFormat="1" ht="11.25">
      <c r="B127" s="208"/>
      <c r="C127" s="209"/>
      <c r="D127" s="210" t="s">
        <v>249</v>
      </c>
      <c r="E127" s="209"/>
      <c r="F127" s="212" t="s">
        <v>1712</v>
      </c>
      <c r="G127" s="209"/>
      <c r="H127" s="213">
        <v>14.85</v>
      </c>
      <c r="I127" s="214"/>
      <c r="J127" s="209"/>
      <c r="K127" s="209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249</v>
      </c>
      <c r="AU127" s="219" t="s">
        <v>78</v>
      </c>
      <c r="AV127" s="13" t="s">
        <v>78</v>
      </c>
      <c r="AW127" s="13" t="s">
        <v>4</v>
      </c>
      <c r="AX127" s="13" t="s">
        <v>76</v>
      </c>
      <c r="AY127" s="219" t="s">
        <v>187</v>
      </c>
    </row>
    <row r="128" spans="1:65" s="2" customFormat="1" ht="21.75" customHeight="1">
      <c r="A128" s="36"/>
      <c r="B128" s="37"/>
      <c r="C128" s="180" t="s">
        <v>256</v>
      </c>
      <c r="D128" s="180" t="s">
        <v>190</v>
      </c>
      <c r="E128" s="181" t="s">
        <v>1713</v>
      </c>
      <c r="F128" s="182" t="s">
        <v>1714</v>
      </c>
      <c r="G128" s="183" t="s">
        <v>230</v>
      </c>
      <c r="H128" s="184">
        <v>15.4</v>
      </c>
      <c r="I128" s="185"/>
      <c r="J128" s="186">
        <f>ROUND(I128*H128,2)</f>
        <v>0</v>
      </c>
      <c r="K128" s="182" t="s">
        <v>194</v>
      </c>
      <c r="L128" s="41"/>
      <c r="M128" s="187" t="s">
        <v>19</v>
      </c>
      <c r="N128" s="188" t="s">
        <v>39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2.9999999999999997E-4</v>
      </c>
      <c r="T128" s="190">
        <f>S128*H128</f>
        <v>4.62E-3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215</v>
      </c>
      <c r="AT128" s="191" t="s">
        <v>190</v>
      </c>
      <c r="AU128" s="191" t="s">
        <v>78</v>
      </c>
      <c r="AY128" s="19" t="s">
        <v>187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76</v>
      </c>
      <c r="BK128" s="192">
        <f>ROUND(I128*H128,2)</f>
        <v>0</v>
      </c>
      <c r="BL128" s="19" t="s">
        <v>215</v>
      </c>
      <c r="BM128" s="191" t="s">
        <v>1715</v>
      </c>
    </row>
    <row r="129" spans="1:65" s="2" customFormat="1" ht="11.25">
      <c r="A129" s="36"/>
      <c r="B129" s="37"/>
      <c r="C129" s="38"/>
      <c r="D129" s="193" t="s">
        <v>197</v>
      </c>
      <c r="E129" s="38"/>
      <c r="F129" s="194" t="s">
        <v>1716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197</v>
      </c>
      <c r="AU129" s="19" t="s">
        <v>78</v>
      </c>
    </row>
    <row r="130" spans="1:65" s="2" customFormat="1" ht="21.75" customHeight="1">
      <c r="A130" s="36"/>
      <c r="B130" s="37"/>
      <c r="C130" s="180" t="s">
        <v>262</v>
      </c>
      <c r="D130" s="180" t="s">
        <v>190</v>
      </c>
      <c r="E130" s="181" t="s">
        <v>1717</v>
      </c>
      <c r="F130" s="182" t="s">
        <v>1718</v>
      </c>
      <c r="G130" s="183" t="s">
        <v>230</v>
      </c>
      <c r="H130" s="184">
        <v>15.4</v>
      </c>
      <c r="I130" s="185"/>
      <c r="J130" s="186">
        <f>ROUND(I130*H130,2)</f>
        <v>0</v>
      </c>
      <c r="K130" s="182" t="s">
        <v>194</v>
      </c>
      <c r="L130" s="41"/>
      <c r="M130" s="187" t="s">
        <v>19</v>
      </c>
      <c r="N130" s="188" t="s">
        <v>39</v>
      </c>
      <c r="O130" s="66"/>
      <c r="P130" s="189">
        <f>O130*H130</f>
        <v>0</v>
      </c>
      <c r="Q130" s="189">
        <v>1.4935E-5</v>
      </c>
      <c r="R130" s="189">
        <f>Q130*H130</f>
        <v>2.2999900000000002E-4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215</v>
      </c>
      <c r="AT130" s="191" t="s">
        <v>190</v>
      </c>
      <c r="AU130" s="191" t="s">
        <v>78</v>
      </c>
      <c r="AY130" s="19" t="s">
        <v>187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76</v>
      </c>
      <c r="BK130" s="192">
        <f>ROUND(I130*H130,2)</f>
        <v>0</v>
      </c>
      <c r="BL130" s="19" t="s">
        <v>215</v>
      </c>
      <c r="BM130" s="191" t="s">
        <v>1719</v>
      </c>
    </row>
    <row r="131" spans="1:65" s="2" customFormat="1" ht="11.25">
      <c r="A131" s="36"/>
      <c r="B131" s="37"/>
      <c r="C131" s="38"/>
      <c r="D131" s="193" t="s">
        <v>197</v>
      </c>
      <c r="E131" s="38"/>
      <c r="F131" s="194" t="s">
        <v>1720</v>
      </c>
      <c r="G131" s="38"/>
      <c r="H131" s="38"/>
      <c r="I131" s="195"/>
      <c r="J131" s="38"/>
      <c r="K131" s="38"/>
      <c r="L131" s="41"/>
      <c r="M131" s="196"/>
      <c r="N131" s="197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197</v>
      </c>
      <c r="AU131" s="19" t="s">
        <v>78</v>
      </c>
    </row>
    <row r="132" spans="1:65" s="13" customFormat="1" ht="11.25">
      <c r="B132" s="208"/>
      <c r="C132" s="209"/>
      <c r="D132" s="210" t="s">
        <v>249</v>
      </c>
      <c r="E132" s="211" t="s">
        <v>19</v>
      </c>
      <c r="F132" s="212" t="s">
        <v>1721</v>
      </c>
      <c r="G132" s="209"/>
      <c r="H132" s="213">
        <v>15.4</v>
      </c>
      <c r="I132" s="214"/>
      <c r="J132" s="209"/>
      <c r="K132" s="209"/>
      <c r="L132" s="215"/>
      <c r="M132" s="216"/>
      <c r="N132" s="217"/>
      <c r="O132" s="217"/>
      <c r="P132" s="217"/>
      <c r="Q132" s="217"/>
      <c r="R132" s="217"/>
      <c r="S132" s="217"/>
      <c r="T132" s="218"/>
      <c r="AT132" s="219" t="s">
        <v>249</v>
      </c>
      <c r="AU132" s="219" t="s">
        <v>78</v>
      </c>
      <c r="AV132" s="13" t="s">
        <v>78</v>
      </c>
      <c r="AW132" s="13" t="s">
        <v>30</v>
      </c>
      <c r="AX132" s="13" t="s">
        <v>76</v>
      </c>
      <c r="AY132" s="219" t="s">
        <v>187</v>
      </c>
    </row>
    <row r="133" spans="1:65" s="2" customFormat="1" ht="16.5" customHeight="1">
      <c r="A133" s="36"/>
      <c r="B133" s="37"/>
      <c r="C133" s="198" t="s">
        <v>267</v>
      </c>
      <c r="D133" s="198" t="s">
        <v>243</v>
      </c>
      <c r="E133" s="199" t="s">
        <v>1722</v>
      </c>
      <c r="F133" s="200" t="s">
        <v>1723</v>
      </c>
      <c r="G133" s="201" t="s">
        <v>230</v>
      </c>
      <c r="H133" s="202">
        <v>15.708</v>
      </c>
      <c r="I133" s="203"/>
      <c r="J133" s="204">
        <f>ROUND(I133*H133,2)</f>
        <v>0</v>
      </c>
      <c r="K133" s="200" t="s">
        <v>194</v>
      </c>
      <c r="L133" s="205"/>
      <c r="M133" s="206" t="s">
        <v>19</v>
      </c>
      <c r="N133" s="207" t="s">
        <v>39</v>
      </c>
      <c r="O133" s="66"/>
      <c r="P133" s="189">
        <f>O133*H133</f>
        <v>0</v>
      </c>
      <c r="Q133" s="189">
        <v>2.2000000000000001E-4</v>
      </c>
      <c r="R133" s="189">
        <f>Q133*H133</f>
        <v>3.45576E-3</v>
      </c>
      <c r="S133" s="189">
        <v>0</v>
      </c>
      <c r="T133" s="19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246</v>
      </c>
      <c r="AT133" s="191" t="s">
        <v>243</v>
      </c>
      <c r="AU133" s="191" t="s">
        <v>78</v>
      </c>
      <c r="AY133" s="19" t="s">
        <v>187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76</v>
      </c>
      <c r="BK133" s="192">
        <f>ROUND(I133*H133,2)</f>
        <v>0</v>
      </c>
      <c r="BL133" s="19" t="s">
        <v>215</v>
      </c>
      <c r="BM133" s="191" t="s">
        <v>1724</v>
      </c>
    </row>
    <row r="134" spans="1:65" s="2" customFormat="1" ht="11.25">
      <c r="A134" s="36"/>
      <c r="B134" s="37"/>
      <c r="C134" s="38"/>
      <c r="D134" s="193" t="s">
        <v>197</v>
      </c>
      <c r="E134" s="38"/>
      <c r="F134" s="194" t="s">
        <v>1725</v>
      </c>
      <c r="G134" s="38"/>
      <c r="H134" s="38"/>
      <c r="I134" s="195"/>
      <c r="J134" s="38"/>
      <c r="K134" s="38"/>
      <c r="L134" s="41"/>
      <c r="M134" s="196"/>
      <c r="N134" s="197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197</v>
      </c>
      <c r="AU134" s="19" t="s">
        <v>78</v>
      </c>
    </row>
    <row r="135" spans="1:65" s="13" customFormat="1" ht="11.25">
      <c r="B135" s="208"/>
      <c r="C135" s="209"/>
      <c r="D135" s="210" t="s">
        <v>249</v>
      </c>
      <c r="E135" s="209"/>
      <c r="F135" s="212" t="s">
        <v>1648</v>
      </c>
      <c r="G135" s="209"/>
      <c r="H135" s="213">
        <v>15.708</v>
      </c>
      <c r="I135" s="214"/>
      <c r="J135" s="209"/>
      <c r="K135" s="209"/>
      <c r="L135" s="215"/>
      <c r="M135" s="216"/>
      <c r="N135" s="217"/>
      <c r="O135" s="217"/>
      <c r="P135" s="217"/>
      <c r="Q135" s="217"/>
      <c r="R135" s="217"/>
      <c r="S135" s="217"/>
      <c r="T135" s="218"/>
      <c r="AT135" s="219" t="s">
        <v>249</v>
      </c>
      <c r="AU135" s="219" t="s">
        <v>78</v>
      </c>
      <c r="AV135" s="13" t="s">
        <v>78</v>
      </c>
      <c r="AW135" s="13" t="s">
        <v>4</v>
      </c>
      <c r="AX135" s="13" t="s">
        <v>76</v>
      </c>
      <c r="AY135" s="219" t="s">
        <v>187</v>
      </c>
    </row>
    <row r="136" spans="1:65" s="2" customFormat="1" ht="49.15" customHeight="1">
      <c r="A136" s="36"/>
      <c r="B136" s="37"/>
      <c r="C136" s="180" t="s">
        <v>8</v>
      </c>
      <c r="D136" s="180" t="s">
        <v>190</v>
      </c>
      <c r="E136" s="181" t="s">
        <v>1726</v>
      </c>
      <c r="F136" s="182" t="s">
        <v>1727</v>
      </c>
      <c r="G136" s="183" t="s">
        <v>542</v>
      </c>
      <c r="H136" s="184">
        <v>0.152</v>
      </c>
      <c r="I136" s="185"/>
      <c r="J136" s="186">
        <f>ROUND(I136*H136,2)</f>
        <v>0</v>
      </c>
      <c r="K136" s="182" t="s">
        <v>194</v>
      </c>
      <c r="L136" s="41"/>
      <c r="M136" s="187" t="s">
        <v>19</v>
      </c>
      <c r="N136" s="188" t="s">
        <v>39</v>
      </c>
      <c r="O136" s="66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215</v>
      </c>
      <c r="AT136" s="191" t="s">
        <v>190</v>
      </c>
      <c r="AU136" s="191" t="s">
        <v>78</v>
      </c>
      <c r="AY136" s="19" t="s">
        <v>187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76</v>
      </c>
      <c r="BK136" s="192">
        <f>ROUND(I136*H136,2)</f>
        <v>0</v>
      </c>
      <c r="BL136" s="19" t="s">
        <v>215</v>
      </c>
      <c r="BM136" s="191" t="s">
        <v>1728</v>
      </c>
    </row>
    <row r="137" spans="1:65" s="2" customFormat="1" ht="11.25">
      <c r="A137" s="36"/>
      <c r="B137" s="37"/>
      <c r="C137" s="38"/>
      <c r="D137" s="193" t="s">
        <v>197</v>
      </c>
      <c r="E137" s="38"/>
      <c r="F137" s="194" t="s">
        <v>1729</v>
      </c>
      <c r="G137" s="38"/>
      <c r="H137" s="38"/>
      <c r="I137" s="195"/>
      <c r="J137" s="38"/>
      <c r="K137" s="38"/>
      <c r="L137" s="41"/>
      <c r="M137" s="196"/>
      <c r="N137" s="197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197</v>
      </c>
      <c r="AU137" s="19" t="s">
        <v>78</v>
      </c>
    </row>
    <row r="138" spans="1:65" s="2" customFormat="1" ht="49.15" customHeight="1">
      <c r="A138" s="36"/>
      <c r="B138" s="37"/>
      <c r="C138" s="180" t="s">
        <v>215</v>
      </c>
      <c r="D138" s="180" t="s">
        <v>190</v>
      </c>
      <c r="E138" s="181" t="s">
        <v>1730</v>
      </c>
      <c r="F138" s="182" t="s">
        <v>1731</v>
      </c>
      <c r="G138" s="183" t="s">
        <v>542</v>
      </c>
      <c r="H138" s="184">
        <v>0.152</v>
      </c>
      <c r="I138" s="185"/>
      <c r="J138" s="186">
        <f>ROUND(I138*H138,2)</f>
        <v>0</v>
      </c>
      <c r="K138" s="182" t="s">
        <v>194</v>
      </c>
      <c r="L138" s="41"/>
      <c r="M138" s="187" t="s">
        <v>19</v>
      </c>
      <c r="N138" s="188" t="s">
        <v>39</v>
      </c>
      <c r="O138" s="66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215</v>
      </c>
      <c r="AT138" s="191" t="s">
        <v>190</v>
      </c>
      <c r="AU138" s="191" t="s">
        <v>78</v>
      </c>
      <c r="AY138" s="19" t="s">
        <v>187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9" t="s">
        <v>76</v>
      </c>
      <c r="BK138" s="192">
        <f>ROUND(I138*H138,2)</f>
        <v>0</v>
      </c>
      <c r="BL138" s="19" t="s">
        <v>215</v>
      </c>
      <c r="BM138" s="191" t="s">
        <v>1732</v>
      </c>
    </row>
    <row r="139" spans="1:65" s="2" customFormat="1" ht="11.25">
      <c r="A139" s="36"/>
      <c r="B139" s="37"/>
      <c r="C139" s="38"/>
      <c r="D139" s="193" t="s">
        <v>197</v>
      </c>
      <c r="E139" s="38"/>
      <c r="F139" s="194" t="s">
        <v>1733</v>
      </c>
      <c r="G139" s="38"/>
      <c r="H139" s="38"/>
      <c r="I139" s="195"/>
      <c r="J139" s="38"/>
      <c r="K139" s="38"/>
      <c r="L139" s="41"/>
      <c r="M139" s="196"/>
      <c r="N139" s="197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197</v>
      </c>
      <c r="AU139" s="19" t="s">
        <v>78</v>
      </c>
    </row>
    <row r="140" spans="1:65" s="2" customFormat="1" ht="49.15" customHeight="1">
      <c r="A140" s="36"/>
      <c r="B140" s="37"/>
      <c r="C140" s="180" t="s">
        <v>281</v>
      </c>
      <c r="D140" s="180" t="s">
        <v>190</v>
      </c>
      <c r="E140" s="181" t="s">
        <v>1734</v>
      </c>
      <c r="F140" s="182" t="s">
        <v>1735</v>
      </c>
      <c r="G140" s="183" t="s">
        <v>542</v>
      </c>
      <c r="H140" s="184">
        <v>0.152</v>
      </c>
      <c r="I140" s="185"/>
      <c r="J140" s="186">
        <f>ROUND(I140*H140,2)</f>
        <v>0</v>
      </c>
      <c r="K140" s="182" t="s">
        <v>194</v>
      </c>
      <c r="L140" s="41"/>
      <c r="M140" s="187" t="s">
        <v>19</v>
      </c>
      <c r="N140" s="188" t="s">
        <v>39</v>
      </c>
      <c r="O140" s="66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215</v>
      </c>
      <c r="AT140" s="191" t="s">
        <v>190</v>
      </c>
      <c r="AU140" s="191" t="s">
        <v>78</v>
      </c>
      <c r="AY140" s="19" t="s">
        <v>187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76</v>
      </c>
      <c r="BK140" s="192">
        <f>ROUND(I140*H140,2)</f>
        <v>0</v>
      </c>
      <c r="BL140" s="19" t="s">
        <v>215</v>
      </c>
      <c r="BM140" s="191" t="s">
        <v>1736</v>
      </c>
    </row>
    <row r="141" spans="1:65" s="2" customFormat="1" ht="11.25">
      <c r="A141" s="36"/>
      <c r="B141" s="37"/>
      <c r="C141" s="38"/>
      <c r="D141" s="193" t="s">
        <v>197</v>
      </c>
      <c r="E141" s="38"/>
      <c r="F141" s="194" t="s">
        <v>1737</v>
      </c>
      <c r="G141" s="38"/>
      <c r="H141" s="38"/>
      <c r="I141" s="195"/>
      <c r="J141" s="38"/>
      <c r="K141" s="38"/>
      <c r="L141" s="41"/>
      <c r="M141" s="196"/>
      <c r="N141" s="197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197</v>
      </c>
      <c r="AU141" s="19" t="s">
        <v>78</v>
      </c>
    </row>
    <row r="142" spans="1:65" s="12" customFormat="1" ht="22.9" customHeight="1">
      <c r="B142" s="164"/>
      <c r="C142" s="165"/>
      <c r="D142" s="166" t="s">
        <v>67</v>
      </c>
      <c r="E142" s="178" t="s">
        <v>1208</v>
      </c>
      <c r="F142" s="178" t="s">
        <v>1209</v>
      </c>
      <c r="G142" s="165"/>
      <c r="H142" s="165"/>
      <c r="I142" s="168"/>
      <c r="J142" s="179">
        <f>BK142</f>
        <v>0</v>
      </c>
      <c r="K142" s="165"/>
      <c r="L142" s="170"/>
      <c r="M142" s="171"/>
      <c r="N142" s="172"/>
      <c r="O142" s="172"/>
      <c r="P142" s="173">
        <f>SUM(P143:P155)</f>
        <v>0</v>
      </c>
      <c r="Q142" s="172"/>
      <c r="R142" s="173">
        <f>SUM(R143:R155)</f>
        <v>3.0556033200000001E-3</v>
      </c>
      <c r="S142" s="172"/>
      <c r="T142" s="174">
        <f>SUM(T143:T155)</f>
        <v>0</v>
      </c>
      <c r="AR142" s="175" t="s">
        <v>78</v>
      </c>
      <c r="AT142" s="176" t="s">
        <v>67</v>
      </c>
      <c r="AU142" s="176" t="s">
        <v>76</v>
      </c>
      <c r="AY142" s="175" t="s">
        <v>187</v>
      </c>
      <c r="BK142" s="177">
        <f>SUM(BK143:BK155)</f>
        <v>0</v>
      </c>
    </row>
    <row r="143" spans="1:65" s="2" customFormat="1" ht="24.2" customHeight="1">
      <c r="A143" s="36"/>
      <c r="B143" s="37"/>
      <c r="C143" s="180" t="s">
        <v>286</v>
      </c>
      <c r="D143" s="180" t="s">
        <v>190</v>
      </c>
      <c r="E143" s="181" t="s">
        <v>1738</v>
      </c>
      <c r="F143" s="182" t="s">
        <v>1739</v>
      </c>
      <c r="G143" s="183" t="s">
        <v>193</v>
      </c>
      <c r="H143" s="184">
        <v>6.7759999999999998</v>
      </c>
      <c r="I143" s="185"/>
      <c r="J143" s="186">
        <f>ROUND(I143*H143,2)</f>
        <v>0</v>
      </c>
      <c r="K143" s="182" t="s">
        <v>194</v>
      </c>
      <c r="L143" s="41"/>
      <c r="M143" s="187" t="s">
        <v>19</v>
      </c>
      <c r="N143" s="188" t="s">
        <v>39</v>
      </c>
      <c r="O143" s="66"/>
      <c r="P143" s="189">
        <f>O143*H143</f>
        <v>0</v>
      </c>
      <c r="Q143" s="189">
        <v>2.4232000000000001E-5</v>
      </c>
      <c r="R143" s="189">
        <f>Q143*H143</f>
        <v>1.6419603200000001E-4</v>
      </c>
      <c r="S143" s="189">
        <v>0</v>
      </c>
      <c r="T143" s="19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215</v>
      </c>
      <c r="AT143" s="191" t="s">
        <v>190</v>
      </c>
      <c r="AU143" s="191" t="s">
        <v>78</v>
      </c>
      <c r="AY143" s="19" t="s">
        <v>187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76</v>
      </c>
      <c r="BK143" s="192">
        <f>ROUND(I143*H143,2)</f>
        <v>0</v>
      </c>
      <c r="BL143" s="19" t="s">
        <v>215</v>
      </c>
      <c r="BM143" s="191" t="s">
        <v>1740</v>
      </c>
    </row>
    <row r="144" spans="1:65" s="2" customFormat="1" ht="11.25">
      <c r="A144" s="36"/>
      <c r="B144" s="37"/>
      <c r="C144" s="38"/>
      <c r="D144" s="193" t="s">
        <v>197</v>
      </c>
      <c r="E144" s="38"/>
      <c r="F144" s="194" t="s">
        <v>1741</v>
      </c>
      <c r="G144" s="38"/>
      <c r="H144" s="38"/>
      <c r="I144" s="195"/>
      <c r="J144" s="38"/>
      <c r="K144" s="38"/>
      <c r="L144" s="41"/>
      <c r="M144" s="196"/>
      <c r="N144" s="197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197</v>
      </c>
      <c r="AU144" s="19" t="s">
        <v>78</v>
      </c>
    </row>
    <row r="145" spans="1:65" s="13" customFormat="1" ht="11.25">
      <c r="B145" s="208"/>
      <c r="C145" s="209"/>
      <c r="D145" s="210" t="s">
        <v>249</v>
      </c>
      <c r="E145" s="211" t="s">
        <v>19</v>
      </c>
      <c r="F145" s="212" t="s">
        <v>1742</v>
      </c>
      <c r="G145" s="209"/>
      <c r="H145" s="213">
        <v>4.4000000000000004</v>
      </c>
      <c r="I145" s="214"/>
      <c r="J145" s="209"/>
      <c r="K145" s="209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249</v>
      </c>
      <c r="AU145" s="219" t="s">
        <v>78</v>
      </c>
      <c r="AV145" s="13" t="s">
        <v>78</v>
      </c>
      <c r="AW145" s="13" t="s">
        <v>30</v>
      </c>
      <c r="AX145" s="13" t="s">
        <v>68</v>
      </c>
      <c r="AY145" s="219" t="s">
        <v>187</v>
      </c>
    </row>
    <row r="146" spans="1:65" s="13" customFormat="1" ht="11.25">
      <c r="B146" s="208"/>
      <c r="C146" s="209"/>
      <c r="D146" s="210" t="s">
        <v>249</v>
      </c>
      <c r="E146" s="211" t="s">
        <v>19</v>
      </c>
      <c r="F146" s="212" t="s">
        <v>1743</v>
      </c>
      <c r="G146" s="209"/>
      <c r="H146" s="213">
        <v>2.3759999999999999</v>
      </c>
      <c r="I146" s="214"/>
      <c r="J146" s="209"/>
      <c r="K146" s="209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249</v>
      </c>
      <c r="AU146" s="219" t="s">
        <v>78</v>
      </c>
      <c r="AV146" s="13" t="s">
        <v>78</v>
      </c>
      <c r="AW146" s="13" t="s">
        <v>30</v>
      </c>
      <c r="AX146" s="13" t="s">
        <v>68</v>
      </c>
      <c r="AY146" s="219" t="s">
        <v>187</v>
      </c>
    </row>
    <row r="147" spans="1:65" s="15" customFormat="1" ht="11.25">
      <c r="B147" s="230"/>
      <c r="C147" s="231"/>
      <c r="D147" s="210" t="s">
        <v>249</v>
      </c>
      <c r="E147" s="232" t="s">
        <v>19</v>
      </c>
      <c r="F147" s="233" t="s">
        <v>319</v>
      </c>
      <c r="G147" s="231"/>
      <c r="H147" s="234">
        <v>6.7759999999999998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AT147" s="240" t="s">
        <v>249</v>
      </c>
      <c r="AU147" s="240" t="s">
        <v>78</v>
      </c>
      <c r="AV147" s="15" t="s">
        <v>195</v>
      </c>
      <c r="AW147" s="15" t="s">
        <v>30</v>
      </c>
      <c r="AX147" s="15" t="s">
        <v>76</v>
      </c>
      <c r="AY147" s="240" t="s">
        <v>187</v>
      </c>
    </row>
    <row r="148" spans="1:65" s="2" customFormat="1" ht="24.2" customHeight="1">
      <c r="A148" s="36"/>
      <c r="B148" s="37"/>
      <c r="C148" s="180" t="s">
        <v>291</v>
      </c>
      <c r="D148" s="180" t="s">
        <v>190</v>
      </c>
      <c r="E148" s="181" t="s">
        <v>1217</v>
      </c>
      <c r="F148" s="182" t="s">
        <v>1218</v>
      </c>
      <c r="G148" s="183" t="s">
        <v>193</v>
      </c>
      <c r="H148" s="184">
        <v>6.7759999999999998</v>
      </c>
      <c r="I148" s="185"/>
      <c r="J148" s="186">
        <f>ROUND(I148*H148,2)</f>
        <v>0</v>
      </c>
      <c r="K148" s="182" t="s">
        <v>194</v>
      </c>
      <c r="L148" s="41"/>
      <c r="M148" s="187" t="s">
        <v>19</v>
      </c>
      <c r="N148" s="188" t="s">
        <v>39</v>
      </c>
      <c r="O148" s="66"/>
      <c r="P148" s="189">
        <f>O148*H148</f>
        <v>0</v>
      </c>
      <c r="Q148" s="189">
        <v>1.2766000000000001E-4</v>
      </c>
      <c r="R148" s="189">
        <f>Q148*H148</f>
        <v>8.6502416000000006E-4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215</v>
      </c>
      <c r="AT148" s="191" t="s">
        <v>190</v>
      </c>
      <c r="AU148" s="191" t="s">
        <v>78</v>
      </c>
      <c r="AY148" s="19" t="s">
        <v>187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76</v>
      </c>
      <c r="BK148" s="192">
        <f>ROUND(I148*H148,2)</f>
        <v>0</v>
      </c>
      <c r="BL148" s="19" t="s">
        <v>215</v>
      </c>
      <c r="BM148" s="191" t="s">
        <v>1744</v>
      </c>
    </row>
    <row r="149" spans="1:65" s="2" customFormat="1" ht="11.25">
      <c r="A149" s="36"/>
      <c r="B149" s="37"/>
      <c r="C149" s="38"/>
      <c r="D149" s="193" t="s">
        <v>197</v>
      </c>
      <c r="E149" s="38"/>
      <c r="F149" s="194" t="s">
        <v>1220</v>
      </c>
      <c r="G149" s="38"/>
      <c r="H149" s="38"/>
      <c r="I149" s="195"/>
      <c r="J149" s="38"/>
      <c r="K149" s="38"/>
      <c r="L149" s="41"/>
      <c r="M149" s="196"/>
      <c r="N149" s="19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197</v>
      </c>
      <c r="AU149" s="19" t="s">
        <v>78</v>
      </c>
    </row>
    <row r="150" spans="1:65" s="2" customFormat="1" ht="24.2" customHeight="1">
      <c r="A150" s="36"/>
      <c r="B150" s="37"/>
      <c r="C150" s="180" t="s">
        <v>296</v>
      </c>
      <c r="D150" s="180" t="s">
        <v>190</v>
      </c>
      <c r="E150" s="181" t="s">
        <v>1222</v>
      </c>
      <c r="F150" s="182" t="s">
        <v>1223</v>
      </c>
      <c r="G150" s="183" t="s">
        <v>193</v>
      </c>
      <c r="H150" s="184">
        <v>6.7759999999999998</v>
      </c>
      <c r="I150" s="185"/>
      <c r="J150" s="186">
        <f>ROUND(I150*H150,2)</f>
        <v>0</v>
      </c>
      <c r="K150" s="182" t="s">
        <v>194</v>
      </c>
      <c r="L150" s="41"/>
      <c r="M150" s="187" t="s">
        <v>19</v>
      </c>
      <c r="N150" s="188" t="s">
        <v>39</v>
      </c>
      <c r="O150" s="66"/>
      <c r="P150" s="189">
        <f>O150*H150</f>
        <v>0</v>
      </c>
      <c r="Q150" s="189">
        <v>1.2305000000000001E-4</v>
      </c>
      <c r="R150" s="189">
        <f>Q150*H150</f>
        <v>8.3378680000000004E-4</v>
      </c>
      <c r="S150" s="189">
        <v>0</v>
      </c>
      <c r="T150" s="19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215</v>
      </c>
      <c r="AT150" s="191" t="s">
        <v>190</v>
      </c>
      <c r="AU150" s="191" t="s">
        <v>78</v>
      </c>
      <c r="AY150" s="19" t="s">
        <v>187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76</v>
      </c>
      <c r="BK150" s="192">
        <f>ROUND(I150*H150,2)</f>
        <v>0</v>
      </c>
      <c r="BL150" s="19" t="s">
        <v>215</v>
      </c>
      <c r="BM150" s="191" t="s">
        <v>1745</v>
      </c>
    </row>
    <row r="151" spans="1:65" s="2" customFormat="1" ht="11.25">
      <c r="A151" s="36"/>
      <c r="B151" s="37"/>
      <c r="C151" s="38"/>
      <c r="D151" s="193" t="s">
        <v>197</v>
      </c>
      <c r="E151" s="38"/>
      <c r="F151" s="194" t="s">
        <v>1225</v>
      </c>
      <c r="G151" s="38"/>
      <c r="H151" s="38"/>
      <c r="I151" s="195"/>
      <c r="J151" s="38"/>
      <c r="K151" s="38"/>
      <c r="L151" s="41"/>
      <c r="M151" s="196"/>
      <c r="N151" s="197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197</v>
      </c>
      <c r="AU151" s="19" t="s">
        <v>78</v>
      </c>
    </row>
    <row r="152" spans="1:65" s="2" customFormat="1" ht="24.2" customHeight="1">
      <c r="A152" s="36"/>
      <c r="B152" s="37"/>
      <c r="C152" s="180" t="s">
        <v>7</v>
      </c>
      <c r="D152" s="180" t="s">
        <v>190</v>
      </c>
      <c r="E152" s="181" t="s">
        <v>1746</v>
      </c>
      <c r="F152" s="182" t="s">
        <v>1747</v>
      </c>
      <c r="G152" s="183" t="s">
        <v>193</v>
      </c>
      <c r="H152" s="184">
        <v>6.7759999999999998</v>
      </c>
      <c r="I152" s="185"/>
      <c r="J152" s="186">
        <f>ROUND(I152*H152,2)</f>
        <v>0</v>
      </c>
      <c r="K152" s="182" t="s">
        <v>194</v>
      </c>
      <c r="L152" s="41"/>
      <c r="M152" s="187" t="s">
        <v>19</v>
      </c>
      <c r="N152" s="188" t="s">
        <v>39</v>
      </c>
      <c r="O152" s="66"/>
      <c r="P152" s="189">
        <f>O152*H152</f>
        <v>0</v>
      </c>
      <c r="Q152" s="189">
        <v>1.437E-4</v>
      </c>
      <c r="R152" s="189">
        <f>Q152*H152</f>
        <v>9.7371119999999989E-4</v>
      </c>
      <c r="S152" s="189">
        <v>0</v>
      </c>
      <c r="T152" s="19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215</v>
      </c>
      <c r="AT152" s="191" t="s">
        <v>190</v>
      </c>
      <c r="AU152" s="191" t="s">
        <v>78</v>
      </c>
      <c r="AY152" s="19" t="s">
        <v>187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76</v>
      </c>
      <c r="BK152" s="192">
        <f>ROUND(I152*H152,2)</f>
        <v>0</v>
      </c>
      <c r="BL152" s="19" t="s">
        <v>215</v>
      </c>
      <c r="BM152" s="191" t="s">
        <v>1748</v>
      </c>
    </row>
    <row r="153" spans="1:65" s="2" customFormat="1" ht="11.25">
      <c r="A153" s="36"/>
      <c r="B153" s="37"/>
      <c r="C153" s="38"/>
      <c r="D153" s="193" t="s">
        <v>197</v>
      </c>
      <c r="E153" s="38"/>
      <c r="F153" s="194" t="s">
        <v>1749</v>
      </c>
      <c r="G153" s="38"/>
      <c r="H153" s="38"/>
      <c r="I153" s="195"/>
      <c r="J153" s="38"/>
      <c r="K153" s="38"/>
      <c r="L153" s="41"/>
      <c r="M153" s="196"/>
      <c r="N153" s="197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197</v>
      </c>
      <c r="AU153" s="19" t="s">
        <v>78</v>
      </c>
    </row>
    <row r="154" spans="1:65" s="2" customFormat="1" ht="44.25" customHeight="1">
      <c r="A154" s="36"/>
      <c r="B154" s="37"/>
      <c r="C154" s="180" t="s">
        <v>305</v>
      </c>
      <c r="D154" s="180" t="s">
        <v>190</v>
      </c>
      <c r="E154" s="181" t="s">
        <v>1750</v>
      </c>
      <c r="F154" s="182" t="s">
        <v>1751</v>
      </c>
      <c r="G154" s="183" t="s">
        <v>193</v>
      </c>
      <c r="H154" s="184">
        <v>6.7759999999999998</v>
      </c>
      <c r="I154" s="185"/>
      <c r="J154" s="186">
        <f>ROUND(I154*H154,2)</f>
        <v>0</v>
      </c>
      <c r="K154" s="182" t="s">
        <v>194</v>
      </c>
      <c r="L154" s="41"/>
      <c r="M154" s="187" t="s">
        <v>19</v>
      </c>
      <c r="N154" s="188" t="s">
        <v>39</v>
      </c>
      <c r="O154" s="66"/>
      <c r="P154" s="189">
        <f>O154*H154</f>
        <v>0</v>
      </c>
      <c r="Q154" s="189">
        <v>3.2302999999999999E-5</v>
      </c>
      <c r="R154" s="189">
        <f>Q154*H154</f>
        <v>2.1888512799999999E-4</v>
      </c>
      <c r="S154" s="189">
        <v>0</v>
      </c>
      <c r="T154" s="19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215</v>
      </c>
      <c r="AT154" s="191" t="s">
        <v>190</v>
      </c>
      <c r="AU154" s="191" t="s">
        <v>78</v>
      </c>
      <c r="AY154" s="19" t="s">
        <v>187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76</v>
      </c>
      <c r="BK154" s="192">
        <f>ROUND(I154*H154,2)</f>
        <v>0</v>
      </c>
      <c r="BL154" s="19" t="s">
        <v>215</v>
      </c>
      <c r="BM154" s="191" t="s">
        <v>1752</v>
      </c>
    </row>
    <row r="155" spans="1:65" s="2" customFormat="1" ht="11.25">
      <c r="A155" s="36"/>
      <c r="B155" s="37"/>
      <c r="C155" s="38"/>
      <c r="D155" s="193" t="s">
        <v>197</v>
      </c>
      <c r="E155" s="38"/>
      <c r="F155" s="194" t="s">
        <v>1753</v>
      </c>
      <c r="G155" s="38"/>
      <c r="H155" s="38"/>
      <c r="I155" s="195"/>
      <c r="J155" s="38"/>
      <c r="K155" s="38"/>
      <c r="L155" s="41"/>
      <c r="M155" s="196"/>
      <c r="N155" s="197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197</v>
      </c>
      <c r="AU155" s="19" t="s">
        <v>78</v>
      </c>
    </row>
    <row r="156" spans="1:65" s="12" customFormat="1" ht="22.9" customHeight="1">
      <c r="B156" s="164"/>
      <c r="C156" s="165"/>
      <c r="D156" s="166" t="s">
        <v>67</v>
      </c>
      <c r="E156" s="178" t="s">
        <v>1247</v>
      </c>
      <c r="F156" s="178" t="s">
        <v>1248</v>
      </c>
      <c r="G156" s="165"/>
      <c r="H156" s="165"/>
      <c r="I156" s="168"/>
      <c r="J156" s="179">
        <f>BK156</f>
        <v>0</v>
      </c>
      <c r="K156" s="165"/>
      <c r="L156" s="170"/>
      <c r="M156" s="171"/>
      <c r="N156" s="172"/>
      <c r="O156" s="172"/>
      <c r="P156" s="173">
        <f>SUM(P157:P166)</f>
        <v>0</v>
      </c>
      <c r="Q156" s="172"/>
      <c r="R156" s="173">
        <f>SUM(R157:R166)</f>
        <v>2.9828040000000007E-2</v>
      </c>
      <c r="S156" s="172"/>
      <c r="T156" s="174">
        <f>SUM(T157:T166)</f>
        <v>0</v>
      </c>
      <c r="AR156" s="175" t="s">
        <v>78</v>
      </c>
      <c r="AT156" s="176" t="s">
        <v>67</v>
      </c>
      <c r="AU156" s="176" t="s">
        <v>76</v>
      </c>
      <c r="AY156" s="175" t="s">
        <v>187</v>
      </c>
      <c r="BK156" s="177">
        <f>SUM(BK157:BK166)</f>
        <v>0</v>
      </c>
    </row>
    <row r="157" spans="1:65" s="2" customFormat="1" ht="33" customHeight="1">
      <c r="A157" s="36"/>
      <c r="B157" s="37"/>
      <c r="C157" s="180" t="s">
        <v>310</v>
      </c>
      <c r="D157" s="180" t="s">
        <v>190</v>
      </c>
      <c r="E157" s="181" t="s">
        <v>1276</v>
      </c>
      <c r="F157" s="182" t="s">
        <v>1277</v>
      </c>
      <c r="G157" s="183" t="s">
        <v>193</v>
      </c>
      <c r="H157" s="184">
        <v>64.900000000000006</v>
      </c>
      <c r="I157" s="185"/>
      <c r="J157" s="186">
        <f>ROUND(I157*H157,2)</f>
        <v>0</v>
      </c>
      <c r="K157" s="182" t="s">
        <v>194</v>
      </c>
      <c r="L157" s="41"/>
      <c r="M157" s="187" t="s">
        <v>19</v>
      </c>
      <c r="N157" s="188" t="s">
        <v>39</v>
      </c>
      <c r="O157" s="66"/>
      <c r="P157" s="189">
        <f>O157*H157</f>
        <v>0</v>
      </c>
      <c r="Q157" s="189">
        <v>2.0120000000000001E-4</v>
      </c>
      <c r="R157" s="189">
        <f>Q157*H157</f>
        <v>1.3057880000000003E-2</v>
      </c>
      <c r="S157" s="189">
        <v>0</v>
      </c>
      <c r="T157" s="19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1" t="s">
        <v>215</v>
      </c>
      <c r="AT157" s="191" t="s">
        <v>190</v>
      </c>
      <c r="AU157" s="191" t="s">
        <v>78</v>
      </c>
      <c r="AY157" s="19" t="s">
        <v>187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9" t="s">
        <v>76</v>
      </c>
      <c r="BK157" s="192">
        <f>ROUND(I157*H157,2)</f>
        <v>0</v>
      </c>
      <c r="BL157" s="19" t="s">
        <v>215</v>
      </c>
      <c r="BM157" s="191" t="s">
        <v>1754</v>
      </c>
    </row>
    <row r="158" spans="1:65" s="2" customFormat="1" ht="11.25">
      <c r="A158" s="36"/>
      <c r="B158" s="37"/>
      <c r="C158" s="38"/>
      <c r="D158" s="193" t="s">
        <v>197</v>
      </c>
      <c r="E158" s="38"/>
      <c r="F158" s="194" t="s">
        <v>1279</v>
      </c>
      <c r="G158" s="38"/>
      <c r="H158" s="38"/>
      <c r="I158" s="195"/>
      <c r="J158" s="38"/>
      <c r="K158" s="38"/>
      <c r="L158" s="41"/>
      <c r="M158" s="196"/>
      <c r="N158" s="197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197</v>
      </c>
      <c r="AU158" s="19" t="s">
        <v>78</v>
      </c>
    </row>
    <row r="159" spans="1:65" s="13" customFormat="1" ht="11.25">
      <c r="B159" s="208"/>
      <c r="C159" s="209"/>
      <c r="D159" s="210" t="s">
        <v>249</v>
      </c>
      <c r="E159" s="211" t="s">
        <v>19</v>
      </c>
      <c r="F159" s="212" t="s">
        <v>1688</v>
      </c>
      <c r="G159" s="209"/>
      <c r="H159" s="213">
        <v>51.15</v>
      </c>
      <c r="I159" s="214"/>
      <c r="J159" s="209"/>
      <c r="K159" s="209"/>
      <c r="L159" s="215"/>
      <c r="M159" s="216"/>
      <c r="N159" s="217"/>
      <c r="O159" s="217"/>
      <c r="P159" s="217"/>
      <c r="Q159" s="217"/>
      <c r="R159" s="217"/>
      <c r="S159" s="217"/>
      <c r="T159" s="218"/>
      <c r="AT159" s="219" t="s">
        <v>249</v>
      </c>
      <c r="AU159" s="219" t="s">
        <v>78</v>
      </c>
      <c r="AV159" s="13" t="s">
        <v>78</v>
      </c>
      <c r="AW159" s="13" t="s">
        <v>30</v>
      </c>
      <c r="AX159" s="13" t="s">
        <v>68</v>
      </c>
      <c r="AY159" s="219" t="s">
        <v>187</v>
      </c>
    </row>
    <row r="160" spans="1:65" s="13" customFormat="1" ht="11.25">
      <c r="B160" s="208"/>
      <c r="C160" s="209"/>
      <c r="D160" s="210" t="s">
        <v>249</v>
      </c>
      <c r="E160" s="211" t="s">
        <v>19</v>
      </c>
      <c r="F160" s="212" t="s">
        <v>1755</v>
      </c>
      <c r="G160" s="209"/>
      <c r="H160" s="213">
        <v>13.75</v>
      </c>
      <c r="I160" s="214"/>
      <c r="J160" s="209"/>
      <c r="K160" s="209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249</v>
      </c>
      <c r="AU160" s="219" t="s">
        <v>78</v>
      </c>
      <c r="AV160" s="13" t="s">
        <v>78</v>
      </c>
      <c r="AW160" s="13" t="s">
        <v>30</v>
      </c>
      <c r="AX160" s="13" t="s">
        <v>68</v>
      </c>
      <c r="AY160" s="219" t="s">
        <v>187</v>
      </c>
    </row>
    <row r="161" spans="1:65" s="15" customFormat="1" ht="11.25">
      <c r="B161" s="230"/>
      <c r="C161" s="231"/>
      <c r="D161" s="210" t="s">
        <v>249</v>
      </c>
      <c r="E161" s="232" t="s">
        <v>19</v>
      </c>
      <c r="F161" s="233" t="s">
        <v>319</v>
      </c>
      <c r="G161" s="231"/>
      <c r="H161" s="234">
        <v>64.900000000000006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AT161" s="240" t="s">
        <v>249</v>
      </c>
      <c r="AU161" s="240" t="s">
        <v>78</v>
      </c>
      <c r="AV161" s="15" t="s">
        <v>195</v>
      </c>
      <c r="AW161" s="15" t="s">
        <v>30</v>
      </c>
      <c r="AX161" s="15" t="s">
        <v>76</v>
      </c>
      <c r="AY161" s="240" t="s">
        <v>187</v>
      </c>
    </row>
    <row r="162" spans="1:65" s="2" customFormat="1" ht="37.9" customHeight="1">
      <c r="A162" s="36"/>
      <c r="B162" s="37"/>
      <c r="C162" s="180" t="s">
        <v>320</v>
      </c>
      <c r="D162" s="180" t="s">
        <v>190</v>
      </c>
      <c r="E162" s="181" t="s">
        <v>1281</v>
      </c>
      <c r="F162" s="182" t="s">
        <v>1282</v>
      </c>
      <c r="G162" s="183" t="s">
        <v>193</v>
      </c>
      <c r="H162" s="184">
        <v>64.900000000000006</v>
      </c>
      <c r="I162" s="185"/>
      <c r="J162" s="186">
        <f>ROUND(I162*H162,2)</f>
        <v>0</v>
      </c>
      <c r="K162" s="182" t="s">
        <v>194</v>
      </c>
      <c r="L162" s="41"/>
      <c r="M162" s="187" t="s">
        <v>19</v>
      </c>
      <c r="N162" s="188" t="s">
        <v>39</v>
      </c>
      <c r="O162" s="66"/>
      <c r="P162" s="189">
        <f>O162*H162</f>
        <v>0</v>
      </c>
      <c r="Q162" s="189">
        <v>2.5839999999999999E-4</v>
      </c>
      <c r="R162" s="189">
        <f>Q162*H162</f>
        <v>1.6770160000000003E-2</v>
      </c>
      <c r="S162" s="189">
        <v>0</v>
      </c>
      <c r="T162" s="19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215</v>
      </c>
      <c r="AT162" s="191" t="s">
        <v>190</v>
      </c>
      <c r="AU162" s="191" t="s">
        <v>78</v>
      </c>
      <c r="AY162" s="19" t="s">
        <v>187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76</v>
      </c>
      <c r="BK162" s="192">
        <f>ROUND(I162*H162,2)</f>
        <v>0</v>
      </c>
      <c r="BL162" s="19" t="s">
        <v>215</v>
      </c>
      <c r="BM162" s="191" t="s">
        <v>1756</v>
      </c>
    </row>
    <row r="163" spans="1:65" s="2" customFormat="1" ht="11.25">
      <c r="A163" s="36"/>
      <c r="B163" s="37"/>
      <c r="C163" s="38"/>
      <c r="D163" s="193" t="s">
        <v>197</v>
      </c>
      <c r="E163" s="38"/>
      <c r="F163" s="194" t="s">
        <v>1284</v>
      </c>
      <c r="G163" s="38"/>
      <c r="H163" s="38"/>
      <c r="I163" s="195"/>
      <c r="J163" s="38"/>
      <c r="K163" s="38"/>
      <c r="L163" s="41"/>
      <c r="M163" s="196"/>
      <c r="N163" s="197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197</v>
      </c>
      <c r="AU163" s="19" t="s">
        <v>78</v>
      </c>
    </row>
    <row r="164" spans="1:65" s="13" customFormat="1" ht="11.25">
      <c r="B164" s="208"/>
      <c r="C164" s="209"/>
      <c r="D164" s="210" t="s">
        <v>249</v>
      </c>
      <c r="E164" s="211" t="s">
        <v>19</v>
      </c>
      <c r="F164" s="212" t="s">
        <v>1688</v>
      </c>
      <c r="G164" s="209"/>
      <c r="H164" s="213">
        <v>51.15</v>
      </c>
      <c r="I164" s="214"/>
      <c r="J164" s="209"/>
      <c r="K164" s="209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249</v>
      </c>
      <c r="AU164" s="219" t="s">
        <v>78</v>
      </c>
      <c r="AV164" s="13" t="s">
        <v>78</v>
      </c>
      <c r="AW164" s="13" t="s">
        <v>30</v>
      </c>
      <c r="AX164" s="13" t="s">
        <v>68</v>
      </c>
      <c r="AY164" s="219" t="s">
        <v>187</v>
      </c>
    </row>
    <row r="165" spans="1:65" s="13" customFormat="1" ht="11.25">
      <c r="B165" s="208"/>
      <c r="C165" s="209"/>
      <c r="D165" s="210" t="s">
        <v>249</v>
      </c>
      <c r="E165" s="211" t="s">
        <v>19</v>
      </c>
      <c r="F165" s="212" t="s">
        <v>1755</v>
      </c>
      <c r="G165" s="209"/>
      <c r="H165" s="213">
        <v>13.75</v>
      </c>
      <c r="I165" s="214"/>
      <c r="J165" s="209"/>
      <c r="K165" s="209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249</v>
      </c>
      <c r="AU165" s="219" t="s">
        <v>78</v>
      </c>
      <c r="AV165" s="13" t="s">
        <v>78</v>
      </c>
      <c r="AW165" s="13" t="s">
        <v>30</v>
      </c>
      <c r="AX165" s="13" t="s">
        <v>68</v>
      </c>
      <c r="AY165" s="219" t="s">
        <v>187</v>
      </c>
    </row>
    <row r="166" spans="1:65" s="15" customFormat="1" ht="11.25">
      <c r="B166" s="230"/>
      <c r="C166" s="231"/>
      <c r="D166" s="210" t="s">
        <v>249</v>
      </c>
      <c r="E166" s="232" t="s">
        <v>19</v>
      </c>
      <c r="F166" s="233" t="s">
        <v>319</v>
      </c>
      <c r="G166" s="231"/>
      <c r="H166" s="234">
        <v>64.900000000000006</v>
      </c>
      <c r="I166" s="235"/>
      <c r="J166" s="231"/>
      <c r="K166" s="231"/>
      <c r="L166" s="236"/>
      <c r="M166" s="242"/>
      <c r="N166" s="243"/>
      <c r="O166" s="243"/>
      <c r="P166" s="243"/>
      <c r="Q166" s="243"/>
      <c r="R166" s="243"/>
      <c r="S166" s="243"/>
      <c r="T166" s="244"/>
      <c r="AT166" s="240" t="s">
        <v>249</v>
      </c>
      <c r="AU166" s="240" t="s">
        <v>78</v>
      </c>
      <c r="AV166" s="15" t="s">
        <v>195</v>
      </c>
      <c r="AW166" s="15" t="s">
        <v>30</v>
      </c>
      <c r="AX166" s="15" t="s">
        <v>76</v>
      </c>
      <c r="AY166" s="240" t="s">
        <v>187</v>
      </c>
    </row>
    <row r="167" spans="1:65" s="2" customFormat="1" ht="6.95" customHeight="1">
      <c r="A167" s="36"/>
      <c r="B167" s="49"/>
      <c r="C167" s="50"/>
      <c r="D167" s="50"/>
      <c r="E167" s="50"/>
      <c r="F167" s="50"/>
      <c r="G167" s="50"/>
      <c r="H167" s="50"/>
      <c r="I167" s="50"/>
      <c r="J167" s="50"/>
      <c r="K167" s="50"/>
      <c r="L167" s="41"/>
      <c r="M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</row>
  </sheetData>
  <sheetProtection algorithmName="SHA-512" hashValue="KEjH1vAOoFdJDsQQ/byOxLCxzfjv+Ki4nThZjnbBNRSdB8h/LRyWFeAsy7wIjLEeyFRc4+Kc+ns/vVk9PnAVNQ==" saltValue="3fC603+zZmhxQ25vXqozXPtdBrdaV/NQ0m6duqJ6qOCFWj8gsf5dRqCsVUj1waSeQ1Z8NswcwO2FbJDpNNeSZg==" spinCount="100000" sheet="1" objects="1" scenarios="1" formatColumns="0" formatRows="0" autoFilter="0"/>
  <autoFilter ref="C92:K166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7" r:id="rId1"/>
    <hyperlink ref="F100" r:id="rId2"/>
    <hyperlink ref="F104" r:id="rId3"/>
    <hyperlink ref="F108" r:id="rId4"/>
    <hyperlink ref="F110" r:id="rId5"/>
    <hyperlink ref="F112" r:id="rId6"/>
    <hyperlink ref="F114" r:id="rId7"/>
    <hyperlink ref="F117" r:id="rId8"/>
    <hyperlink ref="F120" r:id="rId9"/>
    <hyperlink ref="F123" r:id="rId10"/>
    <hyperlink ref="F126" r:id="rId11"/>
    <hyperlink ref="F129" r:id="rId12"/>
    <hyperlink ref="F131" r:id="rId13"/>
    <hyperlink ref="F134" r:id="rId14"/>
    <hyperlink ref="F137" r:id="rId15"/>
    <hyperlink ref="F139" r:id="rId16"/>
    <hyperlink ref="F141" r:id="rId17"/>
    <hyperlink ref="F144" r:id="rId18"/>
    <hyperlink ref="F149" r:id="rId19"/>
    <hyperlink ref="F151" r:id="rId20"/>
    <hyperlink ref="F153" r:id="rId21"/>
    <hyperlink ref="F155" r:id="rId22"/>
    <hyperlink ref="F158" r:id="rId23"/>
    <hyperlink ref="F163" r:id="rId2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19" t="s">
        <v>124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78</v>
      </c>
    </row>
    <row r="4" spans="1:46" s="1" customFormat="1" ht="24.95" customHeight="1">
      <c r="B4" s="22"/>
      <c r="D4" s="112" t="s">
        <v>158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4" t="str">
        <f>'Rekapitulace zakázky'!K6</f>
        <v>Olomouc ADM Nerudova</v>
      </c>
      <c r="F7" s="395"/>
      <c r="G7" s="395"/>
      <c r="H7" s="395"/>
      <c r="L7" s="22"/>
    </row>
    <row r="8" spans="1:46" s="1" customFormat="1" ht="12" customHeight="1">
      <c r="B8" s="22"/>
      <c r="D8" s="114" t="s">
        <v>159</v>
      </c>
      <c r="L8" s="22"/>
    </row>
    <row r="9" spans="1:46" s="2" customFormat="1" ht="16.5" customHeight="1">
      <c r="A9" s="36"/>
      <c r="B9" s="41"/>
      <c r="C9" s="36"/>
      <c r="D9" s="36"/>
      <c r="E9" s="394" t="s">
        <v>1468</v>
      </c>
      <c r="F9" s="397"/>
      <c r="G9" s="397"/>
      <c r="H9" s="39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451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6" t="s">
        <v>1757</v>
      </c>
      <c r="F11" s="397"/>
      <c r="G11" s="397"/>
      <c r="H11" s="39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zakázky'!AN8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tr">
        <f>IF('Rekapitulace zakázky'!AN10="","",'Rekapitulace zakázky'!AN10)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zakázky'!E11="","",'Rekapitulace zakázky'!E11)</f>
        <v xml:space="preserve"> </v>
      </c>
      <c r="F17" s="36"/>
      <c r="G17" s="36"/>
      <c r="H17" s="36"/>
      <c r="I17" s="114" t="s">
        <v>26</v>
      </c>
      <c r="J17" s="105" t="str">
        <f>IF('Rekapitulace zakázky'!AN11="","",'Rekapitulace zakázky'!AN11)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27</v>
      </c>
      <c r="E19" s="36"/>
      <c r="F19" s="36"/>
      <c r="G19" s="36"/>
      <c r="H19" s="36"/>
      <c r="I19" s="114" t="s">
        <v>25</v>
      </c>
      <c r="J19" s="32" t="str">
        <f>'Rekapitulace zakázky'!AN13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8" t="str">
        <f>'Rekapitulace zakázky'!E14</f>
        <v>Vyplň údaj</v>
      </c>
      <c r="F20" s="399"/>
      <c r="G20" s="399"/>
      <c r="H20" s="399"/>
      <c r="I20" s="114" t="s">
        <v>26</v>
      </c>
      <c r="J20" s="32" t="str">
        <f>'Rekapitulace zakázky'!AN14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29</v>
      </c>
      <c r="E22" s="36"/>
      <c r="F22" s="36"/>
      <c r="G22" s="36"/>
      <c r="H22" s="36"/>
      <c r="I22" s="114" t="s">
        <v>25</v>
      </c>
      <c r="J22" s="105" t="str">
        <f>IF('Rekapitulace zakázky'!AN16="","",'Rekapitulace zakázky'!AN16)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zakázky'!E17="","",'Rekapitulace zakázky'!E17)</f>
        <v xml:space="preserve"> </v>
      </c>
      <c r="F23" s="36"/>
      <c r="G23" s="36"/>
      <c r="H23" s="36"/>
      <c r="I23" s="114" t="s">
        <v>26</v>
      </c>
      <c r="J23" s="105" t="str">
        <f>IF('Rekapitulace zakázky'!AN17="","",'Rekapitulace zakázky'!AN17)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31</v>
      </c>
      <c r="E25" s="36"/>
      <c r="F25" s="36"/>
      <c r="G25" s="36"/>
      <c r="H25" s="36"/>
      <c r="I25" s="114" t="s">
        <v>25</v>
      </c>
      <c r="J25" s="105" t="str">
        <f>IF('Rekapitulace zakázky'!AN19="","",'Rekapitulace zakázky'!AN19)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zakázky'!E20="","",'Rekapitulace zakázky'!E20)</f>
        <v xml:space="preserve"> </v>
      </c>
      <c r="F26" s="36"/>
      <c r="G26" s="36"/>
      <c r="H26" s="36"/>
      <c r="I26" s="114" t="s">
        <v>26</v>
      </c>
      <c r="J26" s="105" t="str">
        <f>IF('Rekapitulace zakázky'!AN20="","",'Rekapitulace zakázky'!AN20)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32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00" t="s">
        <v>19</v>
      </c>
      <c r="F29" s="400"/>
      <c r="G29" s="400"/>
      <c r="H29" s="400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34</v>
      </c>
      <c r="E32" s="36"/>
      <c r="F32" s="36"/>
      <c r="G32" s="36"/>
      <c r="H32" s="36"/>
      <c r="I32" s="36"/>
      <c r="J32" s="122">
        <f>ROUND(J95,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36</v>
      </c>
      <c r="G34" s="36"/>
      <c r="H34" s="36"/>
      <c r="I34" s="123" t="s">
        <v>35</v>
      </c>
      <c r="J34" s="123" t="s">
        <v>37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38</v>
      </c>
      <c r="E35" s="114" t="s">
        <v>39</v>
      </c>
      <c r="F35" s="125">
        <f>ROUND((SUM(BE95:BE192)),  2)</f>
        <v>0</v>
      </c>
      <c r="G35" s="36"/>
      <c r="H35" s="36"/>
      <c r="I35" s="126">
        <v>0.21</v>
      </c>
      <c r="J35" s="125">
        <f>ROUND(((SUM(BE95:BE192))*I35),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40</v>
      </c>
      <c r="F36" s="125">
        <f>ROUND((SUM(BF95:BF192)),  2)</f>
        <v>0</v>
      </c>
      <c r="G36" s="36"/>
      <c r="H36" s="36"/>
      <c r="I36" s="126">
        <v>0.15</v>
      </c>
      <c r="J36" s="125">
        <f>ROUND(((SUM(BF95:BF192))*I36),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41</v>
      </c>
      <c r="F37" s="125">
        <f>ROUND((SUM(BG95:BG192)),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42</v>
      </c>
      <c r="F38" s="125">
        <f>ROUND((SUM(BH95:BH192)),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43</v>
      </c>
      <c r="F39" s="125">
        <f>ROUND((SUM(BI95:BI192)),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44</v>
      </c>
      <c r="E41" s="129"/>
      <c r="F41" s="129"/>
      <c r="G41" s="130" t="s">
        <v>45</v>
      </c>
      <c r="H41" s="131" t="s">
        <v>46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161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1" t="str">
        <f>E7</f>
        <v>Olomouc ADM Nerudova</v>
      </c>
      <c r="F50" s="402"/>
      <c r="G50" s="402"/>
      <c r="H50" s="402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1" t="s">
        <v>1468</v>
      </c>
      <c r="F52" s="403"/>
      <c r="G52" s="403"/>
      <c r="H52" s="403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451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7" t="str">
        <f>E11</f>
        <v>0P85 - Kancelář m. č. 0P85</v>
      </c>
      <c r="F54" s="403"/>
      <c r="G54" s="403"/>
      <c r="H54" s="403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162</v>
      </c>
      <c r="D61" s="139"/>
      <c r="E61" s="139"/>
      <c r="F61" s="139"/>
      <c r="G61" s="139"/>
      <c r="H61" s="139"/>
      <c r="I61" s="139"/>
      <c r="J61" s="140" t="s">
        <v>163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66</v>
      </c>
      <c r="D63" s="38"/>
      <c r="E63" s="38"/>
      <c r="F63" s="38"/>
      <c r="G63" s="38"/>
      <c r="H63" s="38"/>
      <c r="I63" s="38"/>
      <c r="J63" s="79">
        <f>J95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164</v>
      </c>
    </row>
    <row r="64" spans="1:47" s="9" customFormat="1" ht="24.95" customHeight="1">
      <c r="B64" s="142"/>
      <c r="C64" s="143"/>
      <c r="D64" s="144" t="s">
        <v>165</v>
      </c>
      <c r="E64" s="145"/>
      <c r="F64" s="145"/>
      <c r="G64" s="145"/>
      <c r="H64" s="145"/>
      <c r="I64" s="145"/>
      <c r="J64" s="146">
        <f>J96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807</v>
      </c>
      <c r="E65" s="150"/>
      <c r="F65" s="150"/>
      <c r="G65" s="150"/>
      <c r="H65" s="150"/>
      <c r="I65" s="150"/>
      <c r="J65" s="151">
        <f>J97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166</v>
      </c>
      <c r="E66" s="150"/>
      <c r="F66" s="150"/>
      <c r="G66" s="150"/>
      <c r="H66" s="150"/>
      <c r="I66" s="150"/>
      <c r="J66" s="151">
        <f>J101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808</v>
      </c>
      <c r="E67" s="150"/>
      <c r="F67" s="150"/>
      <c r="G67" s="150"/>
      <c r="H67" s="150"/>
      <c r="I67" s="150"/>
      <c r="J67" s="151">
        <f>J105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809</v>
      </c>
      <c r="E68" s="150"/>
      <c r="F68" s="150"/>
      <c r="G68" s="150"/>
      <c r="H68" s="150"/>
      <c r="I68" s="150"/>
      <c r="J68" s="151">
        <f>J115</f>
        <v>0</v>
      </c>
      <c r="K68" s="99"/>
      <c r="L68" s="152"/>
    </row>
    <row r="69" spans="1:31" s="9" customFormat="1" ht="24.95" customHeight="1">
      <c r="B69" s="142"/>
      <c r="C69" s="143"/>
      <c r="D69" s="144" t="s">
        <v>167</v>
      </c>
      <c r="E69" s="145"/>
      <c r="F69" s="145"/>
      <c r="G69" s="145"/>
      <c r="H69" s="145"/>
      <c r="I69" s="145"/>
      <c r="J69" s="146">
        <f>J118</f>
        <v>0</v>
      </c>
      <c r="K69" s="143"/>
      <c r="L69" s="147"/>
    </row>
    <row r="70" spans="1:31" s="10" customFormat="1" ht="19.899999999999999" customHeight="1">
      <c r="B70" s="148"/>
      <c r="C70" s="99"/>
      <c r="D70" s="149" t="s">
        <v>815</v>
      </c>
      <c r="E70" s="150"/>
      <c r="F70" s="150"/>
      <c r="G70" s="150"/>
      <c r="H70" s="150"/>
      <c r="I70" s="150"/>
      <c r="J70" s="151">
        <f>J119</f>
        <v>0</v>
      </c>
      <c r="K70" s="99"/>
      <c r="L70" s="152"/>
    </row>
    <row r="71" spans="1:31" s="10" customFormat="1" ht="19.899999999999999" customHeight="1">
      <c r="B71" s="148"/>
      <c r="C71" s="99"/>
      <c r="D71" s="149" t="s">
        <v>1470</v>
      </c>
      <c r="E71" s="150"/>
      <c r="F71" s="150"/>
      <c r="G71" s="150"/>
      <c r="H71" s="150"/>
      <c r="I71" s="150"/>
      <c r="J71" s="151">
        <f>J130</f>
        <v>0</v>
      </c>
      <c r="K71" s="99"/>
      <c r="L71" s="152"/>
    </row>
    <row r="72" spans="1:31" s="10" customFormat="1" ht="19.899999999999999" customHeight="1">
      <c r="B72" s="148"/>
      <c r="C72" s="99"/>
      <c r="D72" s="149" t="s">
        <v>818</v>
      </c>
      <c r="E72" s="150"/>
      <c r="F72" s="150"/>
      <c r="G72" s="150"/>
      <c r="H72" s="150"/>
      <c r="I72" s="150"/>
      <c r="J72" s="151">
        <f>J156</f>
        <v>0</v>
      </c>
      <c r="K72" s="99"/>
      <c r="L72" s="152"/>
    </row>
    <row r="73" spans="1:31" s="10" customFormat="1" ht="19.899999999999999" customHeight="1">
      <c r="B73" s="148"/>
      <c r="C73" s="99"/>
      <c r="D73" s="149" t="s">
        <v>819</v>
      </c>
      <c r="E73" s="150"/>
      <c r="F73" s="150"/>
      <c r="G73" s="150"/>
      <c r="H73" s="150"/>
      <c r="I73" s="150"/>
      <c r="J73" s="151">
        <f>J182</f>
        <v>0</v>
      </c>
      <c r="K73" s="99"/>
      <c r="L73" s="152"/>
    </row>
    <row r="74" spans="1:31" s="2" customFormat="1" ht="21.7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9" spans="1:31" s="2" customFormat="1" ht="6.95" customHeight="1">
      <c r="A79" s="36"/>
      <c r="B79" s="51"/>
      <c r="C79" s="52"/>
      <c r="D79" s="52"/>
      <c r="E79" s="52"/>
      <c r="F79" s="52"/>
      <c r="G79" s="52"/>
      <c r="H79" s="52"/>
      <c r="I79" s="52"/>
      <c r="J79" s="52"/>
      <c r="K79" s="52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24.95" customHeight="1">
      <c r="A80" s="36"/>
      <c r="B80" s="37"/>
      <c r="C80" s="25" t="s">
        <v>172</v>
      </c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12" customHeight="1">
      <c r="A82" s="36"/>
      <c r="B82" s="37"/>
      <c r="C82" s="31" t="s">
        <v>16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2" customFormat="1" ht="16.5" customHeight="1">
      <c r="A83" s="36"/>
      <c r="B83" s="37"/>
      <c r="C83" s="38"/>
      <c r="D83" s="38"/>
      <c r="E83" s="401" t="str">
        <f>E7</f>
        <v>Olomouc ADM Nerudova</v>
      </c>
      <c r="F83" s="402"/>
      <c r="G83" s="402"/>
      <c r="H83" s="402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3" s="1" customFormat="1" ht="12" customHeight="1">
      <c r="B84" s="23"/>
      <c r="C84" s="31" t="s">
        <v>159</v>
      </c>
      <c r="D84" s="24"/>
      <c r="E84" s="24"/>
      <c r="F84" s="24"/>
      <c r="G84" s="24"/>
      <c r="H84" s="24"/>
      <c r="I84" s="24"/>
      <c r="J84" s="24"/>
      <c r="K84" s="24"/>
      <c r="L84" s="22"/>
    </row>
    <row r="85" spans="1:63" s="2" customFormat="1" ht="16.5" customHeight="1">
      <c r="A85" s="36"/>
      <c r="B85" s="37"/>
      <c r="C85" s="38"/>
      <c r="D85" s="38"/>
      <c r="E85" s="401" t="s">
        <v>1468</v>
      </c>
      <c r="F85" s="403"/>
      <c r="G85" s="403"/>
      <c r="H85" s="403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2" customHeight="1">
      <c r="A86" s="36"/>
      <c r="B86" s="37"/>
      <c r="C86" s="31" t="s">
        <v>451</v>
      </c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16.5" customHeight="1">
      <c r="A87" s="36"/>
      <c r="B87" s="37"/>
      <c r="C87" s="38"/>
      <c r="D87" s="38"/>
      <c r="E87" s="357" t="str">
        <f>E11</f>
        <v>0P85 - Kancelář m. č. 0P85</v>
      </c>
      <c r="F87" s="403"/>
      <c r="G87" s="403"/>
      <c r="H87" s="403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12" customHeight="1">
      <c r="A89" s="36"/>
      <c r="B89" s="37"/>
      <c r="C89" s="31" t="s">
        <v>21</v>
      </c>
      <c r="D89" s="38"/>
      <c r="E89" s="38"/>
      <c r="F89" s="29" t="str">
        <f>F14</f>
        <v xml:space="preserve"> </v>
      </c>
      <c r="G89" s="38"/>
      <c r="H89" s="38"/>
      <c r="I89" s="31" t="s">
        <v>23</v>
      </c>
      <c r="J89" s="61">
        <f>IF(J14="","",J14)</f>
        <v>0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15.2" customHeight="1">
      <c r="A91" s="36"/>
      <c r="B91" s="37"/>
      <c r="C91" s="31" t="s">
        <v>24</v>
      </c>
      <c r="D91" s="38"/>
      <c r="E91" s="38"/>
      <c r="F91" s="29" t="str">
        <f>E17</f>
        <v xml:space="preserve"> </v>
      </c>
      <c r="G91" s="38"/>
      <c r="H91" s="38"/>
      <c r="I91" s="31" t="s">
        <v>29</v>
      </c>
      <c r="J91" s="34" t="str">
        <f>E23</f>
        <v xml:space="preserve"> </v>
      </c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5.2" customHeight="1">
      <c r="A92" s="36"/>
      <c r="B92" s="37"/>
      <c r="C92" s="31" t="s">
        <v>27</v>
      </c>
      <c r="D92" s="38"/>
      <c r="E92" s="38"/>
      <c r="F92" s="29" t="str">
        <f>IF(E20="","",E20)</f>
        <v>Vyplň údaj</v>
      </c>
      <c r="G92" s="38"/>
      <c r="H92" s="38"/>
      <c r="I92" s="31" t="s">
        <v>31</v>
      </c>
      <c r="J92" s="34" t="str">
        <f>E26</f>
        <v xml:space="preserve"> </v>
      </c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2" customFormat="1" ht="10.3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63" s="11" customFormat="1" ht="29.25" customHeight="1">
      <c r="A94" s="153"/>
      <c r="B94" s="154"/>
      <c r="C94" s="155" t="s">
        <v>173</v>
      </c>
      <c r="D94" s="156" t="s">
        <v>53</v>
      </c>
      <c r="E94" s="156" t="s">
        <v>49</v>
      </c>
      <c r="F94" s="156" t="s">
        <v>50</v>
      </c>
      <c r="G94" s="156" t="s">
        <v>174</v>
      </c>
      <c r="H94" s="156" t="s">
        <v>175</v>
      </c>
      <c r="I94" s="156" t="s">
        <v>176</v>
      </c>
      <c r="J94" s="156" t="s">
        <v>163</v>
      </c>
      <c r="K94" s="157" t="s">
        <v>177</v>
      </c>
      <c r="L94" s="158"/>
      <c r="M94" s="70" t="s">
        <v>19</v>
      </c>
      <c r="N94" s="71" t="s">
        <v>38</v>
      </c>
      <c r="O94" s="71" t="s">
        <v>178</v>
      </c>
      <c r="P94" s="71" t="s">
        <v>179</v>
      </c>
      <c r="Q94" s="71" t="s">
        <v>180</v>
      </c>
      <c r="R94" s="71" t="s">
        <v>181</v>
      </c>
      <c r="S94" s="71" t="s">
        <v>182</v>
      </c>
      <c r="T94" s="72" t="s">
        <v>183</v>
      </c>
      <c r="U94" s="153"/>
      <c r="V94" s="153"/>
      <c r="W94" s="153"/>
      <c r="X94" s="153"/>
      <c r="Y94" s="153"/>
      <c r="Z94" s="153"/>
      <c r="AA94" s="153"/>
      <c r="AB94" s="153"/>
      <c r="AC94" s="153"/>
      <c r="AD94" s="153"/>
      <c r="AE94" s="153"/>
    </row>
    <row r="95" spans="1:63" s="2" customFormat="1" ht="22.9" customHeight="1">
      <c r="A95" s="36"/>
      <c r="B95" s="37"/>
      <c r="C95" s="77" t="s">
        <v>184</v>
      </c>
      <c r="D95" s="38"/>
      <c r="E95" s="38"/>
      <c r="F95" s="38"/>
      <c r="G95" s="38"/>
      <c r="H95" s="38"/>
      <c r="I95" s="38"/>
      <c r="J95" s="159">
        <f>BK95</f>
        <v>0</v>
      </c>
      <c r="K95" s="38"/>
      <c r="L95" s="41"/>
      <c r="M95" s="73"/>
      <c r="N95" s="160"/>
      <c r="O95" s="74"/>
      <c r="P95" s="161">
        <f>P96+P118</f>
        <v>0</v>
      </c>
      <c r="Q95" s="74"/>
      <c r="R95" s="161">
        <f>R96+R118</f>
        <v>1.9578625828199998</v>
      </c>
      <c r="S95" s="74"/>
      <c r="T95" s="162">
        <f>T96+T118</f>
        <v>2.1789450000000001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67</v>
      </c>
      <c r="AU95" s="19" t="s">
        <v>164</v>
      </c>
      <c r="BK95" s="163">
        <f>BK96+BK118</f>
        <v>0</v>
      </c>
    </row>
    <row r="96" spans="1:63" s="12" customFormat="1" ht="25.9" customHeight="1">
      <c r="B96" s="164"/>
      <c r="C96" s="165"/>
      <c r="D96" s="166" t="s">
        <v>67</v>
      </c>
      <c r="E96" s="167" t="s">
        <v>185</v>
      </c>
      <c r="F96" s="167" t="s">
        <v>186</v>
      </c>
      <c r="G96" s="165"/>
      <c r="H96" s="165"/>
      <c r="I96" s="168"/>
      <c r="J96" s="169">
        <f>BK96</f>
        <v>0</v>
      </c>
      <c r="K96" s="165"/>
      <c r="L96" s="170"/>
      <c r="M96" s="171"/>
      <c r="N96" s="172"/>
      <c r="O96" s="172"/>
      <c r="P96" s="173">
        <f>P97+P101+P105+P115</f>
        <v>0</v>
      </c>
      <c r="Q96" s="172"/>
      <c r="R96" s="173">
        <f>R97+R101+R105+R115</f>
        <v>1.31325</v>
      </c>
      <c r="S96" s="172"/>
      <c r="T96" s="174">
        <f>T97+T101+T105+T115</f>
        <v>2.0394000000000001</v>
      </c>
      <c r="AR96" s="175" t="s">
        <v>76</v>
      </c>
      <c r="AT96" s="176" t="s">
        <v>67</v>
      </c>
      <c r="AU96" s="176" t="s">
        <v>68</v>
      </c>
      <c r="AY96" s="175" t="s">
        <v>187</v>
      </c>
      <c r="BK96" s="177">
        <f>BK97+BK101+BK105+BK115</f>
        <v>0</v>
      </c>
    </row>
    <row r="97" spans="1:65" s="12" customFormat="1" ht="22.9" customHeight="1">
      <c r="B97" s="164"/>
      <c r="C97" s="165"/>
      <c r="D97" s="166" t="s">
        <v>67</v>
      </c>
      <c r="E97" s="178" t="s">
        <v>221</v>
      </c>
      <c r="F97" s="178" t="s">
        <v>827</v>
      </c>
      <c r="G97" s="165"/>
      <c r="H97" s="165"/>
      <c r="I97" s="168"/>
      <c r="J97" s="179">
        <f>BK97</f>
        <v>0</v>
      </c>
      <c r="K97" s="165"/>
      <c r="L97" s="170"/>
      <c r="M97" s="171"/>
      <c r="N97" s="172"/>
      <c r="O97" s="172"/>
      <c r="P97" s="173">
        <f>SUM(P98:P100)</f>
        <v>0</v>
      </c>
      <c r="Q97" s="172"/>
      <c r="R97" s="173">
        <f>SUM(R98:R100)</f>
        <v>1.31325</v>
      </c>
      <c r="S97" s="172"/>
      <c r="T97" s="174">
        <f>SUM(T98:T100)</f>
        <v>0</v>
      </c>
      <c r="AR97" s="175" t="s">
        <v>76</v>
      </c>
      <c r="AT97" s="176" t="s">
        <v>67</v>
      </c>
      <c r="AU97" s="176" t="s">
        <v>76</v>
      </c>
      <c r="AY97" s="175" t="s">
        <v>187</v>
      </c>
      <c r="BK97" s="177">
        <f>SUM(BK98:BK100)</f>
        <v>0</v>
      </c>
    </row>
    <row r="98" spans="1:65" s="2" customFormat="1" ht="24.2" customHeight="1">
      <c r="A98" s="36"/>
      <c r="B98" s="37"/>
      <c r="C98" s="180" t="s">
        <v>76</v>
      </c>
      <c r="D98" s="180" t="s">
        <v>190</v>
      </c>
      <c r="E98" s="181" t="s">
        <v>1758</v>
      </c>
      <c r="F98" s="182" t="s">
        <v>1759</v>
      </c>
      <c r="G98" s="183" t="s">
        <v>193</v>
      </c>
      <c r="H98" s="184">
        <v>30.9</v>
      </c>
      <c r="I98" s="185"/>
      <c r="J98" s="186">
        <f>ROUND(I98*H98,2)</f>
        <v>0</v>
      </c>
      <c r="K98" s="182" t="s">
        <v>194</v>
      </c>
      <c r="L98" s="41"/>
      <c r="M98" s="187" t="s">
        <v>19</v>
      </c>
      <c r="N98" s="188" t="s">
        <v>39</v>
      </c>
      <c r="O98" s="66"/>
      <c r="P98" s="189">
        <f>O98*H98</f>
        <v>0</v>
      </c>
      <c r="Q98" s="189">
        <v>4.2500000000000003E-2</v>
      </c>
      <c r="R98" s="189">
        <f>Q98*H98</f>
        <v>1.31325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195</v>
      </c>
      <c r="AT98" s="191" t="s">
        <v>190</v>
      </c>
      <c r="AU98" s="191" t="s">
        <v>78</v>
      </c>
      <c r="AY98" s="19" t="s">
        <v>187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76</v>
      </c>
      <c r="BK98" s="192">
        <f>ROUND(I98*H98,2)</f>
        <v>0</v>
      </c>
      <c r="BL98" s="19" t="s">
        <v>195</v>
      </c>
      <c r="BM98" s="191" t="s">
        <v>1760</v>
      </c>
    </row>
    <row r="99" spans="1:65" s="2" customFormat="1" ht="11.25">
      <c r="A99" s="36"/>
      <c r="B99" s="37"/>
      <c r="C99" s="38"/>
      <c r="D99" s="193" t="s">
        <v>197</v>
      </c>
      <c r="E99" s="38"/>
      <c r="F99" s="194" t="s">
        <v>1761</v>
      </c>
      <c r="G99" s="38"/>
      <c r="H99" s="38"/>
      <c r="I99" s="195"/>
      <c r="J99" s="38"/>
      <c r="K99" s="38"/>
      <c r="L99" s="41"/>
      <c r="M99" s="196"/>
      <c r="N99" s="197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197</v>
      </c>
      <c r="AU99" s="19" t="s">
        <v>78</v>
      </c>
    </row>
    <row r="100" spans="1:65" s="13" customFormat="1" ht="11.25">
      <c r="B100" s="208"/>
      <c r="C100" s="209"/>
      <c r="D100" s="210" t="s">
        <v>249</v>
      </c>
      <c r="E100" s="211" t="s">
        <v>19</v>
      </c>
      <c r="F100" s="212" t="s">
        <v>1762</v>
      </c>
      <c r="G100" s="209"/>
      <c r="H100" s="213">
        <v>30.9</v>
      </c>
      <c r="I100" s="214"/>
      <c r="J100" s="209"/>
      <c r="K100" s="209"/>
      <c r="L100" s="215"/>
      <c r="M100" s="216"/>
      <c r="N100" s="217"/>
      <c r="O100" s="217"/>
      <c r="P100" s="217"/>
      <c r="Q100" s="217"/>
      <c r="R100" s="217"/>
      <c r="S100" s="217"/>
      <c r="T100" s="218"/>
      <c r="AT100" s="219" t="s">
        <v>249</v>
      </c>
      <c r="AU100" s="219" t="s">
        <v>78</v>
      </c>
      <c r="AV100" s="13" t="s">
        <v>78</v>
      </c>
      <c r="AW100" s="13" t="s">
        <v>30</v>
      </c>
      <c r="AX100" s="13" t="s">
        <v>76</v>
      </c>
      <c r="AY100" s="219" t="s">
        <v>187</v>
      </c>
    </row>
    <row r="101" spans="1:65" s="12" customFormat="1" ht="22.9" customHeight="1">
      <c r="B101" s="164"/>
      <c r="C101" s="165"/>
      <c r="D101" s="166" t="s">
        <v>67</v>
      </c>
      <c r="E101" s="178" t="s">
        <v>188</v>
      </c>
      <c r="F101" s="178" t="s">
        <v>189</v>
      </c>
      <c r="G101" s="165"/>
      <c r="H101" s="165"/>
      <c r="I101" s="168"/>
      <c r="J101" s="179">
        <f>BK101</f>
        <v>0</v>
      </c>
      <c r="K101" s="165"/>
      <c r="L101" s="170"/>
      <c r="M101" s="171"/>
      <c r="N101" s="172"/>
      <c r="O101" s="172"/>
      <c r="P101" s="173">
        <f>SUM(P102:P104)</f>
        <v>0</v>
      </c>
      <c r="Q101" s="172"/>
      <c r="R101" s="173">
        <f>SUM(R102:R104)</f>
        <v>0</v>
      </c>
      <c r="S101" s="172"/>
      <c r="T101" s="174">
        <f>SUM(T102:T104)</f>
        <v>2.0394000000000001</v>
      </c>
      <c r="AR101" s="175" t="s">
        <v>76</v>
      </c>
      <c r="AT101" s="176" t="s">
        <v>67</v>
      </c>
      <c r="AU101" s="176" t="s">
        <v>76</v>
      </c>
      <c r="AY101" s="175" t="s">
        <v>187</v>
      </c>
      <c r="BK101" s="177">
        <f>SUM(BK102:BK104)</f>
        <v>0</v>
      </c>
    </row>
    <row r="102" spans="1:65" s="2" customFormat="1" ht="37.9" customHeight="1">
      <c r="A102" s="36"/>
      <c r="B102" s="37"/>
      <c r="C102" s="180" t="s">
        <v>78</v>
      </c>
      <c r="D102" s="180" t="s">
        <v>190</v>
      </c>
      <c r="E102" s="181" t="s">
        <v>1763</v>
      </c>
      <c r="F102" s="182" t="s">
        <v>1764</v>
      </c>
      <c r="G102" s="183" t="s">
        <v>193</v>
      </c>
      <c r="H102" s="184">
        <v>101.97</v>
      </c>
      <c r="I102" s="185"/>
      <c r="J102" s="186">
        <f>ROUND(I102*H102,2)</f>
        <v>0</v>
      </c>
      <c r="K102" s="182" t="s">
        <v>194</v>
      </c>
      <c r="L102" s="41"/>
      <c r="M102" s="187" t="s">
        <v>19</v>
      </c>
      <c r="N102" s="188" t="s">
        <v>39</v>
      </c>
      <c r="O102" s="66"/>
      <c r="P102" s="189">
        <f>O102*H102</f>
        <v>0</v>
      </c>
      <c r="Q102" s="189">
        <v>0</v>
      </c>
      <c r="R102" s="189">
        <f>Q102*H102</f>
        <v>0</v>
      </c>
      <c r="S102" s="189">
        <v>0.02</v>
      </c>
      <c r="T102" s="190">
        <f>S102*H102</f>
        <v>2.0394000000000001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195</v>
      </c>
      <c r="AT102" s="191" t="s">
        <v>190</v>
      </c>
      <c r="AU102" s="191" t="s">
        <v>78</v>
      </c>
      <c r="AY102" s="19" t="s">
        <v>187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76</v>
      </c>
      <c r="BK102" s="192">
        <f>ROUND(I102*H102,2)</f>
        <v>0</v>
      </c>
      <c r="BL102" s="19" t="s">
        <v>195</v>
      </c>
      <c r="BM102" s="191" t="s">
        <v>1765</v>
      </c>
    </row>
    <row r="103" spans="1:65" s="2" customFormat="1" ht="11.25">
      <c r="A103" s="36"/>
      <c r="B103" s="37"/>
      <c r="C103" s="38"/>
      <c r="D103" s="193" t="s">
        <v>197</v>
      </c>
      <c r="E103" s="38"/>
      <c r="F103" s="194" t="s">
        <v>1766</v>
      </c>
      <c r="G103" s="38"/>
      <c r="H103" s="38"/>
      <c r="I103" s="195"/>
      <c r="J103" s="38"/>
      <c r="K103" s="38"/>
      <c r="L103" s="41"/>
      <c r="M103" s="196"/>
      <c r="N103" s="197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197</v>
      </c>
      <c r="AU103" s="19" t="s">
        <v>78</v>
      </c>
    </row>
    <row r="104" spans="1:65" s="13" customFormat="1" ht="11.25">
      <c r="B104" s="208"/>
      <c r="C104" s="209"/>
      <c r="D104" s="210" t="s">
        <v>249</v>
      </c>
      <c r="E104" s="211" t="s">
        <v>19</v>
      </c>
      <c r="F104" s="212" t="s">
        <v>1767</v>
      </c>
      <c r="G104" s="209"/>
      <c r="H104" s="213">
        <v>101.97</v>
      </c>
      <c r="I104" s="214"/>
      <c r="J104" s="209"/>
      <c r="K104" s="209"/>
      <c r="L104" s="215"/>
      <c r="M104" s="216"/>
      <c r="N104" s="217"/>
      <c r="O104" s="217"/>
      <c r="P104" s="217"/>
      <c r="Q104" s="217"/>
      <c r="R104" s="217"/>
      <c r="S104" s="217"/>
      <c r="T104" s="218"/>
      <c r="AT104" s="219" t="s">
        <v>249</v>
      </c>
      <c r="AU104" s="219" t="s">
        <v>78</v>
      </c>
      <c r="AV104" s="13" t="s">
        <v>78</v>
      </c>
      <c r="AW104" s="13" t="s">
        <v>30</v>
      </c>
      <c r="AX104" s="13" t="s">
        <v>76</v>
      </c>
      <c r="AY104" s="219" t="s">
        <v>187</v>
      </c>
    </row>
    <row r="105" spans="1:65" s="12" customFormat="1" ht="22.9" customHeight="1">
      <c r="B105" s="164"/>
      <c r="C105" s="165"/>
      <c r="D105" s="166" t="s">
        <v>67</v>
      </c>
      <c r="E105" s="178" t="s">
        <v>861</v>
      </c>
      <c r="F105" s="178" t="s">
        <v>862</v>
      </c>
      <c r="G105" s="165"/>
      <c r="H105" s="165"/>
      <c r="I105" s="168"/>
      <c r="J105" s="179">
        <f>BK105</f>
        <v>0</v>
      </c>
      <c r="K105" s="165"/>
      <c r="L105" s="170"/>
      <c r="M105" s="171"/>
      <c r="N105" s="172"/>
      <c r="O105" s="172"/>
      <c r="P105" s="173">
        <f>SUM(P106:P114)</f>
        <v>0</v>
      </c>
      <c r="Q105" s="172"/>
      <c r="R105" s="173">
        <f>SUM(R106:R114)</f>
        <v>0</v>
      </c>
      <c r="S105" s="172"/>
      <c r="T105" s="174">
        <f>SUM(T106:T114)</f>
        <v>0</v>
      </c>
      <c r="AR105" s="175" t="s">
        <v>76</v>
      </c>
      <c r="AT105" s="176" t="s">
        <v>67</v>
      </c>
      <c r="AU105" s="176" t="s">
        <v>76</v>
      </c>
      <c r="AY105" s="175" t="s">
        <v>187</v>
      </c>
      <c r="BK105" s="177">
        <f>SUM(BK106:BK114)</f>
        <v>0</v>
      </c>
    </row>
    <row r="106" spans="1:65" s="2" customFormat="1" ht="37.9" customHeight="1">
      <c r="A106" s="36"/>
      <c r="B106" s="37"/>
      <c r="C106" s="180" t="s">
        <v>203</v>
      </c>
      <c r="D106" s="180" t="s">
        <v>190</v>
      </c>
      <c r="E106" s="181" t="s">
        <v>1438</v>
      </c>
      <c r="F106" s="182" t="s">
        <v>1439</v>
      </c>
      <c r="G106" s="183" t="s">
        <v>542</v>
      </c>
      <c r="H106" s="184">
        <v>2.1789999999999998</v>
      </c>
      <c r="I106" s="185"/>
      <c r="J106" s="186">
        <f>ROUND(I106*H106,2)</f>
        <v>0</v>
      </c>
      <c r="K106" s="182" t="s">
        <v>194</v>
      </c>
      <c r="L106" s="41"/>
      <c r="M106" s="187" t="s">
        <v>19</v>
      </c>
      <c r="N106" s="188" t="s">
        <v>39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195</v>
      </c>
      <c r="AT106" s="191" t="s">
        <v>190</v>
      </c>
      <c r="AU106" s="191" t="s">
        <v>78</v>
      </c>
      <c r="AY106" s="19" t="s">
        <v>187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76</v>
      </c>
      <c r="BK106" s="192">
        <f>ROUND(I106*H106,2)</f>
        <v>0</v>
      </c>
      <c r="BL106" s="19" t="s">
        <v>195</v>
      </c>
      <c r="BM106" s="191" t="s">
        <v>1768</v>
      </c>
    </row>
    <row r="107" spans="1:65" s="2" customFormat="1" ht="11.25">
      <c r="A107" s="36"/>
      <c r="B107" s="37"/>
      <c r="C107" s="38"/>
      <c r="D107" s="193" t="s">
        <v>197</v>
      </c>
      <c r="E107" s="38"/>
      <c r="F107" s="194" t="s">
        <v>1441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197</v>
      </c>
      <c r="AU107" s="19" t="s">
        <v>78</v>
      </c>
    </row>
    <row r="108" spans="1:65" s="2" customFormat="1" ht="33" customHeight="1">
      <c r="A108" s="36"/>
      <c r="B108" s="37"/>
      <c r="C108" s="180" t="s">
        <v>195</v>
      </c>
      <c r="D108" s="180" t="s">
        <v>190</v>
      </c>
      <c r="E108" s="181" t="s">
        <v>876</v>
      </c>
      <c r="F108" s="182" t="s">
        <v>877</v>
      </c>
      <c r="G108" s="183" t="s">
        <v>542</v>
      </c>
      <c r="H108" s="184">
        <v>2.1789999999999998</v>
      </c>
      <c r="I108" s="185"/>
      <c r="J108" s="186">
        <f>ROUND(I108*H108,2)</f>
        <v>0</v>
      </c>
      <c r="K108" s="182" t="s">
        <v>194</v>
      </c>
      <c r="L108" s="41"/>
      <c r="M108" s="187" t="s">
        <v>19</v>
      </c>
      <c r="N108" s="188" t="s">
        <v>39</v>
      </c>
      <c r="O108" s="66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195</v>
      </c>
      <c r="AT108" s="191" t="s">
        <v>190</v>
      </c>
      <c r="AU108" s="191" t="s">
        <v>78</v>
      </c>
      <c r="AY108" s="19" t="s">
        <v>187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76</v>
      </c>
      <c r="BK108" s="192">
        <f>ROUND(I108*H108,2)</f>
        <v>0</v>
      </c>
      <c r="BL108" s="19" t="s">
        <v>195</v>
      </c>
      <c r="BM108" s="191" t="s">
        <v>1769</v>
      </c>
    </row>
    <row r="109" spans="1:65" s="2" customFormat="1" ht="11.25">
      <c r="A109" s="36"/>
      <c r="B109" s="37"/>
      <c r="C109" s="38"/>
      <c r="D109" s="193" t="s">
        <v>197</v>
      </c>
      <c r="E109" s="38"/>
      <c r="F109" s="194" t="s">
        <v>879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197</v>
      </c>
      <c r="AU109" s="19" t="s">
        <v>78</v>
      </c>
    </row>
    <row r="110" spans="1:65" s="2" customFormat="1" ht="44.25" customHeight="1">
      <c r="A110" s="36"/>
      <c r="B110" s="37"/>
      <c r="C110" s="180" t="s">
        <v>217</v>
      </c>
      <c r="D110" s="180" t="s">
        <v>190</v>
      </c>
      <c r="E110" s="181" t="s">
        <v>880</v>
      </c>
      <c r="F110" s="182" t="s">
        <v>881</v>
      </c>
      <c r="G110" s="183" t="s">
        <v>542</v>
      </c>
      <c r="H110" s="184">
        <v>87.16</v>
      </c>
      <c r="I110" s="185"/>
      <c r="J110" s="186">
        <f>ROUND(I110*H110,2)</f>
        <v>0</v>
      </c>
      <c r="K110" s="182" t="s">
        <v>194</v>
      </c>
      <c r="L110" s="41"/>
      <c r="M110" s="187" t="s">
        <v>19</v>
      </c>
      <c r="N110" s="188" t="s">
        <v>39</v>
      </c>
      <c r="O110" s="66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195</v>
      </c>
      <c r="AT110" s="191" t="s">
        <v>190</v>
      </c>
      <c r="AU110" s="191" t="s">
        <v>78</v>
      </c>
      <c r="AY110" s="19" t="s">
        <v>187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76</v>
      </c>
      <c r="BK110" s="192">
        <f>ROUND(I110*H110,2)</f>
        <v>0</v>
      </c>
      <c r="BL110" s="19" t="s">
        <v>195</v>
      </c>
      <c r="BM110" s="191" t="s">
        <v>1770</v>
      </c>
    </row>
    <row r="111" spans="1:65" s="2" customFormat="1" ht="11.25">
      <c r="A111" s="36"/>
      <c r="B111" s="37"/>
      <c r="C111" s="38"/>
      <c r="D111" s="193" t="s">
        <v>197</v>
      </c>
      <c r="E111" s="38"/>
      <c r="F111" s="194" t="s">
        <v>883</v>
      </c>
      <c r="G111" s="38"/>
      <c r="H111" s="38"/>
      <c r="I111" s="195"/>
      <c r="J111" s="38"/>
      <c r="K111" s="38"/>
      <c r="L111" s="41"/>
      <c r="M111" s="196"/>
      <c r="N111" s="19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197</v>
      </c>
      <c r="AU111" s="19" t="s">
        <v>78</v>
      </c>
    </row>
    <row r="112" spans="1:65" s="13" customFormat="1" ht="11.25">
      <c r="B112" s="208"/>
      <c r="C112" s="209"/>
      <c r="D112" s="210" t="s">
        <v>249</v>
      </c>
      <c r="E112" s="211" t="s">
        <v>19</v>
      </c>
      <c r="F112" s="212" t="s">
        <v>1771</v>
      </c>
      <c r="G112" s="209"/>
      <c r="H112" s="213">
        <v>87.16</v>
      </c>
      <c r="I112" s="214"/>
      <c r="J112" s="209"/>
      <c r="K112" s="209"/>
      <c r="L112" s="215"/>
      <c r="M112" s="216"/>
      <c r="N112" s="217"/>
      <c r="O112" s="217"/>
      <c r="P112" s="217"/>
      <c r="Q112" s="217"/>
      <c r="R112" s="217"/>
      <c r="S112" s="217"/>
      <c r="T112" s="218"/>
      <c r="AT112" s="219" t="s">
        <v>249</v>
      </c>
      <c r="AU112" s="219" t="s">
        <v>78</v>
      </c>
      <c r="AV112" s="13" t="s">
        <v>78</v>
      </c>
      <c r="AW112" s="13" t="s">
        <v>30</v>
      </c>
      <c r="AX112" s="13" t="s">
        <v>76</v>
      </c>
      <c r="AY112" s="219" t="s">
        <v>187</v>
      </c>
    </row>
    <row r="113" spans="1:65" s="2" customFormat="1" ht="44.25" customHeight="1">
      <c r="A113" s="36"/>
      <c r="B113" s="37"/>
      <c r="C113" s="180" t="s">
        <v>221</v>
      </c>
      <c r="D113" s="180" t="s">
        <v>190</v>
      </c>
      <c r="E113" s="181" t="s">
        <v>885</v>
      </c>
      <c r="F113" s="182" t="s">
        <v>886</v>
      </c>
      <c r="G113" s="183" t="s">
        <v>542</v>
      </c>
      <c r="H113" s="184">
        <v>2.1789999999999998</v>
      </c>
      <c r="I113" s="185"/>
      <c r="J113" s="186">
        <f>ROUND(I113*H113,2)</f>
        <v>0</v>
      </c>
      <c r="K113" s="182" t="s">
        <v>194</v>
      </c>
      <c r="L113" s="41"/>
      <c r="M113" s="187" t="s">
        <v>19</v>
      </c>
      <c r="N113" s="188" t="s">
        <v>39</v>
      </c>
      <c r="O113" s="66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195</v>
      </c>
      <c r="AT113" s="191" t="s">
        <v>190</v>
      </c>
      <c r="AU113" s="191" t="s">
        <v>78</v>
      </c>
      <c r="AY113" s="19" t="s">
        <v>187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76</v>
      </c>
      <c r="BK113" s="192">
        <f>ROUND(I113*H113,2)</f>
        <v>0</v>
      </c>
      <c r="BL113" s="19" t="s">
        <v>195</v>
      </c>
      <c r="BM113" s="191" t="s">
        <v>1772</v>
      </c>
    </row>
    <row r="114" spans="1:65" s="2" customFormat="1" ht="11.25">
      <c r="A114" s="36"/>
      <c r="B114" s="37"/>
      <c r="C114" s="38"/>
      <c r="D114" s="193" t="s">
        <v>197</v>
      </c>
      <c r="E114" s="38"/>
      <c r="F114" s="194" t="s">
        <v>888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197</v>
      </c>
      <c r="AU114" s="19" t="s">
        <v>78</v>
      </c>
    </row>
    <row r="115" spans="1:65" s="12" customFormat="1" ht="22.9" customHeight="1">
      <c r="B115" s="164"/>
      <c r="C115" s="165"/>
      <c r="D115" s="166" t="s">
        <v>67</v>
      </c>
      <c r="E115" s="178" t="s">
        <v>889</v>
      </c>
      <c r="F115" s="178" t="s">
        <v>890</v>
      </c>
      <c r="G115" s="165"/>
      <c r="H115" s="165"/>
      <c r="I115" s="168"/>
      <c r="J115" s="179">
        <f>BK115</f>
        <v>0</v>
      </c>
      <c r="K115" s="165"/>
      <c r="L115" s="170"/>
      <c r="M115" s="171"/>
      <c r="N115" s="172"/>
      <c r="O115" s="172"/>
      <c r="P115" s="173">
        <f>SUM(P116:P117)</f>
        <v>0</v>
      </c>
      <c r="Q115" s="172"/>
      <c r="R115" s="173">
        <f>SUM(R116:R117)</f>
        <v>0</v>
      </c>
      <c r="S115" s="172"/>
      <c r="T115" s="174">
        <f>SUM(T116:T117)</f>
        <v>0</v>
      </c>
      <c r="AR115" s="175" t="s">
        <v>76</v>
      </c>
      <c r="AT115" s="176" t="s">
        <v>67</v>
      </c>
      <c r="AU115" s="176" t="s">
        <v>76</v>
      </c>
      <c r="AY115" s="175" t="s">
        <v>187</v>
      </c>
      <c r="BK115" s="177">
        <f>SUM(BK116:BK117)</f>
        <v>0</v>
      </c>
    </row>
    <row r="116" spans="1:65" s="2" customFormat="1" ht="55.5" customHeight="1">
      <c r="A116" s="36"/>
      <c r="B116" s="37"/>
      <c r="C116" s="180" t="s">
        <v>227</v>
      </c>
      <c r="D116" s="180" t="s">
        <v>190</v>
      </c>
      <c r="E116" s="181" t="s">
        <v>1446</v>
      </c>
      <c r="F116" s="182" t="s">
        <v>1447</v>
      </c>
      <c r="G116" s="183" t="s">
        <v>542</v>
      </c>
      <c r="H116" s="184">
        <v>1.3129999999999999</v>
      </c>
      <c r="I116" s="185"/>
      <c r="J116" s="186">
        <f>ROUND(I116*H116,2)</f>
        <v>0</v>
      </c>
      <c r="K116" s="182" t="s">
        <v>194</v>
      </c>
      <c r="L116" s="41"/>
      <c r="M116" s="187" t="s">
        <v>19</v>
      </c>
      <c r="N116" s="188" t="s">
        <v>39</v>
      </c>
      <c r="O116" s="66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195</v>
      </c>
      <c r="AT116" s="191" t="s">
        <v>190</v>
      </c>
      <c r="AU116" s="191" t="s">
        <v>78</v>
      </c>
      <c r="AY116" s="19" t="s">
        <v>187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76</v>
      </c>
      <c r="BK116" s="192">
        <f>ROUND(I116*H116,2)</f>
        <v>0</v>
      </c>
      <c r="BL116" s="19" t="s">
        <v>195</v>
      </c>
      <c r="BM116" s="191" t="s">
        <v>1773</v>
      </c>
    </row>
    <row r="117" spans="1:65" s="2" customFormat="1" ht="11.25">
      <c r="A117" s="36"/>
      <c r="B117" s="37"/>
      <c r="C117" s="38"/>
      <c r="D117" s="193" t="s">
        <v>197</v>
      </c>
      <c r="E117" s="38"/>
      <c r="F117" s="194" t="s">
        <v>1449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197</v>
      </c>
      <c r="AU117" s="19" t="s">
        <v>78</v>
      </c>
    </row>
    <row r="118" spans="1:65" s="12" customFormat="1" ht="25.9" customHeight="1">
      <c r="B118" s="164"/>
      <c r="C118" s="165"/>
      <c r="D118" s="166" t="s">
        <v>67</v>
      </c>
      <c r="E118" s="167" t="s">
        <v>208</v>
      </c>
      <c r="F118" s="167" t="s">
        <v>209</v>
      </c>
      <c r="G118" s="165"/>
      <c r="H118" s="165"/>
      <c r="I118" s="168"/>
      <c r="J118" s="169">
        <f>BK118</f>
        <v>0</v>
      </c>
      <c r="K118" s="165"/>
      <c r="L118" s="170"/>
      <c r="M118" s="171"/>
      <c r="N118" s="172"/>
      <c r="O118" s="172"/>
      <c r="P118" s="173">
        <f>P119+P130+P156+P182</f>
        <v>0</v>
      </c>
      <c r="Q118" s="172"/>
      <c r="R118" s="173">
        <f>R119+R130+R156+R182</f>
        <v>0.64461258281999989</v>
      </c>
      <c r="S118" s="172"/>
      <c r="T118" s="174">
        <f>T119+T130+T156+T182</f>
        <v>0.139545</v>
      </c>
      <c r="AR118" s="175" t="s">
        <v>78</v>
      </c>
      <c r="AT118" s="176" t="s">
        <v>67</v>
      </c>
      <c r="AU118" s="176" t="s">
        <v>68</v>
      </c>
      <c r="AY118" s="175" t="s">
        <v>187</v>
      </c>
      <c r="BK118" s="177">
        <f>BK119+BK130+BK156+BK182</f>
        <v>0</v>
      </c>
    </row>
    <row r="119" spans="1:65" s="12" customFormat="1" ht="22.9" customHeight="1">
      <c r="B119" s="164"/>
      <c r="C119" s="165"/>
      <c r="D119" s="166" t="s">
        <v>67</v>
      </c>
      <c r="E119" s="178" t="s">
        <v>1078</v>
      </c>
      <c r="F119" s="178" t="s">
        <v>1079</v>
      </c>
      <c r="G119" s="165"/>
      <c r="H119" s="165"/>
      <c r="I119" s="168"/>
      <c r="J119" s="179">
        <f>BK119</f>
        <v>0</v>
      </c>
      <c r="K119" s="165"/>
      <c r="L119" s="170"/>
      <c r="M119" s="171"/>
      <c r="N119" s="172"/>
      <c r="O119" s="172"/>
      <c r="P119" s="173">
        <f>SUM(P120:P129)</f>
        <v>0</v>
      </c>
      <c r="Q119" s="172"/>
      <c r="R119" s="173">
        <f>SUM(R120:R129)</f>
        <v>5.28E-3</v>
      </c>
      <c r="S119" s="172"/>
      <c r="T119" s="174">
        <f>SUM(T120:T129)</f>
        <v>0</v>
      </c>
      <c r="AR119" s="175" t="s">
        <v>78</v>
      </c>
      <c r="AT119" s="176" t="s">
        <v>67</v>
      </c>
      <c r="AU119" s="176" t="s">
        <v>76</v>
      </c>
      <c r="AY119" s="175" t="s">
        <v>187</v>
      </c>
      <c r="BK119" s="177">
        <f>SUM(BK120:BK129)</f>
        <v>0</v>
      </c>
    </row>
    <row r="120" spans="1:65" s="2" customFormat="1" ht="24.2" customHeight="1">
      <c r="A120" s="36"/>
      <c r="B120" s="37"/>
      <c r="C120" s="180" t="s">
        <v>233</v>
      </c>
      <c r="D120" s="180" t="s">
        <v>190</v>
      </c>
      <c r="E120" s="181" t="s">
        <v>1690</v>
      </c>
      <c r="F120" s="182" t="s">
        <v>1691</v>
      </c>
      <c r="G120" s="183" t="s">
        <v>214</v>
      </c>
      <c r="H120" s="184">
        <v>2</v>
      </c>
      <c r="I120" s="185"/>
      <c r="J120" s="186">
        <f>ROUND(I120*H120,2)</f>
        <v>0</v>
      </c>
      <c r="K120" s="182" t="s">
        <v>194</v>
      </c>
      <c r="L120" s="41"/>
      <c r="M120" s="187" t="s">
        <v>19</v>
      </c>
      <c r="N120" s="188" t="s">
        <v>39</v>
      </c>
      <c r="O120" s="66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215</v>
      </c>
      <c r="AT120" s="191" t="s">
        <v>190</v>
      </c>
      <c r="AU120" s="191" t="s">
        <v>78</v>
      </c>
      <c r="AY120" s="19" t="s">
        <v>187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76</v>
      </c>
      <c r="BK120" s="192">
        <f>ROUND(I120*H120,2)</f>
        <v>0</v>
      </c>
      <c r="BL120" s="19" t="s">
        <v>215</v>
      </c>
      <c r="BM120" s="191" t="s">
        <v>1774</v>
      </c>
    </row>
    <row r="121" spans="1:65" s="2" customFormat="1" ht="11.25">
      <c r="A121" s="36"/>
      <c r="B121" s="37"/>
      <c r="C121" s="38"/>
      <c r="D121" s="193" t="s">
        <v>197</v>
      </c>
      <c r="E121" s="38"/>
      <c r="F121" s="194" t="s">
        <v>1693</v>
      </c>
      <c r="G121" s="38"/>
      <c r="H121" s="38"/>
      <c r="I121" s="195"/>
      <c r="J121" s="38"/>
      <c r="K121" s="38"/>
      <c r="L121" s="41"/>
      <c r="M121" s="196"/>
      <c r="N121" s="197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197</v>
      </c>
      <c r="AU121" s="19" t="s">
        <v>78</v>
      </c>
    </row>
    <row r="122" spans="1:65" s="2" customFormat="1" ht="24.2" customHeight="1">
      <c r="A122" s="36"/>
      <c r="B122" s="37"/>
      <c r="C122" s="198" t="s">
        <v>188</v>
      </c>
      <c r="D122" s="198" t="s">
        <v>243</v>
      </c>
      <c r="E122" s="199" t="s">
        <v>1694</v>
      </c>
      <c r="F122" s="200" t="s">
        <v>1695</v>
      </c>
      <c r="G122" s="201" t="s">
        <v>214</v>
      </c>
      <c r="H122" s="202">
        <v>2</v>
      </c>
      <c r="I122" s="203"/>
      <c r="J122" s="204">
        <f>ROUND(I122*H122,2)</f>
        <v>0</v>
      </c>
      <c r="K122" s="200" t="s">
        <v>194</v>
      </c>
      <c r="L122" s="205"/>
      <c r="M122" s="206" t="s">
        <v>19</v>
      </c>
      <c r="N122" s="207" t="s">
        <v>39</v>
      </c>
      <c r="O122" s="66"/>
      <c r="P122" s="189">
        <f>O122*H122</f>
        <v>0</v>
      </c>
      <c r="Q122" s="189">
        <v>1.1999999999999999E-3</v>
      </c>
      <c r="R122" s="189">
        <f>Q122*H122</f>
        <v>2.3999999999999998E-3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246</v>
      </c>
      <c r="AT122" s="191" t="s">
        <v>243</v>
      </c>
      <c r="AU122" s="191" t="s">
        <v>78</v>
      </c>
      <c r="AY122" s="19" t="s">
        <v>187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76</v>
      </c>
      <c r="BK122" s="192">
        <f>ROUND(I122*H122,2)</f>
        <v>0</v>
      </c>
      <c r="BL122" s="19" t="s">
        <v>215</v>
      </c>
      <c r="BM122" s="191" t="s">
        <v>1775</v>
      </c>
    </row>
    <row r="123" spans="1:65" s="2" customFormat="1" ht="11.25">
      <c r="A123" s="36"/>
      <c r="B123" s="37"/>
      <c r="C123" s="38"/>
      <c r="D123" s="193" t="s">
        <v>197</v>
      </c>
      <c r="E123" s="38"/>
      <c r="F123" s="194" t="s">
        <v>1697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197</v>
      </c>
      <c r="AU123" s="19" t="s">
        <v>78</v>
      </c>
    </row>
    <row r="124" spans="1:65" s="2" customFormat="1" ht="24.2" customHeight="1">
      <c r="A124" s="36"/>
      <c r="B124" s="37"/>
      <c r="C124" s="180" t="s">
        <v>242</v>
      </c>
      <c r="D124" s="180" t="s">
        <v>190</v>
      </c>
      <c r="E124" s="181" t="s">
        <v>1698</v>
      </c>
      <c r="F124" s="182" t="s">
        <v>1699</v>
      </c>
      <c r="G124" s="183" t="s">
        <v>214</v>
      </c>
      <c r="H124" s="184">
        <v>1</v>
      </c>
      <c r="I124" s="185"/>
      <c r="J124" s="186">
        <f>ROUND(I124*H124,2)</f>
        <v>0</v>
      </c>
      <c r="K124" s="182" t="s">
        <v>194</v>
      </c>
      <c r="L124" s="41"/>
      <c r="M124" s="187" t="s">
        <v>19</v>
      </c>
      <c r="N124" s="188" t="s">
        <v>39</v>
      </c>
      <c r="O124" s="66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215</v>
      </c>
      <c r="AT124" s="191" t="s">
        <v>190</v>
      </c>
      <c r="AU124" s="191" t="s">
        <v>78</v>
      </c>
      <c r="AY124" s="19" t="s">
        <v>187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76</v>
      </c>
      <c r="BK124" s="192">
        <f>ROUND(I124*H124,2)</f>
        <v>0</v>
      </c>
      <c r="BL124" s="19" t="s">
        <v>215</v>
      </c>
      <c r="BM124" s="191" t="s">
        <v>1776</v>
      </c>
    </row>
    <row r="125" spans="1:65" s="2" customFormat="1" ht="11.25">
      <c r="A125" s="36"/>
      <c r="B125" s="37"/>
      <c r="C125" s="38"/>
      <c r="D125" s="193" t="s">
        <v>197</v>
      </c>
      <c r="E125" s="38"/>
      <c r="F125" s="194" t="s">
        <v>1701</v>
      </c>
      <c r="G125" s="38"/>
      <c r="H125" s="38"/>
      <c r="I125" s="195"/>
      <c r="J125" s="38"/>
      <c r="K125" s="38"/>
      <c r="L125" s="41"/>
      <c r="M125" s="196"/>
      <c r="N125" s="197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197</v>
      </c>
      <c r="AU125" s="19" t="s">
        <v>78</v>
      </c>
    </row>
    <row r="126" spans="1:65" s="2" customFormat="1" ht="24.2" customHeight="1">
      <c r="A126" s="36"/>
      <c r="B126" s="37"/>
      <c r="C126" s="198" t="s">
        <v>251</v>
      </c>
      <c r="D126" s="198" t="s">
        <v>243</v>
      </c>
      <c r="E126" s="199" t="s">
        <v>1702</v>
      </c>
      <c r="F126" s="200" t="s">
        <v>1703</v>
      </c>
      <c r="G126" s="201" t="s">
        <v>214</v>
      </c>
      <c r="H126" s="202">
        <v>1</v>
      </c>
      <c r="I126" s="203"/>
      <c r="J126" s="204">
        <f>ROUND(I126*H126,2)</f>
        <v>0</v>
      </c>
      <c r="K126" s="200" t="s">
        <v>194</v>
      </c>
      <c r="L126" s="205"/>
      <c r="M126" s="206" t="s">
        <v>19</v>
      </c>
      <c r="N126" s="207" t="s">
        <v>39</v>
      </c>
      <c r="O126" s="66"/>
      <c r="P126" s="189">
        <f>O126*H126</f>
        <v>0</v>
      </c>
      <c r="Q126" s="189">
        <v>2.8800000000000002E-3</v>
      </c>
      <c r="R126" s="189">
        <f>Q126*H126</f>
        <v>2.8800000000000002E-3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246</v>
      </c>
      <c r="AT126" s="191" t="s">
        <v>243</v>
      </c>
      <c r="AU126" s="191" t="s">
        <v>78</v>
      </c>
      <c r="AY126" s="19" t="s">
        <v>187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76</v>
      </c>
      <c r="BK126" s="192">
        <f>ROUND(I126*H126,2)</f>
        <v>0</v>
      </c>
      <c r="BL126" s="19" t="s">
        <v>215</v>
      </c>
      <c r="BM126" s="191" t="s">
        <v>1777</v>
      </c>
    </row>
    <row r="127" spans="1:65" s="2" customFormat="1" ht="11.25">
      <c r="A127" s="36"/>
      <c r="B127" s="37"/>
      <c r="C127" s="38"/>
      <c r="D127" s="193" t="s">
        <v>197</v>
      </c>
      <c r="E127" s="38"/>
      <c r="F127" s="194" t="s">
        <v>1705</v>
      </c>
      <c r="G127" s="38"/>
      <c r="H127" s="38"/>
      <c r="I127" s="195"/>
      <c r="J127" s="38"/>
      <c r="K127" s="38"/>
      <c r="L127" s="41"/>
      <c r="M127" s="196"/>
      <c r="N127" s="197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197</v>
      </c>
      <c r="AU127" s="19" t="s">
        <v>78</v>
      </c>
    </row>
    <row r="128" spans="1:65" s="2" customFormat="1" ht="44.25" customHeight="1">
      <c r="A128" s="36"/>
      <c r="B128" s="37"/>
      <c r="C128" s="180" t="s">
        <v>256</v>
      </c>
      <c r="D128" s="180" t="s">
        <v>190</v>
      </c>
      <c r="E128" s="181" t="s">
        <v>1512</v>
      </c>
      <c r="F128" s="182" t="s">
        <v>1513</v>
      </c>
      <c r="G128" s="183" t="s">
        <v>542</v>
      </c>
      <c r="H128" s="184">
        <v>5.0000000000000001E-3</v>
      </c>
      <c r="I128" s="185"/>
      <c r="J128" s="186">
        <f>ROUND(I128*H128,2)</f>
        <v>0</v>
      </c>
      <c r="K128" s="182" t="s">
        <v>194</v>
      </c>
      <c r="L128" s="41"/>
      <c r="M128" s="187" t="s">
        <v>19</v>
      </c>
      <c r="N128" s="188" t="s">
        <v>39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215</v>
      </c>
      <c r="AT128" s="191" t="s">
        <v>190</v>
      </c>
      <c r="AU128" s="191" t="s">
        <v>78</v>
      </c>
      <c r="AY128" s="19" t="s">
        <v>187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76</v>
      </c>
      <c r="BK128" s="192">
        <f>ROUND(I128*H128,2)</f>
        <v>0</v>
      </c>
      <c r="BL128" s="19" t="s">
        <v>215</v>
      </c>
      <c r="BM128" s="191" t="s">
        <v>1778</v>
      </c>
    </row>
    <row r="129" spans="1:65" s="2" customFormat="1" ht="11.25">
      <c r="A129" s="36"/>
      <c r="B129" s="37"/>
      <c r="C129" s="38"/>
      <c r="D129" s="193" t="s">
        <v>197</v>
      </c>
      <c r="E129" s="38"/>
      <c r="F129" s="194" t="s">
        <v>1515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197</v>
      </c>
      <c r="AU129" s="19" t="s">
        <v>78</v>
      </c>
    </row>
    <row r="130" spans="1:65" s="12" customFormat="1" ht="22.9" customHeight="1">
      <c r="B130" s="164"/>
      <c r="C130" s="165"/>
      <c r="D130" s="166" t="s">
        <v>67</v>
      </c>
      <c r="E130" s="178" t="s">
        <v>1540</v>
      </c>
      <c r="F130" s="178" t="s">
        <v>1541</v>
      </c>
      <c r="G130" s="165"/>
      <c r="H130" s="165"/>
      <c r="I130" s="168"/>
      <c r="J130" s="179">
        <f>BK130</f>
        <v>0</v>
      </c>
      <c r="K130" s="165"/>
      <c r="L130" s="170"/>
      <c r="M130" s="171"/>
      <c r="N130" s="172"/>
      <c r="O130" s="172"/>
      <c r="P130" s="173">
        <f>SUM(P131:P155)</f>
        <v>0</v>
      </c>
      <c r="Q130" s="172"/>
      <c r="R130" s="173">
        <f>SUM(R131:R155)</f>
        <v>0.56546181149999997</v>
      </c>
      <c r="S130" s="172"/>
      <c r="T130" s="174">
        <f>SUM(T131:T155)</f>
        <v>0.139545</v>
      </c>
      <c r="AR130" s="175" t="s">
        <v>78</v>
      </c>
      <c r="AT130" s="176" t="s">
        <v>67</v>
      </c>
      <c r="AU130" s="176" t="s">
        <v>76</v>
      </c>
      <c r="AY130" s="175" t="s">
        <v>187</v>
      </c>
      <c r="BK130" s="177">
        <f>SUM(BK131:BK155)</f>
        <v>0</v>
      </c>
    </row>
    <row r="131" spans="1:65" s="2" customFormat="1" ht="33" customHeight="1">
      <c r="A131" s="36"/>
      <c r="B131" s="37"/>
      <c r="C131" s="180" t="s">
        <v>262</v>
      </c>
      <c r="D131" s="180" t="s">
        <v>190</v>
      </c>
      <c r="E131" s="181" t="s">
        <v>1706</v>
      </c>
      <c r="F131" s="182" t="s">
        <v>1543</v>
      </c>
      <c r="G131" s="183" t="s">
        <v>193</v>
      </c>
      <c r="H131" s="184">
        <v>52.11</v>
      </c>
      <c r="I131" s="185"/>
      <c r="J131" s="186">
        <f>ROUND(I131*H131,2)</f>
        <v>0</v>
      </c>
      <c r="K131" s="182" t="s">
        <v>194</v>
      </c>
      <c r="L131" s="41"/>
      <c r="M131" s="187" t="s">
        <v>19</v>
      </c>
      <c r="N131" s="188" t="s">
        <v>39</v>
      </c>
      <c r="O131" s="66"/>
      <c r="P131" s="189">
        <f>O131*H131</f>
        <v>0</v>
      </c>
      <c r="Q131" s="189">
        <v>7.5820000000000002E-3</v>
      </c>
      <c r="R131" s="189">
        <f>Q131*H131</f>
        <v>0.39509801999999999</v>
      </c>
      <c r="S131" s="189">
        <v>0</v>
      </c>
      <c r="T131" s="19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215</v>
      </c>
      <c r="AT131" s="191" t="s">
        <v>190</v>
      </c>
      <c r="AU131" s="191" t="s">
        <v>78</v>
      </c>
      <c r="AY131" s="19" t="s">
        <v>187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76</v>
      </c>
      <c r="BK131" s="192">
        <f>ROUND(I131*H131,2)</f>
        <v>0</v>
      </c>
      <c r="BL131" s="19" t="s">
        <v>215</v>
      </c>
      <c r="BM131" s="191" t="s">
        <v>1779</v>
      </c>
    </row>
    <row r="132" spans="1:65" s="2" customFormat="1" ht="11.25">
      <c r="A132" s="36"/>
      <c r="B132" s="37"/>
      <c r="C132" s="38"/>
      <c r="D132" s="193" t="s">
        <v>197</v>
      </c>
      <c r="E132" s="38"/>
      <c r="F132" s="194" t="s">
        <v>1708</v>
      </c>
      <c r="G132" s="38"/>
      <c r="H132" s="38"/>
      <c r="I132" s="195"/>
      <c r="J132" s="38"/>
      <c r="K132" s="38"/>
      <c r="L132" s="41"/>
      <c r="M132" s="196"/>
      <c r="N132" s="197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197</v>
      </c>
      <c r="AU132" s="19" t="s">
        <v>78</v>
      </c>
    </row>
    <row r="133" spans="1:65" s="13" customFormat="1" ht="11.25">
      <c r="B133" s="208"/>
      <c r="C133" s="209"/>
      <c r="D133" s="210" t="s">
        <v>249</v>
      </c>
      <c r="E133" s="211" t="s">
        <v>19</v>
      </c>
      <c r="F133" s="212" t="s">
        <v>1780</v>
      </c>
      <c r="G133" s="209"/>
      <c r="H133" s="213">
        <v>52.11</v>
      </c>
      <c r="I133" s="214"/>
      <c r="J133" s="209"/>
      <c r="K133" s="209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249</v>
      </c>
      <c r="AU133" s="219" t="s">
        <v>78</v>
      </c>
      <c r="AV133" s="13" t="s">
        <v>78</v>
      </c>
      <c r="AW133" s="13" t="s">
        <v>30</v>
      </c>
      <c r="AX133" s="13" t="s">
        <v>76</v>
      </c>
      <c r="AY133" s="219" t="s">
        <v>187</v>
      </c>
    </row>
    <row r="134" spans="1:65" s="2" customFormat="1" ht="24.2" customHeight="1">
      <c r="A134" s="36"/>
      <c r="B134" s="37"/>
      <c r="C134" s="180" t="s">
        <v>267</v>
      </c>
      <c r="D134" s="180" t="s">
        <v>190</v>
      </c>
      <c r="E134" s="181" t="s">
        <v>1660</v>
      </c>
      <c r="F134" s="182" t="s">
        <v>1661</v>
      </c>
      <c r="G134" s="183" t="s">
        <v>193</v>
      </c>
      <c r="H134" s="184">
        <v>52.11</v>
      </c>
      <c r="I134" s="185"/>
      <c r="J134" s="186">
        <f>ROUND(I134*H134,2)</f>
        <v>0</v>
      </c>
      <c r="K134" s="182" t="s">
        <v>194</v>
      </c>
      <c r="L134" s="41"/>
      <c r="M134" s="187" t="s">
        <v>19</v>
      </c>
      <c r="N134" s="188" t="s">
        <v>39</v>
      </c>
      <c r="O134" s="66"/>
      <c r="P134" s="189">
        <f>O134*H134</f>
        <v>0</v>
      </c>
      <c r="Q134" s="189">
        <v>0</v>
      </c>
      <c r="R134" s="189">
        <f>Q134*H134</f>
        <v>0</v>
      </c>
      <c r="S134" s="189">
        <v>2.5000000000000001E-3</v>
      </c>
      <c r="T134" s="190">
        <f>S134*H134</f>
        <v>0.130275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215</v>
      </c>
      <c r="AT134" s="191" t="s">
        <v>190</v>
      </c>
      <c r="AU134" s="191" t="s">
        <v>78</v>
      </c>
      <c r="AY134" s="19" t="s">
        <v>187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76</v>
      </c>
      <c r="BK134" s="192">
        <f>ROUND(I134*H134,2)</f>
        <v>0</v>
      </c>
      <c r="BL134" s="19" t="s">
        <v>215</v>
      </c>
      <c r="BM134" s="191" t="s">
        <v>1781</v>
      </c>
    </row>
    <row r="135" spans="1:65" s="2" customFormat="1" ht="11.25">
      <c r="A135" s="36"/>
      <c r="B135" s="37"/>
      <c r="C135" s="38"/>
      <c r="D135" s="193" t="s">
        <v>197</v>
      </c>
      <c r="E135" s="38"/>
      <c r="F135" s="194" t="s">
        <v>1663</v>
      </c>
      <c r="G135" s="38"/>
      <c r="H135" s="38"/>
      <c r="I135" s="195"/>
      <c r="J135" s="38"/>
      <c r="K135" s="38"/>
      <c r="L135" s="41"/>
      <c r="M135" s="196"/>
      <c r="N135" s="197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197</v>
      </c>
      <c r="AU135" s="19" t="s">
        <v>78</v>
      </c>
    </row>
    <row r="136" spans="1:65" s="13" customFormat="1" ht="11.25">
      <c r="B136" s="208"/>
      <c r="C136" s="209"/>
      <c r="D136" s="210" t="s">
        <v>249</v>
      </c>
      <c r="E136" s="211" t="s">
        <v>19</v>
      </c>
      <c r="F136" s="212" t="s">
        <v>1780</v>
      </c>
      <c r="G136" s="209"/>
      <c r="H136" s="213">
        <v>52.11</v>
      </c>
      <c r="I136" s="214"/>
      <c r="J136" s="209"/>
      <c r="K136" s="209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249</v>
      </c>
      <c r="AU136" s="219" t="s">
        <v>78</v>
      </c>
      <c r="AV136" s="13" t="s">
        <v>78</v>
      </c>
      <c r="AW136" s="13" t="s">
        <v>30</v>
      </c>
      <c r="AX136" s="13" t="s">
        <v>76</v>
      </c>
      <c r="AY136" s="219" t="s">
        <v>187</v>
      </c>
    </row>
    <row r="137" spans="1:65" s="2" customFormat="1" ht="24.2" customHeight="1">
      <c r="A137" s="36"/>
      <c r="B137" s="37"/>
      <c r="C137" s="180" t="s">
        <v>8</v>
      </c>
      <c r="D137" s="180" t="s">
        <v>190</v>
      </c>
      <c r="E137" s="181" t="s">
        <v>1551</v>
      </c>
      <c r="F137" s="182" t="s">
        <v>1552</v>
      </c>
      <c r="G137" s="183" t="s">
        <v>193</v>
      </c>
      <c r="H137" s="184">
        <v>52.11</v>
      </c>
      <c r="I137" s="185"/>
      <c r="J137" s="186">
        <f>ROUND(I137*H137,2)</f>
        <v>0</v>
      </c>
      <c r="K137" s="182" t="s">
        <v>194</v>
      </c>
      <c r="L137" s="41"/>
      <c r="M137" s="187" t="s">
        <v>19</v>
      </c>
      <c r="N137" s="188" t="s">
        <v>39</v>
      </c>
      <c r="O137" s="66"/>
      <c r="P137" s="189">
        <f>O137*H137</f>
        <v>0</v>
      </c>
      <c r="Q137" s="189">
        <v>2.9999999999999997E-4</v>
      </c>
      <c r="R137" s="189">
        <f>Q137*H137</f>
        <v>1.5632999999999998E-2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215</v>
      </c>
      <c r="AT137" s="191" t="s">
        <v>190</v>
      </c>
      <c r="AU137" s="191" t="s">
        <v>78</v>
      </c>
      <c r="AY137" s="19" t="s">
        <v>187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76</v>
      </c>
      <c r="BK137" s="192">
        <f>ROUND(I137*H137,2)</f>
        <v>0</v>
      </c>
      <c r="BL137" s="19" t="s">
        <v>215</v>
      </c>
      <c r="BM137" s="191" t="s">
        <v>1782</v>
      </c>
    </row>
    <row r="138" spans="1:65" s="2" customFormat="1" ht="11.25">
      <c r="A138" s="36"/>
      <c r="B138" s="37"/>
      <c r="C138" s="38"/>
      <c r="D138" s="193" t="s">
        <v>197</v>
      </c>
      <c r="E138" s="38"/>
      <c r="F138" s="194" t="s">
        <v>1554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197</v>
      </c>
      <c r="AU138" s="19" t="s">
        <v>78</v>
      </c>
    </row>
    <row r="139" spans="1:65" s="13" customFormat="1" ht="11.25">
      <c r="B139" s="208"/>
      <c r="C139" s="209"/>
      <c r="D139" s="210" t="s">
        <v>249</v>
      </c>
      <c r="E139" s="211" t="s">
        <v>19</v>
      </c>
      <c r="F139" s="212" t="s">
        <v>1780</v>
      </c>
      <c r="G139" s="209"/>
      <c r="H139" s="213">
        <v>52.11</v>
      </c>
      <c r="I139" s="214"/>
      <c r="J139" s="209"/>
      <c r="K139" s="209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249</v>
      </c>
      <c r="AU139" s="219" t="s">
        <v>78</v>
      </c>
      <c r="AV139" s="13" t="s">
        <v>78</v>
      </c>
      <c r="AW139" s="13" t="s">
        <v>30</v>
      </c>
      <c r="AX139" s="13" t="s">
        <v>76</v>
      </c>
      <c r="AY139" s="219" t="s">
        <v>187</v>
      </c>
    </row>
    <row r="140" spans="1:65" s="2" customFormat="1" ht="16.5" customHeight="1">
      <c r="A140" s="36"/>
      <c r="B140" s="37"/>
      <c r="C140" s="198" t="s">
        <v>215</v>
      </c>
      <c r="D140" s="198" t="s">
        <v>243</v>
      </c>
      <c r="E140" s="199" t="s">
        <v>1555</v>
      </c>
      <c r="F140" s="200" t="s">
        <v>1556</v>
      </c>
      <c r="G140" s="201" t="s">
        <v>193</v>
      </c>
      <c r="H140" s="202">
        <v>52.11</v>
      </c>
      <c r="I140" s="203"/>
      <c r="J140" s="204">
        <f>ROUND(I140*H140,2)</f>
        <v>0</v>
      </c>
      <c r="K140" s="200" t="s">
        <v>194</v>
      </c>
      <c r="L140" s="205"/>
      <c r="M140" s="206" t="s">
        <v>19</v>
      </c>
      <c r="N140" s="207" t="s">
        <v>39</v>
      </c>
      <c r="O140" s="66"/>
      <c r="P140" s="189">
        <f>O140*H140</f>
        <v>0</v>
      </c>
      <c r="Q140" s="189">
        <v>2.8300000000000001E-3</v>
      </c>
      <c r="R140" s="189">
        <f>Q140*H140</f>
        <v>0.1474713</v>
      </c>
      <c r="S140" s="189">
        <v>0</v>
      </c>
      <c r="T140" s="19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246</v>
      </c>
      <c r="AT140" s="191" t="s">
        <v>243</v>
      </c>
      <c r="AU140" s="191" t="s">
        <v>78</v>
      </c>
      <c r="AY140" s="19" t="s">
        <v>187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76</v>
      </c>
      <c r="BK140" s="192">
        <f>ROUND(I140*H140,2)</f>
        <v>0</v>
      </c>
      <c r="BL140" s="19" t="s">
        <v>215</v>
      </c>
      <c r="BM140" s="191" t="s">
        <v>1783</v>
      </c>
    </row>
    <row r="141" spans="1:65" s="2" customFormat="1" ht="11.25">
      <c r="A141" s="36"/>
      <c r="B141" s="37"/>
      <c r="C141" s="38"/>
      <c r="D141" s="193" t="s">
        <v>197</v>
      </c>
      <c r="E141" s="38"/>
      <c r="F141" s="194" t="s">
        <v>1558</v>
      </c>
      <c r="G141" s="38"/>
      <c r="H141" s="38"/>
      <c r="I141" s="195"/>
      <c r="J141" s="38"/>
      <c r="K141" s="38"/>
      <c r="L141" s="41"/>
      <c r="M141" s="196"/>
      <c r="N141" s="197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197</v>
      </c>
      <c r="AU141" s="19" t="s">
        <v>78</v>
      </c>
    </row>
    <row r="142" spans="1:65" s="2" customFormat="1" ht="21.75" customHeight="1">
      <c r="A142" s="36"/>
      <c r="B142" s="37"/>
      <c r="C142" s="180" t="s">
        <v>281</v>
      </c>
      <c r="D142" s="180" t="s">
        <v>190</v>
      </c>
      <c r="E142" s="181" t="s">
        <v>1713</v>
      </c>
      <c r="F142" s="182" t="s">
        <v>1714</v>
      </c>
      <c r="G142" s="183" t="s">
        <v>230</v>
      </c>
      <c r="H142" s="184">
        <v>30.9</v>
      </c>
      <c r="I142" s="185"/>
      <c r="J142" s="186">
        <f>ROUND(I142*H142,2)</f>
        <v>0</v>
      </c>
      <c r="K142" s="182" t="s">
        <v>194</v>
      </c>
      <c r="L142" s="41"/>
      <c r="M142" s="187" t="s">
        <v>19</v>
      </c>
      <c r="N142" s="188" t="s">
        <v>39</v>
      </c>
      <c r="O142" s="66"/>
      <c r="P142" s="189">
        <f>O142*H142</f>
        <v>0</v>
      </c>
      <c r="Q142" s="189">
        <v>0</v>
      </c>
      <c r="R142" s="189">
        <f>Q142*H142</f>
        <v>0</v>
      </c>
      <c r="S142" s="189">
        <v>2.9999999999999997E-4</v>
      </c>
      <c r="T142" s="190">
        <f>S142*H142</f>
        <v>9.2699999999999987E-3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215</v>
      </c>
      <c r="AT142" s="191" t="s">
        <v>190</v>
      </c>
      <c r="AU142" s="191" t="s">
        <v>78</v>
      </c>
      <c r="AY142" s="19" t="s">
        <v>187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76</v>
      </c>
      <c r="BK142" s="192">
        <f>ROUND(I142*H142,2)</f>
        <v>0</v>
      </c>
      <c r="BL142" s="19" t="s">
        <v>215</v>
      </c>
      <c r="BM142" s="191" t="s">
        <v>1784</v>
      </c>
    </row>
    <row r="143" spans="1:65" s="2" customFormat="1" ht="11.25">
      <c r="A143" s="36"/>
      <c r="B143" s="37"/>
      <c r="C143" s="38"/>
      <c r="D143" s="193" t="s">
        <v>197</v>
      </c>
      <c r="E143" s="38"/>
      <c r="F143" s="194" t="s">
        <v>1716</v>
      </c>
      <c r="G143" s="38"/>
      <c r="H143" s="38"/>
      <c r="I143" s="195"/>
      <c r="J143" s="38"/>
      <c r="K143" s="38"/>
      <c r="L143" s="41"/>
      <c r="M143" s="196"/>
      <c r="N143" s="19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197</v>
      </c>
      <c r="AU143" s="19" t="s">
        <v>78</v>
      </c>
    </row>
    <row r="144" spans="1:65" s="13" customFormat="1" ht="11.25">
      <c r="B144" s="208"/>
      <c r="C144" s="209"/>
      <c r="D144" s="210" t="s">
        <v>249</v>
      </c>
      <c r="E144" s="211" t="s">
        <v>19</v>
      </c>
      <c r="F144" s="212" t="s">
        <v>1785</v>
      </c>
      <c r="G144" s="209"/>
      <c r="H144" s="213">
        <v>30.9</v>
      </c>
      <c r="I144" s="214"/>
      <c r="J144" s="209"/>
      <c r="K144" s="209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249</v>
      </c>
      <c r="AU144" s="219" t="s">
        <v>78</v>
      </c>
      <c r="AV144" s="13" t="s">
        <v>78</v>
      </c>
      <c r="AW144" s="13" t="s">
        <v>30</v>
      </c>
      <c r="AX144" s="13" t="s">
        <v>76</v>
      </c>
      <c r="AY144" s="219" t="s">
        <v>187</v>
      </c>
    </row>
    <row r="145" spans="1:65" s="2" customFormat="1" ht="21.75" customHeight="1">
      <c r="A145" s="36"/>
      <c r="B145" s="37"/>
      <c r="C145" s="180" t="s">
        <v>286</v>
      </c>
      <c r="D145" s="180" t="s">
        <v>190</v>
      </c>
      <c r="E145" s="181" t="s">
        <v>1717</v>
      </c>
      <c r="F145" s="182" t="s">
        <v>1718</v>
      </c>
      <c r="G145" s="183" t="s">
        <v>230</v>
      </c>
      <c r="H145" s="184">
        <v>30.9</v>
      </c>
      <c r="I145" s="185"/>
      <c r="J145" s="186">
        <f>ROUND(I145*H145,2)</f>
        <v>0</v>
      </c>
      <c r="K145" s="182" t="s">
        <v>194</v>
      </c>
      <c r="L145" s="41"/>
      <c r="M145" s="187" t="s">
        <v>19</v>
      </c>
      <c r="N145" s="188" t="s">
        <v>39</v>
      </c>
      <c r="O145" s="66"/>
      <c r="P145" s="189">
        <f>O145*H145</f>
        <v>0</v>
      </c>
      <c r="Q145" s="189">
        <v>1.4935E-5</v>
      </c>
      <c r="R145" s="189">
        <f>Q145*H145</f>
        <v>4.6149149999999997E-4</v>
      </c>
      <c r="S145" s="189">
        <v>0</v>
      </c>
      <c r="T145" s="19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215</v>
      </c>
      <c r="AT145" s="191" t="s">
        <v>190</v>
      </c>
      <c r="AU145" s="191" t="s">
        <v>78</v>
      </c>
      <c r="AY145" s="19" t="s">
        <v>187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76</v>
      </c>
      <c r="BK145" s="192">
        <f>ROUND(I145*H145,2)</f>
        <v>0</v>
      </c>
      <c r="BL145" s="19" t="s">
        <v>215</v>
      </c>
      <c r="BM145" s="191" t="s">
        <v>1786</v>
      </c>
    </row>
    <row r="146" spans="1:65" s="2" customFormat="1" ht="11.25">
      <c r="A146" s="36"/>
      <c r="B146" s="37"/>
      <c r="C146" s="38"/>
      <c r="D146" s="193" t="s">
        <v>197</v>
      </c>
      <c r="E146" s="38"/>
      <c r="F146" s="194" t="s">
        <v>1720</v>
      </c>
      <c r="G146" s="38"/>
      <c r="H146" s="38"/>
      <c r="I146" s="195"/>
      <c r="J146" s="38"/>
      <c r="K146" s="38"/>
      <c r="L146" s="41"/>
      <c r="M146" s="196"/>
      <c r="N146" s="197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197</v>
      </c>
      <c r="AU146" s="19" t="s">
        <v>78</v>
      </c>
    </row>
    <row r="147" spans="1:65" s="13" customFormat="1" ht="11.25">
      <c r="B147" s="208"/>
      <c r="C147" s="209"/>
      <c r="D147" s="210" t="s">
        <v>249</v>
      </c>
      <c r="E147" s="211" t="s">
        <v>19</v>
      </c>
      <c r="F147" s="212" t="s">
        <v>1785</v>
      </c>
      <c r="G147" s="209"/>
      <c r="H147" s="213">
        <v>30.9</v>
      </c>
      <c r="I147" s="214"/>
      <c r="J147" s="209"/>
      <c r="K147" s="209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249</v>
      </c>
      <c r="AU147" s="219" t="s">
        <v>78</v>
      </c>
      <c r="AV147" s="13" t="s">
        <v>78</v>
      </c>
      <c r="AW147" s="13" t="s">
        <v>30</v>
      </c>
      <c r="AX147" s="13" t="s">
        <v>76</v>
      </c>
      <c r="AY147" s="219" t="s">
        <v>187</v>
      </c>
    </row>
    <row r="148" spans="1:65" s="2" customFormat="1" ht="16.5" customHeight="1">
      <c r="A148" s="36"/>
      <c r="B148" s="37"/>
      <c r="C148" s="198" t="s">
        <v>291</v>
      </c>
      <c r="D148" s="198" t="s">
        <v>243</v>
      </c>
      <c r="E148" s="199" t="s">
        <v>1722</v>
      </c>
      <c r="F148" s="200" t="s">
        <v>1723</v>
      </c>
      <c r="G148" s="201" t="s">
        <v>230</v>
      </c>
      <c r="H148" s="202">
        <v>30.9</v>
      </c>
      <c r="I148" s="203"/>
      <c r="J148" s="204">
        <f>ROUND(I148*H148,2)</f>
        <v>0</v>
      </c>
      <c r="K148" s="200" t="s">
        <v>194</v>
      </c>
      <c r="L148" s="205"/>
      <c r="M148" s="206" t="s">
        <v>19</v>
      </c>
      <c r="N148" s="207" t="s">
        <v>39</v>
      </c>
      <c r="O148" s="66"/>
      <c r="P148" s="189">
        <f>O148*H148</f>
        <v>0</v>
      </c>
      <c r="Q148" s="189">
        <v>2.2000000000000001E-4</v>
      </c>
      <c r="R148" s="189">
        <f>Q148*H148</f>
        <v>6.7980000000000002E-3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246</v>
      </c>
      <c r="AT148" s="191" t="s">
        <v>243</v>
      </c>
      <c r="AU148" s="191" t="s">
        <v>78</v>
      </c>
      <c r="AY148" s="19" t="s">
        <v>187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76</v>
      </c>
      <c r="BK148" s="192">
        <f>ROUND(I148*H148,2)</f>
        <v>0</v>
      </c>
      <c r="BL148" s="19" t="s">
        <v>215</v>
      </c>
      <c r="BM148" s="191" t="s">
        <v>1787</v>
      </c>
    </row>
    <row r="149" spans="1:65" s="2" customFormat="1" ht="11.25">
      <c r="A149" s="36"/>
      <c r="B149" s="37"/>
      <c r="C149" s="38"/>
      <c r="D149" s="193" t="s">
        <v>197</v>
      </c>
      <c r="E149" s="38"/>
      <c r="F149" s="194" t="s">
        <v>1725</v>
      </c>
      <c r="G149" s="38"/>
      <c r="H149" s="38"/>
      <c r="I149" s="195"/>
      <c r="J149" s="38"/>
      <c r="K149" s="38"/>
      <c r="L149" s="41"/>
      <c r="M149" s="196"/>
      <c r="N149" s="19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197</v>
      </c>
      <c r="AU149" s="19" t="s">
        <v>78</v>
      </c>
    </row>
    <row r="150" spans="1:65" s="2" customFormat="1" ht="49.15" customHeight="1">
      <c r="A150" s="36"/>
      <c r="B150" s="37"/>
      <c r="C150" s="180" t="s">
        <v>296</v>
      </c>
      <c r="D150" s="180" t="s">
        <v>190</v>
      </c>
      <c r="E150" s="181" t="s">
        <v>1726</v>
      </c>
      <c r="F150" s="182" t="s">
        <v>1727</v>
      </c>
      <c r="G150" s="183" t="s">
        <v>542</v>
      </c>
      <c r="H150" s="184">
        <v>0.56499999999999995</v>
      </c>
      <c r="I150" s="185"/>
      <c r="J150" s="186">
        <f>ROUND(I150*H150,2)</f>
        <v>0</v>
      </c>
      <c r="K150" s="182" t="s">
        <v>194</v>
      </c>
      <c r="L150" s="41"/>
      <c r="M150" s="187" t="s">
        <v>19</v>
      </c>
      <c r="N150" s="188" t="s">
        <v>39</v>
      </c>
      <c r="O150" s="66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215</v>
      </c>
      <c r="AT150" s="191" t="s">
        <v>190</v>
      </c>
      <c r="AU150" s="191" t="s">
        <v>78</v>
      </c>
      <c r="AY150" s="19" t="s">
        <v>187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76</v>
      </c>
      <c r="BK150" s="192">
        <f>ROUND(I150*H150,2)</f>
        <v>0</v>
      </c>
      <c r="BL150" s="19" t="s">
        <v>215</v>
      </c>
      <c r="BM150" s="191" t="s">
        <v>1788</v>
      </c>
    </row>
    <row r="151" spans="1:65" s="2" customFormat="1" ht="11.25">
      <c r="A151" s="36"/>
      <c r="B151" s="37"/>
      <c r="C151" s="38"/>
      <c r="D151" s="193" t="s">
        <v>197</v>
      </c>
      <c r="E151" s="38"/>
      <c r="F151" s="194" t="s">
        <v>1729</v>
      </c>
      <c r="G151" s="38"/>
      <c r="H151" s="38"/>
      <c r="I151" s="195"/>
      <c r="J151" s="38"/>
      <c r="K151" s="38"/>
      <c r="L151" s="41"/>
      <c r="M151" s="196"/>
      <c r="N151" s="197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197</v>
      </c>
      <c r="AU151" s="19" t="s">
        <v>78</v>
      </c>
    </row>
    <row r="152" spans="1:65" s="2" customFormat="1" ht="49.15" customHeight="1">
      <c r="A152" s="36"/>
      <c r="B152" s="37"/>
      <c r="C152" s="180" t="s">
        <v>7</v>
      </c>
      <c r="D152" s="180" t="s">
        <v>190</v>
      </c>
      <c r="E152" s="181" t="s">
        <v>1730</v>
      </c>
      <c r="F152" s="182" t="s">
        <v>1731</v>
      </c>
      <c r="G152" s="183" t="s">
        <v>542</v>
      </c>
      <c r="H152" s="184">
        <v>0.56499999999999995</v>
      </c>
      <c r="I152" s="185"/>
      <c r="J152" s="186">
        <f>ROUND(I152*H152,2)</f>
        <v>0</v>
      </c>
      <c r="K152" s="182" t="s">
        <v>194</v>
      </c>
      <c r="L152" s="41"/>
      <c r="M152" s="187" t="s">
        <v>19</v>
      </c>
      <c r="N152" s="188" t="s">
        <v>39</v>
      </c>
      <c r="O152" s="66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215</v>
      </c>
      <c r="AT152" s="191" t="s">
        <v>190</v>
      </c>
      <c r="AU152" s="191" t="s">
        <v>78</v>
      </c>
      <c r="AY152" s="19" t="s">
        <v>187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76</v>
      </c>
      <c r="BK152" s="192">
        <f>ROUND(I152*H152,2)</f>
        <v>0</v>
      </c>
      <c r="BL152" s="19" t="s">
        <v>215</v>
      </c>
      <c r="BM152" s="191" t="s">
        <v>1789</v>
      </c>
    </row>
    <row r="153" spans="1:65" s="2" customFormat="1" ht="11.25">
      <c r="A153" s="36"/>
      <c r="B153" s="37"/>
      <c r="C153" s="38"/>
      <c r="D153" s="193" t="s">
        <v>197</v>
      </c>
      <c r="E153" s="38"/>
      <c r="F153" s="194" t="s">
        <v>1733</v>
      </c>
      <c r="G153" s="38"/>
      <c r="H153" s="38"/>
      <c r="I153" s="195"/>
      <c r="J153" s="38"/>
      <c r="K153" s="38"/>
      <c r="L153" s="41"/>
      <c r="M153" s="196"/>
      <c r="N153" s="197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197</v>
      </c>
      <c r="AU153" s="19" t="s">
        <v>78</v>
      </c>
    </row>
    <row r="154" spans="1:65" s="2" customFormat="1" ht="49.15" customHeight="1">
      <c r="A154" s="36"/>
      <c r="B154" s="37"/>
      <c r="C154" s="180" t="s">
        <v>305</v>
      </c>
      <c r="D154" s="180" t="s">
        <v>190</v>
      </c>
      <c r="E154" s="181" t="s">
        <v>1734</v>
      </c>
      <c r="F154" s="182" t="s">
        <v>1735</v>
      </c>
      <c r="G154" s="183" t="s">
        <v>542</v>
      </c>
      <c r="H154" s="184">
        <v>0.56499999999999995</v>
      </c>
      <c r="I154" s="185"/>
      <c r="J154" s="186">
        <f>ROUND(I154*H154,2)</f>
        <v>0</v>
      </c>
      <c r="K154" s="182" t="s">
        <v>194</v>
      </c>
      <c r="L154" s="41"/>
      <c r="M154" s="187" t="s">
        <v>19</v>
      </c>
      <c r="N154" s="188" t="s">
        <v>39</v>
      </c>
      <c r="O154" s="66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215</v>
      </c>
      <c r="AT154" s="191" t="s">
        <v>190</v>
      </c>
      <c r="AU154" s="191" t="s">
        <v>78</v>
      </c>
      <c r="AY154" s="19" t="s">
        <v>187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76</v>
      </c>
      <c r="BK154" s="192">
        <f>ROUND(I154*H154,2)</f>
        <v>0</v>
      </c>
      <c r="BL154" s="19" t="s">
        <v>215</v>
      </c>
      <c r="BM154" s="191" t="s">
        <v>1790</v>
      </c>
    </row>
    <row r="155" spans="1:65" s="2" customFormat="1" ht="11.25">
      <c r="A155" s="36"/>
      <c r="B155" s="37"/>
      <c r="C155" s="38"/>
      <c r="D155" s="193" t="s">
        <v>197</v>
      </c>
      <c r="E155" s="38"/>
      <c r="F155" s="194" t="s">
        <v>1737</v>
      </c>
      <c r="G155" s="38"/>
      <c r="H155" s="38"/>
      <c r="I155" s="195"/>
      <c r="J155" s="38"/>
      <c r="K155" s="38"/>
      <c r="L155" s="41"/>
      <c r="M155" s="196"/>
      <c r="N155" s="197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197</v>
      </c>
      <c r="AU155" s="19" t="s">
        <v>78</v>
      </c>
    </row>
    <row r="156" spans="1:65" s="12" customFormat="1" ht="22.9" customHeight="1">
      <c r="B156" s="164"/>
      <c r="C156" s="165"/>
      <c r="D156" s="166" t="s">
        <v>67</v>
      </c>
      <c r="E156" s="178" t="s">
        <v>1208</v>
      </c>
      <c r="F156" s="178" t="s">
        <v>1209</v>
      </c>
      <c r="G156" s="165"/>
      <c r="H156" s="165"/>
      <c r="I156" s="168"/>
      <c r="J156" s="179">
        <f>BK156</f>
        <v>0</v>
      </c>
      <c r="K156" s="165"/>
      <c r="L156" s="170"/>
      <c r="M156" s="171"/>
      <c r="N156" s="172"/>
      <c r="O156" s="172"/>
      <c r="P156" s="173">
        <f>SUM(P157:P181)</f>
        <v>0</v>
      </c>
      <c r="Q156" s="172"/>
      <c r="R156" s="173">
        <f>SUM(R157:R181)</f>
        <v>3.0556033200000001E-3</v>
      </c>
      <c r="S156" s="172"/>
      <c r="T156" s="174">
        <f>SUM(T157:T181)</f>
        <v>0</v>
      </c>
      <c r="AR156" s="175" t="s">
        <v>78</v>
      </c>
      <c r="AT156" s="176" t="s">
        <v>67</v>
      </c>
      <c r="AU156" s="176" t="s">
        <v>76</v>
      </c>
      <c r="AY156" s="175" t="s">
        <v>187</v>
      </c>
      <c r="BK156" s="177">
        <f>SUM(BK157:BK181)</f>
        <v>0</v>
      </c>
    </row>
    <row r="157" spans="1:65" s="2" customFormat="1" ht="24.2" customHeight="1">
      <c r="A157" s="36"/>
      <c r="B157" s="37"/>
      <c r="C157" s="180" t="s">
        <v>310</v>
      </c>
      <c r="D157" s="180" t="s">
        <v>190</v>
      </c>
      <c r="E157" s="181" t="s">
        <v>1738</v>
      </c>
      <c r="F157" s="182" t="s">
        <v>1739</v>
      </c>
      <c r="G157" s="183" t="s">
        <v>193</v>
      </c>
      <c r="H157" s="184">
        <v>6.7759999999999998</v>
      </c>
      <c r="I157" s="185"/>
      <c r="J157" s="186">
        <f>ROUND(I157*H157,2)</f>
        <v>0</v>
      </c>
      <c r="K157" s="182" t="s">
        <v>194</v>
      </c>
      <c r="L157" s="41"/>
      <c r="M157" s="187" t="s">
        <v>19</v>
      </c>
      <c r="N157" s="188" t="s">
        <v>39</v>
      </c>
      <c r="O157" s="66"/>
      <c r="P157" s="189">
        <f>O157*H157</f>
        <v>0</v>
      </c>
      <c r="Q157" s="189">
        <v>2.4232000000000001E-5</v>
      </c>
      <c r="R157" s="189">
        <f>Q157*H157</f>
        <v>1.6419603200000001E-4</v>
      </c>
      <c r="S157" s="189">
        <v>0</v>
      </c>
      <c r="T157" s="19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1" t="s">
        <v>215</v>
      </c>
      <c r="AT157" s="191" t="s">
        <v>190</v>
      </c>
      <c r="AU157" s="191" t="s">
        <v>78</v>
      </c>
      <c r="AY157" s="19" t="s">
        <v>187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9" t="s">
        <v>76</v>
      </c>
      <c r="BK157" s="192">
        <f>ROUND(I157*H157,2)</f>
        <v>0</v>
      </c>
      <c r="BL157" s="19" t="s">
        <v>215</v>
      </c>
      <c r="BM157" s="191" t="s">
        <v>1791</v>
      </c>
    </row>
    <row r="158" spans="1:65" s="2" customFormat="1" ht="11.25">
      <c r="A158" s="36"/>
      <c r="B158" s="37"/>
      <c r="C158" s="38"/>
      <c r="D158" s="193" t="s">
        <v>197</v>
      </c>
      <c r="E158" s="38"/>
      <c r="F158" s="194" t="s">
        <v>1741</v>
      </c>
      <c r="G158" s="38"/>
      <c r="H158" s="38"/>
      <c r="I158" s="195"/>
      <c r="J158" s="38"/>
      <c r="K158" s="38"/>
      <c r="L158" s="41"/>
      <c r="M158" s="196"/>
      <c r="N158" s="197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197</v>
      </c>
      <c r="AU158" s="19" t="s">
        <v>78</v>
      </c>
    </row>
    <row r="159" spans="1:65" s="13" customFormat="1" ht="11.25">
      <c r="B159" s="208"/>
      <c r="C159" s="209"/>
      <c r="D159" s="210" t="s">
        <v>249</v>
      </c>
      <c r="E159" s="211" t="s">
        <v>19</v>
      </c>
      <c r="F159" s="212" t="s">
        <v>1742</v>
      </c>
      <c r="G159" s="209"/>
      <c r="H159" s="213">
        <v>4.4000000000000004</v>
      </c>
      <c r="I159" s="214"/>
      <c r="J159" s="209"/>
      <c r="K159" s="209"/>
      <c r="L159" s="215"/>
      <c r="M159" s="216"/>
      <c r="N159" s="217"/>
      <c r="O159" s="217"/>
      <c r="P159" s="217"/>
      <c r="Q159" s="217"/>
      <c r="R159" s="217"/>
      <c r="S159" s="217"/>
      <c r="T159" s="218"/>
      <c r="AT159" s="219" t="s">
        <v>249</v>
      </c>
      <c r="AU159" s="219" t="s">
        <v>78</v>
      </c>
      <c r="AV159" s="13" t="s">
        <v>78</v>
      </c>
      <c r="AW159" s="13" t="s">
        <v>30</v>
      </c>
      <c r="AX159" s="13" t="s">
        <v>68</v>
      </c>
      <c r="AY159" s="219" t="s">
        <v>187</v>
      </c>
    </row>
    <row r="160" spans="1:65" s="13" customFormat="1" ht="11.25">
      <c r="B160" s="208"/>
      <c r="C160" s="209"/>
      <c r="D160" s="210" t="s">
        <v>249</v>
      </c>
      <c r="E160" s="211" t="s">
        <v>19</v>
      </c>
      <c r="F160" s="212" t="s">
        <v>1792</v>
      </c>
      <c r="G160" s="209"/>
      <c r="H160" s="213">
        <v>2.3759999999999999</v>
      </c>
      <c r="I160" s="214"/>
      <c r="J160" s="209"/>
      <c r="K160" s="209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249</v>
      </c>
      <c r="AU160" s="219" t="s">
        <v>78</v>
      </c>
      <c r="AV160" s="13" t="s">
        <v>78</v>
      </c>
      <c r="AW160" s="13" t="s">
        <v>30</v>
      </c>
      <c r="AX160" s="13" t="s">
        <v>68</v>
      </c>
      <c r="AY160" s="219" t="s">
        <v>187</v>
      </c>
    </row>
    <row r="161" spans="1:65" s="15" customFormat="1" ht="11.25">
      <c r="B161" s="230"/>
      <c r="C161" s="231"/>
      <c r="D161" s="210" t="s">
        <v>249</v>
      </c>
      <c r="E161" s="232" t="s">
        <v>19</v>
      </c>
      <c r="F161" s="233" t="s">
        <v>319</v>
      </c>
      <c r="G161" s="231"/>
      <c r="H161" s="234">
        <v>6.7759999999999998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AT161" s="240" t="s">
        <v>249</v>
      </c>
      <c r="AU161" s="240" t="s">
        <v>78</v>
      </c>
      <c r="AV161" s="15" t="s">
        <v>195</v>
      </c>
      <c r="AW161" s="15" t="s">
        <v>30</v>
      </c>
      <c r="AX161" s="15" t="s">
        <v>76</v>
      </c>
      <c r="AY161" s="240" t="s">
        <v>187</v>
      </c>
    </row>
    <row r="162" spans="1:65" s="2" customFormat="1" ht="24.2" customHeight="1">
      <c r="A162" s="36"/>
      <c r="B162" s="37"/>
      <c r="C162" s="180" t="s">
        <v>320</v>
      </c>
      <c r="D162" s="180" t="s">
        <v>190</v>
      </c>
      <c r="E162" s="181" t="s">
        <v>1217</v>
      </c>
      <c r="F162" s="182" t="s">
        <v>1218</v>
      </c>
      <c r="G162" s="183" t="s">
        <v>193</v>
      </c>
      <c r="H162" s="184">
        <v>6.7759999999999998</v>
      </c>
      <c r="I162" s="185"/>
      <c r="J162" s="186">
        <f>ROUND(I162*H162,2)</f>
        <v>0</v>
      </c>
      <c r="K162" s="182" t="s">
        <v>194</v>
      </c>
      <c r="L162" s="41"/>
      <c r="M162" s="187" t="s">
        <v>19</v>
      </c>
      <c r="N162" s="188" t="s">
        <v>39</v>
      </c>
      <c r="O162" s="66"/>
      <c r="P162" s="189">
        <f>O162*H162</f>
        <v>0</v>
      </c>
      <c r="Q162" s="189">
        <v>1.2766000000000001E-4</v>
      </c>
      <c r="R162" s="189">
        <f>Q162*H162</f>
        <v>8.6502416000000006E-4</v>
      </c>
      <c r="S162" s="189">
        <v>0</v>
      </c>
      <c r="T162" s="19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215</v>
      </c>
      <c r="AT162" s="191" t="s">
        <v>190</v>
      </c>
      <c r="AU162" s="191" t="s">
        <v>78</v>
      </c>
      <c r="AY162" s="19" t="s">
        <v>187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76</v>
      </c>
      <c r="BK162" s="192">
        <f>ROUND(I162*H162,2)</f>
        <v>0</v>
      </c>
      <c r="BL162" s="19" t="s">
        <v>215</v>
      </c>
      <c r="BM162" s="191" t="s">
        <v>1793</v>
      </c>
    </row>
    <row r="163" spans="1:65" s="2" customFormat="1" ht="11.25">
      <c r="A163" s="36"/>
      <c r="B163" s="37"/>
      <c r="C163" s="38"/>
      <c r="D163" s="193" t="s">
        <v>197</v>
      </c>
      <c r="E163" s="38"/>
      <c r="F163" s="194" t="s">
        <v>1220</v>
      </c>
      <c r="G163" s="38"/>
      <c r="H163" s="38"/>
      <c r="I163" s="195"/>
      <c r="J163" s="38"/>
      <c r="K163" s="38"/>
      <c r="L163" s="41"/>
      <c r="M163" s="196"/>
      <c r="N163" s="197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197</v>
      </c>
      <c r="AU163" s="19" t="s">
        <v>78</v>
      </c>
    </row>
    <row r="164" spans="1:65" s="13" customFormat="1" ht="11.25">
      <c r="B164" s="208"/>
      <c r="C164" s="209"/>
      <c r="D164" s="210" t="s">
        <v>249</v>
      </c>
      <c r="E164" s="211" t="s">
        <v>19</v>
      </c>
      <c r="F164" s="212" t="s">
        <v>1742</v>
      </c>
      <c r="G164" s="209"/>
      <c r="H164" s="213">
        <v>4.4000000000000004</v>
      </c>
      <c r="I164" s="214"/>
      <c r="J164" s="209"/>
      <c r="K164" s="209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249</v>
      </c>
      <c r="AU164" s="219" t="s">
        <v>78</v>
      </c>
      <c r="AV164" s="13" t="s">
        <v>78</v>
      </c>
      <c r="AW164" s="13" t="s">
        <v>30</v>
      </c>
      <c r="AX164" s="13" t="s">
        <v>68</v>
      </c>
      <c r="AY164" s="219" t="s">
        <v>187</v>
      </c>
    </row>
    <row r="165" spans="1:65" s="13" customFormat="1" ht="11.25">
      <c r="B165" s="208"/>
      <c r="C165" s="209"/>
      <c r="D165" s="210" t="s">
        <v>249</v>
      </c>
      <c r="E165" s="211" t="s">
        <v>19</v>
      </c>
      <c r="F165" s="212" t="s">
        <v>1792</v>
      </c>
      <c r="G165" s="209"/>
      <c r="H165" s="213">
        <v>2.3759999999999999</v>
      </c>
      <c r="I165" s="214"/>
      <c r="J165" s="209"/>
      <c r="K165" s="209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249</v>
      </c>
      <c r="AU165" s="219" t="s">
        <v>78</v>
      </c>
      <c r="AV165" s="13" t="s">
        <v>78</v>
      </c>
      <c r="AW165" s="13" t="s">
        <v>30</v>
      </c>
      <c r="AX165" s="13" t="s">
        <v>68</v>
      </c>
      <c r="AY165" s="219" t="s">
        <v>187</v>
      </c>
    </row>
    <row r="166" spans="1:65" s="15" customFormat="1" ht="11.25">
      <c r="B166" s="230"/>
      <c r="C166" s="231"/>
      <c r="D166" s="210" t="s">
        <v>249</v>
      </c>
      <c r="E166" s="232" t="s">
        <v>19</v>
      </c>
      <c r="F166" s="233" t="s">
        <v>319</v>
      </c>
      <c r="G166" s="231"/>
      <c r="H166" s="234">
        <v>6.7759999999999998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AT166" s="240" t="s">
        <v>249</v>
      </c>
      <c r="AU166" s="240" t="s">
        <v>78</v>
      </c>
      <c r="AV166" s="15" t="s">
        <v>195</v>
      </c>
      <c r="AW166" s="15" t="s">
        <v>30</v>
      </c>
      <c r="AX166" s="15" t="s">
        <v>76</v>
      </c>
      <c r="AY166" s="240" t="s">
        <v>187</v>
      </c>
    </row>
    <row r="167" spans="1:65" s="2" customFormat="1" ht="24.2" customHeight="1">
      <c r="A167" s="36"/>
      <c r="B167" s="37"/>
      <c r="C167" s="180" t="s">
        <v>326</v>
      </c>
      <c r="D167" s="180" t="s">
        <v>190</v>
      </c>
      <c r="E167" s="181" t="s">
        <v>1222</v>
      </c>
      <c r="F167" s="182" t="s">
        <v>1223</v>
      </c>
      <c r="G167" s="183" t="s">
        <v>193</v>
      </c>
      <c r="H167" s="184">
        <v>6.7759999999999998</v>
      </c>
      <c r="I167" s="185"/>
      <c r="J167" s="186">
        <f>ROUND(I167*H167,2)</f>
        <v>0</v>
      </c>
      <c r="K167" s="182" t="s">
        <v>194</v>
      </c>
      <c r="L167" s="41"/>
      <c r="M167" s="187" t="s">
        <v>19</v>
      </c>
      <c r="N167" s="188" t="s">
        <v>39</v>
      </c>
      <c r="O167" s="66"/>
      <c r="P167" s="189">
        <f>O167*H167</f>
        <v>0</v>
      </c>
      <c r="Q167" s="189">
        <v>1.2305000000000001E-4</v>
      </c>
      <c r="R167" s="189">
        <f>Q167*H167</f>
        <v>8.3378680000000004E-4</v>
      </c>
      <c r="S167" s="189">
        <v>0</v>
      </c>
      <c r="T167" s="19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215</v>
      </c>
      <c r="AT167" s="191" t="s">
        <v>190</v>
      </c>
      <c r="AU167" s="191" t="s">
        <v>78</v>
      </c>
      <c r="AY167" s="19" t="s">
        <v>187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76</v>
      </c>
      <c r="BK167" s="192">
        <f>ROUND(I167*H167,2)</f>
        <v>0</v>
      </c>
      <c r="BL167" s="19" t="s">
        <v>215</v>
      </c>
      <c r="BM167" s="191" t="s">
        <v>1794</v>
      </c>
    </row>
    <row r="168" spans="1:65" s="2" customFormat="1" ht="11.25">
      <c r="A168" s="36"/>
      <c r="B168" s="37"/>
      <c r="C168" s="38"/>
      <c r="D168" s="193" t="s">
        <v>197</v>
      </c>
      <c r="E168" s="38"/>
      <c r="F168" s="194" t="s">
        <v>1225</v>
      </c>
      <c r="G168" s="38"/>
      <c r="H168" s="38"/>
      <c r="I168" s="195"/>
      <c r="J168" s="38"/>
      <c r="K168" s="38"/>
      <c r="L168" s="41"/>
      <c r="M168" s="196"/>
      <c r="N168" s="19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197</v>
      </c>
      <c r="AU168" s="19" t="s">
        <v>78</v>
      </c>
    </row>
    <row r="169" spans="1:65" s="13" customFormat="1" ht="11.25">
      <c r="B169" s="208"/>
      <c r="C169" s="209"/>
      <c r="D169" s="210" t="s">
        <v>249</v>
      </c>
      <c r="E169" s="211" t="s">
        <v>19</v>
      </c>
      <c r="F169" s="212" t="s">
        <v>1742</v>
      </c>
      <c r="G169" s="209"/>
      <c r="H169" s="213">
        <v>4.4000000000000004</v>
      </c>
      <c r="I169" s="214"/>
      <c r="J169" s="209"/>
      <c r="K169" s="209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249</v>
      </c>
      <c r="AU169" s="219" t="s">
        <v>78</v>
      </c>
      <c r="AV169" s="13" t="s">
        <v>78</v>
      </c>
      <c r="AW169" s="13" t="s">
        <v>30</v>
      </c>
      <c r="AX169" s="13" t="s">
        <v>68</v>
      </c>
      <c r="AY169" s="219" t="s">
        <v>187</v>
      </c>
    </row>
    <row r="170" spans="1:65" s="13" customFormat="1" ht="11.25">
      <c r="B170" s="208"/>
      <c r="C170" s="209"/>
      <c r="D170" s="210" t="s">
        <v>249</v>
      </c>
      <c r="E170" s="211" t="s">
        <v>19</v>
      </c>
      <c r="F170" s="212" t="s">
        <v>1792</v>
      </c>
      <c r="G170" s="209"/>
      <c r="H170" s="213">
        <v>2.3759999999999999</v>
      </c>
      <c r="I170" s="214"/>
      <c r="J170" s="209"/>
      <c r="K170" s="209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249</v>
      </c>
      <c r="AU170" s="219" t="s">
        <v>78</v>
      </c>
      <c r="AV170" s="13" t="s">
        <v>78</v>
      </c>
      <c r="AW170" s="13" t="s">
        <v>30</v>
      </c>
      <c r="AX170" s="13" t="s">
        <v>68</v>
      </c>
      <c r="AY170" s="219" t="s">
        <v>187</v>
      </c>
    </row>
    <row r="171" spans="1:65" s="15" customFormat="1" ht="11.25">
      <c r="B171" s="230"/>
      <c r="C171" s="231"/>
      <c r="D171" s="210" t="s">
        <v>249</v>
      </c>
      <c r="E171" s="232" t="s">
        <v>19</v>
      </c>
      <c r="F171" s="233" t="s">
        <v>319</v>
      </c>
      <c r="G171" s="231"/>
      <c r="H171" s="234">
        <v>6.7759999999999998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AT171" s="240" t="s">
        <v>249</v>
      </c>
      <c r="AU171" s="240" t="s">
        <v>78</v>
      </c>
      <c r="AV171" s="15" t="s">
        <v>195</v>
      </c>
      <c r="AW171" s="15" t="s">
        <v>30</v>
      </c>
      <c r="AX171" s="15" t="s">
        <v>76</v>
      </c>
      <c r="AY171" s="240" t="s">
        <v>187</v>
      </c>
    </row>
    <row r="172" spans="1:65" s="2" customFormat="1" ht="24.2" customHeight="1">
      <c r="A172" s="36"/>
      <c r="B172" s="37"/>
      <c r="C172" s="180" t="s">
        <v>334</v>
      </c>
      <c r="D172" s="180" t="s">
        <v>190</v>
      </c>
      <c r="E172" s="181" t="s">
        <v>1746</v>
      </c>
      <c r="F172" s="182" t="s">
        <v>1747</v>
      </c>
      <c r="G172" s="183" t="s">
        <v>193</v>
      </c>
      <c r="H172" s="184">
        <v>6.7759999999999998</v>
      </c>
      <c r="I172" s="185"/>
      <c r="J172" s="186">
        <f>ROUND(I172*H172,2)</f>
        <v>0</v>
      </c>
      <c r="K172" s="182" t="s">
        <v>194</v>
      </c>
      <c r="L172" s="41"/>
      <c r="M172" s="187" t="s">
        <v>19</v>
      </c>
      <c r="N172" s="188" t="s">
        <v>39</v>
      </c>
      <c r="O172" s="66"/>
      <c r="P172" s="189">
        <f>O172*H172</f>
        <v>0</v>
      </c>
      <c r="Q172" s="189">
        <v>1.437E-4</v>
      </c>
      <c r="R172" s="189">
        <f>Q172*H172</f>
        <v>9.7371119999999989E-4</v>
      </c>
      <c r="S172" s="189">
        <v>0</v>
      </c>
      <c r="T172" s="19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215</v>
      </c>
      <c r="AT172" s="191" t="s">
        <v>190</v>
      </c>
      <c r="AU172" s="191" t="s">
        <v>78</v>
      </c>
      <c r="AY172" s="19" t="s">
        <v>187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76</v>
      </c>
      <c r="BK172" s="192">
        <f>ROUND(I172*H172,2)</f>
        <v>0</v>
      </c>
      <c r="BL172" s="19" t="s">
        <v>215</v>
      </c>
      <c r="BM172" s="191" t="s">
        <v>1795</v>
      </c>
    </row>
    <row r="173" spans="1:65" s="2" customFormat="1" ht="11.25">
      <c r="A173" s="36"/>
      <c r="B173" s="37"/>
      <c r="C173" s="38"/>
      <c r="D173" s="193" t="s">
        <v>197</v>
      </c>
      <c r="E173" s="38"/>
      <c r="F173" s="194" t="s">
        <v>1749</v>
      </c>
      <c r="G173" s="38"/>
      <c r="H173" s="38"/>
      <c r="I173" s="195"/>
      <c r="J173" s="38"/>
      <c r="K173" s="38"/>
      <c r="L173" s="41"/>
      <c r="M173" s="196"/>
      <c r="N173" s="197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197</v>
      </c>
      <c r="AU173" s="19" t="s">
        <v>78</v>
      </c>
    </row>
    <row r="174" spans="1:65" s="13" customFormat="1" ht="11.25">
      <c r="B174" s="208"/>
      <c r="C174" s="209"/>
      <c r="D174" s="210" t="s">
        <v>249</v>
      </c>
      <c r="E174" s="211" t="s">
        <v>19</v>
      </c>
      <c r="F174" s="212" t="s">
        <v>1742</v>
      </c>
      <c r="G174" s="209"/>
      <c r="H174" s="213">
        <v>4.4000000000000004</v>
      </c>
      <c r="I174" s="214"/>
      <c r="J174" s="209"/>
      <c r="K174" s="209"/>
      <c r="L174" s="215"/>
      <c r="M174" s="216"/>
      <c r="N174" s="217"/>
      <c r="O174" s="217"/>
      <c r="P174" s="217"/>
      <c r="Q174" s="217"/>
      <c r="R174" s="217"/>
      <c r="S174" s="217"/>
      <c r="T174" s="218"/>
      <c r="AT174" s="219" t="s">
        <v>249</v>
      </c>
      <c r="AU174" s="219" t="s">
        <v>78</v>
      </c>
      <c r="AV174" s="13" t="s">
        <v>78</v>
      </c>
      <c r="AW174" s="13" t="s">
        <v>30</v>
      </c>
      <c r="AX174" s="13" t="s">
        <v>68</v>
      </c>
      <c r="AY174" s="219" t="s">
        <v>187</v>
      </c>
    </row>
    <row r="175" spans="1:65" s="13" customFormat="1" ht="11.25">
      <c r="B175" s="208"/>
      <c r="C175" s="209"/>
      <c r="D175" s="210" t="s">
        <v>249</v>
      </c>
      <c r="E175" s="211" t="s">
        <v>19</v>
      </c>
      <c r="F175" s="212" t="s">
        <v>1792</v>
      </c>
      <c r="G175" s="209"/>
      <c r="H175" s="213">
        <v>2.3759999999999999</v>
      </c>
      <c r="I175" s="214"/>
      <c r="J175" s="209"/>
      <c r="K175" s="209"/>
      <c r="L175" s="215"/>
      <c r="M175" s="216"/>
      <c r="N175" s="217"/>
      <c r="O175" s="217"/>
      <c r="P175" s="217"/>
      <c r="Q175" s="217"/>
      <c r="R175" s="217"/>
      <c r="S175" s="217"/>
      <c r="T175" s="218"/>
      <c r="AT175" s="219" t="s">
        <v>249</v>
      </c>
      <c r="AU175" s="219" t="s">
        <v>78</v>
      </c>
      <c r="AV175" s="13" t="s">
        <v>78</v>
      </c>
      <c r="AW175" s="13" t="s">
        <v>30</v>
      </c>
      <c r="AX175" s="13" t="s">
        <v>68</v>
      </c>
      <c r="AY175" s="219" t="s">
        <v>187</v>
      </c>
    </row>
    <row r="176" spans="1:65" s="15" customFormat="1" ht="11.25">
      <c r="B176" s="230"/>
      <c r="C176" s="231"/>
      <c r="D176" s="210" t="s">
        <v>249</v>
      </c>
      <c r="E176" s="232" t="s">
        <v>19</v>
      </c>
      <c r="F176" s="233" t="s">
        <v>319</v>
      </c>
      <c r="G176" s="231"/>
      <c r="H176" s="234">
        <v>6.7759999999999998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AT176" s="240" t="s">
        <v>249</v>
      </c>
      <c r="AU176" s="240" t="s">
        <v>78</v>
      </c>
      <c r="AV176" s="15" t="s">
        <v>195</v>
      </c>
      <c r="AW176" s="15" t="s">
        <v>30</v>
      </c>
      <c r="AX176" s="15" t="s">
        <v>76</v>
      </c>
      <c r="AY176" s="240" t="s">
        <v>187</v>
      </c>
    </row>
    <row r="177" spans="1:65" s="2" customFormat="1" ht="44.25" customHeight="1">
      <c r="A177" s="36"/>
      <c r="B177" s="37"/>
      <c r="C177" s="180" t="s">
        <v>340</v>
      </c>
      <c r="D177" s="180" t="s">
        <v>190</v>
      </c>
      <c r="E177" s="181" t="s">
        <v>1750</v>
      </c>
      <c r="F177" s="182" t="s">
        <v>1751</v>
      </c>
      <c r="G177" s="183" t="s">
        <v>193</v>
      </c>
      <c r="H177" s="184">
        <v>6.7759999999999998</v>
      </c>
      <c r="I177" s="185"/>
      <c r="J177" s="186">
        <f>ROUND(I177*H177,2)</f>
        <v>0</v>
      </c>
      <c r="K177" s="182" t="s">
        <v>194</v>
      </c>
      <c r="L177" s="41"/>
      <c r="M177" s="187" t="s">
        <v>19</v>
      </c>
      <c r="N177" s="188" t="s">
        <v>39</v>
      </c>
      <c r="O177" s="66"/>
      <c r="P177" s="189">
        <f>O177*H177</f>
        <v>0</v>
      </c>
      <c r="Q177" s="189">
        <v>3.2302999999999999E-5</v>
      </c>
      <c r="R177" s="189">
        <f>Q177*H177</f>
        <v>2.1888512799999999E-4</v>
      </c>
      <c r="S177" s="189">
        <v>0</v>
      </c>
      <c r="T177" s="19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1" t="s">
        <v>215</v>
      </c>
      <c r="AT177" s="191" t="s">
        <v>190</v>
      </c>
      <c r="AU177" s="191" t="s">
        <v>78</v>
      </c>
      <c r="AY177" s="19" t="s">
        <v>187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9" t="s">
        <v>76</v>
      </c>
      <c r="BK177" s="192">
        <f>ROUND(I177*H177,2)</f>
        <v>0</v>
      </c>
      <c r="BL177" s="19" t="s">
        <v>215</v>
      </c>
      <c r="BM177" s="191" t="s">
        <v>1796</v>
      </c>
    </row>
    <row r="178" spans="1:65" s="2" customFormat="1" ht="11.25">
      <c r="A178" s="36"/>
      <c r="B178" s="37"/>
      <c r="C178" s="38"/>
      <c r="D178" s="193" t="s">
        <v>197</v>
      </c>
      <c r="E178" s="38"/>
      <c r="F178" s="194" t="s">
        <v>1753</v>
      </c>
      <c r="G178" s="38"/>
      <c r="H178" s="38"/>
      <c r="I178" s="195"/>
      <c r="J178" s="38"/>
      <c r="K178" s="38"/>
      <c r="L178" s="41"/>
      <c r="M178" s="196"/>
      <c r="N178" s="197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197</v>
      </c>
      <c r="AU178" s="19" t="s">
        <v>78</v>
      </c>
    </row>
    <row r="179" spans="1:65" s="13" customFormat="1" ht="11.25">
      <c r="B179" s="208"/>
      <c r="C179" s="209"/>
      <c r="D179" s="210" t="s">
        <v>249</v>
      </c>
      <c r="E179" s="211" t="s">
        <v>19</v>
      </c>
      <c r="F179" s="212" t="s">
        <v>1742</v>
      </c>
      <c r="G179" s="209"/>
      <c r="H179" s="213">
        <v>4.4000000000000004</v>
      </c>
      <c r="I179" s="214"/>
      <c r="J179" s="209"/>
      <c r="K179" s="209"/>
      <c r="L179" s="215"/>
      <c r="M179" s="216"/>
      <c r="N179" s="217"/>
      <c r="O179" s="217"/>
      <c r="P179" s="217"/>
      <c r="Q179" s="217"/>
      <c r="R179" s="217"/>
      <c r="S179" s="217"/>
      <c r="T179" s="218"/>
      <c r="AT179" s="219" t="s">
        <v>249</v>
      </c>
      <c r="AU179" s="219" t="s">
        <v>78</v>
      </c>
      <c r="AV179" s="13" t="s">
        <v>78</v>
      </c>
      <c r="AW179" s="13" t="s">
        <v>30</v>
      </c>
      <c r="AX179" s="13" t="s">
        <v>68</v>
      </c>
      <c r="AY179" s="219" t="s">
        <v>187</v>
      </c>
    </row>
    <row r="180" spans="1:65" s="13" customFormat="1" ht="11.25">
      <c r="B180" s="208"/>
      <c r="C180" s="209"/>
      <c r="D180" s="210" t="s">
        <v>249</v>
      </c>
      <c r="E180" s="211" t="s">
        <v>19</v>
      </c>
      <c r="F180" s="212" t="s">
        <v>1792</v>
      </c>
      <c r="G180" s="209"/>
      <c r="H180" s="213">
        <v>2.3759999999999999</v>
      </c>
      <c r="I180" s="214"/>
      <c r="J180" s="209"/>
      <c r="K180" s="209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249</v>
      </c>
      <c r="AU180" s="219" t="s">
        <v>78</v>
      </c>
      <c r="AV180" s="13" t="s">
        <v>78</v>
      </c>
      <c r="AW180" s="13" t="s">
        <v>30</v>
      </c>
      <c r="AX180" s="13" t="s">
        <v>68</v>
      </c>
      <c r="AY180" s="219" t="s">
        <v>187</v>
      </c>
    </row>
    <row r="181" spans="1:65" s="15" customFormat="1" ht="11.25">
      <c r="B181" s="230"/>
      <c r="C181" s="231"/>
      <c r="D181" s="210" t="s">
        <v>249</v>
      </c>
      <c r="E181" s="232" t="s">
        <v>19</v>
      </c>
      <c r="F181" s="233" t="s">
        <v>319</v>
      </c>
      <c r="G181" s="231"/>
      <c r="H181" s="234">
        <v>6.7759999999999998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AT181" s="240" t="s">
        <v>249</v>
      </c>
      <c r="AU181" s="240" t="s">
        <v>78</v>
      </c>
      <c r="AV181" s="15" t="s">
        <v>195</v>
      </c>
      <c r="AW181" s="15" t="s">
        <v>30</v>
      </c>
      <c r="AX181" s="15" t="s">
        <v>76</v>
      </c>
      <c r="AY181" s="240" t="s">
        <v>187</v>
      </c>
    </row>
    <row r="182" spans="1:65" s="12" customFormat="1" ht="22.9" customHeight="1">
      <c r="B182" s="164"/>
      <c r="C182" s="165"/>
      <c r="D182" s="166" t="s">
        <v>67</v>
      </c>
      <c r="E182" s="178" t="s">
        <v>1247</v>
      </c>
      <c r="F182" s="178" t="s">
        <v>1248</v>
      </c>
      <c r="G182" s="165"/>
      <c r="H182" s="165"/>
      <c r="I182" s="168"/>
      <c r="J182" s="179">
        <f>BK182</f>
        <v>0</v>
      </c>
      <c r="K182" s="165"/>
      <c r="L182" s="170"/>
      <c r="M182" s="171"/>
      <c r="N182" s="172"/>
      <c r="O182" s="172"/>
      <c r="P182" s="173">
        <f>SUM(P183:P192)</f>
        <v>0</v>
      </c>
      <c r="Q182" s="172"/>
      <c r="R182" s="173">
        <f>SUM(R183:R192)</f>
        <v>7.0815168000000012E-2</v>
      </c>
      <c r="S182" s="172"/>
      <c r="T182" s="174">
        <f>SUM(T183:T192)</f>
        <v>0</v>
      </c>
      <c r="AR182" s="175" t="s">
        <v>78</v>
      </c>
      <c r="AT182" s="176" t="s">
        <v>67</v>
      </c>
      <c r="AU182" s="176" t="s">
        <v>76</v>
      </c>
      <c r="AY182" s="175" t="s">
        <v>187</v>
      </c>
      <c r="BK182" s="177">
        <f>SUM(BK183:BK192)</f>
        <v>0</v>
      </c>
    </row>
    <row r="183" spans="1:65" s="2" customFormat="1" ht="33" customHeight="1">
      <c r="A183" s="36"/>
      <c r="B183" s="37"/>
      <c r="C183" s="180" t="s">
        <v>345</v>
      </c>
      <c r="D183" s="180" t="s">
        <v>190</v>
      </c>
      <c r="E183" s="181" t="s">
        <v>1276</v>
      </c>
      <c r="F183" s="182" t="s">
        <v>1277</v>
      </c>
      <c r="G183" s="183" t="s">
        <v>193</v>
      </c>
      <c r="H183" s="184">
        <v>154.08000000000001</v>
      </c>
      <c r="I183" s="185"/>
      <c r="J183" s="186">
        <f>ROUND(I183*H183,2)</f>
        <v>0</v>
      </c>
      <c r="K183" s="182" t="s">
        <v>194</v>
      </c>
      <c r="L183" s="41"/>
      <c r="M183" s="187" t="s">
        <v>19</v>
      </c>
      <c r="N183" s="188" t="s">
        <v>39</v>
      </c>
      <c r="O183" s="66"/>
      <c r="P183" s="189">
        <f>O183*H183</f>
        <v>0</v>
      </c>
      <c r="Q183" s="189">
        <v>2.0120000000000001E-4</v>
      </c>
      <c r="R183" s="189">
        <f>Q183*H183</f>
        <v>3.1000896000000003E-2</v>
      </c>
      <c r="S183" s="189">
        <v>0</v>
      </c>
      <c r="T183" s="19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215</v>
      </c>
      <c r="AT183" s="191" t="s">
        <v>190</v>
      </c>
      <c r="AU183" s="191" t="s">
        <v>78</v>
      </c>
      <c r="AY183" s="19" t="s">
        <v>187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9" t="s">
        <v>76</v>
      </c>
      <c r="BK183" s="192">
        <f>ROUND(I183*H183,2)</f>
        <v>0</v>
      </c>
      <c r="BL183" s="19" t="s">
        <v>215</v>
      </c>
      <c r="BM183" s="191" t="s">
        <v>1797</v>
      </c>
    </row>
    <row r="184" spans="1:65" s="2" customFormat="1" ht="11.25">
      <c r="A184" s="36"/>
      <c r="B184" s="37"/>
      <c r="C184" s="38"/>
      <c r="D184" s="193" t="s">
        <v>197</v>
      </c>
      <c r="E184" s="38"/>
      <c r="F184" s="194" t="s">
        <v>1279</v>
      </c>
      <c r="G184" s="38"/>
      <c r="H184" s="38"/>
      <c r="I184" s="195"/>
      <c r="J184" s="38"/>
      <c r="K184" s="38"/>
      <c r="L184" s="41"/>
      <c r="M184" s="196"/>
      <c r="N184" s="197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197</v>
      </c>
      <c r="AU184" s="19" t="s">
        <v>78</v>
      </c>
    </row>
    <row r="185" spans="1:65" s="13" customFormat="1" ht="11.25">
      <c r="B185" s="208"/>
      <c r="C185" s="209"/>
      <c r="D185" s="210" t="s">
        <v>249</v>
      </c>
      <c r="E185" s="211" t="s">
        <v>19</v>
      </c>
      <c r="F185" s="212" t="s">
        <v>1767</v>
      </c>
      <c r="G185" s="209"/>
      <c r="H185" s="213">
        <v>101.97</v>
      </c>
      <c r="I185" s="214"/>
      <c r="J185" s="209"/>
      <c r="K185" s="209"/>
      <c r="L185" s="215"/>
      <c r="M185" s="216"/>
      <c r="N185" s="217"/>
      <c r="O185" s="217"/>
      <c r="P185" s="217"/>
      <c r="Q185" s="217"/>
      <c r="R185" s="217"/>
      <c r="S185" s="217"/>
      <c r="T185" s="218"/>
      <c r="AT185" s="219" t="s">
        <v>249</v>
      </c>
      <c r="AU185" s="219" t="s">
        <v>78</v>
      </c>
      <c r="AV185" s="13" t="s">
        <v>78</v>
      </c>
      <c r="AW185" s="13" t="s">
        <v>30</v>
      </c>
      <c r="AX185" s="13" t="s">
        <v>68</v>
      </c>
      <c r="AY185" s="219" t="s">
        <v>187</v>
      </c>
    </row>
    <row r="186" spans="1:65" s="13" customFormat="1" ht="11.25">
      <c r="B186" s="208"/>
      <c r="C186" s="209"/>
      <c r="D186" s="210" t="s">
        <v>249</v>
      </c>
      <c r="E186" s="211" t="s">
        <v>19</v>
      </c>
      <c r="F186" s="212" t="s">
        <v>1780</v>
      </c>
      <c r="G186" s="209"/>
      <c r="H186" s="213">
        <v>52.11</v>
      </c>
      <c r="I186" s="214"/>
      <c r="J186" s="209"/>
      <c r="K186" s="209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249</v>
      </c>
      <c r="AU186" s="219" t="s">
        <v>78</v>
      </c>
      <c r="AV186" s="13" t="s">
        <v>78</v>
      </c>
      <c r="AW186" s="13" t="s">
        <v>30</v>
      </c>
      <c r="AX186" s="13" t="s">
        <v>68</v>
      </c>
      <c r="AY186" s="219" t="s">
        <v>187</v>
      </c>
    </row>
    <row r="187" spans="1:65" s="15" customFormat="1" ht="11.25">
      <c r="B187" s="230"/>
      <c r="C187" s="231"/>
      <c r="D187" s="210" t="s">
        <v>249</v>
      </c>
      <c r="E187" s="232" t="s">
        <v>19</v>
      </c>
      <c r="F187" s="233" t="s">
        <v>319</v>
      </c>
      <c r="G187" s="231"/>
      <c r="H187" s="234">
        <v>154.08000000000001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AT187" s="240" t="s">
        <v>249</v>
      </c>
      <c r="AU187" s="240" t="s">
        <v>78</v>
      </c>
      <c r="AV187" s="15" t="s">
        <v>195</v>
      </c>
      <c r="AW187" s="15" t="s">
        <v>30</v>
      </c>
      <c r="AX187" s="15" t="s">
        <v>76</v>
      </c>
      <c r="AY187" s="240" t="s">
        <v>187</v>
      </c>
    </row>
    <row r="188" spans="1:65" s="2" customFormat="1" ht="37.9" customHeight="1">
      <c r="A188" s="36"/>
      <c r="B188" s="37"/>
      <c r="C188" s="180" t="s">
        <v>350</v>
      </c>
      <c r="D188" s="180" t="s">
        <v>190</v>
      </c>
      <c r="E188" s="181" t="s">
        <v>1281</v>
      </c>
      <c r="F188" s="182" t="s">
        <v>1282</v>
      </c>
      <c r="G188" s="183" t="s">
        <v>193</v>
      </c>
      <c r="H188" s="184">
        <v>154.08000000000001</v>
      </c>
      <c r="I188" s="185"/>
      <c r="J188" s="186">
        <f>ROUND(I188*H188,2)</f>
        <v>0</v>
      </c>
      <c r="K188" s="182" t="s">
        <v>194</v>
      </c>
      <c r="L188" s="41"/>
      <c r="M188" s="187" t="s">
        <v>19</v>
      </c>
      <c r="N188" s="188" t="s">
        <v>39</v>
      </c>
      <c r="O188" s="66"/>
      <c r="P188" s="189">
        <f>O188*H188</f>
        <v>0</v>
      </c>
      <c r="Q188" s="189">
        <v>2.5839999999999999E-4</v>
      </c>
      <c r="R188" s="189">
        <f>Q188*H188</f>
        <v>3.9814272000000005E-2</v>
      </c>
      <c r="S188" s="189">
        <v>0</v>
      </c>
      <c r="T188" s="19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1" t="s">
        <v>215</v>
      </c>
      <c r="AT188" s="191" t="s">
        <v>190</v>
      </c>
      <c r="AU188" s="191" t="s">
        <v>78</v>
      </c>
      <c r="AY188" s="19" t="s">
        <v>187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9" t="s">
        <v>76</v>
      </c>
      <c r="BK188" s="192">
        <f>ROUND(I188*H188,2)</f>
        <v>0</v>
      </c>
      <c r="BL188" s="19" t="s">
        <v>215</v>
      </c>
      <c r="BM188" s="191" t="s">
        <v>1798</v>
      </c>
    </row>
    <row r="189" spans="1:65" s="2" customFormat="1" ht="11.25">
      <c r="A189" s="36"/>
      <c r="B189" s="37"/>
      <c r="C189" s="38"/>
      <c r="D189" s="193" t="s">
        <v>197</v>
      </c>
      <c r="E189" s="38"/>
      <c r="F189" s="194" t="s">
        <v>1284</v>
      </c>
      <c r="G189" s="38"/>
      <c r="H189" s="38"/>
      <c r="I189" s="195"/>
      <c r="J189" s="38"/>
      <c r="K189" s="38"/>
      <c r="L189" s="41"/>
      <c r="M189" s="196"/>
      <c r="N189" s="197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197</v>
      </c>
      <c r="AU189" s="19" t="s">
        <v>78</v>
      </c>
    </row>
    <row r="190" spans="1:65" s="13" customFormat="1" ht="11.25">
      <c r="B190" s="208"/>
      <c r="C190" s="209"/>
      <c r="D190" s="210" t="s">
        <v>249</v>
      </c>
      <c r="E190" s="211" t="s">
        <v>19</v>
      </c>
      <c r="F190" s="212" t="s">
        <v>1767</v>
      </c>
      <c r="G190" s="209"/>
      <c r="H190" s="213">
        <v>101.97</v>
      </c>
      <c r="I190" s="214"/>
      <c r="J190" s="209"/>
      <c r="K190" s="209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249</v>
      </c>
      <c r="AU190" s="219" t="s">
        <v>78</v>
      </c>
      <c r="AV190" s="13" t="s">
        <v>78</v>
      </c>
      <c r="AW190" s="13" t="s">
        <v>30</v>
      </c>
      <c r="AX190" s="13" t="s">
        <v>68</v>
      </c>
      <c r="AY190" s="219" t="s">
        <v>187</v>
      </c>
    </row>
    <row r="191" spans="1:65" s="13" customFormat="1" ht="11.25">
      <c r="B191" s="208"/>
      <c r="C191" s="209"/>
      <c r="D191" s="210" t="s">
        <v>249</v>
      </c>
      <c r="E191" s="211" t="s">
        <v>19</v>
      </c>
      <c r="F191" s="212" t="s">
        <v>1780</v>
      </c>
      <c r="G191" s="209"/>
      <c r="H191" s="213">
        <v>52.11</v>
      </c>
      <c r="I191" s="214"/>
      <c r="J191" s="209"/>
      <c r="K191" s="209"/>
      <c r="L191" s="215"/>
      <c r="M191" s="216"/>
      <c r="N191" s="217"/>
      <c r="O191" s="217"/>
      <c r="P191" s="217"/>
      <c r="Q191" s="217"/>
      <c r="R191" s="217"/>
      <c r="S191" s="217"/>
      <c r="T191" s="218"/>
      <c r="AT191" s="219" t="s">
        <v>249</v>
      </c>
      <c r="AU191" s="219" t="s">
        <v>78</v>
      </c>
      <c r="AV191" s="13" t="s">
        <v>78</v>
      </c>
      <c r="AW191" s="13" t="s">
        <v>30</v>
      </c>
      <c r="AX191" s="13" t="s">
        <v>68</v>
      </c>
      <c r="AY191" s="219" t="s">
        <v>187</v>
      </c>
    </row>
    <row r="192" spans="1:65" s="15" customFormat="1" ht="11.25">
      <c r="B192" s="230"/>
      <c r="C192" s="231"/>
      <c r="D192" s="210" t="s">
        <v>249</v>
      </c>
      <c r="E192" s="232" t="s">
        <v>19</v>
      </c>
      <c r="F192" s="233" t="s">
        <v>319</v>
      </c>
      <c r="G192" s="231"/>
      <c r="H192" s="234">
        <v>154.08000000000001</v>
      </c>
      <c r="I192" s="235"/>
      <c r="J192" s="231"/>
      <c r="K192" s="231"/>
      <c r="L192" s="236"/>
      <c r="M192" s="242"/>
      <c r="N192" s="243"/>
      <c r="O192" s="243"/>
      <c r="P192" s="243"/>
      <c r="Q192" s="243"/>
      <c r="R192" s="243"/>
      <c r="S192" s="243"/>
      <c r="T192" s="244"/>
      <c r="AT192" s="240" t="s">
        <v>249</v>
      </c>
      <c r="AU192" s="240" t="s">
        <v>78</v>
      </c>
      <c r="AV192" s="15" t="s">
        <v>195</v>
      </c>
      <c r="AW192" s="15" t="s">
        <v>30</v>
      </c>
      <c r="AX192" s="15" t="s">
        <v>76</v>
      </c>
      <c r="AY192" s="240" t="s">
        <v>187</v>
      </c>
    </row>
    <row r="193" spans="1:31" s="2" customFormat="1" ht="6.95" customHeight="1">
      <c r="A193" s="36"/>
      <c r="B193" s="49"/>
      <c r="C193" s="50"/>
      <c r="D193" s="50"/>
      <c r="E193" s="50"/>
      <c r="F193" s="50"/>
      <c r="G193" s="50"/>
      <c r="H193" s="50"/>
      <c r="I193" s="50"/>
      <c r="J193" s="50"/>
      <c r="K193" s="50"/>
      <c r="L193" s="41"/>
      <c r="M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</row>
  </sheetData>
  <sheetProtection algorithmName="SHA-512" hashValue="PayW6rwWubIowNPL6xlK11Y/NAnPasWhZhHhzf1oqNol89LsBrpmQPgoW/f0tnroxuiMRwDOplpq48THcnfLAA==" saltValue="ulGDZ+EpOCL+BlNGZo/y7DUqKOosk2VFmY5I5Kh1ZkREBC6cvS2fo7Yu+PhVsHv/gYjy5sknp5Cdp0KTZOKdTQ==" spinCount="100000" sheet="1" objects="1" scenarios="1" formatColumns="0" formatRows="0" autoFilter="0"/>
  <autoFilter ref="C94:K192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hyperlinks>
    <hyperlink ref="F99" r:id="rId1"/>
    <hyperlink ref="F103" r:id="rId2"/>
    <hyperlink ref="F107" r:id="rId3"/>
    <hyperlink ref="F109" r:id="rId4"/>
    <hyperlink ref="F111" r:id="rId5"/>
    <hyperlink ref="F114" r:id="rId6"/>
    <hyperlink ref="F117" r:id="rId7"/>
    <hyperlink ref="F121" r:id="rId8"/>
    <hyperlink ref="F123" r:id="rId9"/>
    <hyperlink ref="F125" r:id="rId10"/>
    <hyperlink ref="F127" r:id="rId11"/>
    <hyperlink ref="F129" r:id="rId12"/>
    <hyperlink ref="F132" r:id="rId13"/>
    <hyperlink ref="F135" r:id="rId14"/>
    <hyperlink ref="F138" r:id="rId15"/>
    <hyperlink ref="F141" r:id="rId16"/>
    <hyperlink ref="F143" r:id="rId17"/>
    <hyperlink ref="F146" r:id="rId18"/>
    <hyperlink ref="F149" r:id="rId19"/>
    <hyperlink ref="F151" r:id="rId20"/>
    <hyperlink ref="F153" r:id="rId21"/>
    <hyperlink ref="F155" r:id="rId22"/>
    <hyperlink ref="F158" r:id="rId23"/>
    <hyperlink ref="F163" r:id="rId24"/>
    <hyperlink ref="F168" r:id="rId25"/>
    <hyperlink ref="F173" r:id="rId26"/>
    <hyperlink ref="F178" r:id="rId27"/>
    <hyperlink ref="F184" r:id="rId28"/>
    <hyperlink ref="F189" r:id="rId29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19" t="s">
        <v>127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78</v>
      </c>
    </row>
    <row r="4" spans="1:46" s="1" customFormat="1" ht="24.95" customHeight="1">
      <c r="B4" s="22"/>
      <c r="D4" s="112" t="s">
        <v>158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4" t="str">
        <f>'Rekapitulace zakázky'!K6</f>
        <v>Olomouc ADM Nerudova</v>
      </c>
      <c r="F7" s="395"/>
      <c r="G7" s="395"/>
      <c r="H7" s="395"/>
      <c r="L7" s="22"/>
    </row>
    <row r="8" spans="1:46" s="1" customFormat="1" ht="12" customHeight="1">
      <c r="B8" s="22"/>
      <c r="D8" s="114" t="s">
        <v>159</v>
      </c>
      <c r="L8" s="22"/>
    </row>
    <row r="9" spans="1:46" s="2" customFormat="1" ht="16.5" customHeight="1">
      <c r="A9" s="36"/>
      <c r="B9" s="41"/>
      <c r="C9" s="36"/>
      <c r="D9" s="36"/>
      <c r="E9" s="394" t="s">
        <v>1468</v>
      </c>
      <c r="F9" s="397"/>
      <c r="G9" s="397"/>
      <c r="H9" s="39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451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6" t="s">
        <v>1799</v>
      </c>
      <c r="F11" s="397"/>
      <c r="G11" s="397"/>
      <c r="H11" s="39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zakázky'!AN8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tr">
        <f>IF('Rekapitulace zakázky'!AN10="","",'Rekapitulace zakázky'!AN10)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zakázky'!E11="","",'Rekapitulace zakázky'!E11)</f>
        <v xml:space="preserve"> </v>
      </c>
      <c r="F17" s="36"/>
      <c r="G17" s="36"/>
      <c r="H17" s="36"/>
      <c r="I17" s="114" t="s">
        <v>26</v>
      </c>
      <c r="J17" s="105" t="str">
        <f>IF('Rekapitulace zakázky'!AN11="","",'Rekapitulace zakázky'!AN11)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27</v>
      </c>
      <c r="E19" s="36"/>
      <c r="F19" s="36"/>
      <c r="G19" s="36"/>
      <c r="H19" s="36"/>
      <c r="I19" s="114" t="s">
        <v>25</v>
      </c>
      <c r="J19" s="32" t="str">
        <f>'Rekapitulace zakázky'!AN13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8" t="str">
        <f>'Rekapitulace zakázky'!E14</f>
        <v>Vyplň údaj</v>
      </c>
      <c r="F20" s="399"/>
      <c r="G20" s="399"/>
      <c r="H20" s="399"/>
      <c r="I20" s="114" t="s">
        <v>26</v>
      </c>
      <c r="J20" s="32" t="str">
        <f>'Rekapitulace zakázky'!AN14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29</v>
      </c>
      <c r="E22" s="36"/>
      <c r="F22" s="36"/>
      <c r="G22" s="36"/>
      <c r="H22" s="36"/>
      <c r="I22" s="114" t="s">
        <v>25</v>
      </c>
      <c r="J22" s="105" t="str">
        <f>IF('Rekapitulace zakázky'!AN16="","",'Rekapitulace zakázky'!AN16)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zakázky'!E17="","",'Rekapitulace zakázky'!E17)</f>
        <v xml:space="preserve"> </v>
      </c>
      <c r="F23" s="36"/>
      <c r="G23" s="36"/>
      <c r="H23" s="36"/>
      <c r="I23" s="114" t="s">
        <v>26</v>
      </c>
      <c r="J23" s="105" t="str">
        <f>IF('Rekapitulace zakázky'!AN17="","",'Rekapitulace zakázky'!AN17)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31</v>
      </c>
      <c r="E25" s="36"/>
      <c r="F25" s="36"/>
      <c r="G25" s="36"/>
      <c r="H25" s="36"/>
      <c r="I25" s="114" t="s">
        <v>25</v>
      </c>
      <c r="J25" s="105" t="str">
        <f>IF('Rekapitulace zakázky'!AN19="","",'Rekapitulace zakázky'!AN19)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zakázky'!E20="","",'Rekapitulace zakázky'!E20)</f>
        <v xml:space="preserve"> </v>
      </c>
      <c r="F26" s="36"/>
      <c r="G26" s="36"/>
      <c r="H26" s="36"/>
      <c r="I26" s="114" t="s">
        <v>26</v>
      </c>
      <c r="J26" s="105" t="str">
        <f>IF('Rekapitulace zakázky'!AN20="","",'Rekapitulace zakázky'!AN20)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32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00" t="s">
        <v>19</v>
      </c>
      <c r="F29" s="400"/>
      <c r="G29" s="400"/>
      <c r="H29" s="400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34</v>
      </c>
      <c r="E32" s="36"/>
      <c r="F32" s="36"/>
      <c r="G32" s="36"/>
      <c r="H32" s="36"/>
      <c r="I32" s="36"/>
      <c r="J32" s="122">
        <f>ROUND(J98,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36</v>
      </c>
      <c r="G34" s="36"/>
      <c r="H34" s="36"/>
      <c r="I34" s="123" t="s">
        <v>35</v>
      </c>
      <c r="J34" s="123" t="s">
        <v>37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38</v>
      </c>
      <c r="E35" s="114" t="s">
        <v>39</v>
      </c>
      <c r="F35" s="125">
        <f>ROUND((SUM(BE98:BE217)),  2)</f>
        <v>0</v>
      </c>
      <c r="G35" s="36"/>
      <c r="H35" s="36"/>
      <c r="I35" s="126">
        <v>0.21</v>
      </c>
      <c r="J35" s="125">
        <f>ROUND(((SUM(BE98:BE217))*I35),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40</v>
      </c>
      <c r="F36" s="125">
        <f>ROUND((SUM(BF98:BF217)),  2)</f>
        <v>0</v>
      </c>
      <c r="G36" s="36"/>
      <c r="H36" s="36"/>
      <c r="I36" s="126">
        <v>0.15</v>
      </c>
      <c r="J36" s="125">
        <f>ROUND(((SUM(BF98:BF217))*I36),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41</v>
      </c>
      <c r="F37" s="125">
        <f>ROUND((SUM(BG98:BG217)),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42</v>
      </c>
      <c r="F38" s="125">
        <f>ROUND((SUM(BH98:BH217)),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43</v>
      </c>
      <c r="F39" s="125">
        <f>ROUND((SUM(BI98:BI217)),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44</v>
      </c>
      <c r="E41" s="129"/>
      <c r="F41" s="129"/>
      <c r="G41" s="130" t="s">
        <v>45</v>
      </c>
      <c r="H41" s="131" t="s">
        <v>46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161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1" t="str">
        <f>E7</f>
        <v>Olomouc ADM Nerudova</v>
      </c>
      <c r="F50" s="402"/>
      <c r="G50" s="402"/>
      <c r="H50" s="402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1" t="s">
        <v>1468</v>
      </c>
      <c r="F52" s="403"/>
      <c r="G52" s="403"/>
      <c r="H52" s="403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451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7" t="str">
        <f>E11</f>
        <v xml:space="preserve">2P6x - Kanceláře m.č. 2P62, 2P63, 2P64, 2P65 </v>
      </c>
      <c r="F54" s="403"/>
      <c r="G54" s="403"/>
      <c r="H54" s="403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162</v>
      </c>
      <c r="D61" s="139"/>
      <c r="E61" s="139"/>
      <c r="F61" s="139"/>
      <c r="G61" s="139"/>
      <c r="H61" s="139"/>
      <c r="I61" s="139"/>
      <c r="J61" s="140" t="s">
        <v>163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66</v>
      </c>
      <c r="D63" s="38"/>
      <c r="E63" s="38"/>
      <c r="F63" s="38"/>
      <c r="G63" s="38"/>
      <c r="H63" s="38"/>
      <c r="I63" s="38"/>
      <c r="J63" s="79">
        <f>J98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164</v>
      </c>
    </row>
    <row r="64" spans="1:47" s="9" customFormat="1" ht="24.95" customHeight="1">
      <c r="B64" s="142"/>
      <c r="C64" s="143"/>
      <c r="D64" s="144" t="s">
        <v>165</v>
      </c>
      <c r="E64" s="145"/>
      <c r="F64" s="145"/>
      <c r="G64" s="145"/>
      <c r="H64" s="145"/>
      <c r="I64" s="145"/>
      <c r="J64" s="146">
        <f>J99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807</v>
      </c>
      <c r="E65" s="150"/>
      <c r="F65" s="150"/>
      <c r="G65" s="150"/>
      <c r="H65" s="150"/>
      <c r="I65" s="150"/>
      <c r="J65" s="151">
        <f>J100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166</v>
      </c>
      <c r="E66" s="150"/>
      <c r="F66" s="150"/>
      <c r="G66" s="150"/>
      <c r="H66" s="150"/>
      <c r="I66" s="150"/>
      <c r="J66" s="151">
        <f>J108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808</v>
      </c>
      <c r="E67" s="150"/>
      <c r="F67" s="150"/>
      <c r="G67" s="150"/>
      <c r="H67" s="150"/>
      <c r="I67" s="150"/>
      <c r="J67" s="151">
        <f>J119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809</v>
      </c>
      <c r="E68" s="150"/>
      <c r="F68" s="150"/>
      <c r="G68" s="150"/>
      <c r="H68" s="150"/>
      <c r="I68" s="150"/>
      <c r="J68" s="151">
        <f>J127</f>
        <v>0</v>
      </c>
      <c r="K68" s="99"/>
      <c r="L68" s="152"/>
    </row>
    <row r="69" spans="1:31" s="9" customFormat="1" ht="24.95" customHeight="1">
      <c r="B69" s="142"/>
      <c r="C69" s="143"/>
      <c r="D69" s="144" t="s">
        <v>167</v>
      </c>
      <c r="E69" s="145"/>
      <c r="F69" s="145"/>
      <c r="G69" s="145"/>
      <c r="H69" s="145"/>
      <c r="I69" s="145"/>
      <c r="J69" s="146">
        <f>J130</f>
        <v>0</v>
      </c>
      <c r="K69" s="143"/>
      <c r="L69" s="147"/>
    </row>
    <row r="70" spans="1:31" s="10" customFormat="1" ht="19.899999999999999" customHeight="1">
      <c r="B70" s="148"/>
      <c r="C70" s="99"/>
      <c r="D70" s="149" t="s">
        <v>685</v>
      </c>
      <c r="E70" s="150"/>
      <c r="F70" s="150"/>
      <c r="G70" s="150"/>
      <c r="H70" s="150"/>
      <c r="I70" s="150"/>
      <c r="J70" s="151">
        <f>J131</f>
        <v>0</v>
      </c>
      <c r="K70" s="99"/>
      <c r="L70" s="152"/>
    </row>
    <row r="71" spans="1:31" s="10" customFormat="1" ht="19.899999999999999" customHeight="1">
      <c r="B71" s="148"/>
      <c r="C71" s="99"/>
      <c r="D71" s="149" t="s">
        <v>813</v>
      </c>
      <c r="E71" s="150"/>
      <c r="F71" s="150"/>
      <c r="G71" s="150"/>
      <c r="H71" s="150"/>
      <c r="I71" s="150"/>
      <c r="J71" s="151">
        <f>J147</f>
        <v>0</v>
      </c>
      <c r="K71" s="99"/>
      <c r="L71" s="152"/>
    </row>
    <row r="72" spans="1:31" s="10" customFormat="1" ht="19.899999999999999" customHeight="1">
      <c r="B72" s="148"/>
      <c r="C72" s="99"/>
      <c r="D72" s="149" t="s">
        <v>169</v>
      </c>
      <c r="E72" s="150"/>
      <c r="F72" s="150"/>
      <c r="G72" s="150"/>
      <c r="H72" s="150"/>
      <c r="I72" s="150"/>
      <c r="J72" s="151">
        <f>J149</f>
        <v>0</v>
      </c>
      <c r="K72" s="99"/>
      <c r="L72" s="152"/>
    </row>
    <row r="73" spans="1:31" s="10" customFormat="1" ht="19.899999999999999" customHeight="1">
      <c r="B73" s="148"/>
      <c r="C73" s="99"/>
      <c r="D73" s="149" t="s">
        <v>815</v>
      </c>
      <c r="E73" s="150"/>
      <c r="F73" s="150"/>
      <c r="G73" s="150"/>
      <c r="H73" s="150"/>
      <c r="I73" s="150"/>
      <c r="J73" s="151">
        <f>J157</f>
        <v>0</v>
      </c>
      <c r="K73" s="99"/>
      <c r="L73" s="152"/>
    </row>
    <row r="74" spans="1:31" s="10" customFormat="1" ht="19.899999999999999" customHeight="1">
      <c r="B74" s="148"/>
      <c r="C74" s="99"/>
      <c r="D74" s="149" t="s">
        <v>1567</v>
      </c>
      <c r="E74" s="150"/>
      <c r="F74" s="150"/>
      <c r="G74" s="150"/>
      <c r="H74" s="150"/>
      <c r="I74" s="150"/>
      <c r="J74" s="151">
        <f>J159</f>
        <v>0</v>
      </c>
      <c r="K74" s="99"/>
      <c r="L74" s="152"/>
    </row>
    <row r="75" spans="1:31" s="10" customFormat="1" ht="19.899999999999999" customHeight="1">
      <c r="B75" s="148"/>
      <c r="C75" s="99"/>
      <c r="D75" s="149" t="s">
        <v>1470</v>
      </c>
      <c r="E75" s="150"/>
      <c r="F75" s="150"/>
      <c r="G75" s="150"/>
      <c r="H75" s="150"/>
      <c r="I75" s="150"/>
      <c r="J75" s="151">
        <f>J167</f>
        <v>0</v>
      </c>
      <c r="K75" s="99"/>
      <c r="L75" s="152"/>
    </row>
    <row r="76" spans="1:31" s="10" customFormat="1" ht="19.899999999999999" customHeight="1">
      <c r="B76" s="148"/>
      <c r="C76" s="99"/>
      <c r="D76" s="149" t="s">
        <v>819</v>
      </c>
      <c r="E76" s="150"/>
      <c r="F76" s="150"/>
      <c r="G76" s="150"/>
      <c r="H76" s="150"/>
      <c r="I76" s="150"/>
      <c r="J76" s="151">
        <f>J187</f>
        <v>0</v>
      </c>
      <c r="K76" s="99"/>
      <c r="L76" s="152"/>
    </row>
    <row r="77" spans="1:31" s="2" customFormat="1" ht="21.7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82" spans="1:31" s="2" customFormat="1" ht="6.95" customHeight="1">
      <c r="A82" s="36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24.95" customHeight="1">
      <c r="A83" s="36"/>
      <c r="B83" s="37"/>
      <c r="C83" s="25" t="s">
        <v>172</v>
      </c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2" customHeight="1">
      <c r="A85" s="36"/>
      <c r="B85" s="37"/>
      <c r="C85" s="31" t="s">
        <v>16</v>
      </c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16.5" customHeight="1">
      <c r="A86" s="36"/>
      <c r="B86" s="37"/>
      <c r="C86" s="38"/>
      <c r="D86" s="38"/>
      <c r="E86" s="401" t="str">
        <f>E7</f>
        <v>Olomouc ADM Nerudova</v>
      </c>
      <c r="F86" s="402"/>
      <c r="G86" s="402"/>
      <c r="H86" s="402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1" customFormat="1" ht="12" customHeight="1">
      <c r="B87" s="23"/>
      <c r="C87" s="31" t="s">
        <v>159</v>
      </c>
      <c r="D87" s="24"/>
      <c r="E87" s="24"/>
      <c r="F87" s="24"/>
      <c r="G87" s="24"/>
      <c r="H87" s="24"/>
      <c r="I87" s="24"/>
      <c r="J87" s="24"/>
      <c r="K87" s="24"/>
      <c r="L87" s="22"/>
    </row>
    <row r="88" spans="1:31" s="2" customFormat="1" ht="16.5" customHeight="1">
      <c r="A88" s="36"/>
      <c r="B88" s="37"/>
      <c r="C88" s="38"/>
      <c r="D88" s="38"/>
      <c r="E88" s="401" t="s">
        <v>1468</v>
      </c>
      <c r="F88" s="403"/>
      <c r="G88" s="403"/>
      <c r="H88" s="403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2" customHeight="1">
      <c r="A89" s="36"/>
      <c r="B89" s="37"/>
      <c r="C89" s="31" t="s">
        <v>451</v>
      </c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6.5" customHeight="1">
      <c r="A90" s="36"/>
      <c r="B90" s="37"/>
      <c r="C90" s="38"/>
      <c r="D90" s="38"/>
      <c r="E90" s="357" t="str">
        <f>E11</f>
        <v xml:space="preserve">2P6x - Kanceláře m.č. 2P62, 2P63, 2P64, 2P65 </v>
      </c>
      <c r="F90" s="403"/>
      <c r="G90" s="403"/>
      <c r="H90" s="403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6.9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2" customHeight="1">
      <c r="A92" s="36"/>
      <c r="B92" s="37"/>
      <c r="C92" s="31" t="s">
        <v>21</v>
      </c>
      <c r="D92" s="38"/>
      <c r="E92" s="38"/>
      <c r="F92" s="29" t="str">
        <f>F14</f>
        <v xml:space="preserve"> </v>
      </c>
      <c r="G92" s="38"/>
      <c r="H92" s="38"/>
      <c r="I92" s="31" t="s">
        <v>23</v>
      </c>
      <c r="J92" s="61">
        <f>IF(J14="","",J14)</f>
        <v>0</v>
      </c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5.2" customHeight="1">
      <c r="A94" s="36"/>
      <c r="B94" s="37"/>
      <c r="C94" s="31" t="s">
        <v>24</v>
      </c>
      <c r="D94" s="38"/>
      <c r="E94" s="38"/>
      <c r="F94" s="29" t="str">
        <f>E17</f>
        <v xml:space="preserve"> </v>
      </c>
      <c r="G94" s="38"/>
      <c r="H94" s="38"/>
      <c r="I94" s="31" t="s">
        <v>29</v>
      </c>
      <c r="J94" s="34" t="str">
        <f>E23</f>
        <v xml:space="preserve"> </v>
      </c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5.2" customHeight="1">
      <c r="A95" s="36"/>
      <c r="B95" s="37"/>
      <c r="C95" s="31" t="s">
        <v>27</v>
      </c>
      <c r="D95" s="38"/>
      <c r="E95" s="38"/>
      <c r="F95" s="29" t="str">
        <f>IF(E20="","",E20)</f>
        <v>Vyplň údaj</v>
      </c>
      <c r="G95" s="38"/>
      <c r="H95" s="38"/>
      <c r="I95" s="31" t="s">
        <v>31</v>
      </c>
      <c r="J95" s="34" t="str">
        <f>E26</f>
        <v xml:space="preserve"> </v>
      </c>
      <c r="K95" s="38"/>
      <c r="L95" s="11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0.35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115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11" customFormat="1" ht="29.25" customHeight="1">
      <c r="A97" s="153"/>
      <c r="B97" s="154"/>
      <c r="C97" s="155" t="s">
        <v>173</v>
      </c>
      <c r="D97" s="156" t="s">
        <v>53</v>
      </c>
      <c r="E97" s="156" t="s">
        <v>49</v>
      </c>
      <c r="F97" s="156" t="s">
        <v>50</v>
      </c>
      <c r="G97" s="156" t="s">
        <v>174</v>
      </c>
      <c r="H97" s="156" t="s">
        <v>175</v>
      </c>
      <c r="I97" s="156" t="s">
        <v>176</v>
      </c>
      <c r="J97" s="156" t="s">
        <v>163</v>
      </c>
      <c r="K97" s="157" t="s">
        <v>177</v>
      </c>
      <c r="L97" s="158"/>
      <c r="M97" s="70" t="s">
        <v>19</v>
      </c>
      <c r="N97" s="71" t="s">
        <v>38</v>
      </c>
      <c r="O97" s="71" t="s">
        <v>178</v>
      </c>
      <c r="P97" s="71" t="s">
        <v>179</v>
      </c>
      <c r="Q97" s="71" t="s">
        <v>180</v>
      </c>
      <c r="R97" s="71" t="s">
        <v>181</v>
      </c>
      <c r="S97" s="71" t="s">
        <v>182</v>
      </c>
      <c r="T97" s="72" t="s">
        <v>183</v>
      </c>
      <c r="U97" s="153"/>
      <c r="V97" s="153"/>
      <c r="W97" s="153"/>
      <c r="X97" s="153"/>
      <c r="Y97" s="153"/>
      <c r="Z97" s="153"/>
      <c r="AA97" s="153"/>
      <c r="AB97" s="153"/>
      <c r="AC97" s="153"/>
      <c r="AD97" s="153"/>
      <c r="AE97" s="153"/>
    </row>
    <row r="98" spans="1:65" s="2" customFormat="1" ht="22.9" customHeight="1">
      <c r="A98" s="36"/>
      <c r="B98" s="37"/>
      <c r="C98" s="77" t="s">
        <v>184</v>
      </c>
      <c r="D98" s="38"/>
      <c r="E98" s="38"/>
      <c r="F98" s="38"/>
      <c r="G98" s="38"/>
      <c r="H98" s="38"/>
      <c r="I98" s="38"/>
      <c r="J98" s="159">
        <f>BK98</f>
        <v>0</v>
      </c>
      <c r="K98" s="38"/>
      <c r="L98" s="41"/>
      <c r="M98" s="73"/>
      <c r="N98" s="160"/>
      <c r="O98" s="74"/>
      <c r="P98" s="161">
        <f>P99+P130</f>
        <v>0</v>
      </c>
      <c r="Q98" s="74"/>
      <c r="R98" s="161">
        <f>R99+R130</f>
        <v>7.7906286639999998</v>
      </c>
      <c r="S98" s="74"/>
      <c r="T98" s="162">
        <f>T99+T130</f>
        <v>19.7086595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67</v>
      </c>
      <c r="AU98" s="19" t="s">
        <v>164</v>
      </c>
      <c r="BK98" s="163">
        <f>BK99+BK130</f>
        <v>0</v>
      </c>
    </row>
    <row r="99" spans="1:65" s="12" customFormat="1" ht="25.9" customHeight="1">
      <c r="B99" s="164"/>
      <c r="C99" s="165"/>
      <c r="D99" s="166" t="s">
        <v>67</v>
      </c>
      <c r="E99" s="167" t="s">
        <v>185</v>
      </c>
      <c r="F99" s="167" t="s">
        <v>186</v>
      </c>
      <c r="G99" s="165"/>
      <c r="H99" s="165"/>
      <c r="I99" s="168"/>
      <c r="J99" s="169">
        <f>BK99</f>
        <v>0</v>
      </c>
      <c r="K99" s="165"/>
      <c r="L99" s="170"/>
      <c r="M99" s="171"/>
      <c r="N99" s="172"/>
      <c r="O99" s="172"/>
      <c r="P99" s="173">
        <f>P100+P108+P119+P127</f>
        <v>0</v>
      </c>
      <c r="Q99" s="172"/>
      <c r="R99" s="173">
        <f>R100+R108+R119+R127</f>
        <v>6.4108799999999997</v>
      </c>
      <c r="S99" s="172"/>
      <c r="T99" s="174">
        <f>T100+T108+T119+T127</f>
        <v>16.657599999999999</v>
      </c>
      <c r="AR99" s="175" t="s">
        <v>76</v>
      </c>
      <c r="AT99" s="176" t="s">
        <v>67</v>
      </c>
      <c r="AU99" s="176" t="s">
        <v>68</v>
      </c>
      <c r="AY99" s="175" t="s">
        <v>187</v>
      </c>
      <c r="BK99" s="177">
        <f>BK100+BK108+BK119+BK127</f>
        <v>0</v>
      </c>
    </row>
    <row r="100" spans="1:65" s="12" customFormat="1" ht="22.9" customHeight="1">
      <c r="B100" s="164"/>
      <c r="C100" s="165"/>
      <c r="D100" s="166" t="s">
        <v>67</v>
      </c>
      <c r="E100" s="178" t="s">
        <v>221</v>
      </c>
      <c r="F100" s="178" t="s">
        <v>827</v>
      </c>
      <c r="G100" s="165"/>
      <c r="H100" s="165"/>
      <c r="I100" s="168"/>
      <c r="J100" s="179">
        <f>BK100</f>
        <v>0</v>
      </c>
      <c r="K100" s="165"/>
      <c r="L100" s="170"/>
      <c r="M100" s="171"/>
      <c r="N100" s="172"/>
      <c r="O100" s="172"/>
      <c r="P100" s="173">
        <f>SUM(P101:P107)</f>
        <v>0</v>
      </c>
      <c r="Q100" s="172"/>
      <c r="R100" s="173">
        <f>SUM(R101:R107)</f>
        <v>6.4108799999999997</v>
      </c>
      <c r="S100" s="172"/>
      <c r="T100" s="174">
        <f>SUM(T101:T107)</f>
        <v>0</v>
      </c>
      <c r="AR100" s="175" t="s">
        <v>76</v>
      </c>
      <c r="AT100" s="176" t="s">
        <v>67</v>
      </c>
      <c r="AU100" s="176" t="s">
        <v>76</v>
      </c>
      <c r="AY100" s="175" t="s">
        <v>187</v>
      </c>
      <c r="BK100" s="177">
        <f>SUM(BK101:BK107)</f>
        <v>0</v>
      </c>
    </row>
    <row r="101" spans="1:65" s="2" customFormat="1" ht="33" customHeight="1">
      <c r="A101" s="36"/>
      <c r="B101" s="37"/>
      <c r="C101" s="180" t="s">
        <v>76</v>
      </c>
      <c r="D101" s="180" t="s">
        <v>190</v>
      </c>
      <c r="E101" s="181" t="s">
        <v>1568</v>
      </c>
      <c r="F101" s="182" t="s">
        <v>1569</v>
      </c>
      <c r="G101" s="183" t="s">
        <v>193</v>
      </c>
      <c r="H101" s="184">
        <v>76.319999999999993</v>
      </c>
      <c r="I101" s="185"/>
      <c r="J101" s="186">
        <f>ROUND(I101*H101,2)</f>
        <v>0</v>
      </c>
      <c r="K101" s="182" t="s">
        <v>194</v>
      </c>
      <c r="L101" s="41"/>
      <c r="M101" s="187" t="s">
        <v>19</v>
      </c>
      <c r="N101" s="188" t="s">
        <v>39</v>
      </c>
      <c r="O101" s="66"/>
      <c r="P101" s="189">
        <f>O101*H101</f>
        <v>0</v>
      </c>
      <c r="Q101" s="189">
        <v>8.4000000000000005E-2</v>
      </c>
      <c r="R101" s="189">
        <f>Q101*H101</f>
        <v>6.4108799999999997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195</v>
      </c>
      <c r="AT101" s="191" t="s">
        <v>190</v>
      </c>
      <c r="AU101" s="191" t="s">
        <v>78</v>
      </c>
      <c r="AY101" s="19" t="s">
        <v>187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76</v>
      </c>
      <c r="BK101" s="192">
        <f>ROUND(I101*H101,2)</f>
        <v>0</v>
      </c>
      <c r="BL101" s="19" t="s">
        <v>195</v>
      </c>
      <c r="BM101" s="191" t="s">
        <v>1800</v>
      </c>
    </row>
    <row r="102" spans="1:65" s="2" customFormat="1" ht="11.25">
      <c r="A102" s="36"/>
      <c r="B102" s="37"/>
      <c r="C102" s="38"/>
      <c r="D102" s="193" t="s">
        <v>197</v>
      </c>
      <c r="E102" s="38"/>
      <c r="F102" s="194" t="s">
        <v>1571</v>
      </c>
      <c r="G102" s="38"/>
      <c r="H102" s="38"/>
      <c r="I102" s="195"/>
      <c r="J102" s="38"/>
      <c r="K102" s="38"/>
      <c r="L102" s="41"/>
      <c r="M102" s="196"/>
      <c r="N102" s="197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197</v>
      </c>
      <c r="AU102" s="19" t="s">
        <v>78</v>
      </c>
    </row>
    <row r="103" spans="1:65" s="13" customFormat="1" ht="11.25">
      <c r="B103" s="208"/>
      <c r="C103" s="209"/>
      <c r="D103" s="210" t="s">
        <v>249</v>
      </c>
      <c r="E103" s="211" t="s">
        <v>19</v>
      </c>
      <c r="F103" s="212" t="s">
        <v>1801</v>
      </c>
      <c r="G103" s="209"/>
      <c r="H103" s="213">
        <v>30.21</v>
      </c>
      <c r="I103" s="214"/>
      <c r="J103" s="209"/>
      <c r="K103" s="209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249</v>
      </c>
      <c r="AU103" s="219" t="s">
        <v>78</v>
      </c>
      <c r="AV103" s="13" t="s">
        <v>78</v>
      </c>
      <c r="AW103" s="13" t="s">
        <v>30</v>
      </c>
      <c r="AX103" s="13" t="s">
        <v>68</v>
      </c>
      <c r="AY103" s="219" t="s">
        <v>187</v>
      </c>
    </row>
    <row r="104" spans="1:65" s="13" customFormat="1" ht="11.25">
      <c r="B104" s="208"/>
      <c r="C104" s="209"/>
      <c r="D104" s="210" t="s">
        <v>249</v>
      </c>
      <c r="E104" s="211" t="s">
        <v>19</v>
      </c>
      <c r="F104" s="212" t="s">
        <v>1802</v>
      </c>
      <c r="G104" s="209"/>
      <c r="H104" s="213">
        <v>15.9</v>
      </c>
      <c r="I104" s="214"/>
      <c r="J104" s="209"/>
      <c r="K104" s="209"/>
      <c r="L104" s="215"/>
      <c r="M104" s="216"/>
      <c r="N104" s="217"/>
      <c r="O104" s="217"/>
      <c r="P104" s="217"/>
      <c r="Q104" s="217"/>
      <c r="R104" s="217"/>
      <c r="S104" s="217"/>
      <c r="T104" s="218"/>
      <c r="AT104" s="219" t="s">
        <v>249</v>
      </c>
      <c r="AU104" s="219" t="s">
        <v>78</v>
      </c>
      <c r="AV104" s="13" t="s">
        <v>78</v>
      </c>
      <c r="AW104" s="13" t="s">
        <v>30</v>
      </c>
      <c r="AX104" s="13" t="s">
        <v>68</v>
      </c>
      <c r="AY104" s="219" t="s">
        <v>187</v>
      </c>
    </row>
    <row r="105" spans="1:65" s="13" customFormat="1" ht="11.25">
      <c r="B105" s="208"/>
      <c r="C105" s="209"/>
      <c r="D105" s="210" t="s">
        <v>249</v>
      </c>
      <c r="E105" s="211" t="s">
        <v>19</v>
      </c>
      <c r="F105" s="212" t="s">
        <v>1802</v>
      </c>
      <c r="G105" s="209"/>
      <c r="H105" s="213">
        <v>15.9</v>
      </c>
      <c r="I105" s="214"/>
      <c r="J105" s="209"/>
      <c r="K105" s="209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249</v>
      </c>
      <c r="AU105" s="219" t="s">
        <v>78</v>
      </c>
      <c r="AV105" s="13" t="s">
        <v>78</v>
      </c>
      <c r="AW105" s="13" t="s">
        <v>30</v>
      </c>
      <c r="AX105" s="13" t="s">
        <v>68</v>
      </c>
      <c r="AY105" s="219" t="s">
        <v>187</v>
      </c>
    </row>
    <row r="106" spans="1:65" s="13" customFormat="1" ht="11.25">
      <c r="B106" s="208"/>
      <c r="C106" s="209"/>
      <c r="D106" s="210" t="s">
        <v>249</v>
      </c>
      <c r="E106" s="211" t="s">
        <v>19</v>
      </c>
      <c r="F106" s="212" t="s">
        <v>1803</v>
      </c>
      <c r="G106" s="209"/>
      <c r="H106" s="213">
        <v>14.31</v>
      </c>
      <c r="I106" s="214"/>
      <c r="J106" s="209"/>
      <c r="K106" s="209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249</v>
      </c>
      <c r="AU106" s="219" t="s">
        <v>78</v>
      </c>
      <c r="AV106" s="13" t="s">
        <v>78</v>
      </c>
      <c r="AW106" s="13" t="s">
        <v>30</v>
      </c>
      <c r="AX106" s="13" t="s">
        <v>68</v>
      </c>
      <c r="AY106" s="219" t="s">
        <v>187</v>
      </c>
    </row>
    <row r="107" spans="1:65" s="15" customFormat="1" ht="11.25">
      <c r="B107" s="230"/>
      <c r="C107" s="231"/>
      <c r="D107" s="210" t="s">
        <v>249</v>
      </c>
      <c r="E107" s="232" t="s">
        <v>19</v>
      </c>
      <c r="F107" s="233" t="s">
        <v>319</v>
      </c>
      <c r="G107" s="231"/>
      <c r="H107" s="234">
        <v>76.319999999999993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AT107" s="240" t="s">
        <v>249</v>
      </c>
      <c r="AU107" s="240" t="s">
        <v>78</v>
      </c>
      <c r="AV107" s="15" t="s">
        <v>195</v>
      </c>
      <c r="AW107" s="15" t="s">
        <v>30</v>
      </c>
      <c r="AX107" s="15" t="s">
        <v>76</v>
      </c>
      <c r="AY107" s="240" t="s">
        <v>187</v>
      </c>
    </row>
    <row r="108" spans="1:65" s="12" customFormat="1" ht="22.9" customHeight="1">
      <c r="B108" s="164"/>
      <c r="C108" s="165"/>
      <c r="D108" s="166" t="s">
        <v>67</v>
      </c>
      <c r="E108" s="178" t="s">
        <v>188</v>
      </c>
      <c r="F108" s="178" t="s">
        <v>189</v>
      </c>
      <c r="G108" s="165"/>
      <c r="H108" s="165"/>
      <c r="I108" s="168"/>
      <c r="J108" s="179">
        <f>BK108</f>
        <v>0</v>
      </c>
      <c r="K108" s="165"/>
      <c r="L108" s="170"/>
      <c r="M108" s="171"/>
      <c r="N108" s="172"/>
      <c r="O108" s="172"/>
      <c r="P108" s="173">
        <f>SUM(P109:P118)</f>
        <v>0</v>
      </c>
      <c r="Q108" s="172"/>
      <c r="R108" s="173">
        <f>SUM(R109:R118)</f>
        <v>0</v>
      </c>
      <c r="S108" s="172"/>
      <c r="T108" s="174">
        <f>SUM(T109:T118)</f>
        <v>16.657599999999999</v>
      </c>
      <c r="AR108" s="175" t="s">
        <v>76</v>
      </c>
      <c r="AT108" s="176" t="s">
        <v>67</v>
      </c>
      <c r="AU108" s="176" t="s">
        <v>76</v>
      </c>
      <c r="AY108" s="175" t="s">
        <v>187</v>
      </c>
      <c r="BK108" s="177">
        <f>SUM(BK109:BK118)</f>
        <v>0</v>
      </c>
    </row>
    <row r="109" spans="1:65" s="2" customFormat="1" ht="24.2" customHeight="1">
      <c r="A109" s="36"/>
      <c r="B109" s="37"/>
      <c r="C109" s="180" t="s">
        <v>78</v>
      </c>
      <c r="D109" s="180" t="s">
        <v>190</v>
      </c>
      <c r="E109" s="181" t="s">
        <v>1804</v>
      </c>
      <c r="F109" s="182" t="s">
        <v>1805</v>
      </c>
      <c r="G109" s="183" t="s">
        <v>337</v>
      </c>
      <c r="H109" s="184">
        <v>11.449</v>
      </c>
      <c r="I109" s="185"/>
      <c r="J109" s="186">
        <f>ROUND(I109*H109,2)</f>
        <v>0</v>
      </c>
      <c r="K109" s="182" t="s">
        <v>194</v>
      </c>
      <c r="L109" s="41"/>
      <c r="M109" s="187" t="s">
        <v>19</v>
      </c>
      <c r="N109" s="188" t="s">
        <v>39</v>
      </c>
      <c r="O109" s="66"/>
      <c r="P109" s="189">
        <f>O109*H109</f>
        <v>0</v>
      </c>
      <c r="Q109" s="189">
        <v>0</v>
      </c>
      <c r="R109" s="189">
        <f>Q109*H109</f>
        <v>0</v>
      </c>
      <c r="S109" s="189">
        <v>1.4</v>
      </c>
      <c r="T109" s="190">
        <f>S109*H109</f>
        <v>16.028599999999997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195</v>
      </c>
      <c r="AT109" s="191" t="s">
        <v>190</v>
      </c>
      <c r="AU109" s="191" t="s">
        <v>78</v>
      </c>
      <c r="AY109" s="19" t="s">
        <v>187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76</v>
      </c>
      <c r="BK109" s="192">
        <f>ROUND(I109*H109,2)</f>
        <v>0</v>
      </c>
      <c r="BL109" s="19" t="s">
        <v>195</v>
      </c>
      <c r="BM109" s="191" t="s">
        <v>1806</v>
      </c>
    </row>
    <row r="110" spans="1:65" s="2" customFormat="1" ht="11.25">
      <c r="A110" s="36"/>
      <c r="B110" s="37"/>
      <c r="C110" s="38"/>
      <c r="D110" s="193" t="s">
        <v>197</v>
      </c>
      <c r="E110" s="38"/>
      <c r="F110" s="194" t="s">
        <v>1807</v>
      </c>
      <c r="G110" s="38"/>
      <c r="H110" s="38"/>
      <c r="I110" s="195"/>
      <c r="J110" s="38"/>
      <c r="K110" s="38"/>
      <c r="L110" s="41"/>
      <c r="M110" s="196"/>
      <c r="N110" s="197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197</v>
      </c>
      <c r="AU110" s="19" t="s">
        <v>78</v>
      </c>
    </row>
    <row r="111" spans="1:65" s="13" customFormat="1" ht="11.25">
      <c r="B111" s="208"/>
      <c r="C111" s="209"/>
      <c r="D111" s="210" t="s">
        <v>249</v>
      </c>
      <c r="E111" s="211" t="s">
        <v>19</v>
      </c>
      <c r="F111" s="212" t="s">
        <v>1808</v>
      </c>
      <c r="G111" s="209"/>
      <c r="H111" s="213">
        <v>4.532</v>
      </c>
      <c r="I111" s="214"/>
      <c r="J111" s="209"/>
      <c r="K111" s="209"/>
      <c r="L111" s="215"/>
      <c r="M111" s="216"/>
      <c r="N111" s="217"/>
      <c r="O111" s="217"/>
      <c r="P111" s="217"/>
      <c r="Q111" s="217"/>
      <c r="R111" s="217"/>
      <c r="S111" s="217"/>
      <c r="T111" s="218"/>
      <c r="AT111" s="219" t="s">
        <v>249</v>
      </c>
      <c r="AU111" s="219" t="s">
        <v>78</v>
      </c>
      <c r="AV111" s="13" t="s">
        <v>78</v>
      </c>
      <c r="AW111" s="13" t="s">
        <v>30</v>
      </c>
      <c r="AX111" s="13" t="s">
        <v>68</v>
      </c>
      <c r="AY111" s="219" t="s">
        <v>187</v>
      </c>
    </row>
    <row r="112" spans="1:65" s="13" customFormat="1" ht="11.25">
      <c r="B112" s="208"/>
      <c r="C112" s="209"/>
      <c r="D112" s="210" t="s">
        <v>249</v>
      </c>
      <c r="E112" s="211" t="s">
        <v>19</v>
      </c>
      <c r="F112" s="212" t="s">
        <v>1809</v>
      </c>
      <c r="G112" s="209"/>
      <c r="H112" s="213">
        <v>2.3849999999999998</v>
      </c>
      <c r="I112" s="214"/>
      <c r="J112" s="209"/>
      <c r="K112" s="209"/>
      <c r="L112" s="215"/>
      <c r="M112" s="216"/>
      <c r="N112" s="217"/>
      <c r="O112" s="217"/>
      <c r="P112" s="217"/>
      <c r="Q112" s="217"/>
      <c r="R112" s="217"/>
      <c r="S112" s="217"/>
      <c r="T112" s="218"/>
      <c r="AT112" s="219" t="s">
        <v>249</v>
      </c>
      <c r="AU112" s="219" t="s">
        <v>78</v>
      </c>
      <c r="AV112" s="13" t="s">
        <v>78</v>
      </c>
      <c r="AW112" s="13" t="s">
        <v>30</v>
      </c>
      <c r="AX112" s="13" t="s">
        <v>68</v>
      </c>
      <c r="AY112" s="219" t="s">
        <v>187</v>
      </c>
    </row>
    <row r="113" spans="1:65" s="13" customFormat="1" ht="11.25">
      <c r="B113" s="208"/>
      <c r="C113" s="209"/>
      <c r="D113" s="210" t="s">
        <v>249</v>
      </c>
      <c r="E113" s="211" t="s">
        <v>19</v>
      </c>
      <c r="F113" s="212" t="s">
        <v>1809</v>
      </c>
      <c r="G113" s="209"/>
      <c r="H113" s="213">
        <v>2.3849999999999998</v>
      </c>
      <c r="I113" s="214"/>
      <c r="J113" s="209"/>
      <c r="K113" s="209"/>
      <c r="L113" s="215"/>
      <c r="M113" s="216"/>
      <c r="N113" s="217"/>
      <c r="O113" s="217"/>
      <c r="P113" s="217"/>
      <c r="Q113" s="217"/>
      <c r="R113" s="217"/>
      <c r="S113" s="217"/>
      <c r="T113" s="218"/>
      <c r="AT113" s="219" t="s">
        <v>249</v>
      </c>
      <c r="AU113" s="219" t="s">
        <v>78</v>
      </c>
      <c r="AV113" s="13" t="s">
        <v>78</v>
      </c>
      <c r="AW113" s="13" t="s">
        <v>30</v>
      </c>
      <c r="AX113" s="13" t="s">
        <v>68</v>
      </c>
      <c r="AY113" s="219" t="s">
        <v>187</v>
      </c>
    </row>
    <row r="114" spans="1:65" s="13" customFormat="1" ht="11.25">
      <c r="B114" s="208"/>
      <c r="C114" s="209"/>
      <c r="D114" s="210" t="s">
        <v>249</v>
      </c>
      <c r="E114" s="211" t="s">
        <v>19</v>
      </c>
      <c r="F114" s="212" t="s">
        <v>1810</v>
      </c>
      <c r="G114" s="209"/>
      <c r="H114" s="213">
        <v>2.1469999999999998</v>
      </c>
      <c r="I114" s="214"/>
      <c r="J114" s="209"/>
      <c r="K114" s="209"/>
      <c r="L114" s="215"/>
      <c r="M114" s="216"/>
      <c r="N114" s="217"/>
      <c r="O114" s="217"/>
      <c r="P114" s="217"/>
      <c r="Q114" s="217"/>
      <c r="R114" s="217"/>
      <c r="S114" s="217"/>
      <c r="T114" s="218"/>
      <c r="AT114" s="219" t="s">
        <v>249</v>
      </c>
      <c r="AU114" s="219" t="s">
        <v>78</v>
      </c>
      <c r="AV114" s="13" t="s">
        <v>78</v>
      </c>
      <c r="AW114" s="13" t="s">
        <v>30</v>
      </c>
      <c r="AX114" s="13" t="s">
        <v>68</v>
      </c>
      <c r="AY114" s="219" t="s">
        <v>187</v>
      </c>
    </row>
    <row r="115" spans="1:65" s="15" customFormat="1" ht="11.25">
      <c r="B115" s="230"/>
      <c r="C115" s="231"/>
      <c r="D115" s="210" t="s">
        <v>249</v>
      </c>
      <c r="E115" s="232" t="s">
        <v>19</v>
      </c>
      <c r="F115" s="233" t="s">
        <v>319</v>
      </c>
      <c r="G115" s="231"/>
      <c r="H115" s="234">
        <v>11.449</v>
      </c>
      <c r="I115" s="235"/>
      <c r="J115" s="231"/>
      <c r="K115" s="231"/>
      <c r="L115" s="236"/>
      <c r="M115" s="237"/>
      <c r="N115" s="238"/>
      <c r="O115" s="238"/>
      <c r="P115" s="238"/>
      <c r="Q115" s="238"/>
      <c r="R115" s="238"/>
      <c r="S115" s="238"/>
      <c r="T115" s="239"/>
      <c r="AT115" s="240" t="s">
        <v>249</v>
      </c>
      <c r="AU115" s="240" t="s">
        <v>78</v>
      </c>
      <c r="AV115" s="15" t="s">
        <v>195</v>
      </c>
      <c r="AW115" s="15" t="s">
        <v>30</v>
      </c>
      <c r="AX115" s="15" t="s">
        <v>76</v>
      </c>
      <c r="AY115" s="240" t="s">
        <v>187</v>
      </c>
    </row>
    <row r="116" spans="1:65" s="2" customFormat="1" ht="33" customHeight="1">
      <c r="A116" s="36"/>
      <c r="B116" s="37"/>
      <c r="C116" s="180" t="s">
        <v>203</v>
      </c>
      <c r="D116" s="180" t="s">
        <v>190</v>
      </c>
      <c r="E116" s="181" t="s">
        <v>1811</v>
      </c>
      <c r="F116" s="182" t="s">
        <v>1812</v>
      </c>
      <c r="G116" s="183" t="s">
        <v>542</v>
      </c>
      <c r="H116" s="184">
        <v>0.629</v>
      </c>
      <c r="I116" s="185"/>
      <c r="J116" s="186">
        <f>ROUND(I116*H116,2)</f>
        <v>0</v>
      </c>
      <c r="K116" s="182" t="s">
        <v>194</v>
      </c>
      <c r="L116" s="41"/>
      <c r="M116" s="187" t="s">
        <v>19</v>
      </c>
      <c r="N116" s="188" t="s">
        <v>39</v>
      </c>
      <c r="O116" s="66"/>
      <c r="P116" s="189">
        <f>O116*H116</f>
        <v>0</v>
      </c>
      <c r="Q116" s="189">
        <v>0</v>
      </c>
      <c r="R116" s="189">
        <f>Q116*H116</f>
        <v>0</v>
      </c>
      <c r="S116" s="189">
        <v>1</v>
      </c>
      <c r="T116" s="190">
        <f>S116*H116</f>
        <v>0.629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195</v>
      </c>
      <c r="AT116" s="191" t="s">
        <v>190</v>
      </c>
      <c r="AU116" s="191" t="s">
        <v>78</v>
      </c>
      <c r="AY116" s="19" t="s">
        <v>187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76</v>
      </c>
      <c r="BK116" s="192">
        <f>ROUND(I116*H116,2)</f>
        <v>0</v>
      </c>
      <c r="BL116" s="19" t="s">
        <v>195</v>
      </c>
      <c r="BM116" s="191" t="s">
        <v>1813</v>
      </c>
    </row>
    <row r="117" spans="1:65" s="2" customFormat="1" ht="11.25">
      <c r="A117" s="36"/>
      <c r="B117" s="37"/>
      <c r="C117" s="38"/>
      <c r="D117" s="193" t="s">
        <v>197</v>
      </c>
      <c r="E117" s="38"/>
      <c r="F117" s="194" t="s">
        <v>1814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197</v>
      </c>
      <c r="AU117" s="19" t="s">
        <v>78</v>
      </c>
    </row>
    <row r="118" spans="1:65" s="13" customFormat="1" ht="11.25">
      <c r="B118" s="208"/>
      <c r="C118" s="209"/>
      <c r="D118" s="210" t="s">
        <v>249</v>
      </c>
      <c r="E118" s="211" t="s">
        <v>19</v>
      </c>
      <c r="F118" s="212" t="s">
        <v>1815</v>
      </c>
      <c r="G118" s="209"/>
      <c r="H118" s="213">
        <v>0.629</v>
      </c>
      <c r="I118" s="214"/>
      <c r="J118" s="209"/>
      <c r="K118" s="209"/>
      <c r="L118" s="215"/>
      <c r="M118" s="216"/>
      <c r="N118" s="217"/>
      <c r="O118" s="217"/>
      <c r="P118" s="217"/>
      <c r="Q118" s="217"/>
      <c r="R118" s="217"/>
      <c r="S118" s="217"/>
      <c r="T118" s="218"/>
      <c r="AT118" s="219" t="s">
        <v>249</v>
      </c>
      <c r="AU118" s="219" t="s">
        <v>78</v>
      </c>
      <c r="AV118" s="13" t="s">
        <v>78</v>
      </c>
      <c r="AW118" s="13" t="s">
        <v>30</v>
      </c>
      <c r="AX118" s="13" t="s">
        <v>76</v>
      </c>
      <c r="AY118" s="219" t="s">
        <v>187</v>
      </c>
    </row>
    <row r="119" spans="1:65" s="12" customFormat="1" ht="22.9" customHeight="1">
      <c r="B119" s="164"/>
      <c r="C119" s="165"/>
      <c r="D119" s="166" t="s">
        <v>67</v>
      </c>
      <c r="E119" s="178" t="s">
        <v>861</v>
      </c>
      <c r="F119" s="178" t="s">
        <v>862</v>
      </c>
      <c r="G119" s="165"/>
      <c r="H119" s="165"/>
      <c r="I119" s="168"/>
      <c r="J119" s="179">
        <f>BK119</f>
        <v>0</v>
      </c>
      <c r="K119" s="165"/>
      <c r="L119" s="170"/>
      <c r="M119" s="171"/>
      <c r="N119" s="172"/>
      <c r="O119" s="172"/>
      <c r="P119" s="173">
        <f>SUM(P120:P126)</f>
        <v>0</v>
      </c>
      <c r="Q119" s="172"/>
      <c r="R119" s="173">
        <f>SUM(R120:R126)</f>
        <v>0</v>
      </c>
      <c r="S119" s="172"/>
      <c r="T119" s="174">
        <f>SUM(T120:T126)</f>
        <v>0</v>
      </c>
      <c r="AR119" s="175" t="s">
        <v>76</v>
      </c>
      <c r="AT119" s="176" t="s">
        <v>67</v>
      </c>
      <c r="AU119" s="176" t="s">
        <v>76</v>
      </c>
      <c r="AY119" s="175" t="s">
        <v>187</v>
      </c>
      <c r="BK119" s="177">
        <f>SUM(BK120:BK126)</f>
        <v>0</v>
      </c>
    </row>
    <row r="120" spans="1:65" s="2" customFormat="1" ht="33" customHeight="1">
      <c r="A120" s="36"/>
      <c r="B120" s="37"/>
      <c r="C120" s="180" t="s">
        <v>195</v>
      </c>
      <c r="D120" s="180" t="s">
        <v>190</v>
      </c>
      <c r="E120" s="181" t="s">
        <v>876</v>
      </c>
      <c r="F120" s="182" t="s">
        <v>877</v>
      </c>
      <c r="G120" s="183" t="s">
        <v>542</v>
      </c>
      <c r="H120" s="184">
        <v>19.709</v>
      </c>
      <c r="I120" s="185"/>
      <c r="J120" s="186">
        <f>ROUND(I120*H120,2)</f>
        <v>0</v>
      </c>
      <c r="K120" s="182" t="s">
        <v>194</v>
      </c>
      <c r="L120" s="41"/>
      <c r="M120" s="187" t="s">
        <v>19</v>
      </c>
      <c r="N120" s="188" t="s">
        <v>39</v>
      </c>
      <c r="O120" s="66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195</v>
      </c>
      <c r="AT120" s="191" t="s">
        <v>190</v>
      </c>
      <c r="AU120" s="191" t="s">
        <v>78</v>
      </c>
      <c r="AY120" s="19" t="s">
        <v>187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76</v>
      </c>
      <c r="BK120" s="192">
        <f>ROUND(I120*H120,2)</f>
        <v>0</v>
      </c>
      <c r="BL120" s="19" t="s">
        <v>195</v>
      </c>
      <c r="BM120" s="191" t="s">
        <v>1816</v>
      </c>
    </row>
    <row r="121" spans="1:65" s="2" customFormat="1" ht="11.25">
      <c r="A121" s="36"/>
      <c r="B121" s="37"/>
      <c r="C121" s="38"/>
      <c r="D121" s="193" t="s">
        <v>197</v>
      </c>
      <c r="E121" s="38"/>
      <c r="F121" s="194" t="s">
        <v>879</v>
      </c>
      <c r="G121" s="38"/>
      <c r="H121" s="38"/>
      <c r="I121" s="195"/>
      <c r="J121" s="38"/>
      <c r="K121" s="38"/>
      <c r="L121" s="41"/>
      <c r="M121" s="196"/>
      <c r="N121" s="197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197</v>
      </c>
      <c r="AU121" s="19" t="s">
        <v>78</v>
      </c>
    </row>
    <row r="122" spans="1:65" s="2" customFormat="1" ht="44.25" customHeight="1">
      <c r="A122" s="36"/>
      <c r="B122" s="37"/>
      <c r="C122" s="180" t="s">
        <v>217</v>
      </c>
      <c r="D122" s="180" t="s">
        <v>190</v>
      </c>
      <c r="E122" s="181" t="s">
        <v>880</v>
      </c>
      <c r="F122" s="182" t="s">
        <v>881</v>
      </c>
      <c r="G122" s="183" t="s">
        <v>542</v>
      </c>
      <c r="H122" s="184">
        <v>591.27</v>
      </c>
      <c r="I122" s="185"/>
      <c r="J122" s="186">
        <f>ROUND(I122*H122,2)</f>
        <v>0</v>
      </c>
      <c r="K122" s="182" t="s">
        <v>194</v>
      </c>
      <c r="L122" s="41"/>
      <c r="M122" s="187" t="s">
        <v>19</v>
      </c>
      <c r="N122" s="188" t="s">
        <v>39</v>
      </c>
      <c r="O122" s="66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195</v>
      </c>
      <c r="AT122" s="191" t="s">
        <v>190</v>
      </c>
      <c r="AU122" s="191" t="s">
        <v>78</v>
      </c>
      <c r="AY122" s="19" t="s">
        <v>187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76</v>
      </c>
      <c r="BK122" s="192">
        <f>ROUND(I122*H122,2)</f>
        <v>0</v>
      </c>
      <c r="BL122" s="19" t="s">
        <v>195</v>
      </c>
      <c r="BM122" s="191" t="s">
        <v>1817</v>
      </c>
    </row>
    <row r="123" spans="1:65" s="2" customFormat="1" ht="11.25">
      <c r="A123" s="36"/>
      <c r="B123" s="37"/>
      <c r="C123" s="38"/>
      <c r="D123" s="193" t="s">
        <v>197</v>
      </c>
      <c r="E123" s="38"/>
      <c r="F123" s="194" t="s">
        <v>883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197</v>
      </c>
      <c r="AU123" s="19" t="s">
        <v>78</v>
      </c>
    </row>
    <row r="124" spans="1:65" s="13" customFormat="1" ht="11.25">
      <c r="B124" s="208"/>
      <c r="C124" s="209"/>
      <c r="D124" s="210" t="s">
        <v>249</v>
      </c>
      <c r="E124" s="211" t="s">
        <v>19</v>
      </c>
      <c r="F124" s="212" t="s">
        <v>1818</v>
      </c>
      <c r="G124" s="209"/>
      <c r="H124" s="213">
        <v>591.27</v>
      </c>
      <c r="I124" s="214"/>
      <c r="J124" s="209"/>
      <c r="K124" s="209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249</v>
      </c>
      <c r="AU124" s="219" t="s">
        <v>78</v>
      </c>
      <c r="AV124" s="13" t="s">
        <v>78</v>
      </c>
      <c r="AW124" s="13" t="s">
        <v>30</v>
      </c>
      <c r="AX124" s="13" t="s">
        <v>76</v>
      </c>
      <c r="AY124" s="219" t="s">
        <v>187</v>
      </c>
    </row>
    <row r="125" spans="1:65" s="2" customFormat="1" ht="44.25" customHeight="1">
      <c r="A125" s="36"/>
      <c r="B125" s="37"/>
      <c r="C125" s="180" t="s">
        <v>221</v>
      </c>
      <c r="D125" s="180" t="s">
        <v>190</v>
      </c>
      <c r="E125" s="181" t="s">
        <v>885</v>
      </c>
      <c r="F125" s="182" t="s">
        <v>886</v>
      </c>
      <c r="G125" s="183" t="s">
        <v>542</v>
      </c>
      <c r="H125" s="184">
        <v>19.709</v>
      </c>
      <c r="I125" s="185"/>
      <c r="J125" s="186">
        <f>ROUND(I125*H125,2)</f>
        <v>0</v>
      </c>
      <c r="K125" s="182" t="s">
        <v>194</v>
      </c>
      <c r="L125" s="41"/>
      <c r="M125" s="187" t="s">
        <v>19</v>
      </c>
      <c r="N125" s="188" t="s">
        <v>39</v>
      </c>
      <c r="O125" s="66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195</v>
      </c>
      <c r="AT125" s="191" t="s">
        <v>190</v>
      </c>
      <c r="AU125" s="191" t="s">
        <v>78</v>
      </c>
      <c r="AY125" s="19" t="s">
        <v>187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76</v>
      </c>
      <c r="BK125" s="192">
        <f>ROUND(I125*H125,2)</f>
        <v>0</v>
      </c>
      <c r="BL125" s="19" t="s">
        <v>195</v>
      </c>
      <c r="BM125" s="191" t="s">
        <v>1819</v>
      </c>
    </row>
    <row r="126" spans="1:65" s="2" customFormat="1" ht="11.25">
      <c r="A126" s="36"/>
      <c r="B126" s="37"/>
      <c r="C126" s="38"/>
      <c r="D126" s="193" t="s">
        <v>197</v>
      </c>
      <c r="E126" s="38"/>
      <c r="F126" s="194" t="s">
        <v>888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197</v>
      </c>
      <c r="AU126" s="19" t="s">
        <v>78</v>
      </c>
    </row>
    <row r="127" spans="1:65" s="12" customFormat="1" ht="22.9" customHeight="1">
      <c r="B127" s="164"/>
      <c r="C127" s="165"/>
      <c r="D127" s="166" t="s">
        <v>67</v>
      </c>
      <c r="E127" s="178" t="s">
        <v>889</v>
      </c>
      <c r="F127" s="178" t="s">
        <v>890</v>
      </c>
      <c r="G127" s="165"/>
      <c r="H127" s="165"/>
      <c r="I127" s="168"/>
      <c r="J127" s="179">
        <f>BK127</f>
        <v>0</v>
      </c>
      <c r="K127" s="165"/>
      <c r="L127" s="170"/>
      <c r="M127" s="171"/>
      <c r="N127" s="172"/>
      <c r="O127" s="172"/>
      <c r="P127" s="173">
        <f>SUM(P128:P129)</f>
        <v>0</v>
      </c>
      <c r="Q127" s="172"/>
      <c r="R127" s="173">
        <f>SUM(R128:R129)</f>
        <v>0</v>
      </c>
      <c r="S127" s="172"/>
      <c r="T127" s="174">
        <f>SUM(T128:T129)</f>
        <v>0</v>
      </c>
      <c r="AR127" s="175" t="s">
        <v>76</v>
      </c>
      <c r="AT127" s="176" t="s">
        <v>67</v>
      </c>
      <c r="AU127" s="176" t="s">
        <v>76</v>
      </c>
      <c r="AY127" s="175" t="s">
        <v>187</v>
      </c>
      <c r="BK127" s="177">
        <f>SUM(BK128:BK129)</f>
        <v>0</v>
      </c>
    </row>
    <row r="128" spans="1:65" s="2" customFormat="1" ht="55.5" customHeight="1">
      <c r="A128" s="36"/>
      <c r="B128" s="37"/>
      <c r="C128" s="180" t="s">
        <v>227</v>
      </c>
      <c r="D128" s="180" t="s">
        <v>190</v>
      </c>
      <c r="E128" s="181" t="s">
        <v>891</v>
      </c>
      <c r="F128" s="182" t="s">
        <v>892</v>
      </c>
      <c r="G128" s="183" t="s">
        <v>542</v>
      </c>
      <c r="H128" s="184">
        <v>6.4109999999999996</v>
      </c>
      <c r="I128" s="185"/>
      <c r="J128" s="186">
        <f>ROUND(I128*H128,2)</f>
        <v>0</v>
      </c>
      <c r="K128" s="182" t="s">
        <v>194</v>
      </c>
      <c r="L128" s="41"/>
      <c r="M128" s="187" t="s">
        <v>19</v>
      </c>
      <c r="N128" s="188" t="s">
        <v>39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195</v>
      </c>
      <c r="AT128" s="191" t="s">
        <v>190</v>
      </c>
      <c r="AU128" s="191" t="s">
        <v>78</v>
      </c>
      <c r="AY128" s="19" t="s">
        <v>187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76</v>
      </c>
      <c r="BK128" s="192">
        <f>ROUND(I128*H128,2)</f>
        <v>0</v>
      </c>
      <c r="BL128" s="19" t="s">
        <v>195</v>
      </c>
      <c r="BM128" s="191" t="s">
        <v>1820</v>
      </c>
    </row>
    <row r="129" spans="1:65" s="2" customFormat="1" ht="11.25">
      <c r="A129" s="36"/>
      <c r="B129" s="37"/>
      <c r="C129" s="38"/>
      <c r="D129" s="193" t="s">
        <v>197</v>
      </c>
      <c r="E129" s="38"/>
      <c r="F129" s="194" t="s">
        <v>894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197</v>
      </c>
      <c r="AU129" s="19" t="s">
        <v>78</v>
      </c>
    </row>
    <row r="130" spans="1:65" s="12" customFormat="1" ht="25.9" customHeight="1">
      <c r="B130" s="164"/>
      <c r="C130" s="165"/>
      <c r="D130" s="166" t="s">
        <v>67</v>
      </c>
      <c r="E130" s="167" t="s">
        <v>208</v>
      </c>
      <c r="F130" s="167" t="s">
        <v>209</v>
      </c>
      <c r="G130" s="165"/>
      <c r="H130" s="165"/>
      <c r="I130" s="168"/>
      <c r="J130" s="169">
        <f>BK130</f>
        <v>0</v>
      </c>
      <c r="K130" s="165"/>
      <c r="L130" s="170"/>
      <c r="M130" s="171"/>
      <c r="N130" s="172"/>
      <c r="O130" s="172"/>
      <c r="P130" s="173">
        <f>P131+P147+P149+P157+P159+P167+P187</f>
        <v>0</v>
      </c>
      <c r="Q130" s="172"/>
      <c r="R130" s="173">
        <f>R131+R147+R149+R157+R159+R167+R187</f>
        <v>1.3797486640000001</v>
      </c>
      <c r="S130" s="172"/>
      <c r="T130" s="174">
        <f>T131+T147+T149+T157+T159+T167+T187</f>
        <v>3.0510595</v>
      </c>
      <c r="AR130" s="175" t="s">
        <v>78</v>
      </c>
      <c r="AT130" s="176" t="s">
        <v>67</v>
      </c>
      <c r="AU130" s="176" t="s">
        <v>68</v>
      </c>
      <c r="AY130" s="175" t="s">
        <v>187</v>
      </c>
      <c r="BK130" s="177">
        <f>BK131+BK147+BK149+BK157+BK159+BK167+BK187</f>
        <v>0</v>
      </c>
    </row>
    <row r="131" spans="1:65" s="12" customFormat="1" ht="22.9" customHeight="1">
      <c r="B131" s="164"/>
      <c r="C131" s="165"/>
      <c r="D131" s="166" t="s">
        <v>67</v>
      </c>
      <c r="E131" s="178" t="s">
        <v>458</v>
      </c>
      <c r="F131" s="178" t="s">
        <v>459</v>
      </c>
      <c r="G131" s="165"/>
      <c r="H131" s="165"/>
      <c r="I131" s="168"/>
      <c r="J131" s="179">
        <f>BK131</f>
        <v>0</v>
      </c>
      <c r="K131" s="165"/>
      <c r="L131" s="170"/>
      <c r="M131" s="171"/>
      <c r="N131" s="172"/>
      <c r="O131" s="172"/>
      <c r="P131" s="173">
        <f>SUM(P132:P146)</f>
        <v>0</v>
      </c>
      <c r="Q131" s="172"/>
      <c r="R131" s="173">
        <f>SUM(R132:R146)</f>
        <v>0.19461500000000001</v>
      </c>
      <c r="S131" s="172"/>
      <c r="T131" s="174">
        <f>SUM(T132:T146)</f>
        <v>3.9491000000000005E-3</v>
      </c>
      <c r="AR131" s="175" t="s">
        <v>78</v>
      </c>
      <c r="AT131" s="176" t="s">
        <v>67</v>
      </c>
      <c r="AU131" s="176" t="s">
        <v>76</v>
      </c>
      <c r="AY131" s="175" t="s">
        <v>187</v>
      </c>
      <c r="BK131" s="177">
        <f>SUM(BK132:BK146)</f>
        <v>0</v>
      </c>
    </row>
    <row r="132" spans="1:65" s="2" customFormat="1" ht="55.5" customHeight="1">
      <c r="A132" s="36"/>
      <c r="B132" s="37"/>
      <c r="C132" s="180" t="s">
        <v>233</v>
      </c>
      <c r="D132" s="180" t="s">
        <v>190</v>
      </c>
      <c r="E132" s="181" t="s">
        <v>1821</v>
      </c>
      <c r="F132" s="182" t="s">
        <v>1822</v>
      </c>
      <c r="G132" s="183" t="s">
        <v>193</v>
      </c>
      <c r="H132" s="184">
        <v>1.7170000000000001</v>
      </c>
      <c r="I132" s="185"/>
      <c r="J132" s="186">
        <f>ROUND(I132*H132,2)</f>
        <v>0</v>
      </c>
      <c r="K132" s="182" t="s">
        <v>194</v>
      </c>
      <c r="L132" s="41"/>
      <c r="M132" s="187" t="s">
        <v>19</v>
      </c>
      <c r="N132" s="188" t="s">
        <v>39</v>
      </c>
      <c r="O132" s="66"/>
      <c r="P132" s="189">
        <f>O132*H132</f>
        <v>0</v>
      </c>
      <c r="Q132" s="189">
        <v>0</v>
      </c>
      <c r="R132" s="189">
        <f>Q132*H132</f>
        <v>0</v>
      </c>
      <c r="S132" s="189">
        <v>2.3E-3</v>
      </c>
      <c r="T132" s="190">
        <f>S132*H132</f>
        <v>3.9491000000000005E-3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215</v>
      </c>
      <c r="AT132" s="191" t="s">
        <v>190</v>
      </c>
      <c r="AU132" s="191" t="s">
        <v>78</v>
      </c>
      <c r="AY132" s="19" t="s">
        <v>187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76</v>
      </c>
      <c r="BK132" s="192">
        <f>ROUND(I132*H132,2)</f>
        <v>0</v>
      </c>
      <c r="BL132" s="19" t="s">
        <v>215</v>
      </c>
      <c r="BM132" s="191" t="s">
        <v>1823</v>
      </c>
    </row>
    <row r="133" spans="1:65" s="2" customFormat="1" ht="11.25">
      <c r="A133" s="36"/>
      <c r="B133" s="37"/>
      <c r="C133" s="38"/>
      <c r="D133" s="193" t="s">
        <v>197</v>
      </c>
      <c r="E133" s="38"/>
      <c r="F133" s="194" t="s">
        <v>1824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197</v>
      </c>
      <c r="AU133" s="19" t="s">
        <v>78</v>
      </c>
    </row>
    <row r="134" spans="1:65" s="13" customFormat="1" ht="11.25">
      <c r="B134" s="208"/>
      <c r="C134" s="209"/>
      <c r="D134" s="210" t="s">
        <v>249</v>
      </c>
      <c r="E134" s="211" t="s">
        <v>19</v>
      </c>
      <c r="F134" s="212" t="s">
        <v>1825</v>
      </c>
      <c r="G134" s="209"/>
      <c r="H134" s="213">
        <v>1.7170000000000001</v>
      </c>
      <c r="I134" s="214"/>
      <c r="J134" s="209"/>
      <c r="K134" s="209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249</v>
      </c>
      <c r="AU134" s="219" t="s">
        <v>78</v>
      </c>
      <c r="AV134" s="13" t="s">
        <v>78</v>
      </c>
      <c r="AW134" s="13" t="s">
        <v>30</v>
      </c>
      <c r="AX134" s="13" t="s">
        <v>76</v>
      </c>
      <c r="AY134" s="219" t="s">
        <v>187</v>
      </c>
    </row>
    <row r="135" spans="1:65" s="2" customFormat="1" ht="37.9" customHeight="1">
      <c r="A135" s="36"/>
      <c r="B135" s="37"/>
      <c r="C135" s="180" t="s">
        <v>188</v>
      </c>
      <c r="D135" s="180" t="s">
        <v>190</v>
      </c>
      <c r="E135" s="181" t="s">
        <v>1582</v>
      </c>
      <c r="F135" s="182" t="s">
        <v>1583</v>
      </c>
      <c r="G135" s="183" t="s">
        <v>193</v>
      </c>
      <c r="H135" s="184">
        <v>76.319999999999993</v>
      </c>
      <c r="I135" s="185"/>
      <c r="J135" s="186">
        <f>ROUND(I135*H135,2)</f>
        <v>0</v>
      </c>
      <c r="K135" s="182" t="s">
        <v>194</v>
      </c>
      <c r="L135" s="41"/>
      <c r="M135" s="187" t="s">
        <v>19</v>
      </c>
      <c r="N135" s="188" t="s">
        <v>39</v>
      </c>
      <c r="O135" s="66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215</v>
      </c>
      <c r="AT135" s="191" t="s">
        <v>190</v>
      </c>
      <c r="AU135" s="191" t="s">
        <v>78</v>
      </c>
      <c r="AY135" s="19" t="s">
        <v>187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76</v>
      </c>
      <c r="BK135" s="192">
        <f>ROUND(I135*H135,2)</f>
        <v>0</v>
      </c>
      <c r="BL135" s="19" t="s">
        <v>215</v>
      </c>
      <c r="BM135" s="191" t="s">
        <v>1826</v>
      </c>
    </row>
    <row r="136" spans="1:65" s="2" customFormat="1" ht="11.25">
      <c r="A136" s="36"/>
      <c r="B136" s="37"/>
      <c r="C136" s="38"/>
      <c r="D136" s="193" t="s">
        <v>197</v>
      </c>
      <c r="E136" s="38"/>
      <c r="F136" s="194" t="s">
        <v>1585</v>
      </c>
      <c r="G136" s="38"/>
      <c r="H136" s="38"/>
      <c r="I136" s="195"/>
      <c r="J136" s="38"/>
      <c r="K136" s="38"/>
      <c r="L136" s="41"/>
      <c r="M136" s="196"/>
      <c r="N136" s="197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197</v>
      </c>
      <c r="AU136" s="19" t="s">
        <v>78</v>
      </c>
    </row>
    <row r="137" spans="1:65" s="13" customFormat="1" ht="11.25">
      <c r="B137" s="208"/>
      <c r="C137" s="209"/>
      <c r="D137" s="210" t="s">
        <v>249</v>
      </c>
      <c r="E137" s="211" t="s">
        <v>19</v>
      </c>
      <c r="F137" s="212" t="s">
        <v>1801</v>
      </c>
      <c r="G137" s="209"/>
      <c r="H137" s="213">
        <v>30.21</v>
      </c>
      <c r="I137" s="214"/>
      <c r="J137" s="209"/>
      <c r="K137" s="209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249</v>
      </c>
      <c r="AU137" s="219" t="s">
        <v>78</v>
      </c>
      <c r="AV137" s="13" t="s">
        <v>78</v>
      </c>
      <c r="AW137" s="13" t="s">
        <v>30</v>
      </c>
      <c r="AX137" s="13" t="s">
        <v>68</v>
      </c>
      <c r="AY137" s="219" t="s">
        <v>187</v>
      </c>
    </row>
    <row r="138" spans="1:65" s="13" customFormat="1" ht="11.25">
      <c r="B138" s="208"/>
      <c r="C138" s="209"/>
      <c r="D138" s="210" t="s">
        <v>249</v>
      </c>
      <c r="E138" s="211" t="s">
        <v>19</v>
      </c>
      <c r="F138" s="212" t="s">
        <v>1802</v>
      </c>
      <c r="G138" s="209"/>
      <c r="H138" s="213">
        <v>15.9</v>
      </c>
      <c r="I138" s="214"/>
      <c r="J138" s="209"/>
      <c r="K138" s="209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249</v>
      </c>
      <c r="AU138" s="219" t="s">
        <v>78</v>
      </c>
      <c r="AV138" s="13" t="s">
        <v>78</v>
      </c>
      <c r="AW138" s="13" t="s">
        <v>30</v>
      </c>
      <c r="AX138" s="13" t="s">
        <v>68</v>
      </c>
      <c r="AY138" s="219" t="s">
        <v>187</v>
      </c>
    </row>
    <row r="139" spans="1:65" s="13" customFormat="1" ht="11.25">
      <c r="B139" s="208"/>
      <c r="C139" s="209"/>
      <c r="D139" s="210" t="s">
        <v>249</v>
      </c>
      <c r="E139" s="211" t="s">
        <v>19</v>
      </c>
      <c r="F139" s="212" t="s">
        <v>1802</v>
      </c>
      <c r="G139" s="209"/>
      <c r="H139" s="213">
        <v>15.9</v>
      </c>
      <c r="I139" s="214"/>
      <c r="J139" s="209"/>
      <c r="K139" s="209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249</v>
      </c>
      <c r="AU139" s="219" t="s">
        <v>78</v>
      </c>
      <c r="AV139" s="13" t="s">
        <v>78</v>
      </c>
      <c r="AW139" s="13" t="s">
        <v>30</v>
      </c>
      <c r="AX139" s="13" t="s">
        <v>68</v>
      </c>
      <c r="AY139" s="219" t="s">
        <v>187</v>
      </c>
    </row>
    <row r="140" spans="1:65" s="13" customFormat="1" ht="11.25">
      <c r="B140" s="208"/>
      <c r="C140" s="209"/>
      <c r="D140" s="210" t="s">
        <v>249</v>
      </c>
      <c r="E140" s="211" t="s">
        <v>19</v>
      </c>
      <c r="F140" s="212" t="s">
        <v>1803</v>
      </c>
      <c r="G140" s="209"/>
      <c r="H140" s="213">
        <v>14.31</v>
      </c>
      <c r="I140" s="214"/>
      <c r="J140" s="209"/>
      <c r="K140" s="209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249</v>
      </c>
      <c r="AU140" s="219" t="s">
        <v>78</v>
      </c>
      <c r="AV140" s="13" t="s">
        <v>78</v>
      </c>
      <c r="AW140" s="13" t="s">
        <v>30</v>
      </c>
      <c r="AX140" s="13" t="s">
        <v>68</v>
      </c>
      <c r="AY140" s="219" t="s">
        <v>187</v>
      </c>
    </row>
    <row r="141" spans="1:65" s="15" customFormat="1" ht="11.25">
      <c r="B141" s="230"/>
      <c r="C141" s="231"/>
      <c r="D141" s="210" t="s">
        <v>249</v>
      </c>
      <c r="E141" s="232" t="s">
        <v>19</v>
      </c>
      <c r="F141" s="233" t="s">
        <v>319</v>
      </c>
      <c r="G141" s="231"/>
      <c r="H141" s="234">
        <v>76.319999999999993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AT141" s="240" t="s">
        <v>249</v>
      </c>
      <c r="AU141" s="240" t="s">
        <v>78</v>
      </c>
      <c r="AV141" s="15" t="s">
        <v>195</v>
      </c>
      <c r="AW141" s="15" t="s">
        <v>30</v>
      </c>
      <c r="AX141" s="15" t="s">
        <v>76</v>
      </c>
      <c r="AY141" s="240" t="s">
        <v>187</v>
      </c>
    </row>
    <row r="142" spans="1:65" s="2" customFormat="1" ht="24.2" customHeight="1">
      <c r="A142" s="36"/>
      <c r="B142" s="37"/>
      <c r="C142" s="198" t="s">
        <v>242</v>
      </c>
      <c r="D142" s="198" t="s">
        <v>243</v>
      </c>
      <c r="E142" s="199" t="s">
        <v>1587</v>
      </c>
      <c r="F142" s="200" t="s">
        <v>1588</v>
      </c>
      <c r="G142" s="201" t="s">
        <v>193</v>
      </c>
      <c r="H142" s="202">
        <v>77.846000000000004</v>
      </c>
      <c r="I142" s="203"/>
      <c r="J142" s="204">
        <f>ROUND(I142*H142,2)</f>
        <v>0</v>
      </c>
      <c r="K142" s="200" t="s">
        <v>194</v>
      </c>
      <c r="L142" s="205"/>
      <c r="M142" s="206" t="s">
        <v>19</v>
      </c>
      <c r="N142" s="207" t="s">
        <v>39</v>
      </c>
      <c r="O142" s="66"/>
      <c r="P142" s="189">
        <f>O142*H142</f>
        <v>0</v>
      </c>
      <c r="Q142" s="189">
        <v>2.5000000000000001E-3</v>
      </c>
      <c r="R142" s="189">
        <f>Q142*H142</f>
        <v>0.19461500000000001</v>
      </c>
      <c r="S142" s="189">
        <v>0</v>
      </c>
      <c r="T142" s="19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246</v>
      </c>
      <c r="AT142" s="191" t="s">
        <v>243</v>
      </c>
      <c r="AU142" s="191" t="s">
        <v>78</v>
      </c>
      <c r="AY142" s="19" t="s">
        <v>187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76</v>
      </c>
      <c r="BK142" s="192">
        <f>ROUND(I142*H142,2)</f>
        <v>0</v>
      </c>
      <c r="BL142" s="19" t="s">
        <v>215</v>
      </c>
      <c r="BM142" s="191" t="s">
        <v>1827</v>
      </c>
    </row>
    <row r="143" spans="1:65" s="2" customFormat="1" ht="11.25">
      <c r="A143" s="36"/>
      <c r="B143" s="37"/>
      <c r="C143" s="38"/>
      <c r="D143" s="193" t="s">
        <v>197</v>
      </c>
      <c r="E143" s="38"/>
      <c r="F143" s="194" t="s">
        <v>1590</v>
      </c>
      <c r="G143" s="38"/>
      <c r="H143" s="38"/>
      <c r="I143" s="195"/>
      <c r="J143" s="38"/>
      <c r="K143" s="38"/>
      <c r="L143" s="41"/>
      <c r="M143" s="196"/>
      <c r="N143" s="19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197</v>
      </c>
      <c r="AU143" s="19" t="s">
        <v>78</v>
      </c>
    </row>
    <row r="144" spans="1:65" s="13" customFormat="1" ht="11.25">
      <c r="B144" s="208"/>
      <c r="C144" s="209"/>
      <c r="D144" s="210" t="s">
        <v>249</v>
      </c>
      <c r="E144" s="209"/>
      <c r="F144" s="212" t="s">
        <v>1828</v>
      </c>
      <c r="G144" s="209"/>
      <c r="H144" s="213">
        <v>77.846000000000004</v>
      </c>
      <c r="I144" s="214"/>
      <c r="J144" s="209"/>
      <c r="K144" s="209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249</v>
      </c>
      <c r="AU144" s="219" t="s">
        <v>78</v>
      </c>
      <c r="AV144" s="13" t="s">
        <v>78</v>
      </c>
      <c r="AW144" s="13" t="s">
        <v>4</v>
      </c>
      <c r="AX144" s="13" t="s">
        <v>76</v>
      </c>
      <c r="AY144" s="219" t="s">
        <v>187</v>
      </c>
    </row>
    <row r="145" spans="1:65" s="2" customFormat="1" ht="44.25" customHeight="1">
      <c r="A145" s="36"/>
      <c r="B145" s="37"/>
      <c r="C145" s="180" t="s">
        <v>251</v>
      </c>
      <c r="D145" s="180" t="s">
        <v>190</v>
      </c>
      <c r="E145" s="181" t="s">
        <v>1829</v>
      </c>
      <c r="F145" s="182" t="s">
        <v>1830</v>
      </c>
      <c r="G145" s="183" t="s">
        <v>542</v>
      </c>
      <c r="H145" s="184">
        <v>0.19500000000000001</v>
      </c>
      <c r="I145" s="185"/>
      <c r="J145" s="186">
        <f>ROUND(I145*H145,2)</f>
        <v>0</v>
      </c>
      <c r="K145" s="182" t="s">
        <v>194</v>
      </c>
      <c r="L145" s="41"/>
      <c r="M145" s="187" t="s">
        <v>19</v>
      </c>
      <c r="N145" s="188" t="s">
        <v>39</v>
      </c>
      <c r="O145" s="66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215</v>
      </c>
      <c r="AT145" s="191" t="s">
        <v>190</v>
      </c>
      <c r="AU145" s="191" t="s">
        <v>78</v>
      </c>
      <c r="AY145" s="19" t="s">
        <v>187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76</v>
      </c>
      <c r="BK145" s="192">
        <f>ROUND(I145*H145,2)</f>
        <v>0</v>
      </c>
      <c r="BL145" s="19" t="s">
        <v>215</v>
      </c>
      <c r="BM145" s="191" t="s">
        <v>1831</v>
      </c>
    </row>
    <row r="146" spans="1:65" s="2" customFormat="1" ht="11.25">
      <c r="A146" s="36"/>
      <c r="B146" s="37"/>
      <c r="C146" s="38"/>
      <c r="D146" s="193" t="s">
        <v>197</v>
      </c>
      <c r="E146" s="38"/>
      <c r="F146" s="194" t="s">
        <v>1832</v>
      </c>
      <c r="G146" s="38"/>
      <c r="H146" s="38"/>
      <c r="I146" s="195"/>
      <c r="J146" s="38"/>
      <c r="K146" s="38"/>
      <c r="L146" s="41"/>
      <c r="M146" s="196"/>
      <c r="N146" s="197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197</v>
      </c>
      <c r="AU146" s="19" t="s">
        <v>78</v>
      </c>
    </row>
    <row r="147" spans="1:65" s="12" customFormat="1" ht="22.9" customHeight="1">
      <c r="B147" s="164"/>
      <c r="C147" s="165"/>
      <c r="D147" s="166" t="s">
        <v>67</v>
      </c>
      <c r="E147" s="178" t="s">
        <v>1021</v>
      </c>
      <c r="F147" s="178" t="s">
        <v>1022</v>
      </c>
      <c r="G147" s="165"/>
      <c r="H147" s="165"/>
      <c r="I147" s="168"/>
      <c r="J147" s="179">
        <f>BK147</f>
        <v>0</v>
      </c>
      <c r="K147" s="165"/>
      <c r="L147" s="170"/>
      <c r="M147" s="171"/>
      <c r="N147" s="172"/>
      <c r="O147" s="172"/>
      <c r="P147" s="173">
        <f>P148</f>
        <v>0</v>
      </c>
      <c r="Q147" s="172"/>
      <c r="R147" s="173">
        <f>R148</f>
        <v>0</v>
      </c>
      <c r="S147" s="172"/>
      <c r="T147" s="174">
        <f>T148</f>
        <v>0</v>
      </c>
      <c r="AR147" s="175" t="s">
        <v>78</v>
      </c>
      <c r="AT147" s="176" t="s">
        <v>67</v>
      </c>
      <c r="AU147" s="176" t="s">
        <v>76</v>
      </c>
      <c r="AY147" s="175" t="s">
        <v>187</v>
      </c>
      <c r="BK147" s="177">
        <f>BK148</f>
        <v>0</v>
      </c>
    </row>
    <row r="148" spans="1:65" s="2" customFormat="1" ht="16.5" customHeight="1">
      <c r="A148" s="36"/>
      <c r="B148" s="37"/>
      <c r="C148" s="180" t="s">
        <v>256</v>
      </c>
      <c r="D148" s="180" t="s">
        <v>190</v>
      </c>
      <c r="E148" s="181" t="s">
        <v>1833</v>
      </c>
      <c r="F148" s="182" t="s">
        <v>1834</v>
      </c>
      <c r="G148" s="183" t="s">
        <v>936</v>
      </c>
      <c r="H148" s="184">
        <v>1</v>
      </c>
      <c r="I148" s="185"/>
      <c r="J148" s="186">
        <f>ROUND(I148*H148,2)</f>
        <v>0</v>
      </c>
      <c r="K148" s="182" t="s">
        <v>19</v>
      </c>
      <c r="L148" s="41"/>
      <c r="M148" s="187" t="s">
        <v>19</v>
      </c>
      <c r="N148" s="188" t="s">
        <v>39</v>
      </c>
      <c r="O148" s="66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215</v>
      </c>
      <c r="AT148" s="191" t="s">
        <v>190</v>
      </c>
      <c r="AU148" s="191" t="s">
        <v>78</v>
      </c>
      <c r="AY148" s="19" t="s">
        <v>187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76</v>
      </c>
      <c r="BK148" s="192">
        <f>ROUND(I148*H148,2)</f>
        <v>0</v>
      </c>
      <c r="BL148" s="19" t="s">
        <v>215</v>
      </c>
      <c r="BM148" s="191" t="s">
        <v>1835</v>
      </c>
    </row>
    <row r="149" spans="1:65" s="12" customFormat="1" ht="22.9" customHeight="1">
      <c r="B149" s="164"/>
      <c r="C149" s="165"/>
      <c r="D149" s="166" t="s">
        <v>67</v>
      </c>
      <c r="E149" s="178" t="s">
        <v>332</v>
      </c>
      <c r="F149" s="178" t="s">
        <v>333</v>
      </c>
      <c r="G149" s="165"/>
      <c r="H149" s="165"/>
      <c r="I149" s="168"/>
      <c r="J149" s="179">
        <f>BK149</f>
        <v>0</v>
      </c>
      <c r="K149" s="165"/>
      <c r="L149" s="170"/>
      <c r="M149" s="171"/>
      <c r="N149" s="172"/>
      <c r="O149" s="172"/>
      <c r="P149" s="173">
        <f>SUM(P150:P156)</f>
        <v>0</v>
      </c>
      <c r="Q149" s="172"/>
      <c r="R149" s="173">
        <f>SUM(R150:R156)</f>
        <v>0</v>
      </c>
      <c r="S149" s="172"/>
      <c r="T149" s="174">
        <f>SUM(T150:T156)</f>
        <v>1.0684799999999999</v>
      </c>
      <c r="AR149" s="175" t="s">
        <v>78</v>
      </c>
      <c r="AT149" s="176" t="s">
        <v>67</v>
      </c>
      <c r="AU149" s="176" t="s">
        <v>76</v>
      </c>
      <c r="AY149" s="175" t="s">
        <v>187</v>
      </c>
      <c r="BK149" s="177">
        <f>SUM(BK150:BK156)</f>
        <v>0</v>
      </c>
    </row>
    <row r="150" spans="1:65" s="2" customFormat="1" ht="24.2" customHeight="1">
      <c r="A150" s="36"/>
      <c r="B150" s="37"/>
      <c r="C150" s="180" t="s">
        <v>262</v>
      </c>
      <c r="D150" s="180" t="s">
        <v>190</v>
      </c>
      <c r="E150" s="181" t="s">
        <v>1836</v>
      </c>
      <c r="F150" s="182" t="s">
        <v>1837</v>
      </c>
      <c r="G150" s="183" t="s">
        <v>193</v>
      </c>
      <c r="H150" s="184">
        <v>76.319999999999993</v>
      </c>
      <c r="I150" s="185"/>
      <c r="J150" s="186">
        <f>ROUND(I150*H150,2)</f>
        <v>0</v>
      </c>
      <c r="K150" s="182" t="s">
        <v>194</v>
      </c>
      <c r="L150" s="41"/>
      <c r="M150" s="187" t="s">
        <v>19</v>
      </c>
      <c r="N150" s="188" t="s">
        <v>39</v>
      </c>
      <c r="O150" s="66"/>
      <c r="P150" s="189">
        <f>O150*H150</f>
        <v>0</v>
      </c>
      <c r="Q150" s="189">
        <v>0</v>
      </c>
      <c r="R150" s="189">
        <f>Q150*H150</f>
        <v>0</v>
      </c>
      <c r="S150" s="189">
        <v>1.4E-2</v>
      </c>
      <c r="T150" s="190">
        <f>S150*H150</f>
        <v>1.0684799999999999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215</v>
      </c>
      <c r="AT150" s="191" t="s">
        <v>190</v>
      </c>
      <c r="AU150" s="191" t="s">
        <v>78</v>
      </c>
      <c r="AY150" s="19" t="s">
        <v>187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76</v>
      </c>
      <c r="BK150" s="192">
        <f>ROUND(I150*H150,2)</f>
        <v>0</v>
      </c>
      <c r="BL150" s="19" t="s">
        <v>215</v>
      </c>
      <c r="BM150" s="191" t="s">
        <v>1838</v>
      </c>
    </row>
    <row r="151" spans="1:65" s="2" customFormat="1" ht="11.25">
      <c r="A151" s="36"/>
      <c r="B151" s="37"/>
      <c r="C151" s="38"/>
      <c r="D151" s="193" t="s">
        <v>197</v>
      </c>
      <c r="E151" s="38"/>
      <c r="F151" s="194" t="s">
        <v>1839</v>
      </c>
      <c r="G151" s="38"/>
      <c r="H151" s="38"/>
      <c r="I151" s="195"/>
      <c r="J151" s="38"/>
      <c r="K151" s="38"/>
      <c r="L151" s="41"/>
      <c r="M151" s="196"/>
      <c r="N151" s="197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197</v>
      </c>
      <c r="AU151" s="19" t="s">
        <v>78</v>
      </c>
    </row>
    <row r="152" spans="1:65" s="13" customFormat="1" ht="11.25">
      <c r="B152" s="208"/>
      <c r="C152" s="209"/>
      <c r="D152" s="210" t="s">
        <v>249</v>
      </c>
      <c r="E152" s="211" t="s">
        <v>19</v>
      </c>
      <c r="F152" s="212" t="s">
        <v>1801</v>
      </c>
      <c r="G152" s="209"/>
      <c r="H152" s="213">
        <v>30.21</v>
      </c>
      <c r="I152" s="214"/>
      <c r="J152" s="209"/>
      <c r="K152" s="209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249</v>
      </c>
      <c r="AU152" s="219" t="s">
        <v>78</v>
      </c>
      <c r="AV152" s="13" t="s">
        <v>78</v>
      </c>
      <c r="AW152" s="13" t="s">
        <v>30</v>
      </c>
      <c r="AX152" s="13" t="s">
        <v>68</v>
      </c>
      <c r="AY152" s="219" t="s">
        <v>187</v>
      </c>
    </row>
    <row r="153" spans="1:65" s="13" customFormat="1" ht="11.25">
      <c r="B153" s="208"/>
      <c r="C153" s="209"/>
      <c r="D153" s="210" t="s">
        <v>249</v>
      </c>
      <c r="E153" s="211" t="s">
        <v>19</v>
      </c>
      <c r="F153" s="212" t="s">
        <v>1802</v>
      </c>
      <c r="G153" s="209"/>
      <c r="H153" s="213">
        <v>15.9</v>
      </c>
      <c r="I153" s="214"/>
      <c r="J153" s="209"/>
      <c r="K153" s="209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249</v>
      </c>
      <c r="AU153" s="219" t="s">
        <v>78</v>
      </c>
      <c r="AV153" s="13" t="s">
        <v>78</v>
      </c>
      <c r="AW153" s="13" t="s">
        <v>30</v>
      </c>
      <c r="AX153" s="13" t="s">
        <v>68</v>
      </c>
      <c r="AY153" s="219" t="s">
        <v>187</v>
      </c>
    </row>
    <row r="154" spans="1:65" s="13" customFormat="1" ht="11.25">
      <c r="B154" s="208"/>
      <c r="C154" s="209"/>
      <c r="D154" s="210" t="s">
        <v>249</v>
      </c>
      <c r="E154" s="211" t="s">
        <v>19</v>
      </c>
      <c r="F154" s="212" t="s">
        <v>1802</v>
      </c>
      <c r="G154" s="209"/>
      <c r="H154" s="213">
        <v>15.9</v>
      </c>
      <c r="I154" s="214"/>
      <c r="J154" s="209"/>
      <c r="K154" s="209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249</v>
      </c>
      <c r="AU154" s="219" t="s">
        <v>78</v>
      </c>
      <c r="AV154" s="13" t="s">
        <v>78</v>
      </c>
      <c r="AW154" s="13" t="s">
        <v>30</v>
      </c>
      <c r="AX154" s="13" t="s">
        <v>68</v>
      </c>
      <c r="AY154" s="219" t="s">
        <v>187</v>
      </c>
    </row>
    <row r="155" spans="1:65" s="13" customFormat="1" ht="11.25">
      <c r="B155" s="208"/>
      <c r="C155" s="209"/>
      <c r="D155" s="210" t="s">
        <v>249</v>
      </c>
      <c r="E155" s="211" t="s">
        <v>19</v>
      </c>
      <c r="F155" s="212" t="s">
        <v>1803</v>
      </c>
      <c r="G155" s="209"/>
      <c r="H155" s="213">
        <v>14.31</v>
      </c>
      <c r="I155" s="214"/>
      <c r="J155" s="209"/>
      <c r="K155" s="209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249</v>
      </c>
      <c r="AU155" s="219" t="s">
        <v>78</v>
      </c>
      <c r="AV155" s="13" t="s">
        <v>78</v>
      </c>
      <c r="AW155" s="13" t="s">
        <v>30</v>
      </c>
      <c r="AX155" s="13" t="s">
        <v>68</v>
      </c>
      <c r="AY155" s="219" t="s">
        <v>187</v>
      </c>
    </row>
    <row r="156" spans="1:65" s="15" customFormat="1" ht="11.25">
      <c r="B156" s="230"/>
      <c r="C156" s="231"/>
      <c r="D156" s="210" t="s">
        <v>249</v>
      </c>
      <c r="E156" s="232" t="s">
        <v>19</v>
      </c>
      <c r="F156" s="233" t="s">
        <v>319</v>
      </c>
      <c r="G156" s="231"/>
      <c r="H156" s="234">
        <v>76.319999999999993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AT156" s="240" t="s">
        <v>249</v>
      </c>
      <c r="AU156" s="240" t="s">
        <v>78</v>
      </c>
      <c r="AV156" s="15" t="s">
        <v>195</v>
      </c>
      <c r="AW156" s="15" t="s">
        <v>30</v>
      </c>
      <c r="AX156" s="15" t="s">
        <v>76</v>
      </c>
      <c r="AY156" s="240" t="s">
        <v>187</v>
      </c>
    </row>
    <row r="157" spans="1:65" s="12" customFormat="1" ht="22.9" customHeight="1">
      <c r="B157" s="164"/>
      <c r="C157" s="165"/>
      <c r="D157" s="166" t="s">
        <v>67</v>
      </c>
      <c r="E157" s="178" t="s">
        <v>1078</v>
      </c>
      <c r="F157" s="178" t="s">
        <v>1079</v>
      </c>
      <c r="G157" s="165"/>
      <c r="H157" s="165"/>
      <c r="I157" s="168"/>
      <c r="J157" s="179">
        <f>BK157</f>
        <v>0</v>
      </c>
      <c r="K157" s="165"/>
      <c r="L157" s="170"/>
      <c r="M157" s="171"/>
      <c r="N157" s="172"/>
      <c r="O157" s="172"/>
      <c r="P157" s="173">
        <f>P158</f>
        <v>0</v>
      </c>
      <c r="Q157" s="172"/>
      <c r="R157" s="173">
        <f>R158</f>
        <v>0</v>
      </c>
      <c r="S157" s="172"/>
      <c r="T157" s="174">
        <f>T158</f>
        <v>0</v>
      </c>
      <c r="AR157" s="175" t="s">
        <v>78</v>
      </c>
      <c r="AT157" s="176" t="s">
        <v>67</v>
      </c>
      <c r="AU157" s="176" t="s">
        <v>76</v>
      </c>
      <c r="AY157" s="175" t="s">
        <v>187</v>
      </c>
      <c r="BK157" s="177">
        <f>BK158</f>
        <v>0</v>
      </c>
    </row>
    <row r="158" spans="1:65" s="2" customFormat="1" ht="33" customHeight="1">
      <c r="A158" s="36"/>
      <c r="B158" s="37"/>
      <c r="C158" s="180" t="s">
        <v>267</v>
      </c>
      <c r="D158" s="180" t="s">
        <v>190</v>
      </c>
      <c r="E158" s="181" t="s">
        <v>1840</v>
      </c>
      <c r="F158" s="182" t="s">
        <v>1841</v>
      </c>
      <c r="G158" s="183" t="s">
        <v>214</v>
      </c>
      <c r="H158" s="184">
        <v>1</v>
      </c>
      <c r="I158" s="185"/>
      <c r="J158" s="186">
        <f>ROUND(I158*H158,2)</f>
        <v>0</v>
      </c>
      <c r="K158" s="182" t="s">
        <v>19</v>
      </c>
      <c r="L158" s="41"/>
      <c r="M158" s="187" t="s">
        <v>19</v>
      </c>
      <c r="N158" s="188" t="s">
        <v>39</v>
      </c>
      <c r="O158" s="66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215</v>
      </c>
      <c r="AT158" s="191" t="s">
        <v>190</v>
      </c>
      <c r="AU158" s="191" t="s">
        <v>78</v>
      </c>
      <c r="AY158" s="19" t="s">
        <v>187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76</v>
      </c>
      <c r="BK158" s="192">
        <f>ROUND(I158*H158,2)</f>
        <v>0</v>
      </c>
      <c r="BL158" s="19" t="s">
        <v>215</v>
      </c>
      <c r="BM158" s="191" t="s">
        <v>1842</v>
      </c>
    </row>
    <row r="159" spans="1:65" s="12" customFormat="1" ht="22.9" customHeight="1">
      <c r="B159" s="164"/>
      <c r="C159" s="165"/>
      <c r="D159" s="166" t="s">
        <v>67</v>
      </c>
      <c r="E159" s="178" t="s">
        <v>1596</v>
      </c>
      <c r="F159" s="178" t="s">
        <v>1597</v>
      </c>
      <c r="G159" s="165"/>
      <c r="H159" s="165"/>
      <c r="I159" s="168"/>
      <c r="J159" s="179">
        <f>BK159</f>
        <v>0</v>
      </c>
      <c r="K159" s="165"/>
      <c r="L159" s="170"/>
      <c r="M159" s="171"/>
      <c r="N159" s="172"/>
      <c r="O159" s="172"/>
      <c r="P159" s="173">
        <f>SUM(P160:P166)</f>
        <v>0</v>
      </c>
      <c r="Q159" s="172"/>
      <c r="R159" s="173">
        <f>SUM(R160:R166)</f>
        <v>0</v>
      </c>
      <c r="S159" s="172"/>
      <c r="T159" s="174">
        <f>SUM(T160:T166)</f>
        <v>1.9079999999999999</v>
      </c>
      <c r="AR159" s="175" t="s">
        <v>78</v>
      </c>
      <c r="AT159" s="176" t="s">
        <v>67</v>
      </c>
      <c r="AU159" s="176" t="s">
        <v>76</v>
      </c>
      <c r="AY159" s="175" t="s">
        <v>187</v>
      </c>
      <c r="BK159" s="177">
        <f>SUM(BK160:BK166)</f>
        <v>0</v>
      </c>
    </row>
    <row r="160" spans="1:65" s="2" customFormat="1" ht="21.75" customHeight="1">
      <c r="A160" s="36"/>
      <c r="B160" s="37"/>
      <c r="C160" s="180" t="s">
        <v>8</v>
      </c>
      <c r="D160" s="180" t="s">
        <v>190</v>
      </c>
      <c r="E160" s="181" t="s">
        <v>1598</v>
      </c>
      <c r="F160" s="182" t="s">
        <v>1599</v>
      </c>
      <c r="G160" s="183" t="s">
        <v>193</v>
      </c>
      <c r="H160" s="184">
        <v>76.319999999999993</v>
      </c>
      <c r="I160" s="185"/>
      <c r="J160" s="186">
        <f>ROUND(I160*H160,2)</f>
        <v>0</v>
      </c>
      <c r="K160" s="182" t="s">
        <v>194</v>
      </c>
      <c r="L160" s="41"/>
      <c r="M160" s="187" t="s">
        <v>19</v>
      </c>
      <c r="N160" s="188" t="s">
        <v>39</v>
      </c>
      <c r="O160" s="66"/>
      <c r="P160" s="189">
        <f>O160*H160</f>
        <v>0</v>
      </c>
      <c r="Q160" s="189">
        <v>0</v>
      </c>
      <c r="R160" s="189">
        <f>Q160*H160</f>
        <v>0</v>
      </c>
      <c r="S160" s="189">
        <v>2.5000000000000001E-2</v>
      </c>
      <c r="T160" s="190">
        <f>S160*H160</f>
        <v>1.9079999999999999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215</v>
      </c>
      <c r="AT160" s="191" t="s">
        <v>190</v>
      </c>
      <c r="AU160" s="191" t="s">
        <v>78</v>
      </c>
      <c r="AY160" s="19" t="s">
        <v>187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76</v>
      </c>
      <c r="BK160" s="192">
        <f>ROUND(I160*H160,2)</f>
        <v>0</v>
      </c>
      <c r="BL160" s="19" t="s">
        <v>215</v>
      </c>
      <c r="BM160" s="191" t="s">
        <v>1843</v>
      </c>
    </row>
    <row r="161" spans="1:65" s="2" customFormat="1" ht="11.25">
      <c r="A161" s="36"/>
      <c r="B161" s="37"/>
      <c r="C161" s="38"/>
      <c r="D161" s="193" t="s">
        <v>197</v>
      </c>
      <c r="E161" s="38"/>
      <c r="F161" s="194" t="s">
        <v>1601</v>
      </c>
      <c r="G161" s="38"/>
      <c r="H161" s="38"/>
      <c r="I161" s="195"/>
      <c r="J161" s="38"/>
      <c r="K161" s="38"/>
      <c r="L161" s="41"/>
      <c r="M161" s="196"/>
      <c r="N161" s="197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197</v>
      </c>
      <c r="AU161" s="19" t="s">
        <v>78</v>
      </c>
    </row>
    <row r="162" spans="1:65" s="13" customFormat="1" ht="11.25">
      <c r="B162" s="208"/>
      <c r="C162" s="209"/>
      <c r="D162" s="210" t="s">
        <v>249</v>
      </c>
      <c r="E162" s="211" t="s">
        <v>19</v>
      </c>
      <c r="F162" s="212" t="s">
        <v>1801</v>
      </c>
      <c r="G162" s="209"/>
      <c r="H162" s="213">
        <v>30.21</v>
      </c>
      <c r="I162" s="214"/>
      <c r="J162" s="209"/>
      <c r="K162" s="209"/>
      <c r="L162" s="215"/>
      <c r="M162" s="216"/>
      <c r="N162" s="217"/>
      <c r="O162" s="217"/>
      <c r="P162" s="217"/>
      <c r="Q162" s="217"/>
      <c r="R162" s="217"/>
      <c r="S162" s="217"/>
      <c r="T162" s="218"/>
      <c r="AT162" s="219" t="s">
        <v>249</v>
      </c>
      <c r="AU162" s="219" t="s">
        <v>78</v>
      </c>
      <c r="AV162" s="13" t="s">
        <v>78</v>
      </c>
      <c r="AW162" s="13" t="s">
        <v>30</v>
      </c>
      <c r="AX162" s="13" t="s">
        <v>68</v>
      </c>
      <c r="AY162" s="219" t="s">
        <v>187</v>
      </c>
    </row>
    <row r="163" spans="1:65" s="13" customFormat="1" ht="11.25">
      <c r="B163" s="208"/>
      <c r="C163" s="209"/>
      <c r="D163" s="210" t="s">
        <v>249</v>
      </c>
      <c r="E163" s="211" t="s">
        <v>19</v>
      </c>
      <c r="F163" s="212" t="s">
        <v>1802</v>
      </c>
      <c r="G163" s="209"/>
      <c r="H163" s="213">
        <v>15.9</v>
      </c>
      <c r="I163" s="214"/>
      <c r="J163" s="209"/>
      <c r="K163" s="209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249</v>
      </c>
      <c r="AU163" s="219" t="s">
        <v>78</v>
      </c>
      <c r="AV163" s="13" t="s">
        <v>78</v>
      </c>
      <c r="AW163" s="13" t="s">
        <v>30</v>
      </c>
      <c r="AX163" s="13" t="s">
        <v>68</v>
      </c>
      <c r="AY163" s="219" t="s">
        <v>187</v>
      </c>
    </row>
    <row r="164" spans="1:65" s="13" customFormat="1" ht="11.25">
      <c r="B164" s="208"/>
      <c r="C164" s="209"/>
      <c r="D164" s="210" t="s">
        <v>249</v>
      </c>
      <c r="E164" s="211" t="s">
        <v>19</v>
      </c>
      <c r="F164" s="212" t="s">
        <v>1802</v>
      </c>
      <c r="G164" s="209"/>
      <c r="H164" s="213">
        <v>15.9</v>
      </c>
      <c r="I164" s="214"/>
      <c r="J164" s="209"/>
      <c r="K164" s="209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249</v>
      </c>
      <c r="AU164" s="219" t="s">
        <v>78</v>
      </c>
      <c r="AV164" s="13" t="s">
        <v>78</v>
      </c>
      <c r="AW164" s="13" t="s">
        <v>30</v>
      </c>
      <c r="AX164" s="13" t="s">
        <v>68</v>
      </c>
      <c r="AY164" s="219" t="s">
        <v>187</v>
      </c>
    </row>
    <row r="165" spans="1:65" s="13" customFormat="1" ht="11.25">
      <c r="B165" s="208"/>
      <c r="C165" s="209"/>
      <c r="D165" s="210" t="s">
        <v>249</v>
      </c>
      <c r="E165" s="211" t="s">
        <v>19</v>
      </c>
      <c r="F165" s="212" t="s">
        <v>1803</v>
      </c>
      <c r="G165" s="209"/>
      <c r="H165" s="213">
        <v>14.31</v>
      </c>
      <c r="I165" s="214"/>
      <c r="J165" s="209"/>
      <c r="K165" s="209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249</v>
      </c>
      <c r="AU165" s="219" t="s">
        <v>78</v>
      </c>
      <c r="AV165" s="13" t="s">
        <v>78</v>
      </c>
      <c r="AW165" s="13" t="s">
        <v>30</v>
      </c>
      <c r="AX165" s="13" t="s">
        <v>68</v>
      </c>
      <c r="AY165" s="219" t="s">
        <v>187</v>
      </c>
    </row>
    <row r="166" spans="1:65" s="15" customFormat="1" ht="11.25">
      <c r="B166" s="230"/>
      <c r="C166" s="231"/>
      <c r="D166" s="210" t="s">
        <v>249</v>
      </c>
      <c r="E166" s="232" t="s">
        <v>19</v>
      </c>
      <c r="F166" s="233" t="s">
        <v>319</v>
      </c>
      <c r="G166" s="231"/>
      <c r="H166" s="234">
        <v>76.319999999999993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AT166" s="240" t="s">
        <v>249</v>
      </c>
      <c r="AU166" s="240" t="s">
        <v>78</v>
      </c>
      <c r="AV166" s="15" t="s">
        <v>195</v>
      </c>
      <c r="AW166" s="15" t="s">
        <v>30</v>
      </c>
      <c r="AX166" s="15" t="s">
        <v>76</v>
      </c>
      <c r="AY166" s="240" t="s">
        <v>187</v>
      </c>
    </row>
    <row r="167" spans="1:65" s="12" customFormat="1" ht="22.9" customHeight="1">
      <c r="B167" s="164"/>
      <c r="C167" s="165"/>
      <c r="D167" s="166" t="s">
        <v>67</v>
      </c>
      <c r="E167" s="178" t="s">
        <v>1540</v>
      </c>
      <c r="F167" s="178" t="s">
        <v>1541</v>
      </c>
      <c r="G167" s="165"/>
      <c r="H167" s="165"/>
      <c r="I167" s="168"/>
      <c r="J167" s="179">
        <f>BK167</f>
        <v>0</v>
      </c>
      <c r="K167" s="165"/>
      <c r="L167" s="170"/>
      <c r="M167" s="171"/>
      <c r="N167" s="172"/>
      <c r="O167" s="172"/>
      <c r="P167" s="173">
        <f>SUM(P168:P186)</f>
        <v>0</v>
      </c>
      <c r="Q167" s="172"/>
      <c r="R167" s="173">
        <f>SUM(R168:R186)</f>
        <v>0.83913839999999995</v>
      </c>
      <c r="S167" s="172"/>
      <c r="T167" s="174">
        <f>SUM(T168:T186)</f>
        <v>0</v>
      </c>
      <c r="AR167" s="175" t="s">
        <v>78</v>
      </c>
      <c r="AT167" s="176" t="s">
        <v>67</v>
      </c>
      <c r="AU167" s="176" t="s">
        <v>76</v>
      </c>
      <c r="AY167" s="175" t="s">
        <v>187</v>
      </c>
      <c r="BK167" s="177">
        <f>SUM(BK168:BK186)</f>
        <v>0</v>
      </c>
    </row>
    <row r="168" spans="1:65" s="2" customFormat="1" ht="33" customHeight="1">
      <c r="A168" s="36"/>
      <c r="B168" s="37"/>
      <c r="C168" s="180" t="s">
        <v>215</v>
      </c>
      <c r="D168" s="180" t="s">
        <v>190</v>
      </c>
      <c r="E168" s="181" t="s">
        <v>1706</v>
      </c>
      <c r="F168" s="182" t="s">
        <v>1543</v>
      </c>
      <c r="G168" s="183" t="s">
        <v>193</v>
      </c>
      <c r="H168" s="184">
        <v>76.319999999999993</v>
      </c>
      <c r="I168" s="185"/>
      <c r="J168" s="186">
        <f>ROUND(I168*H168,2)</f>
        <v>0</v>
      </c>
      <c r="K168" s="182" t="s">
        <v>194</v>
      </c>
      <c r="L168" s="41"/>
      <c r="M168" s="187" t="s">
        <v>19</v>
      </c>
      <c r="N168" s="188" t="s">
        <v>39</v>
      </c>
      <c r="O168" s="66"/>
      <c r="P168" s="189">
        <f>O168*H168</f>
        <v>0</v>
      </c>
      <c r="Q168" s="189">
        <v>7.5820000000000002E-3</v>
      </c>
      <c r="R168" s="189">
        <f>Q168*H168</f>
        <v>0.57865823999999999</v>
      </c>
      <c r="S168" s="189">
        <v>0</v>
      </c>
      <c r="T168" s="19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215</v>
      </c>
      <c r="AT168" s="191" t="s">
        <v>190</v>
      </c>
      <c r="AU168" s="191" t="s">
        <v>78</v>
      </c>
      <c r="AY168" s="19" t="s">
        <v>187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9" t="s">
        <v>76</v>
      </c>
      <c r="BK168" s="192">
        <f>ROUND(I168*H168,2)</f>
        <v>0</v>
      </c>
      <c r="BL168" s="19" t="s">
        <v>215</v>
      </c>
      <c r="BM168" s="191" t="s">
        <v>1844</v>
      </c>
    </row>
    <row r="169" spans="1:65" s="2" customFormat="1" ht="11.25">
      <c r="A169" s="36"/>
      <c r="B169" s="37"/>
      <c r="C169" s="38"/>
      <c r="D169" s="193" t="s">
        <v>197</v>
      </c>
      <c r="E169" s="38"/>
      <c r="F169" s="194" t="s">
        <v>1708</v>
      </c>
      <c r="G169" s="38"/>
      <c r="H169" s="38"/>
      <c r="I169" s="195"/>
      <c r="J169" s="38"/>
      <c r="K169" s="38"/>
      <c r="L169" s="41"/>
      <c r="M169" s="196"/>
      <c r="N169" s="197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197</v>
      </c>
      <c r="AU169" s="19" t="s">
        <v>78</v>
      </c>
    </row>
    <row r="170" spans="1:65" s="13" customFormat="1" ht="11.25">
      <c r="B170" s="208"/>
      <c r="C170" s="209"/>
      <c r="D170" s="210" t="s">
        <v>249</v>
      </c>
      <c r="E170" s="211" t="s">
        <v>19</v>
      </c>
      <c r="F170" s="212" t="s">
        <v>1801</v>
      </c>
      <c r="G170" s="209"/>
      <c r="H170" s="213">
        <v>30.21</v>
      </c>
      <c r="I170" s="214"/>
      <c r="J170" s="209"/>
      <c r="K170" s="209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249</v>
      </c>
      <c r="AU170" s="219" t="s">
        <v>78</v>
      </c>
      <c r="AV170" s="13" t="s">
        <v>78</v>
      </c>
      <c r="AW170" s="13" t="s">
        <v>30</v>
      </c>
      <c r="AX170" s="13" t="s">
        <v>68</v>
      </c>
      <c r="AY170" s="219" t="s">
        <v>187</v>
      </c>
    </row>
    <row r="171" spans="1:65" s="13" customFormat="1" ht="11.25">
      <c r="B171" s="208"/>
      <c r="C171" s="209"/>
      <c r="D171" s="210" t="s">
        <v>249</v>
      </c>
      <c r="E171" s="211" t="s">
        <v>19</v>
      </c>
      <c r="F171" s="212" t="s">
        <v>1802</v>
      </c>
      <c r="G171" s="209"/>
      <c r="H171" s="213">
        <v>15.9</v>
      </c>
      <c r="I171" s="214"/>
      <c r="J171" s="209"/>
      <c r="K171" s="209"/>
      <c r="L171" s="215"/>
      <c r="M171" s="216"/>
      <c r="N171" s="217"/>
      <c r="O171" s="217"/>
      <c r="P171" s="217"/>
      <c r="Q171" s="217"/>
      <c r="R171" s="217"/>
      <c r="S171" s="217"/>
      <c r="T171" s="218"/>
      <c r="AT171" s="219" t="s">
        <v>249</v>
      </c>
      <c r="AU171" s="219" t="s">
        <v>78</v>
      </c>
      <c r="AV171" s="13" t="s">
        <v>78</v>
      </c>
      <c r="AW171" s="13" t="s">
        <v>30</v>
      </c>
      <c r="AX171" s="13" t="s">
        <v>68</v>
      </c>
      <c r="AY171" s="219" t="s">
        <v>187</v>
      </c>
    </row>
    <row r="172" spans="1:65" s="13" customFormat="1" ht="11.25">
      <c r="B172" s="208"/>
      <c r="C172" s="209"/>
      <c r="D172" s="210" t="s">
        <v>249</v>
      </c>
      <c r="E172" s="211" t="s">
        <v>19</v>
      </c>
      <c r="F172" s="212" t="s">
        <v>1802</v>
      </c>
      <c r="G172" s="209"/>
      <c r="H172" s="213">
        <v>15.9</v>
      </c>
      <c r="I172" s="214"/>
      <c r="J172" s="209"/>
      <c r="K172" s="209"/>
      <c r="L172" s="215"/>
      <c r="M172" s="216"/>
      <c r="N172" s="217"/>
      <c r="O172" s="217"/>
      <c r="P172" s="217"/>
      <c r="Q172" s="217"/>
      <c r="R172" s="217"/>
      <c r="S172" s="217"/>
      <c r="T172" s="218"/>
      <c r="AT172" s="219" t="s">
        <v>249</v>
      </c>
      <c r="AU172" s="219" t="s">
        <v>78</v>
      </c>
      <c r="AV172" s="13" t="s">
        <v>78</v>
      </c>
      <c r="AW172" s="13" t="s">
        <v>30</v>
      </c>
      <c r="AX172" s="13" t="s">
        <v>68</v>
      </c>
      <c r="AY172" s="219" t="s">
        <v>187</v>
      </c>
    </row>
    <row r="173" spans="1:65" s="13" customFormat="1" ht="11.25">
      <c r="B173" s="208"/>
      <c r="C173" s="209"/>
      <c r="D173" s="210" t="s">
        <v>249</v>
      </c>
      <c r="E173" s="211" t="s">
        <v>19</v>
      </c>
      <c r="F173" s="212" t="s">
        <v>1803</v>
      </c>
      <c r="G173" s="209"/>
      <c r="H173" s="213">
        <v>14.31</v>
      </c>
      <c r="I173" s="214"/>
      <c r="J173" s="209"/>
      <c r="K173" s="209"/>
      <c r="L173" s="215"/>
      <c r="M173" s="216"/>
      <c r="N173" s="217"/>
      <c r="O173" s="217"/>
      <c r="P173" s="217"/>
      <c r="Q173" s="217"/>
      <c r="R173" s="217"/>
      <c r="S173" s="217"/>
      <c r="T173" s="218"/>
      <c r="AT173" s="219" t="s">
        <v>249</v>
      </c>
      <c r="AU173" s="219" t="s">
        <v>78</v>
      </c>
      <c r="AV173" s="13" t="s">
        <v>78</v>
      </c>
      <c r="AW173" s="13" t="s">
        <v>30</v>
      </c>
      <c r="AX173" s="13" t="s">
        <v>68</v>
      </c>
      <c r="AY173" s="219" t="s">
        <v>187</v>
      </c>
    </row>
    <row r="174" spans="1:65" s="15" customFormat="1" ht="11.25">
      <c r="B174" s="230"/>
      <c r="C174" s="231"/>
      <c r="D174" s="210" t="s">
        <v>249</v>
      </c>
      <c r="E174" s="232" t="s">
        <v>19</v>
      </c>
      <c r="F174" s="233" t="s">
        <v>319</v>
      </c>
      <c r="G174" s="231"/>
      <c r="H174" s="234">
        <v>76.319999999999993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AT174" s="240" t="s">
        <v>249</v>
      </c>
      <c r="AU174" s="240" t="s">
        <v>78</v>
      </c>
      <c r="AV174" s="15" t="s">
        <v>195</v>
      </c>
      <c r="AW174" s="15" t="s">
        <v>30</v>
      </c>
      <c r="AX174" s="15" t="s">
        <v>76</v>
      </c>
      <c r="AY174" s="240" t="s">
        <v>187</v>
      </c>
    </row>
    <row r="175" spans="1:65" s="2" customFormat="1" ht="24.2" customHeight="1">
      <c r="A175" s="36"/>
      <c r="B175" s="37"/>
      <c r="C175" s="180" t="s">
        <v>281</v>
      </c>
      <c r="D175" s="180" t="s">
        <v>190</v>
      </c>
      <c r="E175" s="181" t="s">
        <v>1551</v>
      </c>
      <c r="F175" s="182" t="s">
        <v>1552</v>
      </c>
      <c r="G175" s="183" t="s">
        <v>193</v>
      </c>
      <c r="H175" s="184">
        <v>76.319999999999993</v>
      </c>
      <c r="I175" s="185"/>
      <c r="J175" s="186">
        <f>ROUND(I175*H175,2)</f>
        <v>0</v>
      </c>
      <c r="K175" s="182" t="s">
        <v>194</v>
      </c>
      <c r="L175" s="41"/>
      <c r="M175" s="187" t="s">
        <v>19</v>
      </c>
      <c r="N175" s="188" t="s">
        <v>39</v>
      </c>
      <c r="O175" s="66"/>
      <c r="P175" s="189">
        <f>O175*H175</f>
        <v>0</v>
      </c>
      <c r="Q175" s="189">
        <v>2.9999999999999997E-4</v>
      </c>
      <c r="R175" s="189">
        <f>Q175*H175</f>
        <v>2.2895999999999996E-2</v>
      </c>
      <c r="S175" s="189">
        <v>0</v>
      </c>
      <c r="T175" s="19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215</v>
      </c>
      <c r="AT175" s="191" t="s">
        <v>190</v>
      </c>
      <c r="AU175" s="191" t="s">
        <v>78</v>
      </c>
      <c r="AY175" s="19" t="s">
        <v>187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9" t="s">
        <v>76</v>
      </c>
      <c r="BK175" s="192">
        <f>ROUND(I175*H175,2)</f>
        <v>0</v>
      </c>
      <c r="BL175" s="19" t="s">
        <v>215</v>
      </c>
      <c r="BM175" s="191" t="s">
        <v>1845</v>
      </c>
    </row>
    <row r="176" spans="1:65" s="2" customFormat="1" ht="11.25">
      <c r="A176" s="36"/>
      <c r="B176" s="37"/>
      <c r="C176" s="38"/>
      <c r="D176" s="193" t="s">
        <v>197</v>
      </c>
      <c r="E176" s="38"/>
      <c r="F176" s="194" t="s">
        <v>1554</v>
      </c>
      <c r="G176" s="38"/>
      <c r="H176" s="38"/>
      <c r="I176" s="195"/>
      <c r="J176" s="38"/>
      <c r="K176" s="38"/>
      <c r="L176" s="41"/>
      <c r="M176" s="196"/>
      <c r="N176" s="197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197</v>
      </c>
      <c r="AU176" s="19" t="s">
        <v>78</v>
      </c>
    </row>
    <row r="177" spans="1:65" s="13" customFormat="1" ht="11.25">
      <c r="B177" s="208"/>
      <c r="C177" s="209"/>
      <c r="D177" s="210" t="s">
        <v>249</v>
      </c>
      <c r="E177" s="211" t="s">
        <v>19</v>
      </c>
      <c r="F177" s="212" t="s">
        <v>1801</v>
      </c>
      <c r="G177" s="209"/>
      <c r="H177" s="213">
        <v>30.21</v>
      </c>
      <c r="I177" s="214"/>
      <c r="J177" s="209"/>
      <c r="K177" s="209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249</v>
      </c>
      <c r="AU177" s="219" t="s">
        <v>78</v>
      </c>
      <c r="AV177" s="13" t="s">
        <v>78</v>
      </c>
      <c r="AW177" s="13" t="s">
        <v>30</v>
      </c>
      <c r="AX177" s="13" t="s">
        <v>68</v>
      </c>
      <c r="AY177" s="219" t="s">
        <v>187</v>
      </c>
    </row>
    <row r="178" spans="1:65" s="13" customFormat="1" ht="11.25">
      <c r="B178" s="208"/>
      <c r="C178" s="209"/>
      <c r="D178" s="210" t="s">
        <v>249</v>
      </c>
      <c r="E178" s="211" t="s">
        <v>19</v>
      </c>
      <c r="F178" s="212" t="s">
        <v>1802</v>
      </c>
      <c r="G178" s="209"/>
      <c r="H178" s="213">
        <v>15.9</v>
      </c>
      <c r="I178" s="214"/>
      <c r="J178" s="209"/>
      <c r="K178" s="209"/>
      <c r="L178" s="215"/>
      <c r="M178" s="216"/>
      <c r="N178" s="217"/>
      <c r="O178" s="217"/>
      <c r="P178" s="217"/>
      <c r="Q178" s="217"/>
      <c r="R178" s="217"/>
      <c r="S178" s="217"/>
      <c r="T178" s="218"/>
      <c r="AT178" s="219" t="s">
        <v>249</v>
      </c>
      <c r="AU178" s="219" t="s">
        <v>78</v>
      </c>
      <c r="AV178" s="13" t="s">
        <v>78</v>
      </c>
      <c r="AW178" s="13" t="s">
        <v>30</v>
      </c>
      <c r="AX178" s="13" t="s">
        <v>68</v>
      </c>
      <c r="AY178" s="219" t="s">
        <v>187</v>
      </c>
    </row>
    <row r="179" spans="1:65" s="13" customFormat="1" ht="11.25">
      <c r="B179" s="208"/>
      <c r="C179" s="209"/>
      <c r="D179" s="210" t="s">
        <v>249</v>
      </c>
      <c r="E179" s="211" t="s">
        <v>19</v>
      </c>
      <c r="F179" s="212" t="s">
        <v>1802</v>
      </c>
      <c r="G179" s="209"/>
      <c r="H179" s="213">
        <v>15.9</v>
      </c>
      <c r="I179" s="214"/>
      <c r="J179" s="209"/>
      <c r="K179" s="209"/>
      <c r="L179" s="215"/>
      <c r="M179" s="216"/>
      <c r="N179" s="217"/>
      <c r="O179" s="217"/>
      <c r="P179" s="217"/>
      <c r="Q179" s="217"/>
      <c r="R179" s="217"/>
      <c r="S179" s="217"/>
      <c r="T179" s="218"/>
      <c r="AT179" s="219" t="s">
        <v>249</v>
      </c>
      <c r="AU179" s="219" t="s">
        <v>78</v>
      </c>
      <c r="AV179" s="13" t="s">
        <v>78</v>
      </c>
      <c r="AW179" s="13" t="s">
        <v>30</v>
      </c>
      <c r="AX179" s="13" t="s">
        <v>68</v>
      </c>
      <c r="AY179" s="219" t="s">
        <v>187</v>
      </c>
    </row>
    <row r="180" spans="1:65" s="13" customFormat="1" ht="11.25">
      <c r="B180" s="208"/>
      <c r="C180" s="209"/>
      <c r="D180" s="210" t="s">
        <v>249</v>
      </c>
      <c r="E180" s="211" t="s">
        <v>19</v>
      </c>
      <c r="F180" s="212" t="s">
        <v>1803</v>
      </c>
      <c r="G180" s="209"/>
      <c r="H180" s="213">
        <v>14.31</v>
      </c>
      <c r="I180" s="214"/>
      <c r="J180" s="209"/>
      <c r="K180" s="209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249</v>
      </c>
      <c r="AU180" s="219" t="s">
        <v>78</v>
      </c>
      <c r="AV180" s="13" t="s">
        <v>78</v>
      </c>
      <c r="AW180" s="13" t="s">
        <v>30</v>
      </c>
      <c r="AX180" s="13" t="s">
        <v>68</v>
      </c>
      <c r="AY180" s="219" t="s">
        <v>187</v>
      </c>
    </row>
    <row r="181" spans="1:65" s="15" customFormat="1" ht="11.25">
      <c r="B181" s="230"/>
      <c r="C181" s="231"/>
      <c r="D181" s="210" t="s">
        <v>249</v>
      </c>
      <c r="E181" s="232" t="s">
        <v>19</v>
      </c>
      <c r="F181" s="233" t="s">
        <v>319</v>
      </c>
      <c r="G181" s="231"/>
      <c r="H181" s="234">
        <v>76.319999999999993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AT181" s="240" t="s">
        <v>249</v>
      </c>
      <c r="AU181" s="240" t="s">
        <v>78</v>
      </c>
      <c r="AV181" s="15" t="s">
        <v>195</v>
      </c>
      <c r="AW181" s="15" t="s">
        <v>30</v>
      </c>
      <c r="AX181" s="15" t="s">
        <v>76</v>
      </c>
      <c r="AY181" s="240" t="s">
        <v>187</v>
      </c>
    </row>
    <row r="182" spans="1:65" s="2" customFormat="1" ht="16.5" customHeight="1">
      <c r="A182" s="36"/>
      <c r="B182" s="37"/>
      <c r="C182" s="198" t="s">
        <v>286</v>
      </c>
      <c r="D182" s="198" t="s">
        <v>243</v>
      </c>
      <c r="E182" s="199" t="s">
        <v>1555</v>
      </c>
      <c r="F182" s="200" t="s">
        <v>1556</v>
      </c>
      <c r="G182" s="201" t="s">
        <v>193</v>
      </c>
      <c r="H182" s="202">
        <v>83.951999999999998</v>
      </c>
      <c r="I182" s="203"/>
      <c r="J182" s="204">
        <f>ROUND(I182*H182,2)</f>
        <v>0</v>
      </c>
      <c r="K182" s="200" t="s">
        <v>194</v>
      </c>
      <c r="L182" s="205"/>
      <c r="M182" s="206" t="s">
        <v>19</v>
      </c>
      <c r="N182" s="207" t="s">
        <v>39</v>
      </c>
      <c r="O182" s="66"/>
      <c r="P182" s="189">
        <f>O182*H182</f>
        <v>0</v>
      </c>
      <c r="Q182" s="189">
        <v>2.8300000000000001E-3</v>
      </c>
      <c r="R182" s="189">
        <f>Q182*H182</f>
        <v>0.23758415999999999</v>
      </c>
      <c r="S182" s="189">
        <v>0</v>
      </c>
      <c r="T182" s="19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1" t="s">
        <v>246</v>
      </c>
      <c r="AT182" s="191" t="s">
        <v>243</v>
      </c>
      <c r="AU182" s="191" t="s">
        <v>78</v>
      </c>
      <c r="AY182" s="19" t="s">
        <v>187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9" t="s">
        <v>76</v>
      </c>
      <c r="BK182" s="192">
        <f>ROUND(I182*H182,2)</f>
        <v>0</v>
      </c>
      <c r="BL182" s="19" t="s">
        <v>215</v>
      </c>
      <c r="BM182" s="191" t="s">
        <v>1846</v>
      </c>
    </row>
    <row r="183" spans="1:65" s="2" customFormat="1" ht="11.25">
      <c r="A183" s="36"/>
      <c r="B183" s="37"/>
      <c r="C183" s="38"/>
      <c r="D183" s="193" t="s">
        <v>197</v>
      </c>
      <c r="E183" s="38"/>
      <c r="F183" s="194" t="s">
        <v>1558</v>
      </c>
      <c r="G183" s="38"/>
      <c r="H183" s="38"/>
      <c r="I183" s="195"/>
      <c r="J183" s="38"/>
      <c r="K183" s="38"/>
      <c r="L183" s="41"/>
      <c r="M183" s="196"/>
      <c r="N183" s="197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197</v>
      </c>
      <c r="AU183" s="19" t="s">
        <v>78</v>
      </c>
    </row>
    <row r="184" spans="1:65" s="13" customFormat="1" ht="11.25">
      <c r="B184" s="208"/>
      <c r="C184" s="209"/>
      <c r="D184" s="210" t="s">
        <v>249</v>
      </c>
      <c r="E184" s="209"/>
      <c r="F184" s="212" t="s">
        <v>1847</v>
      </c>
      <c r="G184" s="209"/>
      <c r="H184" s="213">
        <v>83.951999999999998</v>
      </c>
      <c r="I184" s="214"/>
      <c r="J184" s="209"/>
      <c r="K184" s="209"/>
      <c r="L184" s="215"/>
      <c r="M184" s="216"/>
      <c r="N184" s="217"/>
      <c r="O184" s="217"/>
      <c r="P184" s="217"/>
      <c r="Q184" s="217"/>
      <c r="R184" s="217"/>
      <c r="S184" s="217"/>
      <c r="T184" s="218"/>
      <c r="AT184" s="219" t="s">
        <v>249</v>
      </c>
      <c r="AU184" s="219" t="s">
        <v>78</v>
      </c>
      <c r="AV184" s="13" t="s">
        <v>78</v>
      </c>
      <c r="AW184" s="13" t="s">
        <v>4</v>
      </c>
      <c r="AX184" s="13" t="s">
        <v>76</v>
      </c>
      <c r="AY184" s="219" t="s">
        <v>187</v>
      </c>
    </row>
    <row r="185" spans="1:65" s="2" customFormat="1" ht="49.15" customHeight="1">
      <c r="A185" s="36"/>
      <c r="B185" s="37"/>
      <c r="C185" s="180" t="s">
        <v>291</v>
      </c>
      <c r="D185" s="180" t="s">
        <v>190</v>
      </c>
      <c r="E185" s="181" t="s">
        <v>1848</v>
      </c>
      <c r="F185" s="182" t="s">
        <v>1849</v>
      </c>
      <c r="G185" s="183" t="s">
        <v>542</v>
      </c>
      <c r="H185" s="184">
        <v>0.83899999999999997</v>
      </c>
      <c r="I185" s="185"/>
      <c r="J185" s="186">
        <f>ROUND(I185*H185,2)</f>
        <v>0</v>
      </c>
      <c r="K185" s="182" t="s">
        <v>194</v>
      </c>
      <c r="L185" s="41"/>
      <c r="M185" s="187" t="s">
        <v>19</v>
      </c>
      <c r="N185" s="188" t="s">
        <v>39</v>
      </c>
      <c r="O185" s="66"/>
      <c r="P185" s="189">
        <f>O185*H185</f>
        <v>0</v>
      </c>
      <c r="Q185" s="189">
        <v>0</v>
      </c>
      <c r="R185" s="189">
        <f>Q185*H185</f>
        <v>0</v>
      </c>
      <c r="S185" s="189">
        <v>0</v>
      </c>
      <c r="T185" s="19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1" t="s">
        <v>215</v>
      </c>
      <c r="AT185" s="191" t="s">
        <v>190</v>
      </c>
      <c r="AU185" s="191" t="s">
        <v>78</v>
      </c>
      <c r="AY185" s="19" t="s">
        <v>187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9" t="s">
        <v>76</v>
      </c>
      <c r="BK185" s="192">
        <f>ROUND(I185*H185,2)</f>
        <v>0</v>
      </c>
      <c r="BL185" s="19" t="s">
        <v>215</v>
      </c>
      <c r="BM185" s="191" t="s">
        <v>1850</v>
      </c>
    </row>
    <row r="186" spans="1:65" s="2" customFormat="1" ht="11.25">
      <c r="A186" s="36"/>
      <c r="B186" s="37"/>
      <c r="C186" s="38"/>
      <c r="D186" s="193" t="s">
        <v>197</v>
      </c>
      <c r="E186" s="38"/>
      <c r="F186" s="194" t="s">
        <v>1851</v>
      </c>
      <c r="G186" s="38"/>
      <c r="H186" s="38"/>
      <c r="I186" s="195"/>
      <c r="J186" s="38"/>
      <c r="K186" s="38"/>
      <c r="L186" s="41"/>
      <c r="M186" s="196"/>
      <c r="N186" s="197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197</v>
      </c>
      <c r="AU186" s="19" t="s">
        <v>78</v>
      </c>
    </row>
    <row r="187" spans="1:65" s="12" customFormat="1" ht="22.9" customHeight="1">
      <c r="B187" s="164"/>
      <c r="C187" s="165"/>
      <c r="D187" s="166" t="s">
        <v>67</v>
      </c>
      <c r="E187" s="178" t="s">
        <v>1247</v>
      </c>
      <c r="F187" s="178" t="s">
        <v>1248</v>
      </c>
      <c r="G187" s="165"/>
      <c r="H187" s="165"/>
      <c r="I187" s="168"/>
      <c r="J187" s="179">
        <f>BK187</f>
        <v>0</v>
      </c>
      <c r="K187" s="165"/>
      <c r="L187" s="170"/>
      <c r="M187" s="171"/>
      <c r="N187" s="172"/>
      <c r="O187" s="172"/>
      <c r="P187" s="173">
        <f>SUM(P188:P217)</f>
        <v>0</v>
      </c>
      <c r="Q187" s="172"/>
      <c r="R187" s="173">
        <f>SUM(R188:R217)</f>
        <v>0.34599526400000002</v>
      </c>
      <c r="S187" s="172"/>
      <c r="T187" s="174">
        <f>SUM(T188:T217)</f>
        <v>7.0630399999999996E-2</v>
      </c>
      <c r="AR187" s="175" t="s">
        <v>78</v>
      </c>
      <c r="AT187" s="176" t="s">
        <v>67</v>
      </c>
      <c r="AU187" s="176" t="s">
        <v>76</v>
      </c>
      <c r="AY187" s="175" t="s">
        <v>187</v>
      </c>
      <c r="BK187" s="177">
        <f>SUM(BK188:BK217)</f>
        <v>0</v>
      </c>
    </row>
    <row r="188" spans="1:65" s="2" customFormat="1" ht="16.5" customHeight="1">
      <c r="A188" s="36"/>
      <c r="B188" s="37"/>
      <c r="C188" s="180" t="s">
        <v>296</v>
      </c>
      <c r="D188" s="180" t="s">
        <v>190</v>
      </c>
      <c r="E188" s="181" t="s">
        <v>1250</v>
      </c>
      <c r="F188" s="182" t="s">
        <v>1251</v>
      </c>
      <c r="G188" s="183" t="s">
        <v>193</v>
      </c>
      <c r="H188" s="184">
        <v>227.84</v>
      </c>
      <c r="I188" s="185"/>
      <c r="J188" s="186">
        <f>ROUND(I188*H188,2)</f>
        <v>0</v>
      </c>
      <c r="K188" s="182" t="s">
        <v>194</v>
      </c>
      <c r="L188" s="41"/>
      <c r="M188" s="187" t="s">
        <v>19</v>
      </c>
      <c r="N188" s="188" t="s">
        <v>39</v>
      </c>
      <c r="O188" s="66"/>
      <c r="P188" s="189">
        <f>O188*H188</f>
        <v>0</v>
      </c>
      <c r="Q188" s="189">
        <v>1E-3</v>
      </c>
      <c r="R188" s="189">
        <f>Q188*H188</f>
        <v>0.22784000000000001</v>
      </c>
      <c r="S188" s="189">
        <v>3.1E-4</v>
      </c>
      <c r="T188" s="190">
        <f>S188*H188</f>
        <v>7.0630399999999996E-2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1" t="s">
        <v>215</v>
      </c>
      <c r="AT188" s="191" t="s">
        <v>190</v>
      </c>
      <c r="AU188" s="191" t="s">
        <v>78</v>
      </c>
      <c r="AY188" s="19" t="s">
        <v>187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9" t="s">
        <v>76</v>
      </c>
      <c r="BK188" s="192">
        <f>ROUND(I188*H188,2)</f>
        <v>0</v>
      </c>
      <c r="BL188" s="19" t="s">
        <v>215</v>
      </c>
      <c r="BM188" s="191" t="s">
        <v>1852</v>
      </c>
    </row>
    <row r="189" spans="1:65" s="2" customFormat="1" ht="11.25">
      <c r="A189" s="36"/>
      <c r="B189" s="37"/>
      <c r="C189" s="38"/>
      <c r="D189" s="193" t="s">
        <v>197</v>
      </c>
      <c r="E189" s="38"/>
      <c r="F189" s="194" t="s">
        <v>1253</v>
      </c>
      <c r="G189" s="38"/>
      <c r="H189" s="38"/>
      <c r="I189" s="195"/>
      <c r="J189" s="38"/>
      <c r="K189" s="38"/>
      <c r="L189" s="41"/>
      <c r="M189" s="196"/>
      <c r="N189" s="197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197</v>
      </c>
      <c r="AU189" s="19" t="s">
        <v>78</v>
      </c>
    </row>
    <row r="190" spans="1:65" s="13" customFormat="1" ht="11.25">
      <c r="B190" s="208"/>
      <c r="C190" s="209"/>
      <c r="D190" s="210" t="s">
        <v>249</v>
      </c>
      <c r="E190" s="211" t="s">
        <v>19</v>
      </c>
      <c r="F190" s="212" t="s">
        <v>1853</v>
      </c>
      <c r="G190" s="209"/>
      <c r="H190" s="213">
        <v>70.400000000000006</v>
      </c>
      <c r="I190" s="214"/>
      <c r="J190" s="209"/>
      <c r="K190" s="209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249</v>
      </c>
      <c r="AU190" s="219" t="s">
        <v>78</v>
      </c>
      <c r="AV190" s="13" t="s">
        <v>78</v>
      </c>
      <c r="AW190" s="13" t="s">
        <v>30</v>
      </c>
      <c r="AX190" s="13" t="s">
        <v>68</v>
      </c>
      <c r="AY190" s="219" t="s">
        <v>187</v>
      </c>
    </row>
    <row r="191" spans="1:65" s="13" customFormat="1" ht="11.25">
      <c r="B191" s="208"/>
      <c r="C191" s="209"/>
      <c r="D191" s="210" t="s">
        <v>249</v>
      </c>
      <c r="E191" s="211" t="s">
        <v>19</v>
      </c>
      <c r="F191" s="212" t="s">
        <v>1854</v>
      </c>
      <c r="G191" s="209"/>
      <c r="H191" s="213">
        <v>53.12</v>
      </c>
      <c r="I191" s="214"/>
      <c r="J191" s="209"/>
      <c r="K191" s="209"/>
      <c r="L191" s="215"/>
      <c r="M191" s="216"/>
      <c r="N191" s="217"/>
      <c r="O191" s="217"/>
      <c r="P191" s="217"/>
      <c r="Q191" s="217"/>
      <c r="R191" s="217"/>
      <c r="S191" s="217"/>
      <c r="T191" s="218"/>
      <c r="AT191" s="219" t="s">
        <v>249</v>
      </c>
      <c r="AU191" s="219" t="s">
        <v>78</v>
      </c>
      <c r="AV191" s="13" t="s">
        <v>78</v>
      </c>
      <c r="AW191" s="13" t="s">
        <v>30</v>
      </c>
      <c r="AX191" s="13" t="s">
        <v>68</v>
      </c>
      <c r="AY191" s="219" t="s">
        <v>187</v>
      </c>
    </row>
    <row r="192" spans="1:65" s="13" customFormat="1" ht="11.25">
      <c r="B192" s="208"/>
      <c r="C192" s="209"/>
      <c r="D192" s="210" t="s">
        <v>249</v>
      </c>
      <c r="E192" s="211" t="s">
        <v>19</v>
      </c>
      <c r="F192" s="212" t="s">
        <v>1854</v>
      </c>
      <c r="G192" s="209"/>
      <c r="H192" s="213">
        <v>53.12</v>
      </c>
      <c r="I192" s="214"/>
      <c r="J192" s="209"/>
      <c r="K192" s="209"/>
      <c r="L192" s="215"/>
      <c r="M192" s="216"/>
      <c r="N192" s="217"/>
      <c r="O192" s="217"/>
      <c r="P192" s="217"/>
      <c r="Q192" s="217"/>
      <c r="R192" s="217"/>
      <c r="S192" s="217"/>
      <c r="T192" s="218"/>
      <c r="AT192" s="219" t="s">
        <v>249</v>
      </c>
      <c r="AU192" s="219" t="s">
        <v>78</v>
      </c>
      <c r="AV192" s="13" t="s">
        <v>78</v>
      </c>
      <c r="AW192" s="13" t="s">
        <v>30</v>
      </c>
      <c r="AX192" s="13" t="s">
        <v>68</v>
      </c>
      <c r="AY192" s="219" t="s">
        <v>187</v>
      </c>
    </row>
    <row r="193" spans="1:65" s="13" customFormat="1" ht="11.25">
      <c r="B193" s="208"/>
      <c r="C193" s="209"/>
      <c r="D193" s="210" t="s">
        <v>249</v>
      </c>
      <c r="E193" s="211" t="s">
        <v>19</v>
      </c>
      <c r="F193" s="212" t="s">
        <v>1855</v>
      </c>
      <c r="G193" s="209"/>
      <c r="H193" s="213">
        <v>51.2</v>
      </c>
      <c r="I193" s="214"/>
      <c r="J193" s="209"/>
      <c r="K193" s="209"/>
      <c r="L193" s="215"/>
      <c r="M193" s="216"/>
      <c r="N193" s="217"/>
      <c r="O193" s="217"/>
      <c r="P193" s="217"/>
      <c r="Q193" s="217"/>
      <c r="R193" s="217"/>
      <c r="S193" s="217"/>
      <c r="T193" s="218"/>
      <c r="AT193" s="219" t="s">
        <v>249</v>
      </c>
      <c r="AU193" s="219" t="s">
        <v>78</v>
      </c>
      <c r="AV193" s="13" t="s">
        <v>78</v>
      </c>
      <c r="AW193" s="13" t="s">
        <v>30</v>
      </c>
      <c r="AX193" s="13" t="s">
        <v>68</v>
      </c>
      <c r="AY193" s="219" t="s">
        <v>187</v>
      </c>
    </row>
    <row r="194" spans="1:65" s="15" customFormat="1" ht="11.25">
      <c r="B194" s="230"/>
      <c r="C194" s="231"/>
      <c r="D194" s="210" t="s">
        <v>249</v>
      </c>
      <c r="E194" s="232" t="s">
        <v>19</v>
      </c>
      <c r="F194" s="233" t="s">
        <v>319</v>
      </c>
      <c r="G194" s="231"/>
      <c r="H194" s="234">
        <v>227.84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AT194" s="240" t="s">
        <v>249</v>
      </c>
      <c r="AU194" s="240" t="s">
        <v>78</v>
      </c>
      <c r="AV194" s="15" t="s">
        <v>195</v>
      </c>
      <c r="AW194" s="15" t="s">
        <v>30</v>
      </c>
      <c r="AX194" s="15" t="s">
        <v>76</v>
      </c>
      <c r="AY194" s="240" t="s">
        <v>187</v>
      </c>
    </row>
    <row r="195" spans="1:65" s="2" customFormat="1" ht="24.2" customHeight="1">
      <c r="A195" s="36"/>
      <c r="B195" s="37"/>
      <c r="C195" s="180" t="s">
        <v>7</v>
      </c>
      <c r="D195" s="180" t="s">
        <v>190</v>
      </c>
      <c r="E195" s="181" t="s">
        <v>1271</v>
      </c>
      <c r="F195" s="182" t="s">
        <v>1272</v>
      </c>
      <c r="G195" s="183" t="s">
        <v>193</v>
      </c>
      <c r="H195" s="184">
        <v>227.84</v>
      </c>
      <c r="I195" s="185"/>
      <c r="J195" s="186">
        <f>ROUND(I195*H195,2)</f>
        <v>0</v>
      </c>
      <c r="K195" s="182" t="s">
        <v>194</v>
      </c>
      <c r="L195" s="41"/>
      <c r="M195" s="187" t="s">
        <v>19</v>
      </c>
      <c r="N195" s="188" t="s">
        <v>39</v>
      </c>
      <c r="O195" s="66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1" t="s">
        <v>215</v>
      </c>
      <c r="AT195" s="191" t="s">
        <v>190</v>
      </c>
      <c r="AU195" s="191" t="s">
        <v>78</v>
      </c>
      <c r="AY195" s="19" t="s">
        <v>187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9" t="s">
        <v>76</v>
      </c>
      <c r="BK195" s="192">
        <f>ROUND(I195*H195,2)</f>
        <v>0</v>
      </c>
      <c r="BL195" s="19" t="s">
        <v>215</v>
      </c>
      <c r="BM195" s="191" t="s">
        <v>1856</v>
      </c>
    </row>
    <row r="196" spans="1:65" s="2" customFormat="1" ht="11.25">
      <c r="A196" s="36"/>
      <c r="B196" s="37"/>
      <c r="C196" s="38"/>
      <c r="D196" s="193" t="s">
        <v>197</v>
      </c>
      <c r="E196" s="38"/>
      <c r="F196" s="194" t="s">
        <v>1274</v>
      </c>
      <c r="G196" s="38"/>
      <c r="H196" s="38"/>
      <c r="I196" s="195"/>
      <c r="J196" s="38"/>
      <c r="K196" s="38"/>
      <c r="L196" s="41"/>
      <c r="M196" s="196"/>
      <c r="N196" s="197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197</v>
      </c>
      <c r="AU196" s="19" t="s">
        <v>78</v>
      </c>
    </row>
    <row r="197" spans="1:65" s="13" customFormat="1" ht="11.25">
      <c r="B197" s="208"/>
      <c r="C197" s="209"/>
      <c r="D197" s="210" t="s">
        <v>249</v>
      </c>
      <c r="E197" s="211" t="s">
        <v>19</v>
      </c>
      <c r="F197" s="212" t="s">
        <v>1853</v>
      </c>
      <c r="G197" s="209"/>
      <c r="H197" s="213">
        <v>70.400000000000006</v>
      </c>
      <c r="I197" s="214"/>
      <c r="J197" s="209"/>
      <c r="K197" s="209"/>
      <c r="L197" s="215"/>
      <c r="M197" s="216"/>
      <c r="N197" s="217"/>
      <c r="O197" s="217"/>
      <c r="P197" s="217"/>
      <c r="Q197" s="217"/>
      <c r="R197" s="217"/>
      <c r="S197" s="217"/>
      <c r="T197" s="218"/>
      <c r="AT197" s="219" t="s">
        <v>249</v>
      </c>
      <c r="AU197" s="219" t="s">
        <v>78</v>
      </c>
      <c r="AV197" s="13" t="s">
        <v>78</v>
      </c>
      <c r="AW197" s="13" t="s">
        <v>30</v>
      </c>
      <c r="AX197" s="13" t="s">
        <v>68</v>
      </c>
      <c r="AY197" s="219" t="s">
        <v>187</v>
      </c>
    </row>
    <row r="198" spans="1:65" s="13" customFormat="1" ht="11.25">
      <c r="B198" s="208"/>
      <c r="C198" s="209"/>
      <c r="D198" s="210" t="s">
        <v>249</v>
      </c>
      <c r="E198" s="211" t="s">
        <v>19</v>
      </c>
      <c r="F198" s="212" t="s">
        <v>1854</v>
      </c>
      <c r="G198" s="209"/>
      <c r="H198" s="213">
        <v>53.12</v>
      </c>
      <c r="I198" s="214"/>
      <c r="J198" s="209"/>
      <c r="K198" s="209"/>
      <c r="L198" s="215"/>
      <c r="M198" s="216"/>
      <c r="N198" s="217"/>
      <c r="O198" s="217"/>
      <c r="P198" s="217"/>
      <c r="Q198" s="217"/>
      <c r="R198" s="217"/>
      <c r="S198" s="217"/>
      <c r="T198" s="218"/>
      <c r="AT198" s="219" t="s">
        <v>249</v>
      </c>
      <c r="AU198" s="219" t="s">
        <v>78</v>
      </c>
      <c r="AV198" s="13" t="s">
        <v>78</v>
      </c>
      <c r="AW198" s="13" t="s">
        <v>30</v>
      </c>
      <c r="AX198" s="13" t="s">
        <v>68</v>
      </c>
      <c r="AY198" s="219" t="s">
        <v>187</v>
      </c>
    </row>
    <row r="199" spans="1:65" s="13" customFormat="1" ht="11.25">
      <c r="B199" s="208"/>
      <c r="C199" s="209"/>
      <c r="D199" s="210" t="s">
        <v>249</v>
      </c>
      <c r="E199" s="211" t="s">
        <v>19</v>
      </c>
      <c r="F199" s="212" t="s">
        <v>1854</v>
      </c>
      <c r="G199" s="209"/>
      <c r="H199" s="213">
        <v>53.12</v>
      </c>
      <c r="I199" s="214"/>
      <c r="J199" s="209"/>
      <c r="K199" s="209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249</v>
      </c>
      <c r="AU199" s="219" t="s">
        <v>78</v>
      </c>
      <c r="AV199" s="13" t="s">
        <v>78</v>
      </c>
      <c r="AW199" s="13" t="s">
        <v>30</v>
      </c>
      <c r="AX199" s="13" t="s">
        <v>68</v>
      </c>
      <c r="AY199" s="219" t="s">
        <v>187</v>
      </c>
    </row>
    <row r="200" spans="1:65" s="13" customFormat="1" ht="11.25">
      <c r="B200" s="208"/>
      <c r="C200" s="209"/>
      <c r="D200" s="210" t="s">
        <v>249</v>
      </c>
      <c r="E200" s="211" t="s">
        <v>19</v>
      </c>
      <c r="F200" s="212" t="s">
        <v>1855</v>
      </c>
      <c r="G200" s="209"/>
      <c r="H200" s="213">
        <v>51.2</v>
      </c>
      <c r="I200" s="214"/>
      <c r="J200" s="209"/>
      <c r="K200" s="209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249</v>
      </c>
      <c r="AU200" s="219" t="s">
        <v>78</v>
      </c>
      <c r="AV200" s="13" t="s">
        <v>78</v>
      </c>
      <c r="AW200" s="13" t="s">
        <v>30</v>
      </c>
      <c r="AX200" s="13" t="s">
        <v>68</v>
      </c>
      <c r="AY200" s="219" t="s">
        <v>187</v>
      </c>
    </row>
    <row r="201" spans="1:65" s="15" customFormat="1" ht="11.25">
      <c r="B201" s="230"/>
      <c r="C201" s="231"/>
      <c r="D201" s="210" t="s">
        <v>249</v>
      </c>
      <c r="E201" s="232" t="s">
        <v>19</v>
      </c>
      <c r="F201" s="233" t="s">
        <v>319</v>
      </c>
      <c r="G201" s="231"/>
      <c r="H201" s="234">
        <v>227.84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AT201" s="240" t="s">
        <v>249</v>
      </c>
      <c r="AU201" s="240" t="s">
        <v>78</v>
      </c>
      <c r="AV201" s="15" t="s">
        <v>195</v>
      </c>
      <c r="AW201" s="15" t="s">
        <v>30</v>
      </c>
      <c r="AX201" s="15" t="s">
        <v>76</v>
      </c>
      <c r="AY201" s="240" t="s">
        <v>187</v>
      </c>
    </row>
    <row r="202" spans="1:65" s="2" customFormat="1" ht="37.9" customHeight="1">
      <c r="A202" s="36"/>
      <c r="B202" s="37"/>
      <c r="C202" s="180" t="s">
        <v>305</v>
      </c>
      <c r="D202" s="180" t="s">
        <v>190</v>
      </c>
      <c r="E202" s="181" t="s">
        <v>1857</v>
      </c>
      <c r="F202" s="182" t="s">
        <v>1858</v>
      </c>
      <c r="G202" s="183" t="s">
        <v>214</v>
      </c>
      <c r="H202" s="184">
        <v>28</v>
      </c>
      <c r="I202" s="185"/>
      <c r="J202" s="186">
        <f>ROUND(I202*H202,2)</f>
        <v>0</v>
      </c>
      <c r="K202" s="182" t="s">
        <v>194</v>
      </c>
      <c r="L202" s="41"/>
      <c r="M202" s="187" t="s">
        <v>19</v>
      </c>
      <c r="N202" s="188" t="s">
        <v>39</v>
      </c>
      <c r="O202" s="66"/>
      <c r="P202" s="189">
        <f>O202*H202</f>
        <v>0</v>
      </c>
      <c r="Q202" s="189">
        <v>4.8000000000000001E-4</v>
      </c>
      <c r="R202" s="189">
        <f>Q202*H202</f>
        <v>1.3440000000000001E-2</v>
      </c>
      <c r="S202" s="189">
        <v>0</v>
      </c>
      <c r="T202" s="19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1" t="s">
        <v>215</v>
      </c>
      <c r="AT202" s="191" t="s">
        <v>190</v>
      </c>
      <c r="AU202" s="191" t="s">
        <v>78</v>
      </c>
      <c r="AY202" s="19" t="s">
        <v>187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9" t="s">
        <v>76</v>
      </c>
      <c r="BK202" s="192">
        <f>ROUND(I202*H202,2)</f>
        <v>0</v>
      </c>
      <c r="BL202" s="19" t="s">
        <v>215</v>
      </c>
      <c r="BM202" s="191" t="s">
        <v>1859</v>
      </c>
    </row>
    <row r="203" spans="1:65" s="2" customFormat="1" ht="11.25">
      <c r="A203" s="36"/>
      <c r="B203" s="37"/>
      <c r="C203" s="38"/>
      <c r="D203" s="193" t="s">
        <v>197</v>
      </c>
      <c r="E203" s="38"/>
      <c r="F203" s="194" t="s">
        <v>1860</v>
      </c>
      <c r="G203" s="38"/>
      <c r="H203" s="38"/>
      <c r="I203" s="195"/>
      <c r="J203" s="38"/>
      <c r="K203" s="38"/>
      <c r="L203" s="41"/>
      <c r="M203" s="196"/>
      <c r="N203" s="197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9" t="s">
        <v>197</v>
      </c>
      <c r="AU203" s="19" t="s">
        <v>78</v>
      </c>
    </row>
    <row r="204" spans="1:65" s="2" customFormat="1" ht="33" customHeight="1">
      <c r="A204" s="36"/>
      <c r="B204" s="37"/>
      <c r="C204" s="180" t="s">
        <v>310</v>
      </c>
      <c r="D204" s="180" t="s">
        <v>190</v>
      </c>
      <c r="E204" s="181" t="s">
        <v>1276</v>
      </c>
      <c r="F204" s="182" t="s">
        <v>1277</v>
      </c>
      <c r="G204" s="183" t="s">
        <v>193</v>
      </c>
      <c r="H204" s="184">
        <v>227.84</v>
      </c>
      <c r="I204" s="185"/>
      <c r="J204" s="186">
        <f>ROUND(I204*H204,2)</f>
        <v>0</v>
      </c>
      <c r="K204" s="182" t="s">
        <v>194</v>
      </c>
      <c r="L204" s="41"/>
      <c r="M204" s="187" t="s">
        <v>19</v>
      </c>
      <c r="N204" s="188" t="s">
        <v>39</v>
      </c>
      <c r="O204" s="66"/>
      <c r="P204" s="189">
        <f>O204*H204</f>
        <v>0</v>
      </c>
      <c r="Q204" s="189">
        <v>2.0120000000000001E-4</v>
      </c>
      <c r="R204" s="189">
        <f>Q204*H204</f>
        <v>4.5841408E-2</v>
      </c>
      <c r="S204" s="189">
        <v>0</v>
      </c>
      <c r="T204" s="19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1" t="s">
        <v>215</v>
      </c>
      <c r="AT204" s="191" t="s">
        <v>190</v>
      </c>
      <c r="AU204" s="191" t="s">
        <v>78</v>
      </c>
      <c r="AY204" s="19" t="s">
        <v>187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9" t="s">
        <v>76</v>
      </c>
      <c r="BK204" s="192">
        <f>ROUND(I204*H204,2)</f>
        <v>0</v>
      </c>
      <c r="BL204" s="19" t="s">
        <v>215</v>
      </c>
      <c r="BM204" s="191" t="s">
        <v>1861</v>
      </c>
    </row>
    <row r="205" spans="1:65" s="2" customFormat="1" ht="11.25">
      <c r="A205" s="36"/>
      <c r="B205" s="37"/>
      <c r="C205" s="38"/>
      <c r="D205" s="193" t="s">
        <v>197</v>
      </c>
      <c r="E205" s="38"/>
      <c r="F205" s="194" t="s">
        <v>1279</v>
      </c>
      <c r="G205" s="38"/>
      <c r="H205" s="38"/>
      <c r="I205" s="195"/>
      <c r="J205" s="38"/>
      <c r="K205" s="38"/>
      <c r="L205" s="41"/>
      <c r="M205" s="196"/>
      <c r="N205" s="197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197</v>
      </c>
      <c r="AU205" s="19" t="s">
        <v>78</v>
      </c>
    </row>
    <row r="206" spans="1:65" s="13" customFormat="1" ht="11.25">
      <c r="B206" s="208"/>
      <c r="C206" s="209"/>
      <c r="D206" s="210" t="s">
        <v>249</v>
      </c>
      <c r="E206" s="211" t="s">
        <v>19</v>
      </c>
      <c r="F206" s="212" t="s">
        <v>1853</v>
      </c>
      <c r="G206" s="209"/>
      <c r="H206" s="213">
        <v>70.400000000000006</v>
      </c>
      <c r="I206" s="214"/>
      <c r="J206" s="209"/>
      <c r="K206" s="209"/>
      <c r="L206" s="215"/>
      <c r="M206" s="216"/>
      <c r="N206" s="217"/>
      <c r="O206" s="217"/>
      <c r="P206" s="217"/>
      <c r="Q206" s="217"/>
      <c r="R206" s="217"/>
      <c r="S206" s="217"/>
      <c r="T206" s="218"/>
      <c r="AT206" s="219" t="s">
        <v>249</v>
      </c>
      <c r="AU206" s="219" t="s">
        <v>78</v>
      </c>
      <c r="AV206" s="13" t="s">
        <v>78</v>
      </c>
      <c r="AW206" s="13" t="s">
        <v>30</v>
      </c>
      <c r="AX206" s="13" t="s">
        <v>68</v>
      </c>
      <c r="AY206" s="219" t="s">
        <v>187</v>
      </c>
    </row>
    <row r="207" spans="1:65" s="13" customFormat="1" ht="11.25">
      <c r="B207" s="208"/>
      <c r="C207" s="209"/>
      <c r="D207" s="210" t="s">
        <v>249</v>
      </c>
      <c r="E207" s="211" t="s">
        <v>19</v>
      </c>
      <c r="F207" s="212" t="s">
        <v>1854</v>
      </c>
      <c r="G207" s="209"/>
      <c r="H207" s="213">
        <v>53.12</v>
      </c>
      <c r="I207" s="214"/>
      <c r="J207" s="209"/>
      <c r="K207" s="209"/>
      <c r="L207" s="215"/>
      <c r="M207" s="216"/>
      <c r="N207" s="217"/>
      <c r="O207" s="217"/>
      <c r="P207" s="217"/>
      <c r="Q207" s="217"/>
      <c r="R207" s="217"/>
      <c r="S207" s="217"/>
      <c r="T207" s="218"/>
      <c r="AT207" s="219" t="s">
        <v>249</v>
      </c>
      <c r="AU207" s="219" t="s">
        <v>78</v>
      </c>
      <c r="AV207" s="13" t="s">
        <v>78</v>
      </c>
      <c r="AW207" s="13" t="s">
        <v>30</v>
      </c>
      <c r="AX207" s="13" t="s">
        <v>68</v>
      </c>
      <c r="AY207" s="219" t="s">
        <v>187</v>
      </c>
    </row>
    <row r="208" spans="1:65" s="13" customFormat="1" ht="11.25">
      <c r="B208" s="208"/>
      <c r="C208" s="209"/>
      <c r="D208" s="210" t="s">
        <v>249</v>
      </c>
      <c r="E208" s="211" t="s">
        <v>19</v>
      </c>
      <c r="F208" s="212" t="s">
        <v>1854</v>
      </c>
      <c r="G208" s="209"/>
      <c r="H208" s="213">
        <v>53.12</v>
      </c>
      <c r="I208" s="214"/>
      <c r="J208" s="209"/>
      <c r="K208" s="209"/>
      <c r="L208" s="215"/>
      <c r="M208" s="216"/>
      <c r="N208" s="217"/>
      <c r="O208" s="217"/>
      <c r="P208" s="217"/>
      <c r="Q208" s="217"/>
      <c r="R208" s="217"/>
      <c r="S208" s="217"/>
      <c r="T208" s="218"/>
      <c r="AT208" s="219" t="s">
        <v>249</v>
      </c>
      <c r="AU208" s="219" t="s">
        <v>78</v>
      </c>
      <c r="AV208" s="13" t="s">
        <v>78</v>
      </c>
      <c r="AW208" s="13" t="s">
        <v>30</v>
      </c>
      <c r="AX208" s="13" t="s">
        <v>68</v>
      </c>
      <c r="AY208" s="219" t="s">
        <v>187</v>
      </c>
    </row>
    <row r="209" spans="1:65" s="13" customFormat="1" ht="11.25">
      <c r="B209" s="208"/>
      <c r="C209" s="209"/>
      <c r="D209" s="210" t="s">
        <v>249</v>
      </c>
      <c r="E209" s="211" t="s">
        <v>19</v>
      </c>
      <c r="F209" s="212" t="s">
        <v>1855</v>
      </c>
      <c r="G209" s="209"/>
      <c r="H209" s="213">
        <v>51.2</v>
      </c>
      <c r="I209" s="214"/>
      <c r="J209" s="209"/>
      <c r="K209" s="209"/>
      <c r="L209" s="215"/>
      <c r="M209" s="216"/>
      <c r="N209" s="217"/>
      <c r="O209" s="217"/>
      <c r="P209" s="217"/>
      <c r="Q209" s="217"/>
      <c r="R209" s="217"/>
      <c r="S209" s="217"/>
      <c r="T209" s="218"/>
      <c r="AT209" s="219" t="s">
        <v>249</v>
      </c>
      <c r="AU209" s="219" t="s">
        <v>78</v>
      </c>
      <c r="AV209" s="13" t="s">
        <v>78</v>
      </c>
      <c r="AW209" s="13" t="s">
        <v>30</v>
      </c>
      <c r="AX209" s="13" t="s">
        <v>68</v>
      </c>
      <c r="AY209" s="219" t="s">
        <v>187</v>
      </c>
    </row>
    <row r="210" spans="1:65" s="15" customFormat="1" ht="11.25">
      <c r="B210" s="230"/>
      <c r="C210" s="231"/>
      <c r="D210" s="210" t="s">
        <v>249</v>
      </c>
      <c r="E210" s="232" t="s">
        <v>19</v>
      </c>
      <c r="F210" s="233" t="s">
        <v>319</v>
      </c>
      <c r="G210" s="231"/>
      <c r="H210" s="234">
        <v>227.84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AT210" s="240" t="s">
        <v>249</v>
      </c>
      <c r="AU210" s="240" t="s">
        <v>78</v>
      </c>
      <c r="AV210" s="15" t="s">
        <v>195</v>
      </c>
      <c r="AW210" s="15" t="s">
        <v>30</v>
      </c>
      <c r="AX210" s="15" t="s">
        <v>76</v>
      </c>
      <c r="AY210" s="240" t="s">
        <v>187</v>
      </c>
    </row>
    <row r="211" spans="1:65" s="2" customFormat="1" ht="37.9" customHeight="1">
      <c r="A211" s="36"/>
      <c r="B211" s="37"/>
      <c r="C211" s="180" t="s">
        <v>320</v>
      </c>
      <c r="D211" s="180" t="s">
        <v>190</v>
      </c>
      <c r="E211" s="181" t="s">
        <v>1281</v>
      </c>
      <c r="F211" s="182" t="s">
        <v>1282</v>
      </c>
      <c r="G211" s="183" t="s">
        <v>193</v>
      </c>
      <c r="H211" s="184">
        <v>227.84</v>
      </c>
      <c r="I211" s="185"/>
      <c r="J211" s="186">
        <f>ROUND(I211*H211,2)</f>
        <v>0</v>
      </c>
      <c r="K211" s="182" t="s">
        <v>194</v>
      </c>
      <c r="L211" s="41"/>
      <c r="M211" s="187" t="s">
        <v>19</v>
      </c>
      <c r="N211" s="188" t="s">
        <v>39</v>
      </c>
      <c r="O211" s="66"/>
      <c r="P211" s="189">
        <f>O211*H211</f>
        <v>0</v>
      </c>
      <c r="Q211" s="189">
        <v>2.5839999999999999E-4</v>
      </c>
      <c r="R211" s="189">
        <f>Q211*H211</f>
        <v>5.8873856000000002E-2</v>
      </c>
      <c r="S211" s="189">
        <v>0</v>
      </c>
      <c r="T211" s="19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91" t="s">
        <v>215</v>
      </c>
      <c r="AT211" s="191" t="s">
        <v>190</v>
      </c>
      <c r="AU211" s="191" t="s">
        <v>78</v>
      </c>
      <c r="AY211" s="19" t="s">
        <v>187</v>
      </c>
      <c r="BE211" s="192">
        <f>IF(N211="základní",J211,0)</f>
        <v>0</v>
      </c>
      <c r="BF211" s="192">
        <f>IF(N211="snížená",J211,0)</f>
        <v>0</v>
      </c>
      <c r="BG211" s="192">
        <f>IF(N211="zákl. přenesená",J211,0)</f>
        <v>0</v>
      </c>
      <c r="BH211" s="192">
        <f>IF(N211="sníž. přenesená",J211,0)</f>
        <v>0</v>
      </c>
      <c r="BI211" s="192">
        <f>IF(N211="nulová",J211,0)</f>
        <v>0</v>
      </c>
      <c r="BJ211" s="19" t="s">
        <v>76</v>
      </c>
      <c r="BK211" s="192">
        <f>ROUND(I211*H211,2)</f>
        <v>0</v>
      </c>
      <c r="BL211" s="19" t="s">
        <v>215</v>
      </c>
      <c r="BM211" s="191" t="s">
        <v>1862</v>
      </c>
    </row>
    <row r="212" spans="1:65" s="2" customFormat="1" ht="11.25">
      <c r="A212" s="36"/>
      <c r="B212" s="37"/>
      <c r="C212" s="38"/>
      <c r="D212" s="193" t="s">
        <v>197</v>
      </c>
      <c r="E212" s="38"/>
      <c r="F212" s="194" t="s">
        <v>1284</v>
      </c>
      <c r="G212" s="38"/>
      <c r="H212" s="38"/>
      <c r="I212" s="195"/>
      <c r="J212" s="38"/>
      <c r="K212" s="38"/>
      <c r="L212" s="41"/>
      <c r="M212" s="196"/>
      <c r="N212" s="197"/>
      <c r="O212" s="66"/>
      <c r="P212" s="66"/>
      <c r="Q212" s="66"/>
      <c r="R212" s="66"/>
      <c r="S212" s="66"/>
      <c r="T212" s="67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197</v>
      </c>
      <c r="AU212" s="19" t="s">
        <v>78</v>
      </c>
    </row>
    <row r="213" spans="1:65" s="13" customFormat="1" ht="11.25">
      <c r="B213" s="208"/>
      <c r="C213" s="209"/>
      <c r="D213" s="210" t="s">
        <v>249</v>
      </c>
      <c r="E213" s="211" t="s">
        <v>19</v>
      </c>
      <c r="F213" s="212" t="s">
        <v>1853</v>
      </c>
      <c r="G213" s="209"/>
      <c r="H213" s="213">
        <v>70.400000000000006</v>
      </c>
      <c r="I213" s="214"/>
      <c r="J213" s="209"/>
      <c r="K213" s="209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249</v>
      </c>
      <c r="AU213" s="219" t="s">
        <v>78</v>
      </c>
      <c r="AV213" s="13" t="s">
        <v>78</v>
      </c>
      <c r="AW213" s="13" t="s">
        <v>30</v>
      </c>
      <c r="AX213" s="13" t="s">
        <v>68</v>
      </c>
      <c r="AY213" s="219" t="s">
        <v>187</v>
      </c>
    </row>
    <row r="214" spans="1:65" s="13" customFormat="1" ht="11.25">
      <c r="B214" s="208"/>
      <c r="C214" s="209"/>
      <c r="D214" s="210" t="s">
        <v>249</v>
      </c>
      <c r="E214" s="211" t="s">
        <v>19</v>
      </c>
      <c r="F214" s="212" t="s">
        <v>1854</v>
      </c>
      <c r="G214" s="209"/>
      <c r="H214" s="213">
        <v>53.12</v>
      </c>
      <c r="I214" s="214"/>
      <c r="J214" s="209"/>
      <c r="K214" s="209"/>
      <c r="L214" s="215"/>
      <c r="M214" s="216"/>
      <c r="N214" s="217"/>
      <c r="O214" s="217"/>
      <c r="P214" s="217"/>
      <c r="Q214" s="217"/>
      <c r="R214" s="217"/>
      <c r="S214" s="217"/>
      <c r="T214" s="218"/>
      <c r="AT214" s="219" t="s">
        <v>249</v>
      </c>
      <c r="AU214" s="219" t="s">
        <v>78</v>
      </c>
      <c r="AV214" s="13" t="s">
        <v>78</v>
      </c>
      <c r="AW214" s="13" t="s">
        <v>30</v>
      </c>
      <c r="AX214" s="13" t="s">
        <v>68</v>
      </c>
      <c r="AY214" s="219" t="s">
        <v>187</v>
      </c>
    </row>
    <row r="215" spans="1:65" s="13" customFormat="1" ht="11.25">
      <c r="B215" s="208"/>
      <c r="C215" s="209"/>
      <c r="D215" s="210" t="s">
        <v>249</v>
      </c>
      <c r="E215" s="211" t="s">
        <v>19</v>
      </c>
      <c r="F215" s="212" t="s">
        <v>1854</v>
      </c>
      <c r="G215" s="209"/>
      <c r="H215" s="213">
        <v>53.12</v>
      </c>
      <c r="I215" s="214"/>
      <c r="J215" s="209"/>
      <c r="K215" s="209"/>
      <c r="L215" s="215"/>
      <c r="M215" s="216"/>
      <c r="N215" s="217"/>
      <c r="O215" s="217"/>
      <c r="P215" s="217"/>
      <c r="Q215" s="217"/>
      <c r="R215" s="217"/>
      <c r="S215" s="217"/>
      <c r="T215" s="218"/>
      <c r="AT215" s="219" t="s">
        <v>249</v>
      </c>
      <c r="AU215" s="219" t="s">
        <v>78</v>
      </c>
      <c r="AV215" s="13" t="s">
        <v>78</v>
      </c>
      <c r="AW215" s="13" t="s">
        <v>30</v>
      </c>
      <c r="AX215" s="13" t="s">
        <v>68</v>
      </c>
      <c r="AY215" s="219" t="s">
        <v>187</v>
      </c>
    </row>
    <row r="216" spans="1:65" s="13" customFormat="1" ht="11.25">
      <c r="B216" s="208"/>
      <c r="C216" s="209"/>
      <c r="D216" s="210" t="s">
        <v>249</v>
      </c>
      <c r="E216" s="211" t="s">
        <v>19</v>
      </c>
      <c r="F216" s="212" t="s">
        <v>1855</v>
      </c>
      <c r="G216" s="209"/>
      <c r="H216" s="213">
        <v>51.2</v>
      </c>
      <c r="I216" s="214"/>
      <c r="J216" s="209"/>
      <c r="K216" s="209"/>
      <c r="L216" s="215"/>
      <c r="M216" s="216"/>
      <c r="N216" s="217"/>
      <c r="O216" s="217"/>
      <c r="P216" s="217"/>
      <c r="Q216" s="217"/>
      <c r="R216" s="217"/>
      <c r="S216" s="217"/>
      <c r="T216" s="218"/>
      <c r="AT216" s="219" t="s">
        <v>249</v>
      </c>
      <c r="AU216" s="219" t="s">
        <v>78</v>
      </c>
      <c r="AV216" s="13" t="s">
        <v>78</v>
      </c>
      <c r="AW216" s="13" t="s">
        <v>30</v>
      </c>
      <c r="AX216" s="13" t="s">
        <v>68</v>
      </c>
      <c r="AY216" s="219" t="s">
        <v>187</v>
      </c>
    </row>
    <row r="217" spans="1:65" s="15" customFormat="1" ht="11.25">
      <c r="B217" s="230"/>
      <c r="C217" s="231"/>
      <c r="D217" s="210" t="s">
        <v>249</v>
      </c>
      <c r="E217" s="232" t="s">
        <v>19</v>
      </c>
      <c r="F217" s="233" t="s">
        <v>319</v>
      </c>
      <c r="G217" s="231"/>
      <c r="H217" s="234">
        <v>227.84</v>
      </c>
      <c r="I217" s="235"/>
      <c r="J217" s="231"/>
      <c r="K217" s="231"/>
      <c r="L217" s="236"/>
      <c r="M217" s="242"/>
      <c r="N217" s="243"/>
      <c r="O217" s="243"/>
      <c r="P217" s="243"/>
      <c r="Q217" s="243"/>
      <c r="R217" s="243"/>
      <c r="S217" s="243"/>
      <c r="T217" s="244"/>
      <c r="AT217" s="240" t="s">
        <v>249</v>
      </c>
      <c r="AU217" s="240" t="s">
        <v>78</v>
      </c>
      <c r="AV217" s="15" t="s">
        <v>195</v>
      </c>
      <c r="AW217" s="15" t="s">
        <v>30</v>
      </c>
      <c r="AX217" s="15" t="s">
        <v>76</v>
      </c>
      <c r="AY217" s="240" t="s">
        <v>187</v>
      </c>
    </row>
    <row r="218" spans="1:65" s="2" customFormat="1" ht="6.95" customHeight="1">
      <c r="A218" s="36"/>
      <c r="B218" s="49"/>
      <c r="C218" s="50"/>
      <c r="D218" s="50"/>
      <c r="E218" s="50"/>
      <c r="F218" s="50"/>
      <c r="G218" s="50"/>
      <c r="H218" s="50"/>
      <c r="I218" s="50"/>
      <c r="J218" s="50"/>
      <c r="K218" s="50"/>
      <c r="L218" s="41"/>
      <c r="M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</row>
  </sheetData>
  <sheetProtection algorithmName="SHA-512" hashValue="f0i8r+FDKaU2+HGRAu5Ts91mUkV86yNUR9RacWBomX0Y6aty7BEqia5aGH6pDtF3Ye31YIXxfXf1rfbHQMeW8w==" saltValue="IvNAqryKTiXl9miFXrjm4jUwYfpR1LUhDImlYyy7XvVH79wa0TSb1JJeIuMMoGUjTdCdHlJB3CR4ayOAU2VTeA==" spinCount="100000" sheet="1" objects="1" scenarios="1" formatColumns="0" formatRows="0" autoFilter="0"/>
  <autoFilter ref="C97:K217"/>
  <mergeCells count="12">
    <mergeCell ref="E90:H90"/>
    <mergeCell ref="L2:V2"/>
    <mergeCell ref="E50:H50"/>
    <mergeCell ref="E52:H52"/>
    <mergeCell ref="E54:H54"/>
    <mergeCell ref="E86:H86"/>
    <mergeCell ref="E88:H88"/>
    <mergeCell ref="E7:H7"/>
    <mergeCell ref="E9:H9"/>
    <mergeCell ref="E11:H11"/>
    <mergeCell ref="E20:H20"/>
    <mergeCell ref="E29:H29"/>
  </mergeCells>
  <hyperlinks>
    <hyperlink ref="F102" r:id="rId1"/>
    <hyperlink ref="F110" r:id="rId2"/>
    <hyperlink ref="F117" r:id="rId3"/>
    <hyperlink ref="F121" r:id="rId4"/>
    <hyperlink ref="F123" r:id="rId5"/>
    <hyperlink ref="F126" r:id="rId6"/>
    <hyperlink ref="F129" r:id="rId7"/>
    <hyperlink ref="F133" r:id="rId8"/>
    <hyperlink ref="F136" r:id="rId9"/>
    <hyperlink ref="F143" r:id="rId10"/>
    <hyperlink ref="F146" r:id="rId11"/>
    <hyperlink ref="F151" r:id="rId12"/>
    <hyperlink ref="F161" r:id="rId13"/>
    <hyperlink ref="F169" r:id="rId14"/>
    <hyperlink ref="F176" r:id="rId15"/>
    <hyperlink ref="F183" r:id="rId16"/>
    <hyperlink ref="F186" r:id="rId17"/>
    <hyperlink ref="F189" r:id="rId18"/>
    <hyperlink ref="F196" r:id="rId19"/>
    <hyperlink ref="F203" r:id="rId20"/>
    <hyperlink ref="F205" r:id="rId21"/>
    <hyperlink ref="F212" r:id="rId2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19" t="s">
        <v>130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78</v>
      </c>
    </row>
    <row r="4" spans="1:46" s="1" customFormat="1" ht="24.95" customHeight="1">
      <c r="B4" s="22"/>
      <c r="D4" s="112" t="s">
        <v>158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4" t="str">
        <f>'Rekapitulace zakázky'!K6</f>
        <v>Olomouc ADM Nerudova</v>
      </c>
      <c r="F7" s="395"/>
      <c r="G7" s="395"/>
      <c r="H7" s="395"/>
      <c r="L7" s="22"/>
    </row>
    <row r="8" spans="1:46" s="1" customFormat="1" ht="12" customHeight="1">
      <c r="B8" s="22"/>
      <c r="D8" s="114" t="s">
        <v>159</v>
      </c>
      <c r="L8" s="22"/>
    </row>
    <row r="9" spans="1:46" s="2" customFormat="1" ht="16.5" customHeight="1">
      <c r="A9" s="36"/>
      <c r="B9" s="41"/>
      <c r="C9" s="36"/>
      <c r="D9" s="36"/>
      <c r="E9" s="394" t="s">
        <v>1468</v>
      </c>
      <c r="F9" s="397"/>
      <c r="G9" s="397"/>
      <c r="H9" s="39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451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6" t="s">
        <v>1863</v>
      </c>
      <c r="F11" s="397"/>
      <c r="G11" s="397"/>
      <c r="H11" s="39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zakázky'!AN8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tr">
        <f>IF('Rekapitulace zakázky'!AN10="","",'Rekapitulace zakázky'!AN10)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zakázky'!E11="","",'Rekapitulace zakázky'!E11)</f>
        <v xml:space="preserve"> </v>
      </c>
      <c r="F17" s="36"/>
      <c r="G17" s="36"/>
      <c r="H17" s="36"/>
      <c r="I17" s="114" t="s">
        <v>26</v>
      </c>
      <c r="J17" s="105" t="str">
        <f>IF('Rekapitulace zakázky'!AN11="","",'Rekapitulace zakázky'!AN11)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27</v>
      </c>
      <c r="E19" s="36"/>
      <c r="F19" s="36"/>
      <c r="G19" s="36"/>
      <c r="H19" s="36"/>
      <c r="I19" s="114" t="s">
        <v>25</v>
      </c>
      <c r="J19" s="32" t="str">
        <f>'Rekapitulace zakázky'!AN13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8" t="str">
        <f>'Rekapitulace zakázky'!E14</f>
        <v>Vyplň údaj</v>
      </c>
      <c r="F20" s="399"/>
      <c r="G20" s="399"/>
      <c r="H20" s="399"/>
      <c r="I20" s="114" t="s">
        <v>26</v>
      </c>
      <c r="J20" s="32" t="str">
        <f>'Rekapitulace zakázky'!AN14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29</v>
      </c>
      <c r="E22" s="36"/>
      <c r="F22" s="36"/>
      <c r="G22" s="36"/>
      <c r="H22" s="36"/>
      <c r="I22" s="114" t="s">
        <v>25</v>
      </c>
      <c r="J22" s="105" t="str">
        <f>IF('Rekapitulace zakázky'!AN16="","",'Rekapitulace zakázky'!AN16)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zakázky'!E17="","",'Rekapitulace zakázky'!E17)</f>
        <v xml:space="preserve"> </v>
      </c>
      <c r="F23" s="36"/>
      <c r="G23" s="36"/>
      <c r="H23" s="36"/>
      <c r="I23" s="114" t="s">
        <v>26</v>
      </c>
      <c r="J23" s="105" t="str">
        <f>IF('Rekapitulace zakázky'!AN17="","",'Rekapitulace zakázky'!AN17)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31</v>
      </c>
      <c r="E25" s="36"/>
      <c r="F25" s="36"/>
      <c r="G25" s="36"/>
      <c r="H25" s="36"/>
      <c r="I25" s="114" t="s">
        <v>25</v>
      </c>
      <c r="J25" s="105" t="str">
        <f>IF('Rekapitulace zakázky'!AN19="","",'Rekapitulace zakázky'!AN19)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zakázky'!E20="","",'Rekapitulace zakázky'!E20)</f>
        <v xml:space="preserve"> </v>
      </c>
      <c r="F26" s="36"/>
      <c r="G26" s="36"/>
      <c r="H26" s="36"/>
      <c r="I26" s="114" t="s">
        <v>26</v>
      </c>
      <c r="J26" s="105" t="str">
        <f>IF('Rekapitulace zakázky'!AN20="","",'Rekapitulace zakázky'!AN20)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32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00" t="s">
        <v>19</v>
      </c>
      <c r="F29" s="400"/>
      <c r="G29" s="400"/>
      <c r="H29" s="400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34</v>
      </c>
      <c r="E32" s="36"/>
      <c r="F32" s="36"/>
      <c r="G32" s="36"/>
      <c r="H32" s="36"/>
      <c r="I32" s="36"/>
      <c r="J32" s="122">
        <f>ROUND(J94,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36</v>
      </c>
      <c r="G34" s="36"/>
      <c r="H34" s="36"/>
      <c r="I34" s="123" t="s">
        <v>35</v>
      </c>
      <c r="J34" s="123" t="s">
        <v>37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38</v>
      </c>
      <c r="E35" s="114" t="s">
        <v>39</v>
      </c>
      <c r="F35" s="125">
        <f>ROUND((SUM(BE94:BE226)),  2)</f>
        <v>0</v>
      </c>
      <c r="G35" s="36"/>
      <c r="H35" s="36"/>
      <c r="I35" s="126">
        <v>0.21</v>
      </c>
      <c r="J35" s="125">
        <f>ROUND(((SUM(BE94:BE226))*I35),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40</v>
      </c>
      <c r="F36" s="125">
        <f>ROUND((SUM(BF94:BF226)),  2)</f>
        <v>0</v>
      </c>
      <c r="G36" s="36"/>
      <c r="H36" s="36"/>
      <c r="I36" s="126">
        <v>0.15</v>
      </c>
      <c r="J36" s="125">
        <f>ROUND(((SUM(BF94:BF226))*I36),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41</v>
      </c>
      <c r="F37" s="125">
        <f>ROUND((SUM(BG94:BG226)),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42</v>
      </c>
      <c r="F38" s="125">
        <f>ROUND((SUM(BH94:BH226)),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43</v>
      </c>
      <c r="F39" s="125">
        <f>ROUND((SUM(BI94:BI226)),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44</v>
      </c>
      <c r="E41" s="129"/>
      <c r="F41" s="129"/>
      <c r="G41" s="130" t="s">
        <v>45</v>
      </c>
      <c r="H41" s="131" t="s">
        <v>46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161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1" t="str">
        <f>E7</f>
        <v>Olomouc ADM Nerudova</v>
      </c>
      <c r="F50" s="402"/>
      <c r="G50" s="402"/>
      <c r="H50" s="402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1" t="s">
        <v>1468</v>
      </c>
      <c r="F52" s="403"/>
      <c r="G52" s="403"/>
      <c r="H52" s="403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451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7" t="str">
        <f>E11</f>
        <v>0P22; 0P23; 0P24 - kanceláře Drážního úřadu</v>
      </c>
      <c r="F54" s="403"/>
      <c r="G54" s="403"/>
      <c r="H54" s="403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162</v>
      </c>
      <c r="D61" s="139"/>
      <c r="E61" s="139"/>
      <c r="F61" s="139"/>
      <c r="G61" s="139"/>
      <c r="H61" s="139"/>
      <c r="I61" s="139"/>
      <c r="J61" s="140" t="s">
        <v>163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66</v>
      </c>
      <c r="D63" s="38"/>
      <c r="E63" s="38"/>
      <c r="F63" s="38"/>
      <c r="G63" s="38"/>
      <c r="H63" s="38"/>
      <c r="I63" s="38"/>
      <c r="J63" s="79">
        <f>J94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164</v>
      </c>
    </row>
    <row r="64" spans="1:47" s="9" customFormat="1" ht="24.95" customHeight="1">
      <c r="B64" s="142"/>
      <c r="C64" s="143"/>
      <c r="D64" s="144" t="s">
        <v>165</v>
      </c>
      <c r="E64" s="145"/>
      <c r="F64" s="145"/>
      <c r="G64" s="145"/>
      <c r="H64" s="145"/>
      <c r="I64" s="145"/>
      <c r="J64" s="146">
        <f>J95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808</v>
      </c>
      <c r="E65" s="150"/>
      <c r="F65" s="150"/>
      <c r="G65" s="150"/>
      <c r="H65" s="150"/>
      <c r="I65" s="150"/>
      <c r="J65" s="151">
        <f>J96</f>
        <v>0</v>
      </c>
      <c r="K65" s="99"/>
      <c r="L65" s="152"/>
    </row>
    <row r="66" spans="1:31" s="9" customFormat="1" ht="24.95" customHeight="1">
      <c r="B66" s="142"/>
      <c r="C66" s="143"/>
      <c r="D66" s="144" t="s">
        <v>167</v>
      </c>
      <c r="E66" s="145"/>
      <c r="F66" s="145"/>
      <c r="G66" s="145"/>
      <c r="H66" s="145"/>
      <c r="I66" s="145"/>
      <c r="J66" s="146">
        <f>J104</f>
        <v>0</v>
      </c>
      <c r="K66" s="143"/>
      <c r="L66" s="147"/>
    </row>
    <row r="67" spans="1:31" s="10" customFormat="1" ht="19.899999999999999" customHeight="1">
      <c r="B67" s="148"/>
      <c r="C67" s="99"/>
      <c r="D67" s="149" t="s">
        <v>811</v>
      </c>
      <c r="E67" s="150"/>
      <c r="F67" s="150"/>
      <c r="G67" s="150"/>
      <c r="H67" s="150"/>
      <c r="I67" s="150"/>
      <c r="J67" s="151">
        <f>J105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815</v>
      </c>
      <c r="E68" s="150"/>
      <c r="F68" s="150"/>
      <c r="G68" s="150"/>
      <c r="H68" s="150"/>
      <c r="I68" s="150"/>
      <c r="J68" s="151">
        <f>J116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1470</v>
      </c>
      <c r="E69" s="150"/>
      <c r="F69" s="150"/>
      <c r="G69" s="150"/>
      <c r="H69" s="150"/>
      <c r="I69" s="150"/>
      <c r="J69" s="151">
        <f>J123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817</v>
      </c>
      <c r="E70" s="150"/>
      <c r="F70" s="150"/>
      <c r="G70" s="150"/>
      <c r="H70" s="150"/>
      <c r="I70" s="150"/>
      <c r="J70" s="151">
        <f>J159</f>
        <v>0</v>
      </c>
      <c r="K70" s="99"/>
      <c r="L70" s="152"/>
    </row>
    <row r="71" spans="1:31" s="10" customFormat="1" ht="19.899999999999999" customHeight="1">
      <c r="B71" s="148"/>
      <c r="C71" s="99"/>
      <c r="D71" s="149" t="s">
        <v>818</v>
      </c>
      <c r="E71" s="150"/>
      <c r="F71" s="150"/>
      <c r="G71" s="150"/>
      <c r="H71" s="150"/>
      <c r="I71" s="150"/>
      <c r="J71" s="151">
        <f>J171</f>
        <v>0</v>
      </c>
      <c r="K71" s="99"/>
      <c r="L71" s="152"/>
    </row>
    <row r="72" spans="1:31" s="10" customFormat="1" ht="19.899999999999999" customHeight="1">
      <c r="B72" s="148"/>
      <c r="C72" s="99"/>
      <c r="D72" s="149" t="s">
        <v>819</v>
      </c>
      <c r="E72" s="150"/>
      <c r="F72" s="150"/>
      <c r="G72" s="150"/>
      <c r="H72" s="150"/>
      <c r="I72" s="150"/>
      <c r="J72" s="151">
        <f>J196</f>
        <v>0</v>
      </c>
      <c r="K72" s="99"/>
      <c r="L72" s="152"/>
    </row>
    <row r="73" spans="1:31" s="2" customFormat="1" ht="21.7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8" spans="1:31" s="2" customFormat="1" ht="6.95" customHeight="1">
      <c r="A78" s="36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4.95" customHeight="1">
      <c r="A79" s="36"/>
      <c r="B79" s="37"/>
      <c r="C79" s="25" t="s">
        <v>172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12" customHeight="1">
      <c r="A81" s="36"/>
      <c r="B81" s="37"/>
      <c r="C81" s="31" t="s">
        <v>16</v>
      </c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16.5" customHeight="1">
      <c r="A82" s="36"/>
      <c r="B82" s="37"/>
      <c r="C82" s="38"/>
      <c r="D82" s="38"/>
      <c r="E82" s="401" t="str">
        <f>E7</f>
        <v>Olomouc ADM Nerudova</v>
      </c>
      <c r="F82" s="402"/>
      <c r="G82" s="402"/>
      <c r="H82" s="402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1" customFormat="1" ht="12" customHeight="1">
      <c r="B83" s="23"/>
      <c r="C83" s="31" t="s">
        <v>159</v>
      </c>
      <c r="D83" s="24"/>
      <c r="E83" s="24"/>
      <c r="F83" s="24"/>
      <c r="G83" s="24"/>
      <c r="H83" s="24"/>
      <c r="I83" s="24"/>
      <c r="J83" s="24"/>
      <c r="K83" s="24"/>
      <c r="L83" s="22"/>
    </row>
    <row r="84" spans="1:63" s="2" customFormat="1" ht="16.5" customHeight="1">
      <c r="A84" s="36"/>
      <c r="B84" s="37"/>
      <c r="C84" s="38"/>
      <c r="D84" s="38"/>
      <c r="E84" s="401" t="s">
        <v>1468</v>
      </c>
      <c r="F84" s="403"/>
      <c r="G84" s="403"/>
      <c r="H84" s="403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3" s="2" customFormat="1" ht="12" customHeight="1">
      <c r="A85" s="36"/>
      <c r="B85" s="37"/>
      <c r="C85" s="31" t="s">
        <v>451</v>
      </c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6.5" customHeight="1">
      <c r="A86" s="36"/>
      <c r="B86" s="37"/>
      <c r="C86" s="38"/>
      <c r="D86" s="38"/>
      <c r="E86" s="357" t="str">
        <f>E11</f>
        <v>0P22; 0P23; 0P24 - kanceláře Drážního úřadu</v>
      </c>
      <c r="F86" s="403"/>
      <c r="G86" s="403"/>
      <c r="H86" s="403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12" customHeight="1">
      <c r="A88" s="36"/>
      <c r="B88" s="37"/>
      <c r="C88" s="31" t="s">
        <v>21</v>
      </c>
      <c r="D88" s="38"/>
      <c r="E88" s="38"/>
      <c r="F88" s="29" t="str">
        <f>F14</f>
        <v xml:space="preserve"> </v>
      </c>
      <c r="G88" s="38"/>
      <c r="H88" s="38"/>
      <c r="I88" s="31" t="s">
        <v>23</v>
      </c>
      <c r="J88" s="61">
        <f>IF(J14="","",J14)</f>
        <v>0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6.9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15.2" customHeight="1">
      <c r="A90" s="36"/>
      <c r="B90" s="37"/>
      <c r="C90" s="31" t="s">
        <v>24</v>
      </c>
      <c r="D90" s="38"/>
      <c r="E90" s="38"/>
      <c r="F90" s="29" t="str">
        <f>E17</f>
        <v xml:space="preserve"> </v>
      </c>
      <c r="G90" s="38"/>
      <c r="H90" s="38"/>
      <c r="I90" s="31" t="s">
        <v>29</v>
      </c>
      <c r="J90" s="34" t="str">
        <f>E23</f>
        <v xml:space="preserve"> </v>
      </c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15.2" customHeight="1">
      <c r="A91" s="36"/>
      <c r="B91" s="37"/>
      <c r="C91" s="31" t="s">
        <v>27</v>
      </c>
      <c r="D91" s="38"/>
      <c r="E91" s="38"/>
      <c r="F91" s="29" t="str">
        <f>IF(E20="","",E20)</f>
        <v>Vyplň údaj</v>
      </c>
      <c r="G91" s="38"/>
      <c r="H91" s="38"/>
      <c r="I91" s="31" t="s">
        <v>31</v>
      </c>
      <c r="J91" s="34" t="str">
        <f>E26</f>
        <v xml:space="preserve"> </v>
      </c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0.3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11" customFormat="1" ht="29.25" customHeight="1">
      <c r="A93" s="153"/>
      <c r="B93" s="154"/>
      <c r="C93" s="155" t="s">
        <v>173</v>
      </c>
      <c r="D93" s="156" t="s">
        <v>53</v>
      </c>
      <c r="E93" s="156" t="s">
        <v>49</v>
      </c>
      <c r="F93" s="156" t="s">
        <v>50</v>
      </c>
      <c r="G93" s="156" t="s">
        <v>174</v>
      </c>
      <c r="H93" s="156" t="s">
        <v>175</v>
      </c>
      <c r="I93" s="156" t="s">
        <v>176</v>
      </c>
      <c r="J93" s="156" t="s">
        <v>163</v>
      </c>
      <c r="K93" s="157" t="s">
        <v>177</v>
      </c>
      <c r="L93" s="158"/>
      <c r="M93" s="70" t="s">
        <v>19</v>
      </c>
      <c r="N93" s="71" t="s">
        <v>38</v>
      </c>
      <c r="O93" s="71" t="s">
        <v>178</v>
      </c>
      <c r="P93" s="71" t="s">
        <v>179</v>
      </c>
      <c r="Q93" s="71" t="s">
        <v>180</v>
      </c>
      <c r="R93" s="71" t="s">
        <v>181</v>
      </c>
      <c r="S93" s="71" t="s">
        <v>182</v>
      </c>
      <c r="T93" s="72" t="s">
        <v>183</v>
      </c>
      <c r="U93" s="153"/>
      <c r="V93" s="153"/>
      <c r="W93" s="153"/>
      <c r="X93" s="153"/>
      <c r="Y93" s="153"/>
      <c r="Z93" s="153"/>
      <c r="AA93" s="153"/>
      <c r="AB93" s="153"/>
      <c r="AC93" s="153"/>
      <c r="AD93" s="153"/>
      <c r="AE93" s="153"/>
    </row>
    <row r="94" spans="1:63" s="2" customFormat="1" ht="22.9" customHeight="1">
      <c r="A94" s="36"/>
      <c r="B94" s="37"/>
      <c r="C94" s="77" t="s">
        <v>184</v>
      </c>
      <c r="D94" s="38"/>
      <c r="E94" s="38"/>
      <c r="F94" s="38"/>
      <c r="G94" s="38"/>
      <c r="H94" s="38"/>
      <c r="I94" s="38"/>
      <c r="J94" s="159">
        <f>BK94</f>
        <v>0</v>
      </c>
      <c r="K94" s="38"/>
      <c r="L94" s="41"/>
      <c r="M94" s="73"/>
      <c r="N94" s="160"/>
      <c r="O94" s="74"/>
      <c r="P94" s="161">
        <f>P95+P104</f>
        <v>0</v>
      </c>
      <c r="Q94" s="74"/>
      <c r="R94" s="161">
        <f>R95+R104</f>
        <v>1.0270672235</v>
      </c>
      <c r="S94" s="74"/>
      <c r="T94" s="162">
        <f>T95+T104</f>
        <v>0.3036567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67</v>
      </c>
      <c r="AU94" s="19" t="s">
        <v>164</v>
      </c>
      <c r="BK94" s="163">
        <f>BK95+BK104</f>
        <v>0</v>
      </c>
    </row>
    <row r="95" spans="1:63" s="12" customFormat="1" ht="25.9" customHeight="1">
      <c r="B95" s="164"/>
      <c r="C95" s="165"/>
      <c r="D95" s="166" t="s">
        <v>67</v>
      </c>
      <c r="E95" s="167" t="s">
        <v>185</v>
      </c>
      <c r="F95" s="167" t="s">
        <v>186</v>
      </c>
      <c r="G95" s="165"/>
      <c r="H95" s="165"/>
      <c r="I95" s="168"/>
      <c r="J95" s="169">
        <f>BK95</f>
        <v>0</v>
      </c>
      <c r="K95" s="165"/>
      <c r="L95" s="170"/>
      <c r="M95" s="171"/>
      <c r="N95" s="172"/>
      <c r="O95" s="172"/>
      <c r="P95" s="173">
        <f>P96</f>
        <v>0</v>
      </c>
      <c r="Q95" s="172"/>
      <c r="R95" s="173">
        <f>R96</f>
        <v>0</v>
      </c>
      <c r="S95" s="172"/>
      <c r="T95" s="174">
        <f>T96</f>
        <v>0</v>
      </c>
      <c r="AR95" s="175" t="s">
        <v>76</v>
      </c>
      <c r="AT95" s="176" t="s">
        <v>67</v>
      </c>
      <c r="AU95" s="176" t="s">
        <v>68</v>
      </c>
      <c r="AY95" s="175" t="s">
        <v>187</v>
      </c>
      <c r="BK95" s="177">
        <f>BK96</f>
        <v>0</v>
      </c>
    </row>
    <row r="96" spans="1:63" s="12" customFormat="1" ht="22.9" customHeight="1">
      <c r="B96" s="164"/>
      <c r="C96" s="165"/>
      <c r="D96" s="166" t="s">
        <v>67</v>
      </c>
      <c r="E96" s="178" t="s">
        <v>861</v>
      </c>
      <c r="F96" s="178" t="s">
        <v>862</v>
      </c>
      <c r="G96" s="165"/>
      <c r="H96" s="165"/>
      <c r="I96" s="168"/>
      <c r="J96" s="179">
        <f>BK96</f>
        <v>0</v>
      </c>
      <c r="K96" s="165"/>
      <c r="L96" s="170"/>
      <c r="M96" s="171"/>
      <c r="N96" s="172"/>
      <c r="O96" s="172"/>
      <c r="P96" s="173">
        <f>SUM(P97:P103)</f>
        <v>0</v>
      </c>
      <c r="Q96" s="172"/>
      <c r="R96" s="173">
        <f>SUM(R97:R103)</f>
        <v>0</v>
      </c>
      <c r="S96" s="172"/>
      <c r="T96" s="174">
        <f>SUM(T97:T103)</f>
        <v>0</v>
      </c>
      <c r="AR96" s="175" t="s">
        <v>76</v>
      </c>
      <c r="AT96" s="176" t="s">
        <v>67</v>
      </c>
      <c r="AU96" s="176" t="s">
        <v>76</v>
      </c>
      <c r="AY96" s="175" t="s">
        <v>187</v>
      </c>
      <c r="BK96" s="177">
        <f>SUM(BK97:BK103)</f>
        <v>0</v>
      </c>
    </row>
    <row r="97" spans="1:65" s="2" customFormat="1" ht="33" customHeight="1">
      <c r="A97" s="36"/>
      <c r="B97" s="37"/>
      <c r="C97" s="180" t="s">
        <v>76</v>
      </c>
      <c r="D97" s="180" t="s">
        <v>190</v>
      </c>
      <c r="E97" s="181" t="s">
        <v>876</v>
      </c>
      <c r="F97" s="182" t="s">
        <v>877</v>
      </c>
      <c r="G97" s="183" t="s">
        <v>542</v>
      </c>
      <c r="H97" s="184">
        <v>0.30399999999999999</v>
      </c>
      <c r="I97" s="185"/>
      <c r="J97" s="186">
        <f>ROUND(I97*H97,2)</f>
        <v>0</v>
      </c>
      <c r="K97" s="182" t="s">
        <v>194</v>
      </c>
      <c r="L97" s="41"/>
      <c r="M97" s="187" t="s">
        <v>19</v>
      </c>
      <c r="N97" s="188" t="s">
        <v>39</v>
      </c>
      <c r="O97" s="66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195</v>
      </c>
      <c r="AT97" s="191" t="s">
        <v>190</v>
      </c>
      <c r="AU97" s="191" t="s">
        <v>78</v>
      </c>
      <c r="AY97" s="19" t="s">
        <v>187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76</v>
      </c>
      <c r="BK97" s="192">
        <f>ROUND(I97*H97,2)</f>
        <v>0</v>
      </c>
      <c r="BL97" s="19" t="s">
        <v>195</v>
      </c>
      <c r="BM97" s="191" t="s">
        <v>1864</v>
      </c>
    </row>
    <row r="98" spans="1:65" s="2" customFormat="1" ht="11.25">
      <c r="A98" s="36"/>
      <c r="B98" s="37"/>
      <c r="C98" s="38"/>
      <c r="D98" s="193" t="s">
        <v>197</v>
      </c>
      <c r="E98" s="38"/>
      <c r="F98" s="194" t="s">
        <v>879</v>
      </c>
      <c r="G98" s="38"/>
      <c r="H98" s="38"/>
      <c r="I98" s="195"/>
      <c r="J98" s="38"/>
      <c r="K98" s="38"/>
      <c r="L98" s="41"/>
      <c r="M98" s="196"/>
      <c r="N98" s="197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197</v>
      </c>
      <c r="AU98" s="19" t="s">
        <v>78</v>
      </c>
    </row>
    <row r="99" spans="1:65" s="2" customFormat="1" ht="44.25" customHeight="1">
      <c r="A99" s="36"/>
      <c r="B99" s="37"/>
      <c r="C99" s="180" t="s">
        <v>78</v>
      </c>
      <c r="D99" s="180" t="s">
        <v>190</v>
      </c>
      <c r="E99" s="181" t="s">
        <v>880</v>
      </c>
      <c r="F99" s="182" t="s">
        <v>881</v>
      </c>
      <c r="G99" s="183" t="s">
        <v>542</v>
      </c>
      <c r="H99" s="184">
        <v>11.72</v>
      </c>
      <c r="I99" s="185"/>
      <c r="J99" s="186">
        <f>ROUND(I99*H99,2)</f>
        <v>0</v>
      </c>
      <c r="K99" s="182" t="s">
        <v>194</v>
      </c>
      <c r="L99" s="41"/>
      <c r="M99" s="187" t="s">
        <v>19</v>
      </c>
      <c r="N99" s="188" t="s">
        <v>39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195</v>
      </c>
      <c r="AT99" s="191" t="s">
        <v>190</v>
      </c>
      <c r="AU99" s="191" t="s">
        <v>78</v>
      </c>
      <c r="AY99" s="19" t="s">
        <v>187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76</v>
      </c>
      <c r="BK99" s="192">
        <f>ROUND(I99*H99,2)</f>
        <v>0</v>
      </c>
      <c r="BL99" s="19" t="s">
        <v>195</v>
      </c>
      <c r="BM99" s="191" t="s">
        <v>1865</v>
      </c>
    </row>
    <row r="100" spans="1:65" s="2" customFormat="1" ht="11.25">
      <c r="A100" s="36"/>
      <c r="B100" s="37"/>
      <c r="C100" s="38"/>
      <c r="D100" s="193" t="s">
        <v>197</v>
      </c>
      <c r="E100" s="38"/>
      <c r="F100" s="194" t="s">
        <v>883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197</v>
      </c>
      <c r="AU100" s="19" t="s">
        <v>78</v>
      </c>
    </row>
    <row r="101" spans="1:65" s="13" customFormat="1" ht="11.25">
      <c r="B101" s="208"/>
      <c r="C101" s="209"/>
      <c r="D101" s="210" t="s">
        <v>249</v>
      </c>
      <c r="E101" s="211" t="s">
        <v>19</v>
      </c>
      <c r="F101" s="212" t="s">
        <v>1866</v>
      </c>
      <c r="G101" s="209"/>
      <c r="H101" s="213">
        <v>11.72</v>
      </c>
      <c r="I101" s="214"/>
      <c r="J101" s="209"/>
      <c r="K101" s="209"/>
      <c r="L101" s="215"/>
      <c r="M101" s="216"/>
      <c r="N101" s="217"/>
      <c r="O101" s="217"/>
      <c r="P101" s="217"/>
      <c r="Q101" s="217"/>
      <c r="R101" s="217"/>
      <c r="S101" s="217"/>
      <c r="T101" s="218"/>
      <c r="AT101" s="219" t="s">
        <v>249</v>
      </c>
      <c r="AU101" s="219" t="s">
        <v>78</v>
      </c>
      <c r="AV101" s="13" t="s">
        <v>78</v>
      </c>
      <c r="AW101" s="13" t="s">
        <v>30</v>
      </c>
      <c r="AX101" s="13" t="s">
        <v>76</v>
      </c>
      <c r="AY101" s="219" t="s">
        <v>187</v>
      </c>
    </row>
    <row r="102" spans="1:65" s="2" customFormat="1" ht="44.25" customHeight="1">
      <c r="A102" s="36"/>
      <c r="B102" s="37"/>
      <c r="C102" s="180" t="s">
        <v>203</v>
      </c>
      <c r="D102" s="180" t="s">
        <v>190</v>
      </c>
      <c r="E102" s="181" t="s">
        <v>885</v>
      </c>
      <c r="F102" s="182" t="s">
        <v>886</v>
      </c>
      <c r="G102" s="183" t="s">
        <v>542</v>
      </c>
      <c r="H102" s="184">
        <v>0.30399999999999999</v>
      </c>
      <c r="I102" s="185"/>
      <c r="J102" s="186">
        <f>ROUND(I102*H102,2)</f>
        <v>0</v>
      </c>
      <c r="K102" s="182" t="s">
        <v>194</v>
      </c>
      <c r="L102" s="41"/>
      <c r="M102" s="187" t="s">
        <v>19</v>
      </c>
      <c r="N102" s="188" t="s">
        <v>39</v>
      </c>
      <c r="O102" s="66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195</v>
      </c>
      <c r="AT102" s="191" t="s">
        <v>190</v>
      </c>
      <c r="AU102" s="191" t="s">
        <v>78</v>
      </c>
      <c r="AY102" s="19" t="s">
        <v>187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76</v>
      </c>
      <c r="BK102" s="192">
        <f>ROUND(I102*H102,2)</f>
        <v>0</v>
      </c>
      <c r="BL102" s="19" t="s">
        <v>195</v>
      </c>
      <c r="BM102" s="191" t="s">
        <v>1867</v>
      </c>
    </row>
    <row r="103" spans="1:65" s="2" customFormat="1" ht="11.25">
      <c r="A103" s="36"/>
      <c r="B103" s="37"/>
      <c r="C103" s="38"/>
      <c r="D103" s="193" t="s">
        <v>197</v>
      </c>
      <c r="E103" s="38"/>
      <c r="F103" s="194" t="s">
        <v>888</v>
      </c>
      <c r="G103" s="38"/>
      <c r="H103" s="38"/>
      <c r="I103" s="195"/>
      <c r="J103" s="38"/>
      <c r="K103" s="38"/>
      <c r="L103" s="41"/>
      <c r="M103" s="196"/>
      <c r="N103" s="197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197</v>
      </c>
      <c r="AU103" s="19" t="s">
        <v>78</v>
      </c>
    </row>
    <row r="104" spans="1:65" s="12" customFormat="1" ht="25.9" customHeight="1">
      <c r="B104" s="164"/>
      <c r="C104" s="165"/>
      <c r="D104" s="166" t="s">
        <v>67</v>
      </c>
      <c r="E104" s="167" t="s">
        <v>208</v>
      </c>
      <c r="F104" s="167" t="s">
        <v>209</v>
      </c>
      <c r="G104" s="165"/>
      <c r="H104" s="165"/>
      <c r="I104" s="168"/>
      <c r="J104" s="169">
        <f>BK104</f>
        <v>0</v>
      </c>
      <c r="K104" s="165"/>
      <c r="L104" s="170"/>
      <c r="M104" s="171"/>
      <c r="N104" s="172"/>
      <c r="O104" s="172"/>
      <c r="P104" s="173">
        <f>P105+P116+P123+P159+P171+P196</f>
        <v>0</v>
      </c>
      <c r="Q104" s="172"/>
      <c r="R104" s="173">
        <f>R105+R116+R123+R159+R171+R196</f>
        <v>1.0270672235</v>
      </c>
      <c r="S104" s="172"/>
      <c r="T104" s="174">
        <f>T105+T116+T123+T159+T171+T196</f>
        <v>0.3036567</v>
      </c>
      <c r="AR104" s="175" t="s">
        <v>78</v>
      </c>
      <c r="AT104" s="176" t="s">
        <v>67</v>
      </c>
      <c r="AU104" s="176" t="s">
        <v>68</v>
      </c>
      <c r="AY104" s="175" t="s">
        <v>187</v>
      </c>
      <c r="BK104" s="177">
        <f>BK105+BK116+BK123+BK159+BK171+BK196</f>
        <v>0</v>
      </c>
    </row>
    <row r="105" spans="1:65" s="12" customFormat="1" ht="22.9" customHeight="1">
      <c r="B105" s="164"/>
      <c r="C105" s="165"/>
      <c r="D105" s="166" t="s">
        <v>67</v>
      </c>
      <c r="E105" s="178" t="s">
        <v>947</v>
      </c>
      <c r="F105" s="178" t="s">
        <v>948</v>
      </c>
      <c r="G105" s="165"/>
      <c r="H105" s="165"/>
      <c r="I105" s="168"/>
      <c r="J105" s="179">
        <f>BK105</f>
        <v>0</v>
      </c>
      <c r="K105" s="165"/>
      <c r="L105" s="170"/>
      <c r="M105" s="171"/>
      <c r="N105" s="172"/>
      <c r="O105" s="172"/>
      <c r="P105" s="173">
        <f>SUM(P106:P115)</f>
        <v>0</v>
      </c>
      <c r="Q105" s="172"/>
      <c r="R105" s="173">
        <f>SUM(R106:R115)</f>
        <v>5.4925249500000002E-2</v>
      </c>
      <c r="S105" s="172"/>
      <c r="T105" s="174">
        <f>SUM(T106:T115)</f>
        <v>6.3060000000000005E-2</v>
      </c>
      <c r="AR105" s="175" t="s">
        <v>78</v>
      </c>
      <c r="AT105" s="176" t="s">
        <v>67</v>
      </c>
      <c r="AU105" s="176" t="s">
        <v>76</v>
      </c>
      <c r="AY105" s="175" t="s">
        <v>187</v>
      </c>
      <c r="BK105" s="177">
        <f>SUM(BK106:BK115)</f>
        <v>0</v>
      </c>
    </row>
    <row r="106" spans="1:65" s="2" customFormat="1" ht="21.75" customHeight="1">
      <c r="A106" s="36"/>
      <c r="B106" s="37"/>
      <c r="C106" s="180" t="s">
        <v>195</v>
      </c>
      <c r="D106" s="180" t="s">
        <v>190</v>
      </c>
      <c r="E106" s="181" t="s">
        <v>970</v>
      </c>
      <c r="F106" s="182" t="s">
        <v>971</v>
      </c>
      <c r="G106" s="183" t="s">
        <v>507</v>
      </c>
      <c r="H106" s="184">
        <v>3</v>
      </c>
      <c r="I106" s="185"/>
      <c r="J106" s="186">
        <f>ROUND(I106*H106,2)</f>
        <v>0</v>
      </c>
      <c r="K106" s="182" t="s">
        <v>194</v>
      </c>
      <c r="L106" s="41"/>
      <c r="M106" s="187" t="s">
        <v>19</v>
      </c>
      <c r="N106" s="188" t="s">
        <v>39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1.9460000000000002E-2</v>
      </c>
      <c r="T106" s="190">
        <f>S106*H106</f>
        <v>5.8380000000000001E-2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215</v>
      </c>
      <c r="AT106" s="191" t="s">
        <v>190</v>
      </c>
      <c r="AU106" s="191" t="s">
        <v>78</v>
      </c>
      <c r="AY106" s="19" t="s">
        <v>187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76</v>
      </c>
      <c r="BK106" s="192">
        <f>ROUND(I106*H106,2)</f>
        <v>0</v>
      </c>
      <c r="BL106" s="19" t="s">
        <v>215</v>
      </c>
      <c r="BM106" s="191" t="s">
        <v>1868</v>
      </c>
    </row>
    <row r="107" spans="1:65" s="2" customFormat="1" ht="11.25">
      <c r="A107" s="36"/>
      <c r="B107" s="37"/>
      <c r="C107" s="38"/>
      <c r="D107" s="193" t="s">
        <v>197</v>
      </c>
      <c r="E107" s="38"/>
      <c r="F107" s="194" t="s">
        <v>973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197</v>
      </c>
      <c r="AU107" s="19" t="s">
        <v>78</v>
      </c>
    </row>
    <row r="108" spans="1:65" s="2" customFormat="1" ht="37.9" customHeight="1">
      <c r="A108" s="36"/>
      <c r="B108" s="37"/>
      <c r="C108" s="180" t="s">
        <v>217</v>
      </c>
      <c r="D108" s="180" t="s">
        <v>190</v>
      </c>
      <c r="E108" s="181" t="s">
        <v>974</v>
      </c>
      <c r="F108" s="182" t="s">
        <v>975</v>
      </c>
      <c r="G108" s="183" t="s">
        <v>507</v>
      </c>
      <c r="H108" s="184">
        <v>3</v>
      </c>
      <c r="I108" s="185"/>
      <c r="J108" s="186">
        <f>ROUND(I108*H108,2)</f>
        <v>0</v>
      </c>
      <c r="K108" s="182" t="s">
        <v>194</v>
      </c>
      <c r="L108" s="41"/>
      <c r="M108" s="187" t="s">
        <v>19</v>
      </c>
      <c r="N108" s="188" t="s">
        <v>39</v>
      </c>
      <c r="O108" s="66"/>
      <c r="P108" s="189">
        <f>O108*H108</f>
        <v>0</v>
      </c>
      <c r="Q108" s="189">
        <v>1.6469276500000001E-2</v>
      </c>
      <c r="R108" s="189">
        <f>Q108*H108</f>
        <v>4.94078295E-2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215</v>
      </c>
      <c r="AT108" s="191" t="s">
        <v>190</v>
      </c>
      <c r="AU108" s="191" t="s">
        <v>78</v>
      </c>
      <c r="AY108" s="19" t="s">
        <v>187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76</v>
      </c>
      <c r="BK108" s="192">
        <f>ROUND(I108*H108,2)</f>
        <v>0</v>
      </c>
      <c r="BL108" s="19" t="s">
        <v>215</v>
      </c>
      <c r="BM108" s="191" t="s">
        <v>1869</v>
      </c>
    </row>
    <row r="109" spans="1:65" s="2" customFormat="1" ht="11.25">
      <c r="A109" s="36"/>
      <c r="B109" s="37"/>
      <c r="C109" s="38"/>
      <c r="D109" s="193" t="s">
        <v>197</v>
      </c>
      <c r="E109" s="38"/>
      <c r="F109" s="194" t="s">
        <v>977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197</v>
      </c>
      <c r="AU109" s="19" t="s">
        <v>78</v>
      </c>
    </row>
    <row r="110" spans="1:65" s="2" customFormat="1" ht="16.5" customHeight="1">
      <c r="A110" s="36"/>
      <c r="B110" s="37"/>
      <c r="C110" s="180" t="s">
        <v>221</v>
      </c>
      <c r="D110" s="180" t="s">
        <v>190</v>
      </c>
      <c r="E110" s="181" t="s">
        <v>1870</v>
      </c>
      <c r="F110" s="182" t="s">
        <v>1871</v>
      </c>
      <c r="G110" s="183" t="s">
        <v>507</v>
      </c>
      <c r="H110" s="184">
        <v>3</v>
      </c>
      <c r="I110" s="185"/>
      <c r="J110" s="186">
        <f>ROUND(I110*H110,2)</f>
        <v>0</v>
      </c>
      <c r="K110" s="182" t="s">
        <v>194</v>
      </c>
      <c r="L110" s="41"/>
      <c r="M110" s="187" t="s">
        <v>19</v>
      </c>
      <c r="N110" s="188" t="s">
        <v>39</v>
      </c>
      <c r="O110" s="66"/>
      <c r="P110" s="189">
        <f>O110*H110</f>
        <v>0</v>
      </c>
      <c r="Q110" s="189">
        <v>0</v>
      </c>
      <c r="R110" s="189">
        <f>Q110*H110</f>
        <v>0</v>
      </c>
      <c r="S110" s="189">
        <v>1.56E-3</v>
      </c>
      <c r="T110" s="190">
        <f>S110*H110</f>
        <v>4.6800000000000001E-3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215</v>
      </c>
      <c r="AT110" s="191" t="s">
        <v>190</v>
      </c>
      <c r="AU110" s="191" t="s">
        <v>78</v>
      </c>
      <c r="AY110" s="19" t="s">
        <v>187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76</v>
      </c>
      <c r="BK110" s="192">
        <f>ROUND(I110*H110,2)</f>
        <v>0</v>
      </c>
      <c r="BL110" s="19" t="s">
        <v>215</v>
      </c>
      <c r="BM110" s="191" t="s">
        <v>1872</v>
      </c>
    </row>
    <row r="111" spans="1:65" s="2" customFormat="1" ht="11.25">
      <c r="A111" s="36"/>
      <c r="B111" s="37"/>
      <c r="C111" s="38"/>
      <c r="D111" s="193" t="s">
        <v>197</v>
      </c>
      <c r="E111" s="38"/>
      <c r="F111" s="194" t="s">
        <v>1873</v>
      </c>
      <c r="G111" s="38"/>
      <c r="H111" s="38"/>
      <c r="I111" s="195"/>
      <c r="J111" s="38"/>
      <c r="K111" s="38"/>
      <c r="L111" s="41"/>
      <c r="M111" s="196"/>
      <c r="N111" s="19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197</v>
      </c>
      <c r="AU111" s="19" t="s">
        <v>78</v>
      </c>
    </row>
    <row r="112" spans="1:65" s="2" customFormat="1" ht="16.5" customHeight="1">
      <c r="A112" s="36"/>
      <c r="B112" s="37"/>
      <c r="C112" s="180" t="s">
        <v>227</v>
      </c>
      <c r="D112" s="180" t="s">
        <v>190</v>
      </c>
      <c r="E112" s="181" t="s">
        <v>999</v>
      </c>
      <c r="F112" s="182" t="s">
        <v>1000</v>
      </c>
      <c r="G112" s="183" t="s">
        <v>507</v>
      </c>
      <c r="H112" s="184">
        <v>3</v>
      </c>
      <c r="I112" s="185"/>
      <c r="J112" s="186">
        <f>ROUND(I112*H112,2)</f>
        <v>0</v>
      </c>
      <c r="K112" s="182" t="s">
        <v>194</v>
      </c>
      <c r="L112" s="41"/>
      <c r="M112" s="187" t="s">
        <v>19</v>
      </c>
      <c r="N112" s="188" t="s">
        <v>39</v>
      </c>
      <c r="O112" s="66"/>
      <c r="P112" s="189">
        <f>O112*H112</f>
        <v>0</v>
      </c>
      <c r="Q112" s="189">
        <v>1.83914E-3</v>
      </c>
      <c r="R112" s="189">
        <f>Q112*H112</f>
        <v>5.5174200000000003E-3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215</v>
      </c>
      <c r="AT112" s="191" t="s">
        <v>190</v>
      </c>
      <c r="AU112" s="191" t="s">
        <v>78</v>
      </c>
      <c r="AY112" s="19" t="s">
        <v>187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76</v>
      </c>
      <c r="BK112" s="192">
        <f>ROUND(I112*H112,2)</f>
        <v>0</v>
      </c>
      <c r="BL112" s="19" t="s">
        <v>215</v>
      </c>
      <c r="BM112" s="191" t="s">
        <v>1874</v>
      </c>
    </row>
    <row r="113" spans="1:65" s="2" customFormat="1" ht="11.25">
      <c r="A113" s="36"/>
      <c r="B113" s="37"/>
      <c r="C113" s="38"/>
      <c r="D113" s="193" t="s">
        <v>197</v>
      </c>
      <c r="E113" s="38"/>
      <c r="F113" s="194" t="s">
        <v>1002</v>
      </c>
      <c r="G113" s="38"/>
      <c r="H113" s="38"/>
      <c r="I113" s="195"/>
      <c r="J113" s="38"/>
      <c r="K113" s="38"/>
      <c r="L113" s="41"/>
      <c r="M113" s="196"/>
      <c r="N113" s="197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197</v>
      </c>
      <c r="AU113" s="19" t="s">
        <v>78</v>
      </c>
    </row>
    <row r="114" spans="1:65" s="2" customFormat="1" ht="49.15" customHeight="1">
      <c r="A114" s="36"/>
      <c r="B114" s="37"/>
      <c r="C114" s="180" t="s">
        <v>233</v>
      </c>
      <c r="D114" s="180" t="s">
        <v>190</v>
      </c>
      <c r="E114" s="181" t="s">
        <v>1007</v>
      </c>
      <c r="F114" s="182" t="s">
        <v>1008</v>
      </c>
      <c r="G114" s="183" t="s">
        <v>542</v>
      </c>
      <c r="H114" s="184">
        <v>5.5E-2</v>
      </c>
      <c r="I114" s="185"/>
      <c r="J114" s="186">
        <f>ROUND(I114*H114,2)</f>
        <v>0</v>
      </c>
      <c r="K114" s="182" t="s">
        <v>194</v>
      </c>
      <c r="L114" s="41"/>
      <c r="M114" s="187" t="s">
        <v>19</v>
      </c>
      <c r="N114" s="188" t="s">
        <v>39</v>
      </c>
      <c r="O114" s="66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215</v>
      </c>
      <c r="AT114" s="191" t="s">
        <v>190</v>
      </c>
      <c r="AU114" s="191" t="s">
        <v>78</v>
      </c>
      <c r="AY114" s="19" t="s">
        <v>187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9" t="s">
        <v>76</v>
      </c>
      <c r="BK114" s="192">
        <f>ROUND(I114*H114,2)</f>
        <v>0</v>
      </c>
      <c r="BL114" s="19" t="s">
        <v>215</v>
      </c>
      <c r="BM114" s="191" t="s">
        <v>1875</v>
      </c>
    </row>
    <row r="115" spans="1:65" s="2" customFormat="1" ht="11.25">
      <c r="A115" s="36"/>
      <c r="B115" s="37"/>
      <c r="C115" s="38"/>
      <c r="D115" s="193" t="s">
        <v>197</v>
      </c>
      <c r="E115" s="38"/>
      <c r="F115" s="194" t="s">
        <v>1010</v>
      </c>
      <c r="G115" s="38"/>
      <c r="H115" s="38"/>
      <c r="I115" s="195"/>
      <c r="J115" s="38"/>
      <c r="K115" s="38"/>
      <c r="L115" s="41"/>
      <c r="M115" s="196"/>
      <c r="N115" s="197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197</v>
      </c>
      <c r="AU115" s="19" t="s">
        <v>78</v>
      </c>
    </row>
    <row r="116" spans="1:65" s="12" customFormat="1" ht="22.9" customHeight="1">
      <c r="B116" s="164"/>
      <c r="C116" s="165"/>
      <c r="D116" s="166" t="s">
        <v>67</v>
      </c>
      <c r="E116" s="178" t="s">
        <v>1078</v>
      </c>
      <c r="F116" s="178" t="s">
        <v>1079</v>
      </c>
      <c r="G116" s="165"/>
      <c r="H116" s="165"/>
      <c r="I116" s="168"/>
      <c r="J116" s="179">
        <f>BK116</f>
        <v>0</v>
      </c>
      <c r="K116" s="165"/>
      <c r="L116" s="170"/>
      <c r="M116" s="171"/>
      <c r="N116" s="172"/>
      <c r="O116" s="172"/>
      <c r="P116" s="173">
        <f>SUM(P117:P122)</f>
        <v>0</v>
      </c>
      <c r="Q116" s="172"/>
      <c r="R116" s="173">
        <f>SUM(R117:R122)</f>
        <v>1.728E-2</v>
      </c>
      <c r="S116" s="172"/>
      <c r="T116" s="174">
        <f>SUM(T117:T122)</f>
        <v>1.0800000000000001E-2</v>
      </c>
      <c r="AR116" s="175" t="s">
        <v>78</v>
      </c>
      <c r="AT116" s="176" t="s">
        <v>67</v>
      </c>
      <c r="AU116" s="176" t="s">
        <v>76</v>
      </c>
      <c r="AY116" s="175" t="s">
        <v>187</v>
      </c>
      <c r="BK116" s="177">
        <f>SUM(BK117:BK122)</f>
        <v>0</v>
      </c>
    </row>
    <row r="117" spans="1:65" s="2" customFormat="1" ht="24.2" customHeight="1">
      <c r="A117" s="36"/>
      <c r="B117" s="37"/>
      <c r="C117" s="180" t="s">
        <v>188</v>
      </c>
      <c r="D117" s="180" t="s">
        <v>190</v>
      </c>
      <c r="E117" s="181" t="s">
        <v>1876</v>
      </c>
      <c r="F117" s="182" t="s">
        <v>1877</v>
      </c>
      <c r="G117" s="183" t="s">
        <v>214</v>
      </c>
      <c r="H117" s="184">
        <v>6</v>
      </c>
      <c r="I117" s="185"/>
      <c r="J117" s="186">
        <f>ROUND(I117*H117,2)</f>
        <v>0</v>
      </c>
      <c r="K117" s="182" t="s">
        <v>194</v>
      </c>
      <c r="L117" s="41"/>
      <c r="M117" s="187" t="s">
        <v>19</v>
      </c>
      <c r="N117" s="188" t="s">
        <v>39</v>
      </c>
      <c r="O117" s="66"/>
      <c r="P117" s="189">
        <f>O117*H117</f>
        <v>0</v>
      </c>
      <c r="Q117" s="189">
        <v>0</v>
      </c>
      <c r="R117" s="189">
        <f>Q117*H117</f>
        <v>0</v>
      </c>
      <c r="S117" s="189">
        <v>1.8E-3</v>
      </c>
      <c r="T117" s="190">
        <f>S117*H117</f>
        <v>1.0800000000000001E-2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215</v>
      </c>
      <c r="AT117" s="191" t="s">
        <v>190</v>
      </c>
      <c r="AU117" s="191" t="s">
        <v>78</v>
      </c>
      <c r="AY117" s="19" t="s">
        <v>187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9" t="s">
        <v>76</v>
      </c>
      <c r="BK117" s="192">
        <f>ROUND(I117*H117,2)</f>
        <v>0</v>
      </c>
      <c r="BL117" s="19" t="s">
        <v>215</v>
      </c>
      <c r="BM117" s="191" t="s">
        <v>1878</v>
      </c>
    </row>
    <row r="118" spans="1:65" s="2" customFormat="1" ht="11.25">
      <c r="A118" s="36"/>
      <c r="B118" s="37"/>
      <c r="C118" s="38"/>
      <c r="D118" s="193" t="s">
        <v>197</v>
      </c>
      <c r="E118" s="38"/>
      <c r="F118" s="194" t="s">
        <v>1879</v>
      </c>
      <c r="G118" s="38"/>
      <c r="H118" s="38"/>
      <c r="I118" s="195"/>
      <c r="J118" s="38"/>
      <c r="K118" s="38"/>
      <c r="L118" s="41"/>
      <c r="M118" s="196"/>
      <c r="N118" s="197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197</v>
      </c>
      <c r="AU118" s="19" t="s">
        <v>78</v>
      </c>
    </row>
    <row r="119" spans="1:65" s="2" customFormat="1" ht="24.2" customHeight="1">
      <c r="A119" s="36"/>
      <c r="B119" s="37"/>
      <c r="C119" s="180" t="s">
        <v>242</v>
      </c>
      <c r="D119" s="180" t="s">
        <v>190</v>
      </c>
      <c r="E119" s="181" t="s">
        <v>1698</v>
      </c>
      <c r="F119" s="182" t="s">
        <v>1699</v>
      </c>
      <c r="G119" s="183" t="s">
        <v>214</v>
      </c>
      <c r="H119" s="184">
        <v>6</v>
      </c>
      <c r="I119" s="185"/>
      <c r="J119" s="186">
        <f>ROUND(I119*H119,2)</f>
        <v>0</v>
      </c>
      <c r="K119" s="182" t="s">
        <v>194</v>
      </c>
      <c r="L119" s="41"/>
      <c r="M119" s="187" t="s">
        <v>19</v>
      </c>
      <c r="N119" s="188" t="s">
        <v>39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215</v>
      </c>
      <c r="AT119" s="191" t="s">
        <v>190</v>
      </c>
      <c r="AU119" s="191" t="s">
        <v>78</v>
      </c>
      <c r="AY119" s="19" t="s">
        <v>187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76</v>
      </c>
      <c r="BK119" s="192">
        <f>ROUND(I119*H119,2)</f>
        <v>0</v>
      </c>
      <c r="BL119" s="19" t="s">
        <v>215</v>
      </c>
      <c r="BM119" s="191" t="s">
        <v>1880</v>
      </c>
    </row>
    <row r="120" spans="1:65" s="2" customFormat="1" ht="11.25">
      <c r="A120" s="36"/>
      <c r="B120" s="37"/>
      <c r="C120" s="38"/>
      <c r="D120" s="193" t="s">
        <v>197</v>
      </c>
      <c r="E120" s="38"/>
      <c r="F120" s="194" t="s">
        <v>1701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197</v>
      </c>
      <c r="AU120" s="19" t="s">
        <v>78</v>
      </c>
    </row>
    <row r="121" spans="1:65" s="2" customFormat="1" ht="24.2" customHeight="1">
      <c r="A121" s="36"/>
      <c r="B121" s="37"/>
      <c r="C121" s="198" t="s">
        <v>251</v>
      </c>
      <c r="D121" s="198" t="s">
        <v>243</v>
      </c>
      <c r="E121" s="199" t="s">
        <v>1702</v>
      </c>
      <c r="F121" s="200" t="s">
        <v>1703</v>
      </c>
      <c r="G121" s="201" t="s">
        <v>214</v>
      </c>
      <c r="H121" s="202">
        <v>6</v>
      </c>
      <c r="I121" s="203"/>
      <c r="J121" s="204">
        <f>ROUND(I121*H121,2)</f>
        <v>0</v>
      </c>
      <c r="K121" s="200" t="s">
        <v>194</v>
      </c>
      <c r="L121" s="205"/>
      <c r="M121" s="206" t="s">
        <v>19</v>
      </c>
      <c r="N121" s="207" t="s">
        <v>39</v>
      </c>
      <c r="O121" s="66"/>
      <c r="P121" s="189">
        <f>O121*H121</f>
        <v>0</v>
      </c>
      <c r="Q121" s="189">
        <v>2.8800000000000002E-3</v>
      </c>
      <c r="R121" s="189">
        <f>Q121*H121</f>
        <v>1.728E-2</v>
      </c>
      <c r="S121" s="189">
        <v>0</v>
      </c>
      <c r="T121" s="19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246</v>
      </c>
      <c r="AT121" s="191" t="s">
        <v>243</v>
      </c>
      <c r="AU121" s="191" t="s">
        <v>78</v>
      </c>
      <c r="AY121" s="19" t="s">
        <v>187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9" t="s">
        <v>76</v>
      </c>
      <c r="BK121" s="192">
        <f>ROUND(I121*H121,2)</f>
        <v>0</v>
      </c>
      <c r="BL121" s="19" t="s">
        <v>215</v>
      </c>
      <c r="BM121" s="191" t="s">
        <v>1881</v>
      </c>
    </row>
    <row r="122" spans="1:65" s="2" customFormat="1" ht="11.25">
      <c r="A122" s="36"/>
      <c r="B122" s="37"/>
      <c r="C122" s="38"/>
      <c r="D122" s="193" t="s">
        <v>197</v>
      </c>
      <c r="E122" s="38"/>
      <c r="F122" s="194" t="s">
        <v>1705</v>
      </c>
      <c r="G122" s="38"/>
      <c r="H122" s="38"/>
      <c r="I122" s="195"/>
      <c r="J122" s="38"/>
      <c r="K122" s="38"/>
      <c r="L122" s="41"/>
      <c r="M122" s="196"/>
      <c r="N122" s="197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197</v>
      </c>
      <c r="AU122" s="19" t="s">
        <v>78</v>
      </c>
    </row>
    <row r="123" spans="1:65" s="12" customFormat="1" ht="22.9" customHeight="1">
      <c r="B123" s="164"/>
      <c r="C123" s="165"/>
      <c r="D123" s="166" t="s">
        <v>67</v>
      </c>
      <c r="E123" s="178" t="s">
        <v>1540</v>
      </c>
      <c r="F123" s="178" t="s">
        <v>1541</v>
      </c>
      <c r="G123" s="165"/>
      <c r="H123" s="165"/>
      <c r="I123" s="168"/>
      <c r="J123" s="179">
        <f>BK123</f>
        <v>0</v>
      </c>
      <c r="K123" s="165"/>
      <c r="L123" s="170"/>
      <c r="M123" s="171"/>
      <c r="N123" s="172"/>
      <c r="O123" s="172"/>
      <c r="P123" s="173">
        <f>SUM(P124:P158)</f>
        <v>0</v>
      </c>
      <c r="Q123" s="172"/>
      <c r="R123" s="173">
        <f>SUM(R124:R158)</f>
        <v>0.507652086</v>
      </c>
      <c r="S123" s="172"/>
      <c r="T123" s="174">
        <f>SUM(T124:T158)</f>
        <v>0.15537500000000001</v>
      </c>
      <c r="AR123" s="175" t="s">
        <v>78</v>
      </c>
      <c r="AT123" s="176" t="s">
        <v>67</v>
      </c>
      <c r="AU123" s="176" t="s">
        <v>76</v>
      </c>
      <c r="AY123" s="175" t="s">
        <v>187</v>
      </c>
      <c r="BK123" s="177">
        <f>SUM(BK124:BK158)</f>
        <v>0</v>
      </c>
    </row>
    <row r="124" spans="1:65" s="2" customFormat="1" ht="33" customHeight="1">
      <c r="A124" s="36"/>
      <c r="B124" s="37"/>
      <c r="C124" s="180" t="s">
        <v>256</v>
      </c>
      <c r="D124" s="180" t="s">
        <v>190</v>
      </c>
      <c r="E124" s="181" t="s">
        <v>1882</v>
      </c>
      <c r="F124" s="182" t="s">
        <v>1883</v>
      </c>
      <c r="G124" s="183" t="s">
        <v>193</v>
      </c>
      <c r="H124" s="184">
        <v>62.15</v>
      </c>
      <c r="I124" s="185"/>
      <c r="J124" s="186">
        <f>ROUND(I124*H124,2)</f>
        <v>0</v>
      </c>
      <c r="K124" s="182" t="s">
        <v>194</v>
      </c>
      <c r="L124" s="41"/>
      <c r="M124" s="187" t="s">
        <v>19</v>
      </c>
      <c r="N124" s="188" t="s">
        <v>39</v>
      </c>
      <c r="O124" s="66"/>
      <c r="P124" s="189">
        <f>O124*H124</f>
        <v>0</v>
      </c>
      <c r="Q124" s="189">
        <v>4.5450000000000004E-3</v>
      </c>
      <c r="R124" s="189">
        <f>Q124*H124</f>
        <v>0.28247175000000002</v>
      </c>
      <c r="S124" s="189">
        <v>0</v>
      </c>
      <c r="T124" s="19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215</v>
      </c>
      <c r="AT124" s="191" t="s">
        <v>190</v>
      </c>
      <c r="AU124" s="191" t="s">
        <v>78</v>
      </c>
      <c r="AY124" s="19" t="s">
        <v>187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76</v>
      </c>
      <c r="BK124" s="192">
        <f>ROUND(I124*H124,2)</f>
        <v>0</v>
      </c>
      <c r="BL124" s="19" t="s">
        <v>215</v>
      </c>
      <c r="BM124" s="191" t="s">
        <v>1884</v>
      </c>
    </row>
    <row r="125" spans="1:65" s="2" customFormat="1" ht="11.25">
      <c r="A125" s="36"/>
      <c r="B125" s="37"/>
      <c r="C125" s="38"/>
      <c r="D125" s="193" t="s">
        <v>197</v>
      </c>
      <c r="E125" s="38"/>
      <c r="F125" s="194" t="s">
        <v>1885</v>
      </c>
      <c r="G125" s="38"/>
      <c r="H125" s="38"/>
      <c r="I125" s="195"/>
      <c r="J125" s="38"/>
      <c r="K125" s="38"/>
      <c r="L125" s="41"/>
      <c r="M125" s="196"/>
      <c r="N125" s="197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197</v>
      </c>
      <c r="AU125" s="19" t="s">
        <v>78</v>
      </c>
    </row>
    <row r="126" spans="1:65" s="13" customFormat="1" ht="11.25">
      <c r="B126" s="208"/>
      <c r="C126" s="209"/>
      <c r="D126" s="210" t="s">
        <v>249</v>
      </c>
      <c r="E126" s="211" t="s">
        <v>19</v>
      </c>
      <c r="F126" s="212" t="s">
        <v>1886</v>
      </c>
      <c r="G126" s="209"/>
      <c r="H126" s="213">
        <v>15.4</v>
      </c>
      <c r="I126" s="214"/>
      <c r="J126" s="209"/>
      <c r="K126" s="209"/>
      <c r="L126" s="215"/>
      <c r="M126" s="216"/>
      <c r="N126" s="217"/>
      <c r="O126" s="217"/>
      <c r="P126" s="217"/>
      <c r="Q126" s="217"/>
      <c r="R126" s="217"/>
      <c r="S126" s="217"/>
      <c r="T126" s="218"/>
      <c r="AT126" s="219" t="s">
        <v>249</v>
      </c>
      <c r="AU126" s="219" t="s">
        <v>78</v>
      </c>
      <c r="AV126" s="13" t="s">
        <v>78</v>
      </c>
      <c r="AW126" s="13" t="s">
        <v>30</v>
      </c>
      <c r="AX126" s="13" t="s">
        <v>68</v>
      </c>
      <c r="AY126" s="219" t="s">
        <v>187</v>
      </c>
    </row>
    <row r="127" spans="1:65" s="13" customFormat="1" ht="11.25">
      <c r="B127" s="208"/>
      <c r="C127" s="209"/>
      <c r="D127" s="210" t="s">
        <v>249</v>
      </c>
      <c r="E127" s="211" t="s">
        <v>19</v>
      </c>
      <c r="F127" s="212" t="s">
        <v>1887</v>
      </c>
      <c r="G127" s="209"/>
      <c r="H127" s="213">
        <v>13.75</v>
      </c>
      <c r="I127" s="214"/>
      <c r="J127" s="209"/>
      <c r="K127" s="209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249</v>
      </c>
      <c r="AU127" s="219" t="s">
        <v>78</v>
      </c>
      <c r="AV127" s="13" t="s">
        <v>78</v>
      </c>
      <c r="AW127" s="13" t="s">
        <v>30</v>
      </c>
      <c r="AX127" s="13" t="s">
        <v>68</v>
      </c>
      <c r="AY127" s="219" t="s">
        <v>187</v>
      </c>
    </row>
    <row r="128" spans="1:65" s="13" customFormat="1" ht="11.25">
      <c r="B128" s="208"/>
      <c r="C128" s="209"/>
      <c r="D128" s="210" t="s">
        <v>249</v>
      </c>
      <c r="E128" s="211" t="s">
        <v>19</v>
      </c>
      <c r="F128" s="212" t="s">
        <v>1888</v>
      </c>
      <c r="G128" s="209"/>
      <c r="H128" s="213">
        <v>33</v>
      </c>
      <c r="I128" s="214"/>
      <c r="J128" s="209"/>
      <c r="K128" s="209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249</v>
      </c>
      <c r="AU128" s="219" t="s">
        <v>78</v>
      </c>
      <c r="AV128" s="13" t="s">
        <v>78</v>
      </c>
      <c r="AW128" s="13" t="s">
        <v>30</v>
      </c>
      <c r="AX128" s="13" t="s">
        <v>68</v>
      </c>
      <c r="AY128" s="219" t="s">
        <v>187</v>
      </c>
    </row>
    <row r="129" spans="1:65" s="15" customFormat="1" ht="11.25">
      <c r="B129" s="230"/>
      <c r="C129" s="231"/>
      <c r="D129" s="210" t="s">
        <v>249</v>
      </c>
      <c r="E129" s="232" t="s">
        <v>19</v>
      </c>
      <c r="F129" s="233" t="s">
        <v>319</v>
      </c>
      <c r="G129" s="231"/>
      <c r="H129" s="234">
        <v>62.15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AT129" s="240" t="s">
        <v>249</v>
      </c>
      <c r="AU129" s="240" t="s">
        <v>78</v>
      </c>
      <c r="AV129" s="15" t="s">
        <v>195</v>
      </c>
      <c r="AW129" s="15" t="s">
        <v>30</v>
      </c>
      <c r="AX129" s="15" t="s">
        <v>76</v>
      </c>
      <c r="AY129" s="240" t="s">
        <v>187</v>
      </c>
    </row>
    <row r="130" spans="1:65" s="2" customFormat="1" ht="24.2" customHeight="1">
      <c r="A130" s="36"/>
      <c r="B130" s="37"/>
      <c r="C130" s="180" t="s">
        <v>262</v>
      </c>
      <c r="D130" s="180" t="s">
        <v>190</v>
      </c>
      <c r="E130" s="181" t="s">
        <v>1660</v>
      </c>
      <c r="F130" s="182" t="s">
        <v>1661</v>
      </c>
      <c r="G130" s="183" t="s">
        <v>193</v>
      </c>
      <c r="H130" s="184">
        <v>62.15</v>
      </c>
      <c r="I130" s="185"/>
      <c r="J130" s="186">
        <f>ROUND(I130*H130,2)</f>
        <v>0</v>
      </c>
      <c r="K130" s="182" t="s">
        <v>194</v>
      </c>
      <c r="L130" s="41"/>
      <c r="M130" s="187" t="s">
        <v>19</v>
      </c>
      <c r="N130" s="188" t="s">
        <v>39</v>
      </c>
      <c r="O130" s="66"/>
      <c r="P130" s="189">
        <f>O130*H130</f>
        <v>0</v>
      </c>
      <c r="Q130" s="189">
        <v>0</v>
      </c>
      <c r="R130" s="189">
        <f>Q130*H130</f>
        <v>0</v>
      </c>
      <c r="S130" s="189">
        <v>2.5000000000000001E-3</v>
      </c>
      <c r="T130" s="190">
        <f>S130*H130</f>
        <v>0.15537500000000001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215</v>
      </c>
      <c r="AT130" s="191" t="s">
        <v>190</v>
      </c>
      <c r="AU130" s="191" t="s">
        <v>78</v>
      </c>
      <c r="AY130" s="19" t="s">
        <v>187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76</v>
      </c>
      <c r="BK130" s="192">
        <f>ROUND(I130*H130,2)</f>
        <v>0</v>
      </c>
      <c r="BL130" s="19" t="s">
        <v>215</v>
      </c>
      <c r="BM130" s="191" t="s">
        <v>1889</v>
      </c>
    </row>
    <row r="131" spans="1:65" s="2" customFormat="1" ht="11.25">
      <c r="A131" s="36"/>
      <c r="B131" s="37"/>
      <c r="C131" s="38"/>
      <c r="D131" s="193" t="s">
        <v>197</v>
      </c>
      <c r="E131" s="38"/>
      <c r="F131" s="194" t="s">
        <v>1663</v>
      </c>
      <c r="G131" s="38"/>
      <c r="H131" s="38"/>
      <c r="I131" s="195"/>
      <c r="J131" s="38"/>
      <c r="K131" s="38"/>
      <c r="L131" s="41"/>
      <c r="M131" s="196"/>
      <c r="N131" s="197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197</v>
      </c>
      <c r="AU131" s="19" t="s">
        <v>78</v>
      </c>
    </row>
    <row r="132" spans="1:65" s="13" customFormat="1" ht="11.25">
      <c r="B132" s="208"/>
      <c r="C132" s="209"/>
      <c r="D132" s="210" t="s">
        <v>249</v>
      </c>
      <c r="E132" s="211" t="s">
        <v>19</v>
      </c>
      <c r="F132" s="212" t="s">
        <v>1886</v>
      </c>
      <c r="G132" s="209"/>
      <c r="H132" s="213">
        <v>15.4</v>
      </c>
      <c r="I132" s="214"/>
      <c r="J132" s="209"/>
      <c r="K132" s="209"/>
      <c r="L132" s="215"/>
      <c r="M132" s="216"/>
      <c r="N132" s="217"/>
      <c r="O132" s="217"/>
      <c r="P132" s="217"/>
      <c r="Q132" s="217"/>
      <c r="R132" s="217"/>
      <c r="S132" s="217"/>
      <c r="T132" s="218"/>
      <c r="AT132" s="219" t="s">
        <v>249</v>
      </c>
      <c r="AU132" s="219" t="s">
        <v>78</v>
      </c>
      <c r="AV132" s="13" t="s">
        <v>78</v>
      </c>
      <c r="AW132" s="13" t="s">
        <v>30</v>
      </c>
      <c r="AX132" s="13" t="s">
        <v>68</v>
      </c>
      <c r="AY132" s="219" t="s">
        <v>187</v>
      </c>
    </row>
    <row r="133" spans="1:65" s="13" customFormat="1" ht="11.25">
      <c r="B133" s="208"/>
      <c r="C133" s="209"/>
      <c r="D133" s="210" t="s">
        <v>249</v>
      </c>
      <c r="E133" s="211" t="s">
        <v>19</v>
      </c>
      <c r="F133" s="212" t="s">
        <v>1887</v>
      </c>
      <c r="G133" s="209"/>
      <c r="H133" s="213">
        <v>13.75</v>
      </c>
      <c r="I133" s="214"/>
      <c r="J133" s="209"/>
      <c r="K133" s="209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249</v>
      </c>
      <c r="AU133" s="219" t="s">
        <v>78</v>
      </c>
      <c r="AV133" s="13" t="s">
        <v>78</v>
      </c>
      <c r="AW133" s="13" t="s">
        <v>30</v>
      </c>
      <c r="AX133" s="13" t="s">
        <v>68</v>
      </c>
      <c r="AY133" s="219" t="s">
        <v>187</v>
      </c>
    </row>
    <row r="134" spans="1:65" s="13" customFormat="1" ht="11.25">
      <c r="B134" s="208"/>
      <c r="C134" s="209"/>
      <c r="D134" s="210" t="s">
        <v>249</v>
      </c>
      <c r="E134" s="211" t="s">
        <v>19</v>
      </c>
      <c r="F134" s="212" t="s">
        <v>1888</v>
      </c>
      <c r="G134" s="209"/>
      <c r="H134" s="213">
        <v>33</v>
      </c>
      <c r="I134" s="214"/>
      <c r="J134" s="209"/>
      <c r="K134" s="209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249</v>
      </c>
      <c r="AU134" s="219" t="s">
        <v>78</v>
      </c>
      <c r="AV134" s="13" t="s">
        <v>78</v>
      </c>
      <c r="AW134" s="13" t="s">
        <v>30</v>
      </c>
      <c r="AX134" s="13" t="s">
        <v>68</v>
      </c>
      <c r="AY134" s="219" t="s">
        <v>187</v>
      </c>
    </row>
    <row r="135" spans="1:65" s="15" customFormat="1" ht="11.25">
      <c r="B135" s="230"/>
      <c r="C135" s="231"/>
      <c r="D135" s="210" t="s">
        <v>249</v>
      </c>
      <c r="E135" s="232" t="s">
        <v>19</v>
      </c>
      <c r="F135" s="233" t="s">
        <v>319</v>
      </c>
      <c r="G135" s="231"/>
      <c r="H135" s="234">
        <v>62.15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AT135" s="240" t="s">
        <v>249</v>
      </c>
      <c r="AU135" s="240" t="s">
        <v>78</v>
      </c>
      <c r="AV135" s="15" t="s">
        <v>195</v>
      </c>
      <c r="AW135" s="15" t="s">
        <v>30</v>
      </c>
      <c r="AX135" s="15" t="s">
        <v>76</v>
      </c>
      <c r="AY135" s="240" t="s">
        <v>187</v>
      </c>
    </row>
    <row r="136" spans="1:65" s="2" customFormat="1" ht="24.2" customHeight="1">
      <c r="A136" s="36"/>
      <c r="B136" s="37"/>
      <c r="C136" s="180" t="s">
        <v>267</v>
      </c>
      <c r="D136" s="180" t="s">
        <v>190</v>
      </c>
      <c r="E136" s="181" t="s">
        <v>1551</v>
      </c>
      <c r="F136" s="182" t="s">
        <v>1552</v>
      </c>
      <c r="G136" s="183" t="s">
        <v>193</v>
      </c>
      <c r="H136" s="184">
        <v>62.15</v>
      </c>
      <c r="I136" s="185"/>
      <c r="J136" s="186">
        <f>ROUND(I136*H136,2)</f>
        <v>0</v>
      </c>
      <c r="K136" s="182" t="s">
        <v>194</v>
      </c>
      <c r="L136" s="41"/>
      <c r="M136" s="187" t="s">
        <v>19</v>
      </c>
      <c r="N136" s="188" t="s">
        <v>39</v>
      </c>
      <c r="O136" s="66"/>
      <c r="P136" s="189">
        <f>O136*H136</f>
        <v>0</v>
      </c>
      <c r="Q136" s="189">
        <v>2.9999999999999997E-4</v>
      </c>
      <c r="R136" s="189">
        <f>Q136*H136</f>
        <v>1.8644999999999998E-2</v>
      </c>
      <c r="S136" s="189">
        <v>0</v>
      </c>
      <c r="T136" s="19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215</v>
      </c>
      <c r="AT136" s="191" t="s">
        <v>190</v>
      </c>
      <c r="AU136" s="191" t="s">
        <v>78</v>
      </c>
      <c r="AY136" s="19" t="s">
        <v>187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76</v>
      </c>
      <c r="BK136" s="192">
        <f>ROUND(I136*H136,2)</f>
        <v>0</v>
      </c>
      <c r="BL136" s="19" t="s">
        <v>215</v>
      </c>
      <c r="BM136" s="191" t="s">
        <v>1890</v>
      </c>
    </row>
    <row r="137" spans="1:65" s="2" customFormat="1" ht="11.25">
      <c r="A137" s="36"/>
      <c r="B137" s="37"/>
      <c r="C137" s="38"/>
      <c r="D137" s="193" t="s">
        <v>197</v>
      </c>
      <c r="E137" s="38"/>
      <c r="F137" s="194" t="s">
        <v>1554</v>
      </c>
      <c r="G137" s="38"/>
      <c r="H137" s="38"/>
      <c r="I137" s="195"/>
      <c r="J137" s="38"/>
      <c r="K137" s="38"/>
      <c r="L137" s="41"/>
      <c r="M137" s="196"/>
      <c r="N137" s="197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197</v>
      </c>
      <c r="AU137" s="19" t="s">
        <v>78</v>
      </c>
    </row>
    <row r="138" spans="1:65" s="13" customFormat="1" ht="11.25">
      <c r="B138" s="208"/>
      <c r="C138" s="209"/>
      <c r="D138" s="210" t="s">
        <v>249</v>
      </c>
      <c r="E138" s="211" t="s">
        <v>19</v>
      </c>
      <c r="F138" s="212" t="s">
        <v>1886</v>
      </c>
      <c r="G138" s="209"/>
      <c r="H138" s="213">
        <v>15.4</v>
      </c>
      <c r="I138" s="214"/>
      <c r="J138" s="209"/>
      <c r="K138" s="209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249</v>
      </c>
      <c r="AU138" s="219" t="s">
        <v>78</v>
      </c>
      <c r="AV138" s="13" t="s">
        <v>78</v>
      </c>
      <c r="AW138" s="13" t="s">
        <v>30</v>
      </c>
      <c r="AX138" s="13" t="s">
        <v>68</v>
      </c>
      <c r="AY138" s="219" t="s">
        <v>187</v>
      </c>
    </row>
    <row r="139" spans="1:65" s="13" customFormat="1" ht="11.25">
      <c r="B139" s="208"/>
      <c r="C139" s="209"/>
      <c r="D139" s="210" t="s">
        <v>249</v>
      </c>
      <c r="E139" s="211" t="s">
        <v>19</v>
      </c>
      <c r="F139" s="212" t="s">
        <v>1887</v>
      </c>
      <c r="G139" s="209"/>
      <c r="H139" s="213">
        <v>13.75</v>
      </c>
      <c r="I139" s="214"/>
      <c r="J139" s="209"/>
      <c r="K139" s="209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249</v>
      </c>
      <c r="AU139" s="219" t="s">
        <v>78</v>
      </c>
      <c r="AV139" s="13" t="s">
        <v>78</v>
      </c>
      <c r="AW139" s="13" t="s">
        <v>30</v>
      </c>
      <c r="AX139" s="13" t="s">
        <v>68</v>
      </c>
      <c r="AY139" s="219" t="s">
        <v>187</v>
      </c>
    </row>
    <row r="140" spans="1:65" s="13" customFormat="1" ht="11.25">
      <c r="B140" s="208"/>
      <c r="C140" s="209"/>
      <c r="D140" s="210" t="s">
        <v>249</v>
      </c>
      <c r="E140" s="211" t="s">
        <v>19</v>
      </c>
      <c r="F140" s="212" t="s">
        <v>1888</v>
      </c>
      <c r="G140" s="209"/>
      <c r="H140" s="213">
        <v>33</v>
      </c>
      <c r="I140" s="214"/>
      <c r="J140" s="209"/>
      <c r="K140" s="209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249</v>
      </c>
      <c r="AU140" s="219" t="s">
        <v>78</v>
      </c>
      <c r="AV140" s="13" t="s">
        <v>78</v>
      </c>
      <c r="AW140" s="13" t="s">
        <v>30</v>
      </c>
      <c r="AX140" s="13" t="s">
        <v>68</v>
      </c>
      <c r="AY140" s="219" t="s">
        <v>187</v>
      </c>
    </row>
    <row r="141" spans="1:65" s="15" customFormat="1" ht="11.25">
      <c r="B141" s="230"/>
      <c r="C141" s="231"/>
      <c r="D141" s="210" t="s">
        <v>249</v>
      </c>
      <c r="E141" s="232" t="s">
        <v>19</v>
      </c>
      <c r="F141" s="233" t="s">
        <v>319</v>
      </c>
      <c r="G141" s="231"/>
      <c r="H141" s="234">
        <v>62.15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AT141" s="240" t="s">
        <v>249</v>
      </c>
      <c r="AU141" s="240" t="s">
        <v>78</v>
      </c>
      <c r="AV141" s="15" t="s">
        <v>195</v>
      </c>
      <c r="AW141" s="15" t="s">
        <v>30</v>
      </c>
      <c r="AX141" s="15" t="s">
        <v>76</v>
      </c>
      <c r="AY141" s="240" t="s">
        <v>187</v>
      </c>
    </row>
    <row r="142" spans="1:65" s="2" customFormat="1" ht="16.5" customHeight="1">
      <c r="A142" s="36"/>
      <c r="B142" s="37"/>
      <c r="C142" s="198" t="s">
        <v>8</v>
      </c>
      <c r="D142" s="198" t="s">
        <v>243</v>
      </c>
      <c r="E142" s="199" t="s">
        <v>1555</v>
      </c>
      <c r="F142" s="200" t="s">
        <v>1556</v>
      </c>
      <c r="G142" s="201" t="s">
        <v>193</v>
      </c>
      <c r="H142" s="202">
        <v>68.364999999999995</v>
      </c>
      <c r="I142" s="203"/>
      <c r="J142" s="204">
        <f>ROUND(I142*H142,2)</f>
        <v>0</v>
      </c>
      <c r="K142" s="200" t="s">
        <v>194</v>
      </c>
      <c r="L142" s="205"/>
      <c r="M142" s="206" t="s">
        <v>19</v>
      </c>
      <c r="N142" s="207" t="s">
        <v>39</v>
      </c>
      <c r="O142" s="66"/>
      <c r="P142" s="189">
        <f>O142*H142</f>
        <v>0</v>
      </c>
      <c r="Q142" s="189">
        <v>2.8300000000000001E-3</v>
      </c>
      <c r="R142" s="189">
        <f>Q142*H142</f>
        <v>0.19347294999999998</v>
      </c>
      <c r="S142" s="189">
        <v>0</v>
      </c>
      <c r="T142" s="19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246</v>
      </c>
      <c r="AT142" s="191" t="s">
        <v>243</v>
      </c>
      <c r="AU142" s="191" t="s">
        <v>78</v>
      </c>
      <c r="AY142" s="19" t="s">
        <v>187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76</v>
      </c>
      <c r="BK142" s="192">
        <f>ROUND(I142*H142,2)</f>
        <v>0</v>
      </c>
      <c r="BL142" s="19" t="s">
        <v>215</v>
      </c>
      <c r="BM142" s="191" t="s">
        <v>1891</v>
      </c>
    </row>
    <row r="143" spans="1:65" s="2" customFormat="1" ht="11.25">
      <c r="A143" s="36"/>
      <c r="B143" s="37"/>
      <c r="C143" s="38"/>
      <c r="D143" s="193" t="s">
        <v>197</v>
      </c>
      <c r="E143" s="38"/>
      <c r="F143" s="194" t="s">
        <v>1558</v>
      </c>
      <c r="G143" s="38"/>
      <c r="H143" s="38"/>
      <c r="I143" s="195"/>
      <c r="J143" s="38"/>
      <c r="K143" s="38"/>
      <c r="L143" s="41"/>
      <c r="M143" s="196"/>
      <c r="N143" s="19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197</v>
      </c>
      <c r="AU143" s="19" t="s">
        <v>78</v>
      </c>
    </row>
    <row r="144" spans="1:65" s="13" customFormat="1" ht="11.25">
      <c r="B144" s="208"/>
      <c r="C144" s="209"/>
      <c r="D144" s="210" t="s">
        <v>249</v>
      </c>
      <c r="E144" s="209"/>
      <c r="F144" s="212" t="s">
        <v>1892</v>
      </c>
      <c r="G144" s="209"/>
      <c r="H144" s="213">
        <v>68.364999999999995</v>
      </c>
      <c r="I144" s="214"/>
      <c r="J144" s="209"/>
      <c r="K144" s="209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249</v>
      </c>
      <c r="AU144" s="219" t="s">
        <v>78</v>
      </c>
      <c r="AV144" s="13" t="s">
        <v>78</v>
      </c>
      <c r="AW144" s="13" t="s">
        <v>4</v>
      </c>
      <c r="AX144" s="13" t="s">
        <v>76</v>
      </c>
      <c r="AY144" s="219" t="s">
        <v>187</v>
      </c>
    </row>
    <row r="145" spans="1:65" s="2" customFormat="1" ht="21.75" customHeight="1">
      <c r="A145" s="36"/>
      <c r="B145" s="37"/>
      <c r="C145" s="180" t="s">
        <v>215</v>
      </c>
      <c r="D145" s="180" t="s">
        <v>190</v>
      </c>
      <c r="E145" s="181" t="s">
        <v>1717</v>
      </c>
      <c r="F145" s="182" t="s">
        <v>1718</v>
      </c>
      <c r="G145" s="183" t="s">
        <v>230</v>
      </c>
      <c r="H145" s="184">
        <v>55.6</v>
      </c>
      <c r="I145" s="185"/>
      <c r="J145" s="186">
        <f>ROUND(I145*H145,2)</f>
        <v>0</v>
      </c>
      <c r="K145" s="182" t="s">
        <v>194</v>
      </c>
      <c r="L145" s="41"/>
      <c r="M145" s="187" t="s">
        <v>19</v>
      </c>
      <c r="N145" s="188" t="s">
        <v>39</v>
      </c>
      <c r="O145" s="66"/>
      <c r="P145" s="189">
        <f>O145*H145</f>
        <v>0</v>
      </c>
      <c r="Q145" s="189">
        <v>1.4935E-5</v>
      </c>
      <c r="R145" s="189">
        <f>Q145*H145</f>
        <v>8.3038600000000001E-4</v>
      </c>
      <c r="S145" s="189">
        <v>0</v>
      </c>
      <c r="T145" s="19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215</v>
      </c>
      <c r="AT145" s="191" t="s">
        <v>190</v>
      </c>
      <c r="AU145" s="191" t="s">
        <v>78</v>
      </c>
      <c r="AY145" s="19" t="s">
        <v>187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76</v>
      </c>
      <c r="BK145" s="192">
        <f>ROUND(I145*H145,2)</f>
        <v>0</v>
      </c>
      <c r="BL145" s="19" t="s">
        <v>215</v>
      </c>
      <c r="BM145" s="191" t="s">
        <v>1893</v>
      </c>
    </row>
    <row r="146" spans="1:65" s="2" customFormat="1" ht="11.25">
      <c r="A146" s="36"/>
      <c r="B146" s="37"/>
      <c r="C146" s="38"/>
      <c r="D146" s="193" t="s">
        <v>197</v>
      </c>
      <c r="E146" s="38"/>
      <c r="F146" s="194" t="s">
        <v>1720</v>
      </c>
      <c r="G146" s="38"/>
      <c r="H146" s="38"/>
      <c r="I146" s="195"/>
      <c r="J146" s="38"/>
      <c r="K146" s="38"/>
      <c r="L146" s="41"/>
      <c r="M146" s="196"/>
      <c r="N146" s="197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197</v>
      </c>
      <c r="AU146" s="19" t="s">
        <v>78</v>
      </c>
    </row>
    <row r="147" spans="1:65" s="13" customFormat="1" ht="11.25">
      <c r="B147" s="208"/>
      <c r="C147" s="209"/>
      <c r="D147" s="210" t="s">
        <v>249</v>
      </c>
      <c r="E147" s="211" t="s">
        <v>19</v>
      </c>
      <c r="F147" s="212" t="s">
        <v>1894</v>
      </c>
      <c r="G147" s="209"/>
      <c r="H147" s="213">
        <v>16.600000000000001</v>
      </c>
      <c r="I147" s="214"/>
      <c r="J147" s="209"/>
      <c r="K147" s="209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249</v>
      </c>
      <c r="AU147" s="219" t="s">
        <v>78</v>
      </c>
      <c r="AV147" s="13" t="s">
        <v>78</v>
      </c>
      <c r="AW147" s="13" t="s">
        <v>30</v>
      </c>
      <c r="AX147" s="13" t="s">
        <v>68</v>
      </c>
      <c r="AY147" s="219" t="s">
        <v>187</v>
      </c>
    </row>
    <row r="148" spans="1:65" s="13" customFormat="1" ht="11.25">
      <c r="B148" s="208"/>
      <c r="C148" s="209"/>
      <c r="D148" s="210" t="s">
        <v>249</v>
      </c>
      <c r="E148" s="211" t="s">
        <v>19</v>
      </c>
      <c r="F148" s="212" t="s">
        <v>1895</v>
      </c>
      <c r="G148" s="209"/>
      <c r="H148" s="213">
        <v>16</v>
      </c>
      <c r="I148" s="214"/>
      <c r="J148" s="209"/>
      <c r="K148" s="209"/>
      <c r="L148" s="215"/>
      <c r="M148" s="216"/>
      <c r="N148" s="217"/>
      <c r="O148" s="217"/>
      <c r="P148" s="217"/>
      <c r="Q148" s="217"/>
      <c r="R148" s="217"/>
      <c r="S148" s="217"/>
      <c r="T148" s="218"/>
      <c r="AT148" s="219" t="s">
        <v>249</v>
      </c>
      <c r="AU148" s="219" t="s">
        <v>78</v>
      </c>
      <c r="AV148" s="13" t="s">
        <v>78</v>
      </c>
      <c r="AW148" s="13" t="s">
        <v>30</v>
      </c>
      <c r="AX148" s="13" t="s">
        <v>68</v>
      </c>
      <c r="AY148" s="219" t="s">
        <v>187</v>
      </c>
    </row>
    <row r="149" spans="1:65" s="13" customFormat="1" ht="11.25">
      <c r="B149" s="208"/>
      <c r="C149" s="209"/>
      <c r="D149" s="210" t="s">
        <v>249</v>
      </c>
      <c r="E149" s="211" t="s">
        <v>19</v>
      </c>
      <c r="F149" s="212" t="s">
        <v>1896</v>
      </c>
      <c r="G149" s="209"/>
      <c r="H149" s="213">
        <v>23</v>
      </c>
      <c r="I149" s="214"/>
      <c r="J149" s="209"/>
      <c r="K149" s="209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249</v>
      </c>
      <c r="AU149" s="219" t="s">
        <v>78</v>
      </c>
      <c r="AV149" s="13" t="s">
        <v>78</v>
      </c>
      <c r="AW149" s="13" t="s">
        <v>30</v>
      </c>
      <c r="AX149" s="13" t="s">
        <v>68</v>
      </c>
      <c r="AY149" s="219" t="s">
        <v>187</v>
      </c>
    </row>
    <row r="150" spans="1:65" s="15" customFormat="1" ht="11.25">
      <c r="B150" s="230"/>
      <c r="C150" s="231"/>
      <c r="D150" s="210" t="s">
        <v>249</v>
      </c>
      <c r="E150" s="232" t="s">
        <v>19</v>
      </c>
      <c r="F150" s="233" t="s">
        <v>319</v>
      </c>
      <c r="G150" s="231"/>
      <c r="H150" s="234">
        <v>55.6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AT150" s="240" t="s">
        <v>249</v>
      </c>
      <c r="AU150" s="240" t="s">
        <v>78</v>
      </c>
      <c r="AV150" s="15" t="s">
        <v>195</v>
      </c>
      <c r="AW150" s="15" t="s">
        <v>30</v>
      </c>
      <c r="AX150" s="15" t="s">
        <v>76</v>
      </c>
      <c r="AY150" s="240" t="s">
        <v>187</v>
      </c>
    </row>
    <row r="151" spans="1:65" s="2" customFormat="1" ht="16.5" customHeight="1">
      <c r="A151" s="36"/>
      <c r="B151" s="37"/>
      <c r="C151" s="198" t="s">
        <v>281</v>
      </c>
      <c r="D151" s="198" t="s">
        <v>243</v>
      </c>
      <c r="E151" s="199" t="s">
        <v>1722</v>
      </c>
      <c r="F151" s="200" t="s">
        <v>1723</v>
      </c>
      <c r="G151" s="201" t="s">
        <v>230</v>
      </c>
      <c r="H151" s="202">
        <v>55.6</v>
      </c>
      <c r="I151" s="203"/>
      <c r="J151" s="204">
        <f>ROUND(I151*H151,2)</f>
        <v>0</v>
      </c>
      <c r="K151" s="200" t="s">
        <v>194</v>
      </c>
      <c r="L151" s="205"/>
      <c r="M151" s="206" t="s">
        <v>19</v>
      </c>
      <c r="N151" s="207" t="s">
        <v>39</v>
      </c>
      <c r="O151" s="66"/>
      <c r="P151" s="189">
        <f>O151*H151</f>
        <v>0</v>
      </c>
      <c r="Q151" s="189">
        <v>2.2000000000000001E-4</v>
      </c>
      <c r="R151" s="189">
        <f>Q151*H151</f>
        <v>1.2232000000000002E-2</v>
      </c>
      <c r="S151" s="189">
        <v>0</v>
      </c>
      <c r="T151" s="19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246</v>
      </c>
      <c r="AT151" s="191" t="s">
        <v>243</v>
      </c>
      <c r="AU151" s="191" t="s">
        <v>78</v>
      </c>
      <c r="AY151" s="19" t="s">
        <v>187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76</v>
      </c>
      <c r="BK151" s="192">
        <f>ROUND(I151*H151,2)</f>
        <v>0</v>
      </c>
      <c r="BL151" s="19" t="s">
        <v>215</v>
      </c>
      <c r="BM151" s="191" t="s">
        <v>1897</v>
      </c>
    </row>
    <row r="152" spans="1:65" s="2" customFormat="1" ht="11.25">
      <c r="A152" s="36"/>
      <c r="B152" s="37"/>
      <c r="C152" s="38"/>
      <c r="D152" s="193" t="s">
        <v>197</v>
      </c>
      <c r="E152" s="38"/>
      <c r="F152" s="194" t="s">
        <v>1725</v>
      </c>
      <c r="G152" s="38"/>
      <c r="H152" s="38"/>
      <c r="I152" s="195"/>
      <c r="J152" s="38"/>
      <c r="K152" s="38"/>
      <c r="L152" s="41"/>
      <c r="M152" s="196"/>
      <c r="N152" s="197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197</v>
      </c>
      <c r="AU152" s="19" t="s">
        <v>78</v>
      </c>
    </row>
    <row r="153" spans="1:65" s="13" customFormat="1" ht="11.25">
      <c r="B153" s="208"/>
      <c r="C153" s="209"/>
      <c r="D153" s="210" t="s">
        <v>249</v>
      </c>
      <c r="E153" s="211" t="s">
        <v>19</v>
      </c>
      <c r="F153" s="212" t="s">
        <v>1894</v>
      </c>
      <c r="G153" s="209"/>
      <c r="H153" s="213">
        <v>16.600000000000001</v>
      </c>
      <c r="I153" s="214"/>
      <c r="J153" s="209"/>
      <c r="K153" s="209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249</v>
      </c>
      <c r="AU153" s="219" t="s">
        <v>78</v>
      </c>
      <c r="AV153" s="13" t="s">
        <v>78</v>
      </c>
      <c r="AW153" s="13" t="s">
        <v>30</v>
      </c>
      <c r="AX153" s="13" t="s">
        <v>68</v>
      </c>
      <c r="AY153" s="219" t="s">
        <v>187</v>
      </c>
    </row>
    <row r="154" spans="1:65" s="13" customFormat="1" ht="11.25">
      <c r="B154" s="208"/>
      <c r="C154" s="209"/>
      <c r="D154" s="210" t="s">
        <v>249</v>
      </c>
      <c r="E154" s="211" t="s">
        <v>19</v>
      </c>
      <c r="F154" s="212" t="s">
        <v>1895</v>
      </c>
      <c r="G154" s="209"/>
      <c r="H154" s="213">
        <v>16</v>
      </c>
      <c r="I154" s="214"/>
      <c r="J154" s="209"/>
      <c r="K154" s="209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249</v>
      </c>
      <c r="AU154" s="219" t="s">
        <v>78</v>
      </c>
      <c r="AV154" s="13" t="s">
        <v>78</v>
      </c>
      <c r="AW154" s="13" t="s">
        <v>30</v>
      </c>
      <c r="AX154" s="13" t="s">
        <v>68</v>
      </c>
      <c r="AY154" s="219" t="s">
        <v>187</v>
      </c>
    </row>
    <row r="155" spans="1:65" s="13" customFormat="1" ht="11.25">
      <c r="B155" s="208"/>
      <c r="C155" s="209"/>
      <c r="D155" s="210" t="s">
        <v>249</v>
      </c>
      <c r="E155" s="211" t="s">
        <v>19</v>
      </c>
      <c r="F155" s="212" t="s">
        <v>1896</v>
      </c>
      <c r="G155" s="209"/>
      <c r="H155" s="213">
        <v>23</v>
      </c>
      <c r="I155" s="214"/>
      <c r="J155" s="209"/>
      <c r="K155" s="209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249</v>
      </c>
      <c r="AU155" s="219" t="s">
        <v>78</v>
      </c>
      <c r="AV155" s="13" t="s">
        <v>78</v>
      </c>
      <c r="AW155" s="13" t="s">
        <v>30</v>
      </c>
      <c r="AX155" s="13" t="s">
        <v>68</v>
      </c>
      <c r="AY155" s="219" t="s">
        <v>187</v>
      </c>
    </row>
    <row r="156" spans="1:65" s="15" customFormat="1" ht="11.25">
      <c r="B156" s="230"/>
      <c r="C156" s="231"/>
      <c r="D156" s="210" t="s">
        <v>249</v>
      </c>
      <c r="E156" s="232" t="s">
        <v>19</v>
      </c>
      <c r="F156" s="233" t="s">
        <v>319</v>
      </c>
      <c r="G156" s="231"/>
      <c r="H156" s="234">
        <v>55.6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AT156" s="240" t="s">
        <v>249</v>
      </c>
      <c r="AU156" s="240" t="s">
        <v>78</v>
      </c>
      <c r="AV156" s="15" t="s">
        <v>195</v>
      </c>
      <c r="AW156" s="15" t="s">
        <v>30</v>
      </c>
      <c r="AX156" s="15" t="s">
        <v>76</v>
      </c>
      <c r="AY156" s="240" t="s">
        <v>187</v>
      </c>
    </row>
    <row r="157" spans="1:65" s="2" customFormat="1" ht="49.15" customHeight="1">
      <c r="A157" s="36"/>
      <c r="B157" s="37"/>
      <c r="C157" s="180" t="s">
        <v>286</v>
      </c>
      <c r="D157" s="180" t="s">
        <v>190</v>
      </c>
      <c r="E157" s="181" t="s">
        <v>1848</v>
      </c>
      <c r="F157" s="182" t="s">
        <v>1849</v>
      </c>
      <c r="G157" s="183" t="s">
        <v>542</v>
      </c>
      <c r="H157" s="184">
        <v>0.50800000000000001</v>
      </c>
      <c r="I157" s="185"/>
      <c r="J157" s="186">
        <f>ROUND(I157*H157,2)</f>
        <v>0</v>
      </c>
      <c r="K157" s="182" t="s">
        <v>194</v>
      </c>
      <c r="L157" s="41"/>
      <c r="M157" s="187" t="s">
        <v>19</v>
      </c>
      <c r="N157" s="188" t="s">
        <v>39</v>
      </c>
      <c r="O157" s="66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1" t="s">
        <v>215</v>
      </c>
      <c r="AT157" s="191" t="s">
        <v>190</v>
      </c>
      <c r="AU157" s="191" t="s">
        <v>78</v>
      </c>
      <c r="AY157" s="19" t="s">
        <v>187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9" t="s">
        <v>76</v>
      </c>
      <c r="BK157" s="192">
        <f>ROUND(I157*H157,2)</f>
        <v>0</v>
      </c>
      <c r="BL157" s="19" t="s">
        <v>215</v>
      </c>
      <c r="BM157" s="191" t="s">
        <v>1898</v>
      </c>
    </row>
    <row r="158" spans="1:65" s="2" customFormat="1" ht="11.25">
      <c r="A158" s="36"/>
      <c r="B158" s="37"/>
      <c r="C158" s="38"/>
      <c r="D158" s="193" t="s">
        <v>197</v>
      </c>
      <c r="E158" s="38"/>
      <c r="F158" s="194" t="s">
        <v>1851</v>
      </c>
      <c r="G158" s="38"/>
      <c r="H158" s="38"/>
      <c r="I158" s="195"/>
      <c r="J158" s="38"/>
      <c r="K158" s="38"/>
      <c r="L158" s="41"/>
      <c r="M158" s="196"/>
      <c r="N158" s="197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197</v>
      </c>
      <c r="AU158" s="19" t="s">
        <v>78</v>
      </c>
    </row>
    <row r="159" spans="1:65" s="12" customFormat="1" ht="22.9" customHeight="1">
      <c r="B159" s="164"/>
      <c r="C159" s="165"/>
      <c r="D159" s="166" t="s">
        <v>67</v>
      </c>
      <c r="E159" s="178" t="s">
        <v>1121</v>
      </c>
      <c r="F159" s="178" t="s">
        <v>1122</v>
      </c>
      <c r="G159" s="165"/>
      <c r="H159" s="165"/>
      <c r="I159" s="168"/>
      <c r="J159" s="179">
        <f>BK159</f>
        <v>0</v>
      </c>
      <c r="K159" s="165"/>
      <c r="L159" s="170"/>
      <c r="M159" s="171"/>
      <c r="N159" s="172"/>
      <c r="O159" s="172"/>
      <c r="P159" s="173">
        <f>SUM(P160:P170)</f>
        <v>0</v>
      </c>
      <c r="Q159" s="172"/>
      <c r="R159" s="173">
        <f>SUM(R160:R170)</f>
        <v>0.13149</v>
      </c>
      <c r="S159" s="172"/>
      <c r="T159" s="174">
        <f>SUM(T160:T170)</f>
        <v>0</v>
      </c>
      <c r="AR159" s="175" t="s">
        <v>78</v>
      </c>
      <c r="AT159" s="176" t="s">
        <v>67</v>
      </c>
      <c r="AU159" s="176" t="s">
        <v>76</v>
      </c>
      <c r="AY159" s="175" t="s">
        <v>187</v>
      </c>
      <c r="BK159" s="177">
        <f>SUM(BK160:BK170)</f>
        <v>0</v>
      </c>
    </row>
    <row r="160" spans="1:65" s="2" customFormat="1" ht="24.2" customHeight="1">
      <c r="A160" s="36"/>
      <c r="B160" s="37"/>
      <c r="C160" s="180" t="s">
        <v>291</v>
      </c>
      <c r="D160" s="180" t="s">
        <v>190</v>
      </c>
      <c r="E160" s="181" t="s">
        <v>1899</v>
      </c>
      <c r="F160" s="182" t="s">
        <v>1900</v>
      </c>
      <c r="G160" s="183" t="s">
        <v>193</v>
      </c>
      <c r="H160" s="184">
        <v>6.75</v>
      </c>
      <c r="I160" s="185"/>
      <c r="J160" s="186">
        <f>ROUND(I160*H160,2)</f>
        <v>0</v>
      </c>
      <c r="K160" s="182" t="s">
        <v>194</v>
      </c>
      <c r="L160" s="41"/>
      <c r="M160" s="187" t="s">
        <v>19</v>
      </c>
      <c r="N160" s="188" t="s">
        <v>39</v>
      </c>
      <c r="O160" s="66"/>
      <c r="P160" s="189">
        <f>O160*H160</f>
        <v>0</v>
      </c>
      <c r="Q160" s="189">
        <v>5.0000000000000001E-4</v>
      </c>
      <c r="R160" s="189">
        <f>Q160*H160</f>
        <v>3.375E-3</v>
      </c>
      <c r="S160" s="189">
        <v>0</v>
      </c>
      <c r="T160" s="19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215</v>
      </c>
      <c r="AT160" s="191" t="s">
        <v>190</v>
      </c>
      <c r="AU160" s="191" t="s">
        <v>78</v>
      </c>
      <c r="AY160" s="19" t="s">
        <v>187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76</v>
      </c>
      <c r="BK160" s="192">
        <f>ROUND(I160*H160,2)</f>
        <v>0</v>
      </c>
      <c r="BL160" s="19" t="s">
        <v>215</v>
      </c>
      <c r="BM160" s="191" t="s">
        <v>1901</v>
      </c>
    </row>
    <row r="161" spans="1:65" s="2" customFormat="1" ht="11.25">
      <c r="A161" s="36"/>
      <c r="B161" s="37"/>
      <c r="C161" s="38"/>
      <c r="D161" s="193" t="s">
        <v>197</v>
      </c>
      <c r="E161" s="38"/>
      <c r="F161" s="194" t="s">
        <v>1902</v>
      </c>
      <c r="G161" s="38"/>
      <c r="H161" s="38"/>
      <c r="I161" s="195"/>
      <c r="J161" s="38"/>
      <c r="K161" s="38"/>
      <c r="L161" s="41"/>
      <c r="M161" s="196"/>
      <c r="N161" s="197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197</v>
      </c>
      <c r="AU161" s="19" t="s">
        <v>78</v>
      </c>
    </row>
    <row r="162" spans="1:65" s="13" customFormat="1" ht="11.25">
      <c r="B162" s="208"/>
      <c r="C162" s="209"/>
      <c r="D162" s="210" t="s">
        <v>249</v>
      </c>
      <c r="E162" s="211" t="s">
        <v>19</v>
      </c>
      <c r="F162" s="212" t="s">
        <v>1903</v>
      </c>
      <c r="G162" s="209"/>
      <c r="H162" s="213">
        <v>6.75</v>
      </c>
      <c r="I162" s="214"/>
      <c r="J162" s="209"/>
      <c r="K162" s="209"/>
      <c r="L162" s="215"/>
      <c r="M162" s="216"/>
      <c r="N162" s="217"/>
      <c r="O162" s="217"/>
      <c r="P162" s="217"/>
      <c r="Q162" s="217"/>
      <c r="R162" s="217"/>
      <c r="S162" s="217"/>
      <c r="T162" s="218"/>
      <c r="AT162" s="219" t="s">
        <v>249</v>
      </c>
      <c r="AU162" s="219" t="s">
        <v>78</v>
      </c>
      <c r="AV162" s="13" t="s">
        <v>78</v>
      </c>
      <c r="AW162" s="13" t="s">
        <v>30</v>
      </c>
      <c r="AX162" s="13" t="s">
        <v>76</v>
      </c>
      <c r="AY162" s="219" t="s">
        <v>187</v>
      </c>
    </row>
    <row r="163" spans="1:65" s="2" customFormat="1" ht="37.9" customHeight="1">
      <c r="A163" s="36"/>
      <c r="B163" s="37"/>
      <c r="C163" s="180" t="s">
        <v>296</v>
      </c>
      <c r="D163" s="180" t="s">
        <v>190</v>
      </c>
      <c r="E163" s="181" t="s">
        <v>1904</v>
      </c>
      <c r="F163" s="182" t="s">
        <v>1905</v>
      </c>
      <c r="G163" s="183" t="s">
        <v>193</v>
      </c>
      <c r="H163" s="184">
        <v>6.75</v>
      </c>
      <c r="I163" s="185"/>
      <c r="J163" s="186">
        <f>ROUND(I163*H163,2)</f>
        <v>0</v>
      </c>
      <c r="K163" s="182" t="s">
        <v>194</v>
      </c>
      <c r="L163" s="41"/>
      <c r="M163" s="187" t="s">
        <v>19</v>
      </c>
      <c r="N163" s="188" t="s">
        <v>39</v>
      </c>
      <c r="O163" s="66"/>
      <c r="P163" s="189">
        <f>O163*H163</f>
        <v>0</v>
      </c>
      <c r="Q163" s="189">
        <v>6.0000000000000001E-3</v>
      </c>
      <c r="R163" s="189">
        <f>Q163*H163</f>
        <v>4.0500000000000001E-2</v>
      </c>
      <c r="S163" s="189">
        <v>0</v>
      </c>
      <c r="T163" s="19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215</v>
      </c>
      <c r="AT163" s="191" t="s">
        <v>190</v>
      </c>
      <c r="AU163" s="191" t="s">
        <v>78</v>
      </c>
      <c r="AY163" s="19" t="s">
        <v>187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76</v>
      </c>
      <c r="BK163" s="192">
        <f>ROUND(I163*H163,2)</f>
        <v>0</v>
      </c>
      <c r="BL163" s="19" t="s">
        <v>215</v>
      </c>
      <c r="BM163" s="191" t="s">
        <v>1906</v>
      </c>
    </row>
    <row r="164" spans="1:65" s="2" customFormat="1" ht="11.25">
      <c r="A164" s="36"/>
      <c r="B164" s="37"/>
      <c r="C164" s="38"/>
      <c r="D164" s="193" t="s">
        <v>197</v>
      </c>
      <c r="E164" s="38"/>
      <c r="F164" s="194" t="s">
        <v>1907</v>
      </c>
      <c r="G164" s="38"/>
      <c r="H164" s="38"/>
      <c r="I164" s="195"/>
      <c r="J164" s="38"/>
      <c r="K164" s="38"/>
      <c r="L164" s="41"/>
      <c r="M164" s="196"/>
      <c r="N164" s="197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197</v>
      </c>
      <c r="AU164" s="19" t="s">
        <v>78</v>
      </c>
    </row>
    <row r="165" spans="1:65" s="13" customFormat="1" ht="11.25">
      <c r="B165" s="208"/>
      <c r="C165" s="209"/>
      <c r="D165" s="210" t="s">
        <v>249</v>
      </c>
      <c r="E165" s="211" t="s">
        <v>19</v>
      </c>
      <c r="F165" s="212" t="s">
        <v>1903</v>
      </c>
      <c r="G165" s="209"/>
      <c r="H165" s="213">
        <v>6.75</v>
      </c>
      <c r="I165" s="214"/>
      <c r="J165" s="209"/>
      <c r="K165" s="209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249</v>
      </c>
      <c r="AU165" s="219" t="s">
        <v>78</v>
      </c>
      <c r="AV165" s="13" t="s">
        <v>78</v>
      </c>
      <c r="AW165" s="13" t="s">
        <v>30</v>
      </c>
      <c r="AX165" s="13" t="s">
        <v>76</v>
      </c>
      <c r="AY165" s="219" t="s">
        <v>187</v>
      </c>
    </row>
    <row r="166" spans="1:65" s="2" customFormat="1" ht="16.5" customHeight="1">
      <c r="A166" s="36"/>
      <c r="B166" s="37"/>
      <c r="C166" s="198" t="s">
        <v>7</v>
      </c>
      <c r="D166" s="198" t="s">
        <v>243</v>
      </c>
      <c r="E166" s="199" t="s">
        <v>1908</v>
      </c>
      <c r="F166" s="200" t="s">
        <v>1909</v>
      </c>
      <c r="G166" s="201" t="s">
        <v>193</v>
      </c>
      <c r="H166" s="202">
        <v>7.4249999999999998</v>
      </c>
      <c r="I166" s="203"/>
      <c r="J166" s="204">
        <f>ROUND(I166*H166,2)</f>
        <v>0</v>
      </c>
      <c r="K166" s="200" t="s">
        <v>194</v>
      </c>
      <c r="L166" s="205"/>
      <c r="M166" s="206" t="s">
        <v>19</v>
      </c>
      <c r="N166" s="207" t="s">
        <v>39</v>
      </c>
      <c r="O166" s="66"/>
      <c r="P166" s="189">
        <f>O166*H166</f>
        <v>0</v>
      </c>
      <c r="Q166" s="189">
        <v>1.18E-2</v>
      </c>
      <c r="R166" s="189">
        <f>Q166*H166</f>
        <v>8.7614999999999998E-2</v>
      </c>
      <c r="S166" s="189">
        <v>0</v>
      </c>
      <c r="T166" s="19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1" t="s">
        <v>246</v>
      </c>
      <c r="AT166" s="191" t="s">
        <v>243</v>
      </c>
      <c r="AU166" s="191" t="s">
        <v>78</v>
      </c>
      <c r="AY166" s="19" t="s">
        <v>187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9" t="s">
        <v>76</v>
      </c>
      <c r="BK166" s="192">
        <f>ROUND(I166*H166,2)</f>
        <v>0</v>
      </c>
      <c r="BL166" s="19" t="s">
        <v>215</v>
      </c>
      <c r="BM166" s="191" t="s">
        <v>1910</v>
      </c>
    </row>
    <row r="167" spans="1:65" s="2" customFormat="1" ht="11.25">
      <c r="A167" s="36"/>
      <c r="B167" s="37"/>
      <c r="C167" s="38"/>
      <c r="D167" s="193" t="s">
        <v>197</v>
      </c>
      <c r="E167" s="38"/>
      <c r="F167" s="194" t="s">
        <v>1911</v>
      </c>
      <c r="G167" s="38"/>
      <c r="H167" s="38"/>
      <c r="I167" s="195"/>
      <c r="J167" s="38"/>
      <c r="K167" s="38"/>
      <c r="L167" s="41"/>
      <c r="M167" s="196"/>
      <c r="N167" s="197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197</v>
      </c>
      <c r="AU167" s="19" t="s">
        <v>78</v>
      </c>
    </row>
    <row r="168" spans="1:65" s="13" customFormat="1" ht="11.25">
      <c r="B168" s="208"/>
      <c r="C168" s="209"/>
      <c r="D168" s="210" t="s">
        <v>249</v>
      </c>
      <c r="E168" s="209"/>
      <c r="F168" s="212" t="s">
        <v>1912</v>
      </c>
      <c r="G168" s="209"/>
      <c r="H168" s="213">
        <v>7.4249999999999998</v>
      </c>
      <c r="I168" s="214"/>
      <c r="J168" s="209"/>
      <c r="K168" s="209"/>
      <c r="L168" s="215"/>
      <c r="M168" s="216"/>
      <c r="N168" s="217"/>
      <c r="O168" s="217"/>
      <c r="P168" s="217"/>
      <c r="Q168" s="217"/>
      <c r="R168" s="217"/>
      <c r="S168" s="217"/>
      <c r="T168" s="218"/>
      <c r="AT168" s="219" t="s">
        <v>249</v>
      </c>
      <c r="AU168" s="219" t="s">
        <v>78</v>
      </c>
      <c r="AV168" s="13" t="s">
        <v>78</v>
      </c>
      <c r="AW168" s="13" t="s">
        <v>4</v>
      </c>
      <c r="AX168" s="13" t="s">
        <v>76</v>
      </c>
      <c r="AY168" s="219" t="s">
        <v>187</v>
      </c>
    </row>
    <row r="169" spans="1:65" s="2" customFormat="1" ht="49.15" customHeight="1">
      <c r="A169" s="36"/>
      <c r="B169" s="37"/>
      <c r="C169" s="180" t="s">
        <v>305</v>
      </c>
      <c r="D169" s="180" t="s">
        <v>190</v>
      </c>
      <c r="E169" s="181" t="s">
        <v>1204</v>
      </c>
      <c r="F169" s="182" t="s">
        <v>1205</v>
      </c>
      <c r="G169" s="183" t="s">
        <v>542</v>
      </c>
      <c r="H169" s="184">
        <v>0.13100000000000001</v>
      </c>
      <c r="I169" s="185"/>
      <c r="J169" s="186">
        <f>ROUND(I169*H169,2)</f>
        <v>0</v>
      </c>
      <c r="K169" s="182" t="s">
        <v>194</v>
      </c>
      <c r="L169" s="41"/>
      <c r="M169" s="187" t="s">
        <v>19</v>
      </c>
      <c r="N169" s="188" t="s">
        <v>39</v>
      </c>
      <c r="O169" s="66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1" t="s">
        <v>215</v>
      </c>
      <c r="AT169" s="191" t="s">
        <v>190</v>
      </c>
      <c r="AU169" s="191" t="s">
        <v>78</v>
      </c>
      <c r="AY169" s="19" t="s">
        <v>187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9" t="s">
        <v>76</v>
      </c>
      <c r="BK169" s="192">
        <f>ROUND(I169*H169,2)</f>
        <v>0</v>
      </c>
      <c r="BL169" s="19" t="s">
        <v>215</v>
      </c>
      <c r="BM169" s="191" t="s">
        <v>1913</v>
      </c>
    </row>
    <row r="170" spans="1:65" s="2" customFormat="1" ht="11.25">
      <c r="A170" s="36"/>
      <c r="B170" s="37"/>
      <c r="C170" s="38"/>
      <c r="D170" s="193" t="s">
        <v>197</v>
      </c>
      <c r="E170" s="38"/>
      <c r="F170" s="194" t="s">
        <v>1207</v>
      </c>
      <c r="G170" s="38"/>
      <c r="H170" s="38"/>
      <c r="I170" s="195"/>
      <c r="J170" s="38"/>
      <c r="K170" s="38"/>
      <c r="L170" s="41"/>
      <c r="M170" s="196"/>
      <c r="N170" s="197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197</v>
      </c>
      <c r="AU170" s="19" t="s">
        <v>78</v>
      </c>
    </row>
    <row r="171" spans="1:65" s="12" customFormat="1" ht="22.9" customHeight="1">
      <c r="B171" s="164"/>
      <c r="C171" s="165"/>
      <c r="D171" s="166" t="s">
        <v>67</v>
      </c>
      <c r="E171" s="178" t="s">
        <v>1208</v>
      </c>
      <c r="F171" s="178" t="s">
        <v>1209</v>
      </c>
      <c r="G171" s="165"/>
      <c r="H171" s="165"/>
      <c r="I171" s="168"/>
      <c r="J171" s="179">
        <f>BK171</f>
        <v>0</v>
      </c>
      <c r="K171" s="165"/>
      <c r="L171" s="170"/>
      <c r="M171" s="171"/>
      <c r="N171" s="172"/>
      <c r="O171" s="172"/>
      <c r="P171" s="173">
        <f>SUM(P172:P195)</f>
        <v>0</v>
      </c>
      <c r="Q171" s="172"/>
      <c r="R171" s="173">
        <f>SUM(R172:R195)</f>
        <v>1.3615800000000001E-2</v>
      </c>
      <c r="S171" s="172"/>
      <c r="T171" s="174">
        <f>SUM(T172:T195)</f>
        <v>0</v>
      </c>
      <c r="AR171" s="175" t="s">
        <v>78</v>
      </c>
      <c r="AT171" s="176" t="s">
        <v>67</v>
      </c>
      <c r="AU171" s="176" t="s">
        <v>76</v>
      </c>
      <c r="AY171" s="175" t="s">
        <v>187</v>
      </c>
      <c r="BK171" s="177">
        <f>SUM(BK172:BK195)</f>
        <v>0</v>
      </c>
    </row>
    <row r="172" spans="1:65" s="2" customFormat="1" ht="37.9" customHeight="1">
      <c r="A172" s="36"/>
      <c r="B172" s="37"/>
      <c r="C172" s="180" t="s">
        <v>310</v>
      </c>
      <c r="D172" s="180" t="s">
        <v>190</v>
      </c>
      <c r="E172" s="181" t="s">
        <v>1914</v>
      </c>
      <c r="F172" s="182" t="s">
        <v>1915</v>
      </c>
      <c r="G172" s="183" t="s">
        <v>193</v>
      </c>
      <c r="H172" s="184">
        <v>24</v>
      </c>
      <c r="I172" s="185"/>
      <c r="J172" s="186">
        <f>ROUND(I172*H172,2)</f>
        <v>0</v>
      </c>
      <c r="K172" s="182" t="s">
        <v>194</v>
      </c>
      <c r="L172" s="41"/>
      <c r="M172" s="187" t="s">
        <v>19</v>
      </c>
      <c r="N172" s="188" t="s">
        <v>39</v>
      </c>
      <c r="O172" s="66"/>
      <c r="P172" s="189">
        <f>O172*H172</f>
        <v>0</v>
      </c>
      <c r="Q172" s="189">
        <v>2.4179999999999999E-5</v>
      </c>
      <c r="R172" s="189">
        <f>Q172*H172</f>
        <v>5.8031999999999995E-4</v>
      </c>
      <c r="S172" s="189">
        <v>0</v>
      </c>
      <c r="T172" s="19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215</v>
      </c>
      <c r="AT172" s="191" t="s">
        <v>190</v>
      </c>
      <c r="AU172" s="191" t="s">
        <v>78</v>
      </c>
      <c r="AY172" s="19" t="s">
        <v>187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76</v>
      </c>
      <c r="BK172" s="192">
        <f>ROUND(I172*H172,2)</f>
        <v>0</v>
      </c>
      <c r="BL172" s="19" t="s">
        <v>215</v>
      </c>
      <c r="BM172" s="191" t="s">
        <v>1916</v>
      </c>
    </row>
    <row r="173" spans="1:65" s="2" customFormat="1" ht="11.25">
      <c r="A173" s="36"/>
      <c r="B173" s="37"/>
      <c r="C173" s="38"/>
      <c r="D173" s="193" t="s">
        <v>197</v>
      </c>
      <c r="E173" s="38"/>
      <c r="F173" s="194" t="s">
        <v>1917</v>
      </c>
      <c r="G173" s="38"/>
      <c r="H173" s="38"/>
      <c r="I173" s="195"/>
      <c r="J173" s="38"/>
      <c r="K173" s="38"/>
      <c r="L173" s="41"/>
      <c r="M173" s="196"/>
      <c r="N173" s="197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197</v>
      </c>
      <c r="AU173" s="19" t="s">
        <v>78</v>
      </c>
    </row>
    <row r="174" spans="1:65" s="13" customFormat="1" ht="11.25">
      <c r="B174" s="208"/>
      <c r="C174" s="209"/>
      <c r="D174" s="210" t="s">
        <v>249</v>
      </c>
      <c r="E174" s="211" t="s">
        <v>19</v>
      </c>
      <c r="F174" s="212" t="s">
        <v>1918</v>
      </c>
      <c r="G174" s="209"/>
      <c r="H174" s="213">
        <v>24</v>
      </c>
      <c r="I174" s="214"/>
      <c r="J174" s="209"/>
      <c r="K174" s="209"/>
      <c r="L174" s="215"/>
      <c r="M174" s="216"/>
      <c r="N174" s="217"/>
      <c r="O174" s="217"/>
      <c r="P174" s="217"/>
      <c r="Q174" s="217"/>
      <c r="R174" s="217"/>
      <c r="S174" s="217"/>
      <c r="T174" s="218"/>
      <c r="AT174" s="219" t="s">
        <v>249</v>
      </c>
      <c r="AU174" s="219" t="s">
        <v>78</v>
      </c>
      <c r="AV174" s="13" t="s">
        <v>78</v>
      </c>
      <c r="AW174" s="13" t="s">
        <v>30</v>
      </c>
      <c r="AX174" s="13" t="s">
        <v>76</v>
      </c>
      <c r="AY174" s="219" t="s">
        <v>187</v>
      </c>
    </row>
    <row r="175" spans="1:65" s="2" customFormat="1" ht="24.2" customHeight="1">
      <c r="A175" s="36"/>
      <c r="B175" s="37"/>
      <c r="C175" s="180" t="s">
        <v>320</v>
      </c>
      <c r="D175" s="180" t="s">
        <v>190</v>
      </c>
      <c r="E175" s="181" t="s">
        <v>1217</v>
      </c>
      <c r="F175" s="182" t="s">
        <v>1218</v>
      </c>
      <c r="G175" s="183" t="s">
        <v>193</v>
      </c>
      <c r="H175" s="184">
        <v>24</v>
      </c>
      <c r="I175" s="185"/>
      <c r="J175" s="186">
        <f>ROUND(I175*H175,2)</f>
        <v>0</v>
      </c>
      <c r="K175" s="182" t="s">
        <v>194</v>
      </c>
      <c r="L175" s="41"/>
      <c r="M175" s="187" t="s">
        <v>19</v>
      </c>
      <c r="N175" s="188" t="s">
        <v>39</v>
      </c>
      <c r="O175" s="66"/>
      <c r="P175" s="189">
        <f>O175*H175</f>
        <v>0</v>
      </c>
      <c r="Q175" s="189">
        <v>1.2766000000000001E-4</v>
      </c>
      <c r="R175" s="189">
        <f>Q175*H175</f>
        <v>3.06384E-3</v>
      </c>
      <c r="S175" s="189">
        <v>0</v>
      </c>
      <c r="T175" s="19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215</v>
      </c>
      <c r="AT175" s="191" t="s">
        <v>190</v>
      </c>
      <c r="AU175" s="191" t="s">
        <v>78</v>
      </c>
      <c r="AY175" s="19" t="s">
        <v>187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9" t="s">
        <v>76</v>
      </c>
      <c r="BK175" s="192">
        <f>ROUND(I175*H175,2)</f>
        <v>0</v>
      </c>
      <c r="BL175" s="19" t="s">
        <v>215</v>
      </c>
      <c r="BM175" s="191" t="s">
        <v>1919</v>
      </c>
    </row>
    <row r="176" spans="1:65" s="2" customFormat="1" ht="11.25">
      <c r="A176" s="36"/>
      <c r="B176" s="37"/>
      <c r="C176" s="38"/>
      <c r="D176" s="193" t="s">
        <v>197</v>
      </c>
      <c r="E176" s="38"/>
      <c r="F176" s="194" t="s">
        <v>1220</v>
      </c>
      <c r="G176" s="38"/>
      <c r="H176" s="38"/>
      <c r="I176" s="195"/>
      <c r="J176" s="38"/>
      <c r="K176" s="38"/>
      <c r="L176" s="41"/>
      <c r="M176" s="196"/>
      <c r="N176" s="197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197</v>
      </c>
      <c r="AU176" s="19" t="s">
        <v>78</v>
      </c>
    </row>
    <row r="177" spans="1:65" s="13" customFormat="1" ht="11.25">
      <c r="B177" s="208"/>
      <c r="C177" s="209"/>
      <c r="D177" s="210" t="s">
        <v>249</v>
      </c>
      <c r="E177" s="211" t="s">
        <v>19</v>
      </c>
      <c r="F177" s="212" t="s">
        <v>1918</v>
      </c>
      <c r="G177" s="209"/>
      <c r="H177" s="213">
        <v>24</v>
      </c>
      <c r="I177" s="214"/>
      <c r="J177" s="209"/>
      <c r="K177" s="209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249</v>
      </c>
      <c r="AU177" s="219" t="s">
        <v>78</v>
      </c>
      <c r="AV177" s="13" t="s">
        <v>78</v>
      </c>
      <c r="AW177" s="13" t="s">
        <v>30</v>
      </c>
      <c r="AX177" s="13" t="s">
        <v>76</v>
      </c>
      <c r="AY177" s="219" t="s">
        <v>187</v>
      </c>
    </row>
    <row r="178" spans="1:65" s="2" customFormat="1" ht="24.2" customHeight="1">
      <c r="A178" s="36"/>
      <c r="B178" s="37"/>
      <c r="C178" s="180" t="s">
        <v>326</v>
      </c>
      <c r="D178" s="180" t="s">
        <v>190</v>
      </c>
      <c r="E178" s="181" t="s">
        <v>1920</v>
      </c>
      <c r="F178" s="182" t="s">
        <v>1921</v>
      </c>
      <c r="G178" s="183" t="s">
        <v>193</v>
      </c>
      <c r="H178" s="184">
        <v>24</v>
      </c>
      <c r="I178" s="185"/>
      <c r="J178" s="186">
        <f>ROUND(I178*H178,2)</f>
        <v>0</v>
      </c>
      <c r="K178" s="182" t="s">
        <v>194</v>
      </c>
      <c r="L178" s="41"/>
      <c r="M178" s="187" t="s">
        <v>19</v>
      </c>
      <c r="N178" s="188" t="s">
        <v>39</v>
      </c>
      <c r="O178" s="66"/>
      <c r="P178" s="189">
        <f>O178*H178</f>
        <v>0</v>
      </c>
      <c r="Q178" s="189">
        <v>2.875E-4</v>
      </c>
      <c r="R178" s="189">
        <f>Q178*H178</f>
        <v>6.8999999999999999E-3</v>
      </c>
      <c r="S178" s="189">
        <v>0</v>
      </c>
      <c r="T178" s="19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215</v>
      </c>
      <c r="AT178" s="191" t="s">
        <v>190</v>
      </c>
      <c r="AU178" s="191" t="s">
        <v>78</v>
      </c>
      <c r="AY178" s="19" t="s">
        <v>187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76</v>
      </c>
      <c r="BK178" s="192">
        <f>ROUND(I178*H178,2)</f>
        <v>0</v>
      </c>
      <c r="BL178" s="19" t="s">
        <v>215</v>
      </c>
      <c r="BM178" s="191" t="s">
        <v>1922</v>
      </c>
    </row>
    <row r="179" spans="1:65" s="2" customFormat="1" ht="11.25">
      <c r="A179" s="36"/>
      <c r="B179" s="37"/>
      <c r="C179" s="38"/>
      <c r="D179" s="193" t="s">
        <v>197</v>
      </c>
      <c r="E179" s="38"/>
      <c r="F179" s="194" t="s">
        <v>1923</v>
      </c>
      <c r="G179" s="38"/>
      <c r="H179" s="38"/>
      <c r="I179" s="195"/>
      <c r="J179" s="38"/>
      <c r="K179" s="38"/>
      <c r="L179" s="41"/>
      <c r="M179" s="196"/>
      <c r="N179" s="197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197</v>
      </c>
      <c r="AU179" s="19" t="s">
        <v>78</v>
      </c>
    </row>
    <row r="180" spans="1:65" s="13" customFormat="1" ht="11.25">
      <c r="B180" s="208"/>
      <c r="C180" s="209"/>
      <c r="D180" s="210" t="s">
        <v>249</v>
      </c>
      <c r="E180" s="211" t="s">
        <v>19</v>
      </c>
      <c r="F180" s="212" t="s">
        <v>1918</v>
      </c>
      <c r="G180" s="209"/>
      <c r="H180" s="213">
        <v>24</v>
      </c>
      <c r="I180" s="214"/>
      <c r="J180" s="209"/>
      <c r="K180" s="209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249</v>
      </c>
      <c r="AU180" s="219" t="s">
        <v>78</v>
      </c>
      <c r="AV180" s="13" t="s">
        <v>78</v>
      </c>
      <c r="AW180" s="13" t="s">
        <v>30</v>
      </c>
      <c r="AX180" s="13" t="s">
        <v>76</v>
      </c>
      <c r="AY180" s="219" t="s">
        <v>187</v>
      </c>
    </row>
    <row r="181" spans="1:65" s="2" customFormat="1" ht="33" customHeight="1">
      <c r="A181" s="36"/>
      <c r="B181" s="37"/>
      <c r="C181" s="180" t="s">
        <v>334</v>
      </c>
      <c r="D181" s="180" t="s">
        <v>190</v>
      </c>
      <c r="E181" s="181" t="s">
        <v>1232</v>
      </c>
      <c r="F181" s="182" t="s">
        <v>1233</v>
      </c>
      <c r="G181" s="183" t="s">
        <v>193</v>
      </c>
      <c r="H181" s="184">
        <v>6.6</v>
      </c>
      <c r="I181" s="185"/>
      <c r="J181" s="186">
        <f>ROUND(I181*H181,2)</f>
        <v>0</v>
      </c>
      <c r="K181" s="182" t="s">
        <v>194</v>
      </c>
      <c r="L181" s="41"/>
      <c r="M181" s="187" t="s">
        <v>19</v>
      </c>
      <c r="N181" s="188" t="s">
        <v>39</v>
      </c>
      <c r="O181" s="66"/>
      <c r="P181" s="189">
        <f>O181*H181</f>
        <v>0</v>
      </c>
      <c r="Q181" s="189">
        <v>8.7100000000000003E-5</v>
      </c>
      <c r="R181" s="189">
        <f>Q181*H181</f>
        <v>5.7485999999999995E-4</v>
      </c>
      <c r="S181" s="189">
        <v>0</v>
      </c>
      <c r="T181" s="19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1" t="s">
        <v>215</v>
      </c>
      <c r="AT181" s="191" t="s">
        <v>190</v>
      </c>
      <c r="AU181" s="191" t="s">
        <v>78</v>
      </c>
      <c r="AY181" s="19" t="s">
        <v>187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9" t="s">
        <v>76</v>
      </c>
      <c r="BK181" s="192">
        <f>ROUND(I181*H181,2)</f>
        <v>0</v>
      </c>
      <c r="BL181" s="19" t="s">
        <v>215</v>
      </c>
      <c r="BM181" s="191" t="s">
        <v>1924</v>
      </c>
    </row>
    <row r="182" spans="1:65" s="2" customFormat="1" ht="11.25">
      <c r="A182" s="36"/>
      <c r="B182" s="37"/>
      <c r="C182" s="38"/>
      <c r="D182" s="193" t="s">
        <v>197</v>
      </c>
      <c r="E182" s="38"/>
      <c r="F182" s="194" t="s">
        <v>1235</v>
      </c>
      <c r="G182" s="38"/>
      <c r="H182" s="38"/>
      <c r="I182" s="195"/>
      <c r="J182" s="38"/>
      <c r="K182" s="38"/>
      <c r="L182" s="41"/>
      <c r="M182" s="196"/>
      <c r="N182" s="197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197</v>
      </c>
      <c r="AU182" s="19" t="s">
        <v>78</v>
      </c>
    </row>
    <row r="183" spans="1:65" s="13" customFormat="1" ht="11.25">
      <c r="B183" s="208"/>
      <c r="C183" s="209"/>
      <c r="D183" s="210" t="s">
        <v>249</v>
      </c>
      <c r="E183" s="211" t="s">
        <v>19</v>
      </c>
      <c r="F183" s="212" t="s">
        <v>1925</v>
      </c>
      <c r="G183" s="209"/>
      <c r="H183" s="213">
        <v>3.6</v>
      </c>
      <c r="I183" s="214"/>
      <c r="J183" s="209"/>
      <c r="K183" s="209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249</v>
      </c>
      <c r="AU183" s="219" t="s">
        <v>78</v>
      </c>
      <c r="AV183" s="13" t="s">
        <v>78</v>
      </c>
      <c r="AW183" s="13" t="s">
        <v>30</v>
      </c>
      <c r="AX183" s="13" t="s">
        <v>68</v>
      </c>
      <c r="AY183" s="219" t="s">
        <v>187</v>
      </c>
    </row>
    <row r="184" spans="1:65" s="13" customFormat="1" ht="11.25">
      <c r="B184" s="208"/>
      <c r="C184" s="209"/>
      <c r="D184" s="210" t="s">
        <v>249</v>
      </c>
      <c r="E184" s="211" t="s">
        <v>19</v>
      </c>
      <c r="F184" s="212" t="s">
        <v>1926</v>
      </c>
      <c r="G184" s="209"/>
      <c r="H184" s="213">
        <v>3</v>
      </c>
      <c r="I184" s="214"/>
      <c r="J184" s="209"/>
      <c r="K184" s="209"/>
      <c r="L184" s="215"/>
      <c r="M184" s="216"/>
      <c r="N184" s="217"/>
      <c r="O184" s="217"/>
      <c r="P184" s="217"/>
      <c r="Q184" s="217"/>
      <c r="R184" s="217"/>
      <c r="S184" s="217"/>
      <c r="T184" s="218"/>
      <c r="AT184" s="219" t="s">
        <v>249</v>
      </c>
      <c r="AU184" s="219" t="s">
        <v>78</v>
      </c>
      <c r="AV184" s="13" t="s">
        <v>78</v>
      </c>
      <c r="AW184" s="13" t="s">
        <v>30</v>
      </c>
      <c r="AX184" s="13" t="s">
        <v>68</v>
      </c>
      <c r="AY184" s="219" t="s">
        <v>187</v>
      </c>
    </row>
    <row r="185" spans="1:65" s="15" customFormat="1" ht="11.25">
      <c r="B185" s="230"/>
      <c r="C185" s="231"/>
      <c r="D185" s="210" t="s">
        <v>249</v>
      </c>
      <c r="E185" s="232" t="s">
        <v>19</v>
      </c>
      <c r="F185" s="233" t="s">
        <v>319</v>
      </c>
      <c r="G185" s="231"/>
      <c r="H185" s="234">
        <v>6.6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AT185" s="240" t="s">
        <v>249</v>
      </c>
      <c r="AU185" s="240" t="s">
        <v>78</v>
      </c>
      <c r="AV185" s="15" t="s">
        <v>195</v>
      </c>
      <c r="AW185" s="15" t="s">
        <v>30</v>
      </c>
      <c r="AX185" s="15" t="s">
        <v>76</v>
      </c>
      <c r="AY185" s="240" t="s">
        <v>187</v>
      </c>
    </row>
    <row r="186" spans="1:65" s="2" customFormat="1" ht="24.2" customHeight="1">
      <c r="A186" s="36"/>
      <c r="B186" s="37"/>
      <c r="C186" s="180" t="s">
        <v>340</v>
      </c>
      <c r="D186" s="180" t="s">
        <v>190</v>
      </c>
      <c r="E186" s="181" t="s">
        <v>1238</v>
      </c>
      <c r="F186" s="182" t="s">
        <v>1239</v>
      </c>
      <c r="G186" s="183" t="s">
        <v>193</v>
      </c>
      <c r="H186" s="184">
        <v>6.6</v>
      </c>
      <c r="I186" s="185"/>
      <c r="J186" s="186">
        <f>ROUND(I186*H186,2)</f>
        <v>0</v>
      </c>
      <c r="K186" s="182" t="s">
        <v>194</v>
      </c>
      <c r="L186" s="41"/>
      <c r="M186" s="187" t="s">
        <v>19</v>
      </c>
      <c r="N186" s="188" t="s">
        <v>39</v>
      </c>
      <c r="O186" s="66"/>
      <c r="P186" s="189">
        <f>O186*H186</f>
        <v>0</v>
      </c>
      <c r="Q186" s="189">
        <v>1.5870000000000001E-4</v>
      </c>
      <c r="R186" s="189">
        <f>Q186*H186</f>
        <v>1.0474200000000001E-3</v>
      </c>
      <c r="S186" s="189">
        <v>0</v>
      </c>
      <c r="T186" s="19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1" t="s">
        <v>215</v>
      </c>
      <c r="AT186" s="191" t="s">
        <v>190</v>
      </c>
      <c r="AU186" s="191" t="s">
        <v>78</v>
      </c>
      <c r="AY186" s="19" t="s">
        <v>187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9" t="s">
        <v>76</v>
      </c>
      <c r="BK186" s="192">
        <f>ROUND(I186*H186,2)</f>
        <v>0</v>
      </c>
      <c r="BL186" s="19" t="s">
        <v>215</v>
      </c>
      <c r="BM186" s="191" t="s">
        <v>1927</v>
      </c>
    </row>
    <row r="187" spans="1:65" s="2" customFormat="1" ht="11.25">
      <c r="A187" s="36"/>
      <c r="B187" s="37"/>
      <c r="C187" s="38"/>
      <c r="D187" s="193" t="s">
        <v>197</v>
      </c>
      <c r="E187" s="38"/>
      <c r="F187" s="194" t="s">
        <v>1241</v>
      </c>
      <c r="G187" s="38"/>
      <c r="H187" s="38"/>
      <c r="I187" s="195"/>
      <c r="J187" s="38"/>
      <c r="K187" s="38"/>
      <c r="L187" s="41"/>
      <c r="M187" s="196"/>
      <c r="N187" s="197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197</v>
      </c>
      <c r="AU187" s="19" t="s">
        <v>78</v>
      </c>
    </row>
    <row r="188" spans="1:65" s="13" customFormat="1" ht="11.25">
      <c r="B188" s="208"/>
      <c r="C188" s="209"/>
      <c r="D188" s="210" t="s">
        <v>249</v>
      </c>
      <c r="E188" s="211" t="s">
        <v>19</v>
      </c>
      <c r="F188" s="212" t="s">
        <v>1925</v>
      </c>
      <c r="G188" s="209"/>
      <c r="H188" s="213">
        <v>3.6</v>
      </c>
      <c r="I188" s="214"/>
      <c r="J188" s="209"/>
      <c r="K188" s="209"/>
      <c r="L188" s="215"/>
      <c r="M188" s="216"/>
      <c r="N188" s="217"/>
      <c r="O188" s="217"/>
      <c r="P188" s="217"/>
      <c r="Q188" s="217"/>
      <c r="R188" s="217"/>
      <c r="S188" s="217"/>
      <c r="T188" s="218"/>
      <c r="AT188" s="219" t="s">
        <v>249</v>
      </c>
      <c r="AU188" s="219" t="s">
        <v>78</v>
      </c>
      <c r="AV188" s="13" t="s">
        <v>78</v>
      </c>
      <c r="AW188" s="13" t="s">
        <v>30</v>
      </c>
      <c r="AX188" s="13" t="s">
        <v>68</v>
      </c>
      <c r="AY188" s="219" t="s">
        <v>187</v>
      </c>
    </row>
    <row r="189" spans="1:65" s="13" customFormat="1" ht="11.25">
      <c r="B189" s="208"/>
      <c r="C189" s="209"/>
      <c r="D189" s="210" t="s">
        <v>249</v>
      </c>
      <c r="E189" s="211" t="s">
        <v>19</v>
      </c>
      <c r="F189" s="212" t="s">
        <v>1926</v>
      </c>
      <c r="G189" s="209"/>
      <c r="H189" s="213">
        <v>3</v>
      </c>
      <c r="I189" s="214"/>
      <c r="J189" s="209"/>
      <c r="K189" s="209"/>
      <c r="L189" s="215"/>
      <c r="M189" s="216"/>
      <c r="N189" s="217"/>
      <c r="O189" s="217"/>
      <c r="P189" s="217"/>
      <c r="Q189" s="217"/>
      <c r="R189" s="217"/>
      <c r="S189" s="217"/>
      <c r="T189" s="218"/>
      <c r="AT189" s="219" t="s">
        <v>249</v>
      </c>
      <c r="AU189" s="219" t="s">
        <v>78</v>
      </c>
      <c r="AV189" s="13" t="s">
        <v>78</v>
      </c>
      <c r="AW189" s="13" t="s">
        <v>30</v>
      </c>
      <c r="AX189" s="13" t="s">
        <v>68</v>
      </c>
      <c r="AY189" s="219" t="s">
        <v>187</v>
      </c>
    </row>
    <row r="190" spans="1:65" s="15" customFormat="1" ht="11.25">
      <c r="B190" s="230"/>
      <c r="C190" s="231"/>
      <c r="D190" s="210" t="s">
        <v>249</v>
      </c>
      <c r="E190" s="232" t="s">
        <v>19</v>
      </c>
      <c r="F190" s="233" t="s">
        <v>319</v>
      </c>
      <c r="G190" s="231"/>
      <c r="H190" s="234">
        <v>6.6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AT190" s="240" t="s">
        <v>249</v>
      </c>
      <c r="AU190" s="240" t="s">
        <v>78</v>
      </c>
      <c r="AV190" s="15" t="s">
        <v>195</v>
      </c>
      <c r="AW190" s="15" t="s">
        <v>30</v>
      </c>
      <c r="AX190" s="15" t="s">
        <v>76</v>
      </c>
      <c r="AY190" s="240" t="s">
        <v>187</v>
      </c>
    </row>
    <row r="191" spans="1:65" s="2" customFormat="1" ht="24.2" customHeight="1">
      <c r="A191" s="36"/>
      <c r="B191" s="37"/>
      <c r="C191" s="180" t="s">
        <v>345</v>
      </c>
      <c r="D191" s="180" t="s">
        <v>190</v>
      </c>
      <c r="E191" s="181" t="s">
        <v>1928</v>
      </c>
      <c r="F191" s="182" t="s">
        <v>1929</v>
      </c>
      <c r="G191" s="183" t="s">
        <v>193</v>
      </c>
      <c r="H191" s="184">
        <v>6.6</v>
      </c>
      <c r="I191" s="185"/>
      <c r="J191" s="186">
        <f>ROUND(I191*H191,2)</f>
        <v>0</v>
      </c>
      <c r="K191" s="182" t="s">
        <v>194</v>
      </c>
      <c r="L191" s="41"/>
      <c r="M191" s="187" t="s">
        <v>19</v>
      </c>
      <c r="N191" s="188" t="s">
        <v>39</v>
      </c>
      <c r="O191" s="66"/>
      <c r="P191" s="189">
        <f>O191*H191</f>
        <v>0</v>
      </c>
      <c r="Q191" s="189">
        <v>2.196E-4</v>
      </c>
      <c r="R191" s="189">
        <f>Q191*H191</f>
        <v>1.44936E-3</v>
      </c>
      <c r="S191" s="189">
        <v>0</v>
      </c>
      <c r="T191" s="19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1" t="s">
        <v>215</v>
      </c>
      <c r="AT191" s="191" t="s">
        <v>190</v>
      </c>
      <c r="AU191" s="191" t="s">
        <v>78</v>
      </c>
      <c r="AY191" s="19" t="s">
        <v>187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9" t="s">
        <v>76</v>
      </c>
      <c r="BK191" s="192">
        <f>ROUND(I191*H191,2)</f>
        <v>0</v>
      </c>
      <c r="BL191" s="19" t="s">
        <v>215</v>
      </c>
      <c r="BM191" s="191" t="s">
        <v>1930</v>
      </c>
    </row>
    <row r="192" spans="1:65" s="2" customFormat="1" ht="11.25">
      <c r="A192" s="36"/>
      <c r="B192" s="37"/>
      <c r="C192" s="38"/>
      <c r="D192" s="193" t="s">
        <v>197</v>
      </c>
      <c r="E192" s="38"/>
      <c r="F192" s="194" t="s">
        <v>1931</v>
      </c>
      <c r="G192" s="38"/>
      <c r="H192" s="38"/>
      <c r="I192" s="195"/>
      <c r="J192" s="38"/>
      <c r="K192" s="38"/>
      <c r="L192" s="41"/>
      <c r="M192" s="196"/>
      <c r="N192" s="197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197</v>
      </c>
      <c r="AU192" s="19" t="s">
        <v>78</v>
      </c>
    </row>
    <row r="193" spans="1:65" s="13" customFormat="1" ht="11.25">
      <c r="B193" s="208"/>
      <c r="C193" s="209"/>
      <c r="D193" s="210" t="s">
        <v>249</v>
      </c>
      <c r="E193" s="211" t="s">
        <v>19</v>
      </c>
      <c r="F193" s="212" t="s">
        <v>1925</v>
      </c>
      <c r="G193" s="209"/>
      <c r="H193" s="213">
        <v>3.6</v>
      </c>
      <c r="I193" s="214"/>
      <c r="J193" s="209"/>
      <c r="K193" s="209"/>
      <c r="L193" s="215"/>
      <c r="M193" s="216"/>
      <c r="N193" s="217"/>
      <c r="O193" s="217"/>
      <c r="P193" s="217"/>
      <c r="Q193" s="217"/>
      <c r="R193" s="217"/>
      <c r="S193" s="217"/>
      <c r="T193" s="218"/>
      <c r="AT193" s="219" t="s">
        <v>249</v>
      </c>
      <c r="AU193" s="219" t="s">
        <v>78</v>
      </c>
      <c r="AV193" s="13" t="s">
        <v>78</v>
      </c>
      <c r="AW193" s="13" t="s">
        <v>30</v>
      </c>
      <c r="AX193" s="13" t="s">
        <v>68</v>
      </c>
      <c r="AY193" s="219" t="s">
        <v>187</v>
      </c>
    </row>
    <row r="194" spans="1:65" s="13" customFormat="1" ht="11.25">
      <c r="B194" s="208"/>
      <c r="C194" s="209"/>
      <c r="D194" s="210" t="s">
        <v>249</v>
      </c>
      <c r="E194" s="211" t="s">
        <v>19</v>
      </c>
      <c r="F194" s="212" t="s">
        <v>1926</v>
      </c>
      <c r="G194" s="209"/>
      <c r="H194" s="213">
        <v>3</v>
      </c>
      <c r="I194" s="214"/>
      <c r="J194" s="209"/>
      <c r="K194" s="209"/>
      <c r="L194" s="215"/>
      <c r="M194" s="216"/>
      <c r="N194" s="217"/>
      <c r="O194" s="217"/>
      <c r="P194" s="217"/>
      <c r="Q194" s="217"/>
      <c r="R194" s="217"/>
      <c r="S194" s="217"/>
      <c r="T194" s="218"/>
      <c r="AT194" s="219" t="s">
        <v>249</v>
      </c>
      <c r="AU194" s="219" t="s">
        <v>78</v>
      </c>
      <c r="AV194" s="13" t="s">
        <v>78</v>
      </c>
      <c r="AW194" s="13" t="s">
        <v>30</v>
      </c>
      <c r="AX194" s="13" t="s">
        <v>68</v>
      </c>
      <c r="AY194" s="219" t="s">
        <v>187</v>
      </c>
    </row>
    <row r="195" spans="1:65" s="15" customFormat="1" ht="11.25">
      <c r="B195" s="230"/>
      <c r="C195" s="231"/>
      <c r="D195" s="210" t="s">
        <v>249</v>
      </c>
      <c r="E195" s="232" t="s">
        <v>19</v>
      </c>
      <c r="F195" s="233" t="s">
        <v>319</v>
      </c>
      <c r="G195" s="231"/>
      <c r="H195" s="234">
        <v>6.6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AT195" s="240" t="s">
        <v>249</v>
      </c>
      <c r="AU195" s="240" t="s">
        <v>78</v>
      </c>
      <c r="AV195" s="15" t="s">
        <v>195</v>
      </c>
      <c r="AW195" s="15" t="s">
        <v>30</v>
      </c>
      <c r="AX195" s="15" t="s">
        <v>76</v>
      </c>
      <c r="AY195" s="240" t="s">
        <v>187</v>
      </c>
    </row>
    <row r="196" spans="1:65" s="12" customFormat="1" ht="22.9" customHeight="1">
      <c r="B196" s="164"/>
      <c r="C196" s="165"/>
      <c r="D196" s="166" t="s">
        <v>67</v>
      </c>
      <c r="E196" s="178" t="s">
        <v>1247</v>
      </c>
      <c r="F196" s="178" t="s">
        <v>1248</v>
      </c>
      <c r="G196" s="165"/>
      <c r="H196" s="165"/>
      <c r="I196" s="168"/>
      <c r="J196" s="179">
        <f>BK196</f>
        <v>0</v>
      </c>
      <c r="K196" s="165"/>
      <c r="L196" s="170"/>
      <c r="M196" s="171"/>
      <c r="N196" s="172"/>
      <c r="O196" s="172"/>
      <c r="P196" s="173">
        <f>SUM(P197:P226)</f>
        <v>0</v>
      </c>
      <c r="Q196" s="172"/>
      <c r="R196" s="173">
        <f>SUM(R197:R226)</f>
        <v>0.30210408799999999</v>
      </c>
      <c r="S196" s="172"/>
      <c r="T196" s="174">
        <f>SUM(T197:T226)</f>
        <v>7.4421699999999993E-2</v>
      </c>
      <c r="AR196" s="175" t="s">
        <v>78</v>
      </c>
      <c r="AT196" s="176" t="s">
        <v>67</v>
      </c>
      <c r="AU196" s="176" t="s">
        <v>76</v>
      </c>
      <c r="AY196" s="175" t="s">
        <v>187</v>
      </c>
      <c r="BK196" s="177">
        <f>SUM(BK197:BK226)</f>
        <v>0</v>
      </c>
    </row>
    <row r="197" spans="1:65" s="2" customFormat="1" ht="16.5" customHeight="1">
      <c r="A197" s="36"/>
      <c r="B197" s="37"/>
      <c r="C197" s="180" t="s">
        <v>350</v>
      </c>
      <c r="D197" s="180" t="s">
        <v>190</v>
      </c>
      <c r="E197" s="181" t="s">
        <v>1250</v>
      </c>
      <c r="F197" s="182" t="s">
        <v>1251</v>
      </c>
      <c r="G197" s="183" t="s">
        <v>193</v>
      </c>
      <c r="H197" s="184">
        <v>240.07</v>
      </c>
      <c r="I197" s="185"/>
      <c r="J197" s="186">
        <f>ROUND(I197*H197,2)</f>
        <v>0</v>
      </c>
      <c r="K197" s="182" t="s">
        <v>194</v>
      </c>
      <c r="L197" s="41"/>
      <c r="M197" s="187" t="s">
        <v>19</v>
      </c>
      <c r="N197" s="188" t="s">
        <v>39</v>
      </c>
      <c r="O197" s="66"/>
      <c r="P197" s="189">
        <f>O197*H197</f>
        <v>0</v>
      </c>
      <c r="Q197" s="189">
        <v>1E-3</v>
      </c>
      <c r="R197" s="189">
        <f>Q197*H197</f>
        <v>0.24007000000000001</v>
      </c>
      <c r="S197" s="189">
        <v>3.1E-4</v>
      </c>
      <c r="T197" s="190">
        <f>S197*H197</f>
        <v>7.4421699999999993E-2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1" t="s">
        <v>215</v>
      </c>
      <c r="AT197" s="191" t="s">
        <v>190</v>
      </c>
      <c r="AU197" s="191" t="s">
        <v>78</v>
      </c>
      <c r="AY197" s="19" t="s">
        <v>187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9" t="s">
        <v>76</v>
      </c>
      <c r="BK197" s="192">
        <f>ROUND(I197*H197,2)</f>
        <v>0</v>
      </c>
      <c r="BL197" s="19" t="s">
        <v>215</v>
      </c>
      <c r="BM197" s="191" t="s">
        <v>1932</v>
      </c>
    </row>
    <row r="198" spans="1:65" s="2" customFormat="1" ht="11.25">
      <c r="A198" s="36"/>
      <c r="B198" s="37"/>
      <c r="C198" s="38"/>
      <c r="D198" s="193" t="s">
        <v>197</v>
      </c>
      <c r="E198" s="38"/>
      <c r="F198" s="194" t="s">
        <v>1253</v>
      </c>
      <c r="G198" s="38"/>
      <c r="H198" s="38"/>
      <c r="I198" s="195"/>
      <c r="J198" s="38"/>
      <c r="K198" s="38"/>
      <c r="L198" s="41"/>
      <c r="M198" s="196"/>
      <c r="N198" s="197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197</v>
      </c>
      <c r="AU198" s="19" t="s">
        <v>78</v>
      </c>
    </row>
    <row r="199" spans="1:65" s="13" customFormat="1" ht="11.25">
      <c r="B199" s="208"/>
      <c r="C199" s="209"/>
      <c r="D199" s="210" t="s">
        <v>249</v>
      </c>
      <c r="E199" s="211" t="s">
        <v>19</v>
      </c>
      <c r="F199" s="212" t="s">
        <v>1933</v>
      </c>
      <c r="G199" s="209"/>
      <c r="H199" s="213">
        <v>53.12</v>
      </c>
      <c r="I199" s="214"/>
      <c r="J199" s="209"/>
      <c r="K199" s="209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249</v>
      </c>
      <c r="AU199" s="219" t="s">
        <v>78</v>
      </c>
      <c r="AV199" s="13" t="s">
        <v>78</v>
      </c>
      <c r="AW199" s="13" t="s">
        <v>30</v>
      </c>
      <c r="AX199" s="13" t="s">
        <v>68</v>
      </c>
      <c r="AY199" s="219" t="s">
        <v>187</v>
      </c>
    </row>
    <row r="200" spans="1:65" s="13" customFormat="1" ht="11.25">
      <c r="B200" s="208"/>
      <c r="C200" s="209"/>
      <c r="D200" s="210" t="s">
        <v>249</v>
      </c>
      <c r="E200" s="211" t="s">
        <v>19</v>
      </c>
      <c r="F200" s="212" t="s">
        <v>1934</v>
      </c>
      <c r="G200" s="209"/>
      <c r="H200" s="213">
        <v>51.2</v>
      </c>
      <c r="I200" s="214"/>
      <c r="J200" s="209"/>
      <c r="K200" s="209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249</v>
      </c>
      <c r="AU200" s="219" t="s">
        <v>78</v>
      </c>
      <c r="AV200" s="13" t="s">
        <v>78</v>
      </c>
      <c r="AW200" s="13" t="s">
        <v>30</v>
      </c>
      <c r="AX200" s="13" t="s">
        <v>68</v>
      </c>
      <c r="AY200" s="219" t="s">
        <v>187</v>
      </c>
    </row>
    <row r="201" spans="1:65" s="13" customFormat="1" ht="11.25">
      <c r="B201" s="208"/>
      <c r="C201" s="209"/>
      <c r="D201" s="210" t="s">
        <v>249</v>
      </c>
      <c r="E201" s="211" t="s">
        <v>19</v>
      </c>
      <c r="F201" s="212" t="s">
        <v>1935</v>
      </c>
      <c r="G201" s="209"/>
      <c r="H201" s="213">
        <v>73.599999999999994</v>
      </c>
      <c r="I201" s="214"/>
      <c r="J201" s="209"/>
      <c r="K201" s="209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249</v>
      </c>
      <c r="AU201" s="219" t="s">
        <v>78</v>
      </c>
      <c r="AV201" s="13" t="s">
        <v>78</v>
      </c>
      <c r="AW201" s="13" t="s">
        <v>30</v>
      </c>
      <c r="AX201" s="13" t="s">
        <v>68</v>
      </c>
      <c r="AY201" s="219" t="s">
        <v>187</v>
      </c>
    </row>
    <row r="202" spans="1:65" s="14" customFormat="1" ht="11.25">
      <c r="B202" s="220"/>
      <c r="C202" s="221"/>
      <c r="D202" s="210" t="s">
        <v>249</v>
      </c>
      <c r="E202" s="222" t="s">
        <v>19</v>
      </c>
      <c r="F202" s="223" t="s">
        <v>1936</v>
      </c>
      <c r="G202" s="221"/>
      <c r="H202" s="222" t="s">
        <v>19</v>
      </c>
      <c r="I202" s="224"/>
      <c r="J202" s="221"/>
      <c r="K202" s="221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249</v>
      </c>
      <c r="AU202" s="229" t="s">
        <v>78</v>
      </c>
      <c r="AV202" s="14" t="s">
        <v>76</v>
      </c>
      <c r="AW202" s="14" t="s">
        <v>30</v>
      </c>
      <c r="AX202" s="14" t="s">
        <v>68</v>
      </c>
      <c r="AY202" s="229" t="s">
        <v>187</v>
      </c>
    </row>
    <row r="203" spans="1:65" s="13" customFormat="1" ht="11.25">
      <c r="B203" s="208"/>
      <c r="C203" s="209"/>
      <c r="D203" s="210" t="s">
        <v>249</v>
      </c>
      <c r="E203" s="211" t="s">
        <v>19</v>
      </c>
      <c r="F203" s="212" t="s">
        <v>1886</v>
      </c>
      <c r="G203" s="209"/>
      <c r="H203" s="213">
        <v>15.4</v>
      </c>
      <c r="I203" s="214"/>
      <c r="J203" s="209"/>
      <c r="K203" s="209"/>
      <c r="L203" s="215"/>
      <c r="M203" s="216"/>
      <c r="N203" s="217"/>
      <c r="O203" s="217"/>
      <c r="P203" s="217"/>
      <c r="Q203" s="217"/>
      <c r="R203" s="217"/>
      <c r="S203" s="217"/>
      <c r="T203" s="218"/>
      <c r="AT203" s="219" t="s">
        <v>249</v>
      </c>
      <c r="AU203" s="219" t="s">
        <v>78</v>
      </c>
      <c r="AV203" s="13" t="s">
        <v>78</v>
      </c>
      <c r="AW203" s="13" t="s">
        <v>30</v>
      </c>
      <c r="AX203" s="13" t="s">
        <v>68</v>
      </c>
      <c r="AY203" s="219" t="s">
        <v>187</v>
      </c>
    </row>
    <row r="204" spans="1:65" s="13" customFormat="1" ht="11.25">
      <c r="B204" s="208"/>
      <c r="C204" s="209"/>
      <c r="D204" s="210" t="s">
        <v>249</v>
      </c>
      <c r="E204" s="211" t="s">
        <v>19</v>
      </c>
      <c r="F204" s="212" t="s">
        <v>1887</v>
      </c>
      <c r="G204" s="209"/>
      <c r="H204" s="213">
        <v>13.75</v>
      </c>
      <c r="I204" s="214"/>
      <c r="J204" s="209"/>
      <c r="K204" s="209"/>
      <c r="L204" s="215"/>
      <c r="M204" s="216"/>
      <c r="N204" s="217"/>
      <c r="O204" s="217"/>
      <c r="P204" s="217"/>
      <c r="Q204" s="217"/>
      <c r="R204" s="217"/>
      <c r="S204" s="217"/>
      <c r="T204" s="218"/>
      <c r="AT204" s="219" t="s">
        <v>249</v>
      </c>
      <c r="AU204" s="219" t="s">
        <v>78</v>
      </c>
      <c r="AV204" s="13" t="s">
        <v>78</v>
      </c>
      <c r="AW204" s="13" t="s">
        <v>30</v>
      </c>
      <c r="AX204" s="13" t="s">
        <v>68</v>
      </c>
      <c r="AY204" s="219" t="s">
        <v>187</v>
      </c>
    </row>
    <row r="205" spans="1:65" s="13" customFormat="1" ht="11.25">
      <c r="B205" s="208"/>
      <c r="C205" s="209"/>
      <c r="D205" s="210" t="s">
        <v>249</v>
      </c>
      <c r="E205" s="211" t="s">
        <v>19</v>
      </c>
      <c r="F205" s="212" t="s">
        <v>1888</v>
      </c>
      <c r="G205" s="209"/>
      <c r="H205" s="213">
        <v>33</v>
      </c>
      <c r="I205" s="214"/>
      <c r="J205" s="209"/>
      <c r="K205" s="209"/>
      <c r="L205" s="215"/>
      <c r="M205" s="216"/>
      <c r="N205" s="217"/>
      <c r="O205" s="217"/>
      <c r="P205" s="217"/>
      <c r="Q205" s="217"/>
      <c r="R205" s="217"/>
      <c r="S205" s="217"/>
      <c r="T205" s="218"/>
      <c r="AT205" s="219" t="s">
        <v>249</v>
      </c>
      <c r="AU205" s="219" t="s">
        <v>78</v>
      </c>
      <c r="AV205" s="13" t="s">
        <v>78</v>
      </c>
      <c r="AW205" s="13" t="s">
        <v>30</v>
      </c>
      <c r="AX205" s="13" t="s">
        <v>68</v>
      </c>
      <c r="AY205" s="219" t="s">
        <v>187</v>
      </c>
    </row>
    <row r="206" spans="1:65" s="15" customFormat="1" ht="11.25">
      <c r="B206" s="230"/>
      <c r="C206" s="231"/>
      <c r="D206" s="210" t="s">
        <v>249</v>
      </c>
      <c r="E206" s="232" t="s">
        <v>19</v>
      </c>
      <c r="F206" s="233" t="s">
        <v>319</v>
      </c>
      <c r="G206" s="231"/>
      <c r="H206" s="234">
        <v>240.07</v>
      </c>
      <c r="I206" s="235"/>
      <c r="J206" s="231"/>
      <c r="K206" s="231"/>
      <c r="L206" s="236"/>
      <c r="M206" s="237"/>
      <c r="N206" s="238"/>
      <c r="O206" s="238"/>
      <c r="P206" s="238"/>
      <c r="Q206" s="238"/>
      <c r="R206" s="238"/>
      <c r="S206" s="238"/>
      <c r="T206" s="239"/>
      <c r="AT206" s="240" t="s">
        <v>249</v>
      </c>
      <c r="AU206" s="240" t="s">
        <v>78</v>
      </c>
      <c r="AV206" s="15" t="s">
        <v>195</v>
      </c>
      <c r="AW206" s="15" t="s">
        <v>30</v>
      </c>
      <c r="AX206" s="15" t="s">
        <v>76</v>
      </c>
      <c r="AY206" s="240" t="s">
        <v>187</v>
      </c>
    </row>
    <row r="207" spans="1:65" s="2" customFormat="1" ht="24.2" customHeight="1">
      <c r="A207" s="36"/>
      <c r="B207" s="37"/>
      <c r="C207" s="180" t="s">
        <v>355</v>
      </c>
      <c r="D207" s="180" t="s">
        <v>190</v>
      </c>
      <c r="E207" s="181" t="s">
        <v>1271</v>
      </c>
      <c r="F207" s="182" t="s">
        <v>1272</v>
      </c>
      <c r="G207" s="183" t="s">
        <v>193</v>
      </c>
      <c r="H207" s="184">
        <v>240.07</v>
      </c>
      <c r="I207" s="185"/>
      <c r="J207" s="186">
        <f>ROUND(I207*H207,2)</f>
        <v>0</v>
      </c>
      <c r="K207" s="182" t="s">
        <v>194</v>
      </c>
      <c r="L207" s="41"/>
      <c r="M207" s="187" t="s">
        <v>19</v>
      </c>
      <c r="N207" s="188" t="s">
        <v>39</v>
      </c>
      <c r="O207" s="66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91" t="s">
        <v>215</v>
      </c>
      <c r="AT207" s="191" t="s">
        <v>190</v>
      </c>
      <c r="AU207" s="191" t="s">
        <v>78</v>
      </c>
      <c r="AY207" s="19" t="s">
        <v>187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9" t="s">
        <v>76</v>
      </c>
      <c r="BK207" s="192">
        <f>ROUND(I207*H207,2)</f>
        <v>0</v>
      </c>
      <c r="BL207" s="19" t="s">
        <v>215</v>
      </c>
      <c r="BM207" s="191" t="s">
        <v>1937</v>
      </c>
    </row>
    <row r="208" spans="1:65" s="2" customFormat="1" ht="11.25">
      <c r="A208" s="36"/>
      <c r="B208" s="37"/>
      <c r="C208" s="38"/>
      <c r="D208" s="193" t="s">
        <v>197</v>
      </c>
      <c r="E208" s="38"/>
      <c r="F208" s="194" t="s">
        <v>1274</v>
      </c>
      <c r="G208" s="38"/>
      <c r="H208" s="38"/>
      <c r="I208" s="195"/>
      <c r="J208" s="38"/>
      <c r="K208" s="38"/>
      <c r="L208" s="41"/>
      <c r="M208" s="196"/>
      <c r="N208" s="197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197</v>
      </c>
      <c r="AU208" s="19" t="s">
        <v>78</v>
      </c>
    </row>
    <row r="209" spans="1:65" s="13" customFormat="1" ht="11.25">
      <c r="B209" s="208"/>
      <c r="C209" s="209"/>
      <c r="D209" s="210" t="s">
        <v>249</v>
      </c>
      <c r="E209" s="211" t="s">
        <v>19</v>
      </c>
      <c r="F209" s="212" t="s">
        <v>1933</v>
      </c>
      <c r="G209" s="209"/>
      <c r="H209" s="213">
        <v>53.12</v>
      </c>
      <c r="I209" s="214"/>
      <c r="J209" s="209"/>
      <c r="K209" s="209"/>
      <c r="L209" s="215"/>
      <c r="M209" s="216"/>
      <c r="N209" s="217"/>
      <c r="O209" s="217"/>
      <c r="P209" s="217"/>
      <c r="Q209" s="217"/>
      <c r="R209" s="217"/>
      <c r="S209" s="217"/>
      <c r="T209" s="218"/>
      <c r="AT209" s="219" t="s">
        <v>249</v>
      </c>
      <c r="AU209" s="219" t="s">
        <v>78</v>
      </c>
      <c r="AV209" s="13" t="s">
        <v>78</v>
      </c>
      <c r="AW209" s="13" t="s">
        <v>30</v>
      </c>
      <c r="AX209" s="13" t="s">
        <v>68</v>
      </c>
      <c r="AY209" s="219" t="s">
        <v>187</v>
      </c>
    </row>
    <row r="210" spans="1:65" s="13" customFormat="1" ht="11.25">
      <c r="B210" s="208"/>
      <c r="C210" s="209"/>
      <c r="D210" s="210" t="s">
        <v>249</v>
      </c>
      <c r="E210" s="211" t="s">
        <v>19</v>
      </c>
      <c r="F210" s="212" t="s">
        <v>1934</v>
      </c>
      <c r="G210" s="209"/>
      <c r="H210" s="213">
        <v>51.2</v>
      </c>
      <c r="I210" s="214"/>
      <c r="J210" s="209"/>
      <c r="K210" s="209"/>
      <c r="L210" s="215"/>
      <c r="M210" s="216"/>
      <c r="N210" s="217"/>
      <c r="O210" s="217"/>
      <c r="P210" s="217"/>
      <c r="Q210" s="217"/>
      <c r="R210" s="217"/>
      <c r="S210" s="217"/>
      <c r="T210" s="218"/>
      <c r="AT210" s="219" t="s">
        <v>249</v>
      </c>
      <c r="AU210" s="219" t="s">
        <v>78</v>
      </c>
      <c r="AV210" s="13" t="s">
        <v>78</v>
      </c>
      <c r="AW210" s="13" t="s">
        <v>30</v>
      </c>
      <c r="AX210" s="13" t="s">
        <v>68</v>
      </c>
      <c r="AY210" s="219" t="s">
        <v>187</v>
      </c>
    </row>
    <row r="211" spans="1:65" s="13" customFormat="1" ht="11.25">
      <c r="B211" s="208"/>
      <c r="C211" s="209"/>
      <c r="D211" s="210" t="s">
        <v>249</v>
      </c>
      <c r="E211" s="211" t="s">
        <v>19</v>
      </c>
      <c r="F211" s="212" t="s">
        <v>1935</v>
      </c>
      <c r="G211" s="209"/>
      <c r="H211" s="213">
        <v>73.599999999999994</v>
      </c>
      <c r="I211" s="214"/>
      <c r="J211" s="209"/>
      <c r="K211" s="209"/>
      <c r="L211" s="215"/>
      <c r="M211" s="216"/>
      <c r="N211" s="217"/>
      <c r="O211" s="217"/>
      <c r="P211" s="217"/>
      <c r="Q211" s="217"/>
      <c r="R211" s="217"/>
      <c r="S211" s="217"/>
      <c r="T211" s="218"/>
      <c r="AT211" s="219" t="s">
        <v>249</v>
      </c>
      <c r="AU211" s="219" t="s">
        <v>78</v>
      </c>
      <c r="AV211" s="13" t="s">
        <v>78</v>
      </c>
      <c r="AW211" s="13" t="s">
        <v>30</v>
      </c>
      <c r="AX211" s="13" t="s">
        <v>68</v>
      </c>
      <c r="AY211" s="219" t="s">
        <v>187</v>
      </c>
    </row>
    <row r="212" spans="1:65" s="14" customFormat="1" ht="11.25">
      <c r="B212" s="220"/>
      <c r="C212" s="221"/>
      <c r="D212" s="210" t="s">
        <v>249</v>
      </c>
      <c r="E212" s="222" t="s">
        <v>19</v>
      </c>
      <c r="F212" s="223" t="s">
        <v>1936</v>
      </c>
      <c r="G212" s="221"/>
      <c r="H212" s="222" t="s">
        <v>19</v>
      </c>
      <c r="I212" s="224"/>
      <c r="J212" s="221"/>
      <c r="K212" s="221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249</v>
      </c>
      <c r="AU212" s="229" t="s">
        <v>78</v>
      </c>
      <c r="AV212" s="14" t="s">
        <v>76</v>
      </c>
      <c r="AW212" s="14" t="s">
        <v>30</v>
      </c>
      <c r="AX212" s="14" t="s">
        <v>68</v>
      </c>
      <c r="AY212" s="229" t="s">
        <v>187</v>
      </c>
    </row>
    <row r="213" spans="1:65" s="13" customFormat="1" ht="11.25">
      <c r="B213" s="208"/>
      <c r="C213" s="209"/>
      <c r="D213" s="210" t="s">
        <v>249</v>
      </c>
      <c r="E213" s="211" t="s">
        <v>19</v>
      </c>
      <c r="F213" s="212" t="s">
        <v>1886</v>
      </c>
      <c r="G213" s="209"/>
      <c r="H213" s="213">
        <v>15.4</v>
      </c>
      <c r="I213" s="214"/>
      <c r="J213" s="209"/>
      <c r="K213" s="209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249</v>
      </c>
      <c r="AU213" s="219" t="s">
        <v>78</v>
      </c>
      <c r="AV213" s="13" t="s">
        <v>78</v>
      </c>
      <c r="AW213" s="13" t="s">
        <v>30</v>
      </c>
      <c r="AX213" s="13" t="s">
        <v>68</v>
      </c>
      <c r="AY213" s="219" t="s">
        <v>187</v>
      </c>
    </row>
    <row r="214" spans="1:65" s="13" customFormat="1" ht="11.25">
      <c r="B214" s="208"/>
      <c r="C214" s="209"/>
      <c r="D214" s="210" t="s">
        <v>249</v>
      </c>
      <c r="E214" s="211" t="s">
        <v>19</v>
      </c>
      <c r="F214" s="212" t="s">
        <v>1887</v>
      </c>
      <c r="G214" s="209"/>
      <c r="H214" s="213">
        <v>13.75</v>
      </c>
      <c r="I214" s="214"/>
      <c r="J214" s="209"/>
      <c r="K214" s="209"/>
      <c r="L214" s="215"/>
      <c r="M214" s="216"/>
      <c r="N214" s="217"/>
      <c r="O214" s="217"/>
      <c r="P214" s="217"/>
      <c r="Q214" s="217"/>
      <c r="R214" s="217"/>
      <c r="S214" s="217"/>
      <c r="T214" s="218"/>
      <c r="AT214" s="219" t="s">
        <v>249</v>
      </c>
      <c r="AU214" s="219" t="s">
        <v>78</v>
      </c>
      <c r="AV214" s="13" t="s">
        <v>78</v>
      </c>
      <c r="AW214" s="13" t="s">
        <v>30</v>
      </c>
      <c r="AX214" s="13" t="s">
        <v>68</v>
      </c>
      <c r="AY214" s="219" t="s">
        <v>187</v>
      </c>
    </row>
    <row r="215" spans="1:65" s="13" customFormat="1" ht="11.25">
      <c r="B215" s="208"/>
      <c r="C215" s="209"/>
      <c r="D215" s="210" t="s">
        <v>249</v>
      </c>
      <c r="E215" s="211" t="s">
        <v>19</v>
      </c>
      <c r="F215" s="212" t="s">
        <v>1888</v>
      </c>
      <c r="G215" s="209"/>
      <c r="H215" s="213">
        <v>33</v>
      </c>
      <c r="I215" s="214"/>
      <c r="J215" s="209"/>
      <c r="K215" s="209"/>
      <c r="L215" s="215"/>
      <c r="M215" s="216"/>
      <c r="N215" s="217"/>
      <c r="O215" s="217"/>
      <c r="P215" s="217"/>
      <c r="Q215" s="217"/>
      <c r="R215" s="217"/>
      <c r="S215" s="217"/>
      <c r="T215" s="218"/>
      <c r="AT215" s="219" t="s">
        <v>249</v>
      </c>
      <c r="AU215" s="219" t="s">
        <v>78</v>
      </c>
      <c r="AV215" s="13" t="s">
        <v>78</v>
      </c>
      <c r="AW215" s="13" t="s">
        <v>30</v>
      </c>
      <c r="AX215" s="13" t="s">
        <v>68</v>
      </c>
      <c r="AY215" s="219" t="s">
        <v>187</v>
      </c>
    </row>
    <row r="216" spans="1:65" s="15" customFormat="1" ht="11.25">
      <c r="B216" s="230"/>
      <c r="C216" s="231"/>
      <c r="D216" s="210" t="s">
        <v>249</v>
      </c>
      <c r="E216" s="232" t="s">
        <v>19</v>
      </c>
      <c r="F216" s="233" t="s">
        <v>319</v>
      </c>
      <c r="G216" s="231"/>
      <c r="H216" s="234">
        <v>240.07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AT216" s="240" t="s">
        <v>249</v>
      </c>
      <c r="AU216" s="240" t="s">
        <v>78</v>
      </c>
      <c r="AV216" s="15" t="s">
        <v>195</v>
      </c>
      <c r="AW216" s="15" t="s">
        <v>30</v>
      </c>
      <c r="AX216" s="15" t="s">
        <v>76</v>
      </c>
      <c r="AY216" s="240" t="s">
        <v>187</v>
      </c>
    </row>
    <row r="217" spans="1:65" s="2" customFormat="1" ht="37.9" customHeight="1">
      <c r="A217" s="36"/>
      <c r="B217" s="37"/>
      <c r="C217" s="180" t="s">
        <v>362</v>
      </c>
      <c r="D217" s="180" t="s">
        <v>190</v>
      </c>
      <c r="E217" s="181" t="s">
        <v>1281</v>
      </c>
      <c r="F217" s="182" t="s">
        <v>1282</v>
      </c>
      <c r="G217" s="183" t="s">
        <v>193</v>
      </c>
      <c r="H217" s="184">
        <v>240.07</v>
      </c>
      <c r="I217" s="185"/>
      <c r="J217" s="186">
        <f>ROUND(I217*H217,2)</f>
        <v>0</v>
      </c>
      <c r="K217" s="182" t="s">
        <v>194</v>
      </c>
      <c r="L217" s="41"/>
      <c r="M217" s="187" t="s">
        <v>19</v>
      </c>
      <c r="N217" s="188" t="s">
        <v>39</v>
      </c>
      <c r="O217" s="66"/>
      <c r="P217" s="189">
        <f>O217*H217</f>
        <v>0</v>
      </c>
      <c r="Q217" s="189">
        <v>2.5839999999999999E-4</v>
      </c>
      <c r="R217" s="189">
        <f>Q217*H217</f>
        <v>6.2034087999999994E-2</v>
      </c>
      <c r="S217" s="189">
        <v>0</v>
      </c>
      <c r="T217" s="19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91" t="s">
        <v>215</v>
      </c>
      <c r="AT217" s="191" t="s">
        <v>190</v>
      </c>
      <c r="AU217" s="191" t="s">
        <v>78</v>
      </c>
      <c r="AY217" s="19" t="s">
        <v>187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9" t="s">
        <v>76</v>
      </c>
      <c r="BK217" s="192">
        <f>ROUND(I217*H217,2)</f>
        <v>0</v>
      </c>
      <c r="BL217" s="19" t="s">
        <v>215</v>
      </c>
      <c r="BM217" s="191" t="s">
        <v>1938</v>
      </c>
    </row>
    <row r="218" spans="1:65" s="2" customFormat="1" ht="11.25">
      <c r="A218" s="36"/>
      <c r="B218" s="37"/>
      <c r="C218" s="38"/>
      <c r="D218" s="193" t="s">
        <v>197</v>
      </c>
      <c r="E218" s="38"/>
      <c r="F218" s="194" t="s">
        <v>1284</v>
      </c>
      <c r="G218" s="38"/>
      <c r="H218" s="38"/>
      <c r="I218" s="195"/>
      <c r="J218" s="38"/>
      <c r="K218" s="38"/>
      <c r="L218" s="41"/>
      <c r="M218" s="196"/>
      <c r="N218" s="197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197</v>
      </c>
      <c r="AU218" s="19" t="s">
        <v>78</v>
      </c>
    </row>
    <row r="219" spans="1:65" s="13" customFormat="1" ht="11.25">
      <c r="B219" s="208"/>
      <c r="C219" s="209"/>
      <c r="D219" s="210" t="s">
        <v>249</v>
      </c>
      <c r="E219" s="211" t="s">
        <v>19</v>
      </c>
      <c r="F219" s="212" t="s">
        <v>1933</v>
      </c>
      <c r="G219" s="209"/>
      <c r="H219" s="213">
        <v>53.12</v>
      </c>
      <c r="I219" s="214"/>
      <c r="J219" s="209"/>
      <c r="K219" s="209"/>
      <c r="L219" s="215"/>
      <c r="M219" s="216"/>
      <c r="N219" s="217"/>
      <c r="O219" s="217"/>
      <c r="P219" s="217"/>
      <c r="Q219" s="217"/>
      <c r="R219" s="217"/>
      <c r="S219" s="217"/>
      <c r="T219" s="218"/>
      <c r="AT219" s="219" t="s">
        <v>249</v>
      </c>
      <c r="AU219" s="219" t="s">
        <v>78</v>
      </c>
      <c r="AV219" s="13" t="s">
        <v>78</v>
      </c>
      <c r="AW219" s="13" t="s">
        <v>30</v>
      </c>
      <c r="AX219" s="13" t="s">
        <v>68</v>
      </c>
      <c r="AY219" s="219" t="s">
        <v>187</v>
      </c>
    </row>
    <row r="220" spans="1:65" s="13" customFormat="1" ht="11.25">
      <c r="B220" s="208"/>
      <c r="C220" s="209"/>
      <c r="D220" s="210" t="s">
        <v>249</v>
      </c>
      <c r="E220" s="211" t="s">
        <v>19</v>
      </c>
      <c r="F220" s="212" t="s">
        <v>1934</v>
      </c>
      <c r="G220" s="209"/>
      <c r="H220" s="213">
        <v>51.2</v>
      </c>
      <c r="I220" s="214"/>
      <c r="J220" s="209"/>
      <c r="K220" s="209"/>
      <c r="L220" s="215"/>
      <c r="M220" s="216"/>
      <c r="N220" s="217"/>
      <c r="O220" s="217"/>
      <c r="P220" s="217"/>
      <c r="Q220" s="217"/>
      <c r="R220" s="217"/>
      <c r="S220" s="217"/>
      <c r="T220" s="218"/>
      <c r="AT220" s="219" t="s">
        <v>249</v>
      </c>
      <c r="AU220" s="219" t="s">
        <v>78</v>
      </c>
      <c r="AV220" s="13" t="s">
        <v>78</v>
      </c>
      <c r="AW220" s="13" t="s">
        <v>30</v>
      </c>
      <c r="AX220" s="13" t="s">
        <v>68</v>
      </c>
      <c r="AY220" s="219" t="s">
        <v>187</v>
      </c>
    </row>
    <row r="221" spans="1:65" s="13" customFormat="1" ht="11.25">
      <c r="B221" s="208"/>
      <c r="C221" s="209"/>
      <c r="D221" s="210" t="s">
        <v>249</v>
      </c>
      <c r="E221" s="211" t="s">
        <v>19</v>
      </c>
      <c r="F221" s="212" t="s">
        <v>1935</v>
      </c>
      <c r="G221" s="209"/>
      <c r="H221" s="213">
        <v>73.599999999999994</v>
      </c>
      <c r="I221" s="214"/>
      <c r="J221" s="209"/>
      <c r="K221" s="209"/>
      <c r="L221" s="215"/>
      <c r="M221" s="216"/>
      <c r="N221" s="217"/>
      <c r="O221" s="217"/>
      <c r="P221" s="217"/>
      <c r="Q221" s="217"/>
      <c r="R221" s="217"/>
      <c r="S221" s="217"/>
      <c r="T221" s="218"/>
      <c r="AT221" s="219" t="s">
        <v>249</v>
      </c>
      <c r="AU221" s="219" t="s">
        <v>78</v>
      </c>
      <c r="AV221" s="13" t="s">
        <v>78</v>
      </c>
      <c r="AW221" s="13" t="s">
        <v>30</v>
      </c>
      <c r="AX221" s="13" t="s">
        <v>68</v>
      </c>
      <c r="AY221" s="219" t="s">
        <v>187</v>
      </c>
    </row>
    <row r="222" spans="1:65" s="14" customFormat="1" ht="11.25">
      <c r="B222" s="220"/>
      <c r="C222" s="221"/>
      <c r="D222" s="210" t="s">
        <v>249</v>
      </c>
      <c r="E222" s="222" t="s">
        <v>19</v>
      </c>
      <c r="F222" s="223" t="s">
        <v>1936</v>
      </c>
      <c r="G222" s="221"/>
      <c r="H222" s="222" t="s">
        <v>19</v>
      </c>
      <c r="I222" s="224"/>
      <c r="J222" s="221"/>
      <c r="K222" s="221"/>
      <c r="L222" s="225"/>
      <c r="M222" s="226"/>
      <c r="N222" s="227"/>
      <c r="O222" s="227"/>
      <c r="P222" s="227"/>
      <c r="Q222" s="227"/>
      <c r="R222" s="227"/>
      <c r="S222" s="227"/>
      <c r="T222" s="228"/>
      <c r="AT222" s="229" t="s">
        <v>249</v>
      </c>
      <c r="AU222" s="229" t="s">
        <v>78</v>
      </c>
      <c r="AV222" s="14" t="s">
        <v>76</v>
      </c>
      <c r="AW222" s="14" t="s">
        <v>30</v>
      </c>
      <c r="AX222" s="14" t="s">
        <v>68</v>
      </c>
      <c r="AY222" s="229" t="s">
        <v>187</v>
      </c>
    </row>
    <row r="223" spans="1:65" s="13" customFormat="1" ht="11.25">
      <c r="B223" s="208"/>
      <c r="C223" s="209"/>
      <c r="D223" s="210" t="s">
        <v>249</v>
      </c>
      <c r="E223" s="211" t="s">
        <v>19</v>
      </c>
      <c r="F223" s="212" t="s">
        <v>1886</v>
      </c>
      <c r="G223" s="209"/>
      <c r="H223" s="213">
        <v>15.4</v>
      </c>
      <c r="I223" s="214"/>
      <c r="J223" s="209"/>
      <c r="K223" s="209"/>
      <c r="L223" s="215"/>
      <c r="M223" s="216"/>
      <c r="N223" s="217"/>
      <c r="O223" s="217"/>
      <c r="P223" s="217"/>
      <c r="Q223" s="217"/>
      <c r="R223" s="217"/>
      <c r="S223" s="217"/>
      <c r="T223" s="218"/>
      <c r="AT223" s="219" t="s">
        <v>249</v>
      </c>
      <c r="AU223" s="219" t="s">
        <v>78</v>
      </c>
      <c r="AV223" s="13" t="s">
        <v>78</v>
      </c>
      <c r="AW223" s="13" t="s">
        <v>30</v>
      </c>
      <c r="AX223" s="13" t="s">
        <v>68</v>
      </c>
      <c r="AY223" s="219" t="s">
        <v>187</v>
      </c>
    </row>
    <row r="224" spans="1:65" s="13" customFormat="1" ht="11.25">
      <c r="B224" s="208"/>
      <c r="C224" s="209"/>
      <c r="D224" s="210" t="s">
        <v>249</v>
      </c>
      <c r="E224" s="211" t="s">
        <v>19</v>
      </c>
      <c r="F224" s="212" t="s">
        <v>1887</v>
      </c>
      <c r="G224" s="209"/>
      <c r="H224" s="213">
        <v>13.75</v>
      </c>
      <c r="I224" s="214"/>
      <c r="J224" s="209"/>
      <c r="K224" s="209"/>
      <c r="L224" s="215"/>
      <c r="M224" s="216"/>
      <c r="N224" s="217"/>
      <c r="O224" s="217"/>
      <c r="P224" s="217"/>
      <c r="Q224" s="217"/>
      <c r="R224" s="217"/>
      <c r="S224" s="217"/>
      <c r="T224" s="218"/>
      <c r="AT224" s="219" t="s">
        <v>249</v>
      </c>
      <c r="AU224" s="219" t="s">
        <v>78</v>
      </c>
      <c r="AV224" s="13" t="s">
        <v>78</v>
      </c>
      <c r="AW224" s="13" t="s">
        <v>30</v>
      </c>
      <c r="AX224" s="13" t="s">
        <v>68</v>
      </c>
      <c r="AY224" s="219" t="s">
        <v>187</v>
      </c>
    </row>
    <row r="225" spans="1:51" s="13" customFormat="1" ht="11.25">
      <c r="B225" s="208"/>
      <c r="C225" s="209"/>
      <c r="D225" s="210" t="s">
        <v>249</v>
      </c>
      <c r="E225" s="211" t="s">
        <v>19</v>
      </c>
      <c r="F225" s="212" t="s">
        <v>1888</v>
      </c>
      <c r="G225" s="209"/>
      <c r="H225" s="213">
        <v>33</v>
      </c>
      <c r="I225" s="214"/>
      <c r="J225" s="209"/>
      <c r="K225" s="209"/>
      <c r="L225" s="215"/>
      <c r="M225" s="216"/>
      <c r="N225" s="217"/>
      <c r="O225" s="217"/>
      <c r="P225" s="217"/>
      <c r="Q225" s="217"/>
      <c r="R225" s="217"/>
      <c r="S225" s="217"/>
      <c r="T225" s="218"/>
      <c r="AT225" s="219" t="s">
        <v>249</v>
      </c>
      <c r="AU225" s="219" t="s">
        <v>78</v>
      </c>
      <c r="AV225" s="13" t="s">
        <v>78</v>
      </c>
      <c r="AW225" s="13" t="s">
        <v>30</v>
      </c>
      <c r="AX225" s="13" t="s">
        <v>68</v>
      </c>
      <c r="AY225" s="219" t="s">
        <v>187</v>
      </c>
    </row>
    <row r="226" spans="1:51" s="15" customFormat="1" ht="11.25">
      <c r="B226" s="230"/>
      <c r="C226" s="231"/>
      <c r="D226" s="210" t="s">
        <v>249</v>
      </c>
      <c r="E226" s="232" t="s">
        <v>19</v>
      </c>
      <c r="F226" s="233" t="s">
        <v>319</v>
      </c>
      <c r="G226" s="231"/>
      <c r="H226" s="234">
        <v>240.07</v>
      </c>
      <c r="I226" s="235"/>
      <c r="J226" s="231"/>
      <c r="K226" s="231"/>
      <c r="L226" s="236"/>
      <c r="M226" s="242"/>
      <c r="N226" s="243"/>
      <c r="O226" s="243"/>
      <c r="P226" s="243"/>
      <c r="Q226" s="243"/>
      <c r="R226" s="243"/>
      <c r="S226" s="243"/>
      <c r="T226" s="244"/>
      <c r="AT226" s="240" t="s">
        <v>249</v>
      </c>
      <c r="AU226" s="240" t="s">
        <v>78</v>
      </c>
      <c r="AV226" s="15" t="s">
        <v>195</v>
      </c>
      <c r="AW226" s="15" t="s">
        <v>30</v>
      </c>
      <c r="AX226" s="15" t="s">
        <v>76</v>
      </c>
      <c r="AY226" s="240" t="s">
        <v>187</v>
      </c>
    </row>
    <row r="227" spans="1:51" s="2" customFormat="1" ht="6.95" customHeight="1">
      <c r="A227" s="36"/>
      <c r="B227" s="49"/>
      <c r="C227" s="50"/>
      <c r="D227" s="50"/>
      <c r="E227" s="50"/>
      <c r="F227" s="50"/>
      <c r="G227" s="50"/>
      <c r="H227" s="50"/>
      <c r="I227" s="50"/>
      <c r="J227" s="50"/>
      <c r="K227" s="50"/>
      <c r="L227" s="41"/>
      <c r="M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</row>
  </sheetData>
  <sheetProtection algorithmName="SHA-512" hashValue="iIR5bkfeSvjjiZlLvirBMlXHExq4hP+RENF1DB1IIhdF714ll1XOokVfm43RSI865Vii8wlR/23lZhuw7u55kA==" saltValue="o/q36plQZDMMzG/28gYRIJuNRzk1skMPPvPzU4P9Ion1SsedNKZisAnvodRF3mAvjWEUfQrqQMlV4UZwYbEz0Q==" spinCount="100000" sheet="1" objects="1" scenarios="1" formatColumns="0" formatRows="0" autoFilter="0"/>
  <autoFilter ref="C93:K226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/>
    <hyperlink ref="F100" r:id="rId2"/>
    <hyperlink ref="F103" r:id="rId3"/>
    <hyperlink ref="F107" r:id="rId4"/>
    <hyperlink ref="F109" r:id="rId5"/>
    <hyperlink ref="F111" r:id="rId6"/>
    <hyperlink ref="F113" r:id="rId7"/>
    <hyperlink ref="F115" r:id="rId8"/>
    <hyperlink ref="F118" r:id="rId9"/>
    <hyperlink ref="F120" r:id="rId10"/>
    <hyperlink ref="F122" r:id="rId11"/>
    <hyperlink ref="F125" r:id="rId12"/>
    <hyperlink ref="F131" r:id="rId13"/>
    <hyperlink ref="F137" r:id="rId14"/>
    <hyperlink ref="F143" r:id="rId15"/>
    <hyperlink ref="F146" r:id="rId16"/>
    <hyperlink ref="F152" r:id="rId17"/>
    <hyperlink ref="F158" r:id="rId18"/>
    <hyperlink ref="F161" r:id="rId19"/>
    <hyperlink ref="F164" r:id="rId20"/>
    <hyperlink ref="F167" r:id="rId21"/>
    <hyperlink ref="F170" r:id="rId22"/>
    <hyperlink ref="F173" r:id="rId23"/>
    <hyperlink ref="F176" r:id="rId24"/>
    <hyperlink ref="F179" r:id="rId25"/>
    <hyperlink ref="F182" r:id="rId26"/>
    <hyperlink ref="F187" r:id="rId27"/>
    <hyperlink ref="F192" r:id="rId28"/>
    <hyperlink ref="F198" r:id="rId29"/>
    <hyperlink ref="F208" r:id="rId30"/>
    <hyperlink ref="F218" r:id="rId31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19" t="s">
        <v>133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78</v>
      </c>
    </row>
    <row r="4" spans="1:46" s="1" customFormat="1" ht="24.95" customHeight="1">
      <c r="B4" s="22"/>
      <c r="D4" s="112" t="s">
        <v>158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4" t="str">
        <f>'Rekapitulace zakázky'!K6</f>
        <v>Olomouc ADM Nerudova</v>
      </c>
      <c r="F7" s="395"/>
      <c r="G7" s="395"/>
      <c r="H7" s="395"/>
      <c r="L7" s="22"/>
    </row>
    <row r="8" spans="1:46" s="1" customFormat="1" ht="12" customHeight="1">
      <c r="B8" s="22"/>
      <c r="D8" s="114" t="s">
        <v>159</v>
      </c>
      <c r="L8" s="22"/>
    </row>
    <row r="9" spans="1:46" s="2" customFormat="1" ht="16.5" customHeight="1">
      <c r="A9" s="36"/>
      <c r="B9" s="41"/>
      <c r="C9" s="36"/>
      <c r="D9" s="36"/>
      <c r="E9" s="394" t="s">
        <v>1468</v>
      </c>
      <c r="F9" s="397"/>
      <c r="G9" s="397"/>
      <c r="H9" s="39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451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6" t="s">
        <v>1939</v>
      </c>
      <c r="F11" s="397"/>
      <c r="G11" s="397"/>
      <c r="H11" s="39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zakázky'!AN8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tr">
        <f>IF('Rekapitulace zakázky'!AN10="","",'Rekapitulace zakázky'!AN10)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zakázky'!E11="","",'Rekapitulace zakázky'!E11)</f>
        <v xml:space="preserve"> </v>
      </c>
      <c r="F17" s="36"/>
      <c r="G17" s="36"/>
      <c r="H17" s="36"/>
      <c r="I17" s="114" t="s">
        <v>26</v>
      </c>
      <c r="J17" s="105" t="str">
        <f>IF('Rekapitulace zakázky'!AN11="","",'Rekapitulace zakázky'!AN11)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27</v>
      </c>
      <c r="E19" s="36"/>
      <c r="F19" s="36"/>
      <c r="G19" s="36"/>
      <c r="H19" s="36"/>
      <c r="I19" s="114" t="s">
        <v>25</v>
      </c>
      <c r="J19" s="32" t="str">
        <f>'Rekapitulace zakázky'!AN13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8" t="str">
        <f>'Rekapitulace zakázky'!E14</f>
        <v>Vyplň údaj</v>
      </c>
      <c r="F20" s="399"/>
      <c r="G20" s="399"/>
      <c r="H20" s="399"/>
      <c r="I20" s="114" t="s">
        <v>26</v>
      </c>
      <c r="J20" s="32" t="str">
        <f>'Rekapitulace zakázky'!AN14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29</v>
      </c>
      <c r="E22" s="36"/>
      <c r="F22" s="36"/>
      <c r="G22" s="36"/>
      <c r="H22" s="36"/>
      <c r="I22" s="114" t="s">
        <v>25</v>
      </c>
      <c r="J22" s="105" t="str">
        <f>IF('Rekapitulace zakázky'!AN16="","",'Rekapitulace zakázky'!AN16)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zakázky'!E17="","",'Rekapitulace zakázky'!E17)</f>
        <v xml:space="preserve"> </v>
      </c>
      <c r="F23" s="36"/>
      <c r="G23" s="36"/>
      <c r="H23" s="36"/>
      <c r="I23" s="114" t="s">
        <v>26</v>
      </c>
      <c r="J23" s="105" t="str">
        <f>IF('Rekapitulace zakázky'!AN17="","",'Rekapitulace zakázky'!AN17)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31</v>
      </c>
      <c r="E25" s="36"/>
      <c r="F25" s="36"/>
      <c r="G25" s="36"/>
      <c r="H25" s="36"/>
      <c r="I25" s="114" t="s">
        <v>25</v>
      </c>
      <c r="J25" s="105" t="str">
        <f>IF('Rekapitulace zakázky'!AN19="","",'Rekapitulace zakázky'!AN19)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zakázky'!E20="","",'Rekapitulace zakázky'!E20)</f>
        <v xml:space="preserve"> </v>
      </c>
      <c r="F26" s="36"/>
      <c r="G26" s="36"/>
      <c r="H26" s="36"/>
      <c r="I26" s="114" t="s">
        <v>26</v>
      </c>
      <c r="J26" s="105" t="str">
        <f>IF('Rekapitulace zakázky'!AN20="","",'Rekapitulace zakázky'!AN20)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32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00" t="s">
        <v>19</v>
      </c>
      <c r="F29" s="400"/>
      <c r="G29" s="400"/>
      <c r="H29" s="400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34</v>
      </c>
      <c r="E32" s="36"/>
      <c r="F32" s="36"/>
      <c r="G32" s="36"/>
      <c r="H32" s="36"/>
      <c r="I32" s="36"/>
      <c r="J32" s="122">
        <f>ROUND(J92,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36</v>
      </c>
      <c r="G34" s="36"/>
      <c r="H34" s="36"/>
      <c r="I34" s="123" t="s">
        <v>35</v>
      </c>
      <c r="J34" s="123" t="s">
        <v>37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38</v>
      </c>
      <c r="E35" s="114" t="s">
        <v>39</v>
      </c>
      <c r="F35" s="125">
        <f>ROUND((SUM(BE92:BE217)),  2)</f>
        <v>0</v>
      </c>
      <c r="G35" s="36"/>
      <c r="H35" s="36"/>
      <c r="I35" s="126">
        <v>0.21</v>
      </c>
      <c r="J35" s="125">
        <f>ROUND(((SUM(BE92:BE217))*I35),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40</v>
      </c>
      <c r="F36" s="125">
        <f>ROUND((SUM(BF92:BF217)),  2)</f>
        <v>0</v>
      </c>
      <c r="G36" s="36"/>
      <c r="H36" s="36"/>
      <c r="I36" s="126">
        <v>0.15</v>
      </c>
      <c r="J36" s="125">
        <f>ROUND(((SUM(BF92:BF217))*I36),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41</v>
      </c>
      <c r="F37" s="125">
        <f>ROUND((SUM(BG92:BG217)),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42</v>
      </c>
      <c r="F38" s="125">
        <f>ROUND((SUM(BH92:BH217)),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43</v>
      </c>
      <c r="F39" s="125">
        <f>ROUND((SUM(BI92:BI217)),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44</v>
      </c>
      <c r="E41" s="129"/>
      <c r="F41" s="129"/>
      <c r="G41" s="130" t="s">
        <v>45</v>
      </c>
      <c r="H41" s="131" t="s">
        <v>46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161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1" t="str">
        <f>E7</f>
        <v>Olomouc ADM Nerudova</v>
      </c>
      <c r="F50" s="402"/>
      <c r="G50" s="402"/>
      <c r="H50" s="402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1" t="s">
        <v>1468</v>
      </c>
      <c r="F52" s="403"/>
      <c r="G52" s="403"/>
      <c r="H52" s="403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451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7" t="str">
        <f>E11</f>
        <v>0P59;0P59A;0P87;0P88 - Kanceláře CSS</v>
      </c>
      <c r="F54" s="403"/>
      <c r="G54" s="403"/>
      <c r="H54" s="403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162</v>
      </c>
      <c r="D61" s="139"/>
      <c r="E61" s="139"/>
      <c r="F61" s="139"/>
      <c r="G61" s="139"/>
      <c r="H61" s="139"/>
      <c r="I61" s="139"/>
      <c r="J61" s="140" t="s">
        <v>163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66</v>
      </c>
      <c r="D63" s="38"/>
      <c r="E63" s="38"/>
      <c r="F63" s="38"/>
      <c r="G63" s="38"/>
      <c r="H63" s="38"/>
      <c r="I63" s="38"/>
      <c r="J63" s="79">
        <f>J92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164</v>
      </c>
    </row>
    <row r="64" spans="1:47" s="9" customFormat="1" ht="24.95" customHeight="1">
      <c r="B64" s="142"/>
      <c r="C64" s="143"/>
      <c r="D64" s="144" t="s">
        <v>165</v>
      </c>
      <c r="E64" s="145"/>
      <c r="F64" s="145"/>
      <c r="G64" s="145"/>
      <c r="H64" s="145"/>
      <c r="I64" s="145"/>
      <c r="J64" s="146">
        <f>J93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808</v>
      </c>
      <c r="E65" s="150"/>
      <c r="F65" s="150"/>
      <c r="G65" s="150"/>
      <c r="H65" s="150"/>
      <c r="I65" s="150"/>
      <c r="J65" s="151">
        <f>J94</f>
        <v>0</v>
      </c>
      <c r="K65" s="99"/>
      <c r="L65" s="152"/>
    </row>
    <row r="66" spans="1:31" s="9" customFormat="1" ht="24.95" customHeight="1">
      <c r="B66" s="142"/>
      <c r="C66" s="143"/>
      <c r="D66" s="144" t="s">
        <v>167</v>
      </c>
      <c r="E66" s="145"/>
      <c r="F66" s="145"/>
      <c r="G66" s="145"/>
      <c r="H66" s="145"/>
      <c r="I66" s="145"/>
      <c r="J66" s="146">
        <f>J101</f>
        <v>0</v>
      </c>
      <c r="K66" s="143"/>
      <c r="L66" s="147"/>
    </row>
    <row r="67" spans="1:31" s="10" customFormat="1" ht="19.899999999999999" customHeight="1">
      <c r="B67" s="148"/>
      <c r="C67" s="99"/>
      <c r="D67" s="149" t="s">
        <v>1470</v>
      </c>
      <c r="E67" s="150"/>
      <c r="F67" s="150"/>
      <c r="G67" s="150"/>
      <c r="H67" s="150"/>
      <c r="I67" s="150"/>
      <c r="J67" s="151">
        <f>J102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818</v>
      </c>
      <c r="E68" s="150"/>
      <c r="F68" s="150"/>
      <c r="G68" s="150"/>
      <c r="H68" s="150"/>
      <c r="I68" s="150"/>
      <c r="J68" s="151">
        <f>J139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819</v>
      </c>
      <c r="E69" s="150"/>
      <c r="F69" s="150"/>
      <c r="G69" s="150"/>
      <c r="H69" s="150"/>
      <c r="I69" s="150"/>
      <c r="J69" s="151">
        <f>J160</f>
        <v>0</v>
      </c>
      <c r="K69" s="99"/>
      <c r="L69" s="152"/>
    </row>
    <row r="70" spans="1:31" s="9" customFormat="1" ht="24.95" customHeight="1">
      <c r="B70" s="142"/>
      <c r="C70" s="143"/>
      <c r="D70" s="144" t="s">
        <v>1659</v>
      </c>
      <c r="E70" s="145"/>
      <c r="F70" s="145"/>
      <c r="G70" s="145"/>
      <c r="H70" s="145"/>
      <c r="I70" s="145"/>
      <c r="J70" s="146">
        <f>J216</f>
        <v>0</v>
      </c>
      <c r="K70" s="143"/>
      <c r="L70" s="147"/>
    </row>
    <row r="71" spans="1:31" s="2" customFormat="1" ht="21.7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5" customHeight="1">
      <c r="A76" s="36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5" customHeight="1">
      <c r="A77" s="36"/>
      <c r="B77" s="37"/>
      <c r="C77" s="25" t="s">
        <v>172</v>
      </c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16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401" t="str">
        <f>E7</f>
        <v>Olomouc ADM Nerudova</v>
      </c>
      <c r="F80" s="402"/>
      <c r="G80" s="402"/>
      <c r="H80" s="402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" customFormat="1" ht="12" customHeight="1">
      <c r="B81" s="23"/>
      <c r="C81" s="31" t="s">
        <v>159</v>
      </c>
      <c r="D81" s="24"/>
      <c r="E81" s="24"/>
      <c r="F81" s="24"/>
      <c r="G81" s="24"/>
      <c r="H81" s="24"/>
      <c r="I81" s="24"/>
      <c r="J81" s="24"/>
      <c r="K81" s="24"/>
      <c r="L81" s="22"/>
    </row>
    <row r="82" spans="1:65" s="2" customFormat="1" ht="16.5" customHeight="1">
      <c r="A82" s="36"/>
      <c r="B82" s="37"/>
      <c r="C82" s="38"/>
      <c r="D82" s="38"/>
      <c r="E82" s="401" t="s">
        <v>1468</v>
      </c>
      <c r="F82" s="403"/>
      <c r="G82" s="403"/>
      <c r="H82" s="403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451</v>
      </c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6.5" customHeight="1">
      <c r="A84" s="36"/>
      <c r="B84" s="37"/>
      <c r="C84" s="38"/>
      <c r="D84" s="38"/>
      <c r="E84" s="357" t="str">
        <f>E11</f>
        <v>0P59;0P59A;0P87;0P88 - Kanceláře CSS</v>
      </c>
      <c r="F84" s="403"/>
      <c r="G84" s="403"/>
      <c r="H84" s="403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2" customHeight="1">
      <c r="A86" s="36"/>
      <c r="B86" s="37"/>
      <c r="C86" s="31" t="s">
        <v>21</v>
      </c>
      <c r="D86" s="38"/>
      <c r="E86" s="38"/>
      <c r="F86" s="29" t="str">
        <f>F14</f>
        <v xml:space="preserve"> </v>
      </c>
      <c r="G86" s="38"/>
      <c r="H86" s="38"/>
      <c r="I86" s="31" t="s">
        <v>23</v>
      </c>
      <c r="J86" s="61">
        <f>IF(J14="","",J14)</f>
        <v>0</v>
      </c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24</v>
      </c>
      <c r="D88" s="38"/>
      <c r="E88" s="38"/>
      <c r="F88" s="29" t="str">
        <f>E17</f>
        <v xml:space="preserve"> </v>
      </c>
      <c r="G88" s="38"/>
      <c r="H88" s="38"/>
      <c r="I88" s="31" t="s">
        <v>29</v>
      </c>
      <c r="J88" s="34" t="str">
        <f>E23</f>
        <v xml:space="preserve"> 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27</v>
      </c>
      <c r="D89" s="38"/>
      <c r="E89" s="38"/>
      <c r="F89" s="29" t="str">
        <f>IF(E20="","",E20)</f>
        <v>Vyplň údaj</v>
      </c>
      <c r="G89" s="38"/>
      <c r="H89" s="38"/>
      <c r="I89" s="31" t="s">
        <v>31</v>
      </c>
      <c r="J89" s="34" t="str">
        <f>E26</f>
        <v xml:space="preserve"> 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0.3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11" customFormat="1" ht="29.25" customHeight="1">
      <c r="A91" s="153"/>
      <c r="B91" s="154"/>
      <c r="C91" s="155" t="s">
        <v>173</v>
      </c>
      <c r="D91" s="156" t="s">
        <v>53</v>
      </c>
      <c r="E91" s="156" t="s">
        <v>49</v>
      </c>
      <c r="F91" s="156" t="s">
        <v>50</v>
      </c>
      <c r="G91" s="156" t="s">
        <v>174</v>
      </c>
      <c r="H91" s="156" t="s">
        <v>175</v>
      </c>
      <c r="I91" s="156" t="s">
        <v>176</v>
      </c>
      <c r="J91" s="156" t="s">
        <v>163</v>
      </c>
      <c r="K91" s="157" t="s">
        <v>177</v>
      </c>
      <c r="L91" s="158"/>
      <c r="M91" s="70" t="s">
        <v>19</v>
      </c>
      <c r="N91" s="71" t="s">
        <v>38</v>
      </c>
      <c r="O91" s="71" t="s">
        <v>178</v>
      </c>
      <c r="P91" s="71" t="s">
        <v>179</v>
      </c>
      <c r="Q91" s="71" t="s">
        <v>180</v>
      </c>
      <c r="R91" s="71" t="s">
        <v>181</v>
      </c>
      <c r="S91" s="71" t="s">
        <v>182</v>
      </c>
      <c r="T91" s="72" t="s">
        <v>183</v>
      </c>
      <c r="U91" s="153"/>
      <c r="V91" s="153"/>
      <c r="W91" s="153"/>
      <c r="X91" s="153"/>
      <c r="Y91" s="153"/>
      <c r="Z91" s="153"/>
      <c r="AA91" s="153"/>
      <c r="AB91" s="153"/>
      <c r="AC91" s="153"/>
      <c r="AD91" s="153"/>
      <c r="AE91" s="153"/>
    </row>
    <row r="92" spans="1:65" s="2" customFormat="1" ht="22.9" customHeight="1">
      <c r="A92" s="36"/>
      <c r="B92" s="37"/>
      <c r="C92" s="77" t="s">
        <v>184</v>
      </c>
      <c r="D92" s="38"/>
      <c r="E92" s="38"/>
      <c r="F92" s="38"/>
      <c r="G92" s="38"/>
      <c r="H92" s="38"/>
      <c r="I92" s="38"/>
      <c r="J92" s="159">
        <f>BK92</f>
        <v>0</v>
      </c>
      <c r="K92" s="38"/>
      <c r="L92" s="41"/>
      <c r="M92" s="73"/>
      <c r="N92" s="160"/>
      <c r="O92" s="74"/>
      <c r="P92" s="161">
        <f>P93+P101+P216</f>
        <v>0</v>
      </c>
      <c r="Q92" s="74"/>
      <c r="R92" s="161">
        <f>R93+R101+R216</f>
        <v>0.83532604454999992</v>
      </c>
      <c r="S92" s="74"/>
      <c r="T92" s="162">
        <f>T93+T101+T216</f>
        <v>0.29950326999999999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67</v>
      </c>
      <c r="AU92" s="19" t="s">
        <v>164</v>
      </c>
      <c r="BK92" s="163">
        <f>BK93+BK101+BK216</f>
        <v>0</v>
      </c>
    </row>
    <row r="93" spans="1:65" s="12" customFormat="1" ht="25.9" customHeight="1">
      <c r="B93" s="164"/>
      <c r="C93" s="165"/>
      <c r="D93" s="166" t="s">
        <v>67</v>
      </c>
      <c r="E93" s="167" t="s">
        <v>185</v>
      </c>
      <c r="F93" s="167" t="s">
        <v>186</v>
      </c>
      <c r="G93" s="165"/>
      <c r="H93" s="165"/>
      <c r="I93" s="168"/>
      <c r="J93" s="169">
        <f>BK93</f>
        <v>0</v>
      </c>
      <c r="K93" s="165"/>
      <c r="L93" s="170"/>
      <c r="M93" s="171"/>
      <c r="N93" s="172"/>
      <c r="O93" s="172"/>
      <c r="P93" s="173">
        <f>P94</f>
        <v>0</v>
      </c>
      <c r="Q93" s="172"/>
      <c r="R93" s="173">
        <f>R94</f>
        <v>0</v>
      </c>
      <c r="S93" s="172"/>
      <c r="T93" s="174">
        <f>T94</f>
        <v>0</v>
      </c>
      <c r="AR93" s="175" t="s">
        <v>76</v>
      </c>
      <c r="AT93" s="176" t="s">
        <v>67</v>
      </c>
      <c r="AU93" s="176" t="s">
        <v>68</v>
      </c>
      <c r="AY93" s="175" t="s">
        <v>187</v>
      </c>
      <c r="BK93" s="177">
        <f>BK94</f>
        <v>0</v>
      </c>
    </row>
    <row r="94" spans="1:65" s="12" customFormat="1" ht="22.9" customHeight="1">
      <c r="B94" s="164"/>
      <c r="C94" s="165"/>
      <c r="D94" s="166" t="s">
        <v>67</v>
      </c>
      <c r="E94" s="178" t="s">
        <v>861</v>
      </c>
      <c r="F94" s="178" t="s">
        <v>862</v>
      </c>
      <c r="G94" s="165"/>
      <c r="H94" s="165"/>
      <c r="I94" s="168"/>
      <c r="J94" s="179">
        <f>BK94</f>
        <v>0</v>
      </c>
      <c r="K94" s="165"/>
      <c r="L94" s="170"/>
      <c r="M94" s="171"/>
      <c r="N94" s="172"/>
      <c r="O94" s="172"/>
      <c r="P94" s="173">
        <f>SUM(P95:P100)</f>
        <v>0</v>
      </c>
      <c r="Q94" s="172"/>
      <c r="R94" s="173">
        <f>SUM(R95:R100)</f>
        <v>0</v>
      </c>
      <c r="S94" s="172"/>
      <c r="T94" s="174">
        <f>SUM(T95:T100)</f>
        <v>0</v>
      </c>
      <c r="AR94" s="175" t="s">
        <v>76</v>
      </c>
      <c r="AT94" s="176" t="s">
        <v>67</v>
      </c>
      <c r="AU94" s="176" t="s">
        <v>76</v>
      </c>
      <c r="AY94" s="175" t="s">
        <v>187</v>
      </c>
      <c r="BK94" s="177">
        <f>SUM(BK95:BK100)</f>
        <v>0</v>
      </c>
    </row>
    <row r="95" spans="1:65" s="2" customFormat="1" ht="33" customHeight="1">
      <c r="A95" s="36"/>
      <c r="B95" s="37"/>
      <c r="C95" s="180" t="s">
        <v>76</v>
      </c>
      <c r="D95" s="180" t="s">
        <v>190</v>
      </c>
      <c r="E95" s="181" t="s">
        <v>876</v>
      </c>
      <c r="F95" s="182" t="s">
        <v>877</v>
      </c>
      <c r="G95" s="183" t="s">
        <v>542</v>
      </c>
      <c r="H95" s="184">
        <v>0.3</v>
      </c>
      <c r="I95" s="185"/>
      <c r="J95" s="186">
        <f>ROUND(I95*H95,2)</f>
        <v>0</v>
      </c>
      <c r="K95" s="182" t="s">
        <v>194</v>
      </c>
      <c r="L95" s="41"/>
      <c r="M95" s="187" t="s">
        <v>19</v>
      </c>
      <c r="N95" s="188" t="s">
        <v>39</v>
      </c>
      <c r="O95" s="66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195</v>
      </c>
      <c r="AT95" s="191" t="s">
        <v>190</v>
      </c>
      <c r="AU95" s="191" t="s">
        <v>78</v>
      </c>
      <c r="AY95" s="19" t="s">
        <v>187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76</v>
      </c>
      <c r="BK95" s="192">
        <f>ROUND(I95*H95,2)</f>
        <v>0</v>
      </c>
      <c r="BL95" s="19" t="s">
        <v>195</v>
      </c>
      <c r="BM95" s="191" t="s">
        <v>1940</v>
      </c>
    </row>
    <row r="96" spans="1:65" s="2" customFormat="1" ht="11.25">
      <c r="A96" s="36"/>
      <c r="B96" s="37"/>
      <c r="C96" s="38"/>
      <c r="D96" s="193" t="s">
        <v>197</v>
      </c>
      <c r="E96" s="38"/>
      <c r="F96" s="194" t="s">
        <v>879</v>
      </c>
      <c r="G96" s="38"/>
      <c r="H96" s="38"/>
      <c r="I96" s="195"/>
      <c r="J96" s="38"/>
      <c r="K96" s="38"/>
      <c r="L96" s="41"/>
      <c r="M96" s="196"/>
      <c r="N96" s="197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197</v>
      </c>
      <c r="AU96" s="19" t="s">
        <v>78</v>
      </c>
    </row>
    <row r="97" spans="1:65" s="2" customFormat="1" ht="44.25" customHeight="1">
      <c r="A97" s="36"/>
      <c r="B97" s="37"/>
      <c r="C97" s="180" t="s">
        <v>78</v>
      </c>
      <c r="D97" s="180" t="s">
        <v>190</v>
      </c>
      <c r="E97" s="181" t="s">
        <v>880</v>
      </c>
      <c r="F97" s="182" t="s">
        <v>881</v>
      </c>
      <c r="G97" s="183" t="s">
        <v>542</v>
      </c>
      <c r="H97" s="184">
        <v>0.3</v>
      </c>
      <c r="I97" s="185"/>
      <c r="J97" s="186">
        <f>ROUND(I97*H97,2)</f>
        <v>0</v>
      </c>
      <c r="K97" s="182" t="s">
        <v>194</v>
      </c>
      <c r="L97" s="41"/>
      <c r="M97" s="187" t="s">
        <v>19</v>
      </c>
      <c r="N97" s="188" t="s">
        <v>39</v>
      </c>
      <c r="O97" s="66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195</v>
      </c>
      <c r="AT97" s="191" t="s">
        <v>190</v>
      </c>
      <c r="AU97" s="191" t="s">
        <v>78</v>
      </c>
      <c r="AY97" s="19" t="s">
        <v>187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76</v>
      </c>
      <c r="BK97" s="192">
        <f>ROUND(I97*H97,2)</f>
        <v>0</v>
      </c>
      <c r="BL97" s="19" t="s">
        <v>195</v>
      </c>
      <c r="BM97" s="191" t="s">
        <v>1941</v>
      </c>
    </row>
    <row r="98" spans="1:65" s="2" customFormat="1" ht="11.25">
      <c r="A98" s="36"/>
      <c r="B98" s="37"/>
      <c r="C98" s="38"/>
      <c r="D98" s="193" t="s">
        <v>197</v>
      </c>
      <c r="E98" s="38"/>
      <c r="F98" s="194" t="s">
        <v>883</v>
      </c>
      <c r="G98" s="38"/>
      <c r="H98" s="38"/>
      <c r="I98" s="195"/>
      <c r="J98" s="38"/>
      <c r="K98" s="38"/>
      <c r="L98" s="41"/>
      <c r="M98" s="196"/>
      <c r="N98" s="197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197</v>
      </c>
      <c r="AU98" s="19" t="s">
        <v>78</v>
      </c>
    </row>
    <row r="99" spans="1:65" s="2" customFormat="1" ht="44.25" customHeight="1">
      <c r="A99" s="36"/>
      <c r="B99" s="37"/>
      <c r="C99" s="180" t="s">
        <v>203</v>
      </c>
      <c r="D99" s="180" t="s">
        <v>190</v>
      </c>
      <c r="E99" s="181" t="s">
        <v>885</v>
      </c>
      <c r="F99" s="182" t="s">
        <v>886</v>
      </c>
      <c r="G99" s="183" t="s">
        <v>542</v>
      </c>
      <c r="H99" s="184">
        <v>0.3</v>
      </c>
      <c r="I99" s="185"/>
      <c r="J99" s="186">
        <f>ROUND(I99*H99,2)</f>
        <v>0</v>
      </c>
      <c r="K99" s="182" t="s">
        <v>194</v>
      </c>
      <c r="L99" s="41"/>
      <c r="M99" s="187" t="s">
        <v>19</v>
      </c>
      <c r="N99" s="188" t="s">
        <v>39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195</v>
      </c>
      <c r="AT99" s="191" t="s">
        <v>190</v>
      </c>
      <c r="AU99" s="191" t="s">
        <v>78</v>
      </c>
      <c r="AY99" s="19" t="s">
        <v>187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76</v>
      </c>
      <c r="BK99" s="192">
        <f>ROUND(I99*H99,2)</f>
        <v>0</v>
      </c>
      <c r="BL99" s="19" t="s">
        <v>195</v>
      </c>
      <c r="BM99" s="191" t="s">
        <v>1942</v>
      </c>
    </row>
    <row r="100" spans="1:65" s="2" customFormat="1" ht="11.25">
      <c r="A100" s="36"/>
      <c r="B100" s="37"/>
      <c r="C100" s="38"/>
      <c r="D100" s="193" t="s">
        <v>197</v>
      </c>
      <c r="E100" s="38"/>
      <c r="F100" s="194" t="s">
        <v>888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197</v>
      </c>
      <c r="AU100" s="19" t="s">
        <v>78</v>
      </c>
    </row>
    <row r="101" spans="1:65" s="12" customFormat="1" ht="25.9" customHeight="1">
      <c r="B101" s="164"/>
      <c r="C101" s="165"/>
      <c r="D101" s="166" t="s">
        <v>67</v>
      </c>
      <c r="E101" s="167" t="s">
        <v>208</v>
      </c>
      <c r="F101" s="167" t="s">
        <v>209</v>
      </c>
      <c r="G101" s="165"/>
      <c r="H101" s="165"/>
      <c r="I101" s="168"/>
      <c r="J101" s="169">
        <f>BK101</f>
        <v>0</v>
      </c>
      <c r="K101" s="165"/>
      <c r="L101" s="170"/>
      <c r="M101" s="171"/>
      <c r="N101" s="172"/>
      <c r="O101" s="172"/>
      <c r="P101" s="173">
        <f>P102+P139+P160</f>
        <v>0</v>
      </c>
      <c r="Q101" s="172"/>
      <c r="R101" s="173">
        <f>R102+R139+R160</f>
        <v>0.83532604454999992</v>
      </c>
      <c r="S101" s="172"/>
      <c r="T101" s="174">
        <f>T102+T139+T160</f>
        <v>0.29950326999999999</v>
      </c>
      <c r="AR101" s="175" t="s">
        <v>78</v>
      </c>
      <c r="AT101" s="176" t="s">
        <v>67</v>
      </c>
      <c r="AU101" s="176" t="s">
        <v>68</v>
      </c>
      <c r="AY101" s="175" t="s">
        <v>187</v>
      </c>
      <c r="BK101" s="177">
        <f>BK102+BK139+BK160</f>
        <v>0</v>
      </c>
    </row>
    <row r="102" spans="1:65" s="12" customFormat="1" ht="22.9" customHeight="1">
      <c r="B102" s="164"/>
      <c r="C102" s="165"/>
      <c r="D102" s="166" t="s">
        <v>67</v>
      </c>
      <c r="E102" s="178" t="s">
        <v>1540</v>
      </c>
      <c r="F102" s="178" t="s">
        <v>1541</v>
      </c>
      <c r="G102" s="165"/>
      <c r="H102" s="165"/>
      <c r="I102" s="168"/>
      <c r="J102" s="179">
        <f>BK102</f>
        <v>0</v>
      </c>
      <c r="K102" s="165"/>
      <c r="L102" s="170"/>
      <c r="M102" s="171"/>
      <c r="N102" s="172"/>
      <c r="O102" s="172"/>
      <c r="P102" s="173">
        <f>SUM(P103:P138)</f>
        <v>0</v>
      </c>
      <c r="Q102" s="172"/>
      <c r="R102" s="173">
        <f>SUM(R103:R138)</f>
        <v>0.29160487174999999</v>
      </c>
      <c r="S102" s="172"/>
      <c r="T102" s="174">
        <f>SUM(T103:T138)</f>
        <v>0.20043749999999999</v>
      </c>
      <c r="AR102" s="175" t="s">
        <v>78</v>
      </c>
      <c r="AT102" s="176" t="s">
        <v>67</v>
      </c>
      <c r="AU102" s="176" t="s">
        <v>76</v>
      </c>
      <c r="AY102" s="175" t="s">
        <v>187</v>
      </c>
      <c r="BK102" s="177">
        <f>SUM(BK103:BK138)</f>
        <v>0</v>
      </c>
    </row>
    <row r="103" spans="1:65" s="2" customFormat="1" ht="33" customHeight="1">
      <c r="A103" s="36"/>
      <c r="B103" s="37"/>
      <c r="C103" s="180" t="s">
        <v>195</v>
      </c>
      <c r="D103" s="180" t="s">
        <v>190</v>
      </c>
      <c r="E103" s="181" t="s">
        <v>1943</v>
      </c>
      <c r="F103" s="182" t="s">
        <v>1944</v>
      </c>
      <c r="G103" s="183" t="s">
        <v>193</v>
      </c>
      <c r="H103" s="184">
        <v>80.174999999999997</v>
      </c>
      <c r="I103" s="185"/>
      <c r="J103" s="186">
        <f>ROUND(I103*H103,2)</f>
        <v>0</v>
      </c>
      <c r="K103" s="182" t="s">
        <v>194</v>
      </c>
      <c r="L103" s="41"/>
      <c r="M103" s="187" t="s">
        <v>19</v>
      </c>
      <c r="N103" s="188" t="s">
        <v>39</v>
      </c>
      <c r="O103" s="66"/>
      <c r="P103" s="189">
        <f>O103*H103</f>
        <v>0</v>
      </c>
      <c r="Q103" s="189">
        <v>7.6799999999999999E-7</v>
      </c>
      <c r="R103" s="189">
        <f>Q103*H103</f>
        <v>6.1574399999999991E-5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215</v>
      </c>
      <c r="AT103" s="191" t="s">
        <v>190</v>
      </c>
      <c r="AU103" s="191" t="s">
        <v>78</v>
      </c>
      <c r="AY103" s="19" t="s">
        <v>187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76</v>
      </c>
      <c r="BK103" s="192">
        <f>ROUND(I103*H103,2)</f>
        <v>0</v>
      </c>
      <c r="BL103" s="19" t="s">
        <v>215</v>
      </c>
      <c r="BM103" s="191" t="s">
        <v>1945</v>
      </c>
    </row>
    <row r="104" spans="1:65" s="2" customFormat="1" ht="11.25">
      <c r="A104" s="36"/>
      <c r="B104" s="37"/>
      <c r="C104" s="38"/>
      <c r="D104" s="193" t="s">
        <v>197</v>
      </c>
      <c r="E104" s="38"/>
      <c r="F104" s="194" t="s">
        <v>1946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197</v>
      </c>
      <c r="AU104" s="19" t="s">
        <v>78</v>
      </c>
    </row>
    <row r="105" spans="1:65" s="13" customFormat="1" ht="11.25">
      <c r="B105" s="208"/>
      <c r="C105" s="209"/>
      <c r="D105" s="210" t="s">
        <v>249</v>
      </c>
      <c r="E105" s="211" t="s">
        <v>19</v>
      </c>
      <c r="F105" s="212" t="s">
        <v>1947</v>
      </c>
      <c r="G105" s="209"/>
      <c r="H105" s="213">
        <v>15.68</v>
      </c>
      <c r="I105" s="214"/>
      <c r="J105" s="209"/>
      <c r="K105" s="209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249</v>
      </c>
      <c r="AU105" s="219" t="s">
        <v>78</v>
      </c>
      <c r="AV105" s="13" t="s">
        <v>78</v>
      </c>
      <c r="AW105" s="13" t="s">
        <v>30</v>
      </c>
      <c r="AX105" s="13" t="s">
        <v>68</v>
      </c>
      <c r="AY105" s="219" t="s">
        <v>187</v>
      </c>
    </row>
    <row r="106" spans="1:65" s="13" customFormat="1" ht="11.25">
      <c r="B106" s="208"/>
      <c r="C106" s="209"/>
      <c r="D106" s="210" t="s">
        <v>249</v>
      </c>
      <c r="E106" s="211" t="s">
        <v>19</v>
      </c>
      <c r="F106" s="212" t="s">
        <v>1948</v>
      </c>
      <c r="G106" s="209"/>
      <c r="H106" s="213">
        <v>33.502000000000002</v>
      </c>
      <c r="I106" s="214"/>
      <c r="J106" s="209"/>
      <c r="K106" s="209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249</v>
      </c>
      <c r="AU106" s="219" t="s">
        <v>78</v>
      </c>
      <c r="AV106" s="13" t="s">
        <v>78</v>
      </c>
      <c r="AW106" s="13" t="s">
        <v>30</v>
      </c>
      <c r="AX106" s="13" t="s">
        <v>68</v>
      </c>
      <c r="AY106" s="219" t="s">
        <v>187</v>
      </c>
    </row>
    <row r="107" spans="1:65" s="13" customFormat="1" ht="11.25">
      <c r="B107" s="208"/>
      <c r="C107" s="209"/>
      <c r="D107" s="210" t="s">
        <v>249</v>
      </c>
      <c r="E107" s="211" t="s">
        <v>19</v>
      </c>
      <c r="F107" s="212" t="s">
        <v>1949</v>
      </c>
      <c r="G107" s="209"/>
      <c r="H107" s="213">
        <v>19.600000000000001</v>
      </c>
      <c r="I107" s="214"/>
      <c r="J107" s="209"/>
      <c r="K107" s="209"/>
      <c r="L107" s="215"/>
      <c r="M107" s="216"/>
      <c r="N107" s="217"/>
      <c r="O107" s="217"/>
      <c r="P107" s="217"/>
      <c r="Q107" s="217"/>
      <c r="R107" s="217"/>
      <c r="S107" s="217"/>
      <c r="T107" s="218"/>
      <c r="AT107" s="219" t="s">
        <v>249</v>
      </c>
      <c r="AU107" s="219" t="s">
        <v>78</v>
      </c>
      <c r="AV107" s="13" t="s">
        <v>78</v>
      </c>
      <c r="AW107" s="13" t="s">
        <v>30</v>
      </c>
      <c r="AX107" s="13" t="s">
        <v>68</v>
      </c>
      <c r="AY107" s="219" t="s">
        <v>187</v>
      </c>
    </row>
    <row r="108" spans="1:65" s="13" customFormat="1" ht="11.25">
      <c r="B108" s="208"/>
      <c r="C108" s="209"/>
      <c r="D108" s="210" t="s">
        <v>249</v>
      </c>
      <c r="E108" s="211" t="s">
        <v>19</v>
      </c>
      <c r="F108" s="212" t="s">
        <v>1950</v>
      </c>
      <c r="G108" s="209"/>
      <c r="H108" s="213">
        <v>11.393000000000001</v>
      </c>
      <c r="I108" s="214"/>
      <c r="J108" s="209"/>
      <c r="K108" s="209"/>
      <c r="L108" s="215"/>
      <c r="M108" s="216"/>
      <c r="N108" s="217"/>
      <c r="O108" s="217"/>
      <c r="P108" s="217"/>
      <c r="Q108" s="217"/>
      <c r="R108" s="217"/>
      <c r="S108" s="217"/>
      <c r="T108" s="218"/>
      <c r="AT108" s="219" t="s">
        <v>249</v>
      </c>
      <c r="AU108" s="219" t="s">
        <v>78</v>
      </c>
      <c r="AV108" s="13" t="s">
        <v>78</v>
      </c>
      <c r="AW108" s="13" t="s">
        <v>30</v>
      </c>
      <c r="AX108" s="13" t="s">
        <v>68</v>
      </c>
      <c r="AY108" s="219" t="s">
        <v>187</v>
      </c>
    </row>
    <row r="109" spans="1:65" s="15" customFormat="1" ht="11.25">
      <c r="B109" s="230"/>
      <c r="C109" s="231"/>
      <c r="D109" s="210" t="s">
        <v>249</v>
      </c>
      <c r="E109" s="232" t="s">
        <v>19</v>
      </c>
      <c r="F109" s="233" t="s">
        <v>319</v>
      </c>
      <c r="G109" s="231"/>
      <c r="H109" s="234">
        <v>80.174999999999997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AT109" s="240" t="s">
        <v>249</v>
      </c>
      <c r="AU109" s="240" t="s">
        <v>78</v>
      </c>
      <c r="AV109" s="15" t="s">
        <v>195</v>
      </c>
      <c r="AW109" s="15" t="s">
        <v>30</v>
      </c>
      <c r="AX109" s="15" t="s">
        <v>76</v>
      </c>
      <c r="AY109" s="240" t="s">
        <v>187</v>
      </c>
    </row>
    <row r="110" spans="1:65" s="2" customFormat="1" ht="24.2" customHeight="1">
      <c r="A110" s="36"/>
      <c r="B110" s="37"/>
      <c r="C110" s="180" t="s">
        <v>217</v>
      </c>
      <c r="D110" s="180" t="s">
        <v>190</v>
      </c>
      <c r="E110" s="181" t="s">
        <v>1660</v>
      </c>
      <c r="F110" s="182" t="s">
        <v>1661</v>
      </c>
      <c r="G110" s="183" t="s">
        <v>193</v>
      </c>
      <c r="H110" s="184">
        <v>80.174999999999997</v>
      </c>
      <c r="I110" s="185"/>
      <c r="J110" s="186">
        <f>ROUND(I110*H110,2)</f>
        <v>0</v>
      </c>
      <c r="K110" s="182" t="s">
        <v>194</v>
      </c>
      <c r="L110" s="41"/>
      <c r="M110" s="187" t="s">
        <v>19</v>
      </c>
      <c r="N110" s="188" t="s">
        <v>39</v>
      </c>
      <c r="O110" s="66"/>
      <c r="P110" s="189">
        <f>O110*H110</f>
        <v>0</v>
      </c>
      <c r="Q110" s="189">
        <v>0</v>
      </c>
      <c r="R110" s="189">
        <f>Q110*H110</f>
        <v>0</v>
      </c>
      <c r="S110" s="189">
        <v>2.5000000000000001E-3</v>
      </c>
      <c r="T110" s="190">
        <f>S110*H110</f>
        <v>0.20043749999999999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215</v>
      </c>
      <c r="AT110" s="191" t="s">
        <v>190</v>
      </c>
      <c r="AU110" s="191" t="s">
        <v>78</v>
      </c>
      <c r="AY110" s="19" t="s">
        <v>187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76</v>
      </c>
      <c r="BK110" s="192">
        <f>ROUND(I110*H110,2)</f>
        <v>0</v>
      </c>
      <c r="BL110" s="19" t="s">
        <v>215</v>
      </c>
      <c r="BM110" s="191" t="s">
        <v>1951</v>
      </c>
    </row>
    <row r="111" spans="1:65" s="2" customFormat="1" ht="11.25">
      <c r="A111" s="36"/>
      <c r="B111" s="37"/>
      <c r="C111" s="38"/>
      <c r="D111" s="193" t="s">
        <v>197</v>
      </c>
      <c r="E111" s="38"/>
      <c r="F111" s="194" t="s">
        <v>1663</v>
      </c>
      <c r="G111" s="38"/>
      <c r="H111" s="38"/>
      <c r="I111" s="195"/>
      <c r="J111" s="38"/>
      <c r="K111" s="38"/>
      <c r="L111" s="41"/>
      <c r="M111" s="196"/>
      <c r="N111" s="19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197</v>
      </c>
      <c r="AU111" s="19" t="s">
        <v>78</v>
      </c>
    </row>
    <row r="112" spans="1:65" s="13" customFormat="1" ht="11.25">
      <c r="B112" s="208"/>
      <c r="C112" s="209"/>
      <c r="D112" s="210" t="s">
        <v>249</v>
      </c>
      <c r="E112" s="211" t="s">
        <v>19</v>
      </c>
      <c r="F112" s="212" t="s">
        <v>1947</v>
      </c>
      <c r="G112" s="209"/>
      <c r="H112" s="213">
        <v>15.68</v>
      </c>
      <c r="I112" s="214"/>
      <c r="J112" s="209"/>
      <c r="K112" s="209"/>
      <c r="L112" s="215"/>
      <c r="M112" s="216"/>
      <c r="N112" s="217"/>
      <c r="O112" s="217"/>
      <c r="P112" s="217"/>
      <c r="Q112" s="217"/>
      <c r="R112" s="217"/>
      <c r="S112" s="217"/>
      <c r="T112" s="218"/>
      <c r="AT112" s="219" t="s">
        <v>249</v>
      </c>
      <c r="AU112" s="219" t="s">
        <v>78</v>
      </c>
      <c r="AV112" s="13" t="s">
        <v>78</v>
      </c>
      <c r="AW112" s="13" t="s">
        <v>30</v>
      </c>
      <c r="AX112" s="13" t="s">
        <v>68</v>
      </c>
      <c r="AY112" s="219" t="s">
        <v>187</v>
      </c>
    </row>
    <row r="113" spans="1:65" s="13" customFormat="1" ht="11.25">
      <c r="B113" s="208"/>
      <c r="C113" s="209"/>
      <c r="D113" s="210" t="s">
        <v>249</v>
      </c>
      <c r="E113" s="211" t="s">
        <v>19</v>
      </c>
      <c r="F113" s="212" t="s">
        <v>1948</v>
      </c>
      <c r="G113" s="209"/>
      <c r="H113" s="213">
        <v>33.502000000000002</v>
      </c>
      <c r="I113" s="214"/>
      <c r="J113" s="209"/>
      <c r="K113" s="209"/>
      <c r="L113" s="215"/>
      <c r="M113" s="216"/>
      <c r="N113" s="217"/>
      <c r="O113" s="217"/>
      <c r="P113" s="217"/>
      <c r="Q113" s="217"/>
      <c r="R113" s="217"/>
      <c r="S113" s="217"/>
      <c r="T113" s="218"/>
      <c r="AT113" s="219" t="s">
        <v>249</v>
      </c>
      <c r="AU113" s="219" t="s">
        <v>78</v>
      </c>
      <c r="AV113" s="13" t="s">
        <v>78</v>
      </c>
      <c r="AW113" s="13" t="s">
        <v>30</v>
      </c>
      <c r="AX113" s="13" t="s">
        <v>68</v>
      </c>
      <c r="AY113" s="219" t="s">
        <v>187</v>
      </c>
    </row>
    <row r="114" spans="1:65" s="13" customFormat="1" ht="11.25">
      <c r="B114" s="208"/>
      <c r="C114" s="209"/>
      <c r="D114" s="210" t="s">
        <v>249</v>
      </c>
      <c r="E114" s="211" t="s">
        <v>19</v>
      </c>
      <c r="F114" s="212" t="s">
        <v>1949</v>
      </c>
      <c r="G114" s="209"/>
      <c r="H114" s="213">
        <v>19.600000000000001</v>
      </c>
      <c r="I114" s="214"/>
      <c r="J114" s="209"/>
      <c r="K114" s="209"/>
      <c r="L114" s="215"/>
      <c r="M114" s="216"/>
      <c r="N114" s="217"/>
      <c r="O114" s="217"/>
      <c r="P114" s="217"/>
      <c r="Q114" s="217"/>
      <c r="R114" s="217"/>
      <c r="S114" s="217"/>
      <c r="T114" s="218"/>
      <c r="AT114" s="219" t="s">
        <v>249</v>
      </c>
      <c r="AU114" s="219" t="s">
        <v>78</v>
      </c>
      <c r="AV114" s="13" t="s">
        <v>78</v>
      </c>
      <c r="AW114" s="13" t="s">
        <v>30</v>
      </c>
      <c r="AX114" s="13" t="s">
        <v>68</v>
      </c>
      <c r="AY114" s="219" t="s">
        <v>187</v>
      </c>
    </row>
    <row r="115" spans="1:65" s="13" customFormat="1" ht="11.25">
      <c r="B115" s="208"/>
      <c r="C115" s="209"/>
      <c r="D115" s="210" t="s">
        <v>249</v>
      </c>
      <c r="E115" s="211" t="s">
        <v>19</v>
      </c>
      <c r="F115" s="212" t="s">
        <v>1950</v>
      </c>
      <c r="G115" s="209"/>
      <c r="H115" s="213">
        <v>11.393000000000001</v>
      </c>
      <c r="I115" s="214"/>
      <c r="J115" s="209"/>
      <c r="K115" s="209"/>
      <c r="L115" s="215"/>
      <c r="M115" s="216"/>
      <c r="N115" s="217"/>
      <c r="O115" s="217"/>
      <c r="P115" s="217"/>
      <c r="Q115" s="217"/>
      <c r="R115" s="217"/>
      <c r="S115" s="217"/>
      <c r="T115" s="218"/>
      <c r="AT115" s="219" t="s">
        <v>249</v>
      </c>
      <c r="AU115" s="219" t="s">
        <v>78</v>
      </c>
      <c r="AV115" s="13" t="s">
        <v>78</v>
      </c>
      <c r="AW115" s="13" t="s">
        <v>30</v>
      </c>
      <c r="AX115" s="13" t="s">
        <v>68</v>
      </c>
      <c r="AY115" s="219" t="s">
        <v>187</v>
      </c>
    </row>
    <row r="116" spans="1:65" s="15" customFormat="1" ht="11.25">
      <c r="B116" s="230"/>
      <c r="C116" s="231"/>
      <c r="D116" s="210" t="s">
        <v>249</v>
      </c>
      <c r="E116" s="232" t="s">
        <v>19</v>
      </c>
      <c r="F116" s="233" t="s">
        <v>319</v>
      </c>
      <c r="G116" s="231"/>
      <c r="H116" s="234">
        <v>80.174999999999997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AT116" s="240" t="s">
        <v>249</v>
      </c>
      <c r="AU116" s="240" t="s">
        <v>78</v>
      </c>
      <c r="AV116" s="15" t="s">
        <v>195</v>
      </c>
      <c r="AW116" s="15" t="s">
        <v>30</v>
      </c>
      <c r="AX116" s="15" t="s">
        <v>76</v>
      </c>
      <c r="AY116" s="240" t="s">
        <v>187</v>
      </c>
    </row>
    <row r="117" spans="1:65" s="2" customFormat="1" ht="24.2" customHeight="1">
      <c r="A117" s="36"/>
      <c r="B117" s="37"/>
      <c r="C117" s="180" t="s">
        <v>221</v>
      </c>
      <c r="D117" s="180" t="s">
        <v>190</v>
      </c>
      <c r="E117" s="181" t="s">
        <v>1551</v>
      </c>
      <c r="F117" s="182" t="s">
        <v>1552</v>
      </c>
      <c r="G117" s="183" t="s">
        <v>193</v>
      </c>
      <c r="H117" s="184">
        <v>80.174999999999997</v>
      </c>
      <c r="I117" s="185"/>
      <c r="J117" s="186">
        <f>ROUND(I117*H117,2)</f>
        <v>0</v>
      </c>
      <c r="K117" s="182" t="s">
        <v>194</v>
      </c>
      <c r="L117" s="41"/>
      <c r="M117" s="187" t="s">
        <v>19</v>
      </c>
      <c r="N117" s="188" t="s">
        <v>39</v>
      </c>
      <c r="O117" s="66"/>
      <c r="P117" s="189">
        <f>O117*H117</f>
        <v>0</v>
      </c>
      <c r="Q117" s="189">
        <v>2.9999999999999997E-4</v>
      </c>
      <c r="R117" s="189">
        <f>Q117*H117</f>
        <v>2.4052499999999997E-2</v>
      </c>
      <c r="S117" s="189">
        <v>0</v>
      </c>
      <c r="T117" s="19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215</v>
      </c>
      <c r="AT117" s="191" t="s">
        <v>190</v>
      </c>
      <c r="AU117" s="191" t="s">
        <v>78</v>
      </c>
      <c r="AY117" s="19" t="s">
        <v>187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9" t="s">
        <v>76</v>
      </c>
      <c r="BK117" s="192">
        <f>ROUND(I117*H117,2)</f>
        <v>0</v>
      </c>
      <c r="BL117" s="19" t="s">
        <v>215</v>
      </c>
      <c r="BM117" s="191" t="s">
        <v>1952</v>
      </c>
    </row>
    <row r="118" spans="1:65" s="2" customFormat="1" ht="11.25">
      <c r="A118" s="36"/>
      <c r="B118" s="37"/>
      <c r="C118" s="38"/>
      <c r="D118" s="193" t="s">
        <v>197</v>
      </c>
      <c r="E118" s="38"/>
      <c r="F118" s="194" t="s">
        <v>1554</v>
      </c>
      <c r="G118" s="38"/>
      <c r="H118" s="38"/>
      <c r="I118" s="195"/>
      <c r="J118" s="38"/>
      <c r="K118" s="38"/>
      <c r="L118" s="41"/>
      <c r="M118" s="196"/>
      <c r="N118" s="197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197</v>
      </c>
      <c r="AU118" s="19" t="s">
        <v>78</v>
      </c>
    </row>
    <row r="119" spans="1:65" s="13" customFormat="1" ht="11.25">
      <c r="B119" s="208"/>
      <c r="C119" s="209"/>
      <c r="D119" s="210" t="s">
        <v>249</v>
      </c>
      <c r="E119" s="211" t="s">
        <v>19</v>
      </c>
      <c r="F119" s="212" t="s">
        <v>1947</v>
      </c>
      <c r="G119" s="209"/>
      <c r="H119" s="213">
        <v>15.68</v>
      </c>
      <c r="I119" s="214"/>
      <c r="J119" s="209"/>
      <c r="K119" s="209"/>
      <c r="L119" s="215"/>
      <c r="M119" s="216"/>
      <c r="N119" s="217"/>
      <c r="O119" s="217"/>
      <c r="P119" s="217"/>
      <c r="Q119" s="217"/>
      <c r="R119" s="217"/>
      <c r="S119" s="217"/>
      <c r="T119" s="218"/>
      <c r="AT119" s="219" t="s">
        <v>249</v>
      </c>
      <c r="AU119" s="219" t="s">
        <v>78</v>
      </c>
      <c r="AV119" s="13" t="s">
        <v>78</v>
      </c>
      <c r="AW119" s="13" t="s">
        <v>30</v>
      </c>
      <c r="AX119" s="13" t="s">
        <v>68</v>
      </c>
      <c r="AY119" s="219" t="s">
        <v>187</v>
      </c>
    </row>
    <row r="120" spans="1:65" s="13" customFormat="1" ht="11.25">
      <c r="B120" s="208"/>
      <c r="C120" s="209"/>
      <c r="D120" s="210" t="s">
        <v>249</v>
      </c>
      <c r="E120" s="211" t="s">
        <v>19</v>
      </c>
      <c r="F120" s="212" t="s">
        <v>1948</v>
      </c>
      <c r="G120" s="209"/>
      <c r="H120" s="213">
        <v>33.502000000000002</v>
      </c>
      <c r="I120" s="214"/>
      <c r="J120" s="209"/>
      <c r="K120" s="209"/>
      <c r="L120" s="215"/>
      <c r="M120" s="216"/>
      <c r="N120" s="217"/>
      <c r="O120" s="217"/>
      <c r="P120" s="217"/>
      <c r="Q120" s="217"/>
      <c r="R120" s="217"/>
      <c r="S120" s="217"/>
      <c r="T120" s="218"/>
      <c r="AT120" s="219" t="s">
        <v>249</v>
      </c>
      <c r="AU120" s="219" t="s">
        <v>78</v>
      </c>
      <c r="AV120" s="13" t="s">
        <v>78</v>
      </c>
      <c r="AW120" s="13" t="s">
        <v>30</v>
      </c>
      <c r="AX120" s="13" t="s">
        <v>68</v>
      </c>
      <c r="AY120" s="219" t="s">
        <v>187</v>
      </c>
    </row>
    <row r="121" spans="1:65" s="13" customFormat="1" ht="11.25">
      <c r="B121" s="208"/>
      <c r="C121" s="209"/>
      <c r="D121" s="210" t="s">
        <v>249</v>
      </c>
      <c r="E121" s="211" t="s">
        <v>19</v>
      </c>
      <c r="F121" s="212" t="s">
        <v>1949</v>
      </c>
      <c r="G121" s="209"/>
      <c r="H121" s="213">
        <v>19.600000000000001</v>
      </c>
      <c r="I121" s="214"/>
      <c r="J121" s="209"/>
      <c r="K121" s="209"/>
      <c r="L121" s="215"/>
      <c r="M121" s="216"/>
      <c r="N121" s="217"/>
      <c r="O121" s="217"/>
      <c r="P121" s="217"/>
      <c r="Q121" s="217"/>
      <c r="R121" s="217"/>
      <c r="S121" s="217"/>
      <c r="T121" s="218"/>
      <c r="AT121" s="219" t="s">
        <v>249</v>
      </c>
      <c r="AU121" s="219" t="s">
        <v>78</v>
      </c>
      <c r="AV121" s="13" t="s">
        <v>78</v>
      </c>
      <c r="AW121" s="13" t="s">
        <v>30</v>
      </c>
      <c r="AX121" s="13" t="s">
        <v>68</v>
      </c>
      <c r="AY121" s="219" t="s">
        <v>187</v>
      </c>
    </row>
    <row r="122" spans="1:65" s="13" customFormat="1" ht="11.25">
      <c r="B122" s="208"/>
      <c r="C122" s="209"/>
      <c r="D122" s="210" t="s">
        <v>249</v>
      </c>
      <c r="E122" s="211" t="s">
        <v>19</v>
      </c>
      <c r="F122" s="212" t="s">
        <v>1950</v>
      </c>
      <c r="G122" s="209"/>
      <c r="H122" s="213">
        <v>11.393000000000001</v>
      </c>
      <c r="I122" s="214"/>
      <c r="J122" s="209"/>
      <c r="K122" s="209"/>
      <c r="L122" s="215"/>
      <c r="M122" s="216"/>
      <c r="N122" s="217"/>
      <c r="O122" s="217"/>
      <c r="P122" s="217"/>
      <c r="Q122" s="217"/>
      <c r="R122" s="217"/>
      <c r="S122" s="217"/>
      <c r="T122" s="218"/>
      <c r="AT122" s="219" t="s">
        <v>249</v>
      </c>
      <c r="AU122" s="219" t="s">
        <v>78</v>
      </c>
      <c r="AV122" s="13" t="s">
        <v>78</v>
      </c>
      <c r="AW122" s="13" t="s">
        <v>30</v>
      </c>
      <c r="AX122" s="13" t="s">
        <v>68</v>
      </c>
      <c r="AY122" s="219" t="s">
        <v>187</v>
      </c>
    </row>
    <row r="123" spans="1:65" s="15" customFormat="1" ht="11.25">
      <c r="B123" s="230"/>
      <c r="C123" s="231"/>
      <c r="D123" s="210" t="s">
        <v>249</v>
      </c>
      <c r="E123" s="232" t="s">
        <v>19</v>
      </c>
      <c r="F123" s="233" t="s">
        <v>319</v>
      </c>
      <c r="G123" s="231"/>
      <c r="H123" s="234">
        <v>80.174999999999997</v>
      </c>
      <c r="I123" s="235"/>
      <c r="J123" s="231"/>
      <c r="K123" s="231"/>
      <c r="L123" s="236"/>
      <c r="M123" s="237"/>
      <c r="N123" s="238"/>
      <c r="O123" s="238"/>
      <c r="P123" s="238"/>
      <c r="Q123" s="238"/>
      <c r="R123" s="238"/>
      <c r="S123" s="238"/>
      <c r="T123" s="239"/>
      <c r="AT123" s="240" t="s">
        <v>249</v>
      </c>
      <c r="AU123" s="240" t="s">
        <v>78</v>
      </c>
      <c r="AV123" s="15" t="s">
        <v>195</v>
      </c>
      <c r="AW123" s="15" t="s">
        <v>30</v>
      </c>
      <c r="AX123" s="15" t="s">
        <v>76</v>
      </c>
      <c r="AY123" s="240" t="s">
        <v>187</v>
      </c>
    </row>
    <row r="124" spans="1:65" s="2" customFormat="1" ht="16.5" customHeight="1">
      <c r="A124" s="36"/>
      <c r="B124" s="37"/>
      <c r="C124" s="198" t="s">
        <v>227</v>
      </c>
      <c r="D124" s="198" t="s">
        <v>243</v>
      </c>
      <c r="E124" s="199" t="s">
        <v>1555</v>
      </c>
      <c r="F124" s="200" t="s">
        <v>1556</v>
      </c>
      <c r="G124" s="201" t="s">
        <v>193</v>
      </c>
      <c r="H124" s="202">
        <v>88.192999999999998</v>
      </c>
      <c r="I124" s="203"/>
      <c r="J124" s="204">
        <f>ROUND(I124*H124,2)</f>
        <v>0</v>
      </c>
      <c r="K124" s="200" t="s">
        <v>194</v>
      </c>
      <c r="L124" s="205"/>
      <c r="M124" s="206" t="s">
        <v>19</v>
      </c>
      <c r="N124" s="207" t="s">
        <v>39</v>
      </c>
      <c r="O124" s="66"/>
      <c r="P124" s="189">
        <f>O124*H124</f>
        <v>0</v>
      </c>
      <c r="Q124" s="189">
        <v>2.8300000000000001E-3</v>
      </c>
      <c r="R124" s="189">
        <f>Q124*H124</f>
        <v>0.24958618999999999</v>
      </c>
      <c r="S124" s="189">
        <v>0</v>
      </c>
      <c r="T124" s="19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246</v>
      </c>
      <c r="AT124" s="191" t="s">
        <v>243</v>
      </c>
      <c r="AU124" s="191" t="s">
        <v>78</v>
      </c>
      <c r="AY124" s="19" t="s">
        <v>187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76</v>
      </c>
      <c r="BK124" s="192">
        <f>ROUND(I124*H124,2)</f>
        <v>0</v>
      </c>
      <c r="BL124" s="19" t="s">
        <v>215</v>
      </c>
      <c r="BM124" s="191" t="s">
        <v>1953</v>
      </c>
    </row>
    <row r="125" spans="1:65" s="2" customFormat="1" ht="11.25">
      <c r="A125" s="36"/>
      <c r="B125" s="37"/>
      <c r="C125" s="38"/>
      <c r="D125" s="193" t="s">
        <v>197</v>
      </c>
      <c r="E125" s="38"/>
      <c r="F125" s="194" t="s">
        <v>1558</v>
      </c>
      <c r="G125" s="38"/>
      <c r="H125" s="38"/>
      <c r="I125" s="195"/>
      <c r="J125" s="38"/>
      <c r="K125" s="38"/>
      <c r="L125" s="41"/>
      <c r="M125" s="196"/>
      <c r="N125" s="197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197</v>
      </c>
      <c r="AU125" s="19" t="s">
        <v>78</v>
      </c>
    </row>
    <row r="126" spans="1:65" s="13" customFormat="1" ht="11.25">
      <c r="B126" s="208"/>
      <c r="C126" s="209"/>
      <c r="D126" s="210" t="s">
        <v>249</v>
      </c>
      <c r="E126" s="209"/>
      <c r="F126" s="212" t="s">
        <v>1954</v>
      </c>
      <c r="G126" s="209"/>
      <c r="H126" s="213">
        <v>88.192999999999998</v>
      </c>
      <c r="I126" s="214"/>
      <c r="J126" s="209"/>
      <c r="K126" s="209"/>
      <c r="L126" s="215"/>
      <c r="M126" s="216"/>
      <c r="N126" s="217"/>
      <c r="O126" s="217"/>
      <c r="P126" s="217"/>
      <c r="Q126" s="217"/>
      <c r="R126" s="217"/>
      <c r="S126" s="217"/>
      <c r="T126" s="218"/>
      <c r="AT126" s="219" t="s">
        <v>249</v>
      </c>
      <c r="AU126" s="219" t="s">
        <v>78</v>
      </c>
      <c r="AV126" s="13" t="s">
        <v>78</v>
      </c>
      <c r="AW126" s="13" t="s">
        <v>4</v>
      </c>
      <c r="AX126" s="13" t="s">
        <v>76</v>
      </c>
      <c r="AY126" s="219" t="s">
        <v>187</v>
      </c>
    </row>
    <row r="127" spans="1:65" s="2" customFormat="1" ht="21.75" customHeight="1">
      <c r="A127" s="36"/>
      <c r="B127" s="37"/>
      <c r="C127" s="180" t="s">
        <v>233</v>
      </c>
      <c r="D127" s="180" t="s">
        <v>190</v>
      </c>
      <c r="E127" s="181" t="s">
        <v>1717</v>
      </c>
      <c r="F127" s="182" t="s">
        <v>1718</v>
      </c>
      <c r="G127" s="183" t="s">
        <v>230</v>
      </c>
      <c r="H127" s="184">
        <v>74.81</v>
      </c>
      <c r="I127" s="185"/>
      <c r="J127" s="186">
        <f>ROUND(I127*H127,2)</f>
        <v>0</v>
      </c>
      <c r="K127" s="182" t="s">
        <v>194</v>
      </c>
      <c r="L127" s="41"/>
      <c r="M127" s="187" t="s">
        <v>19</v>
      </c>
      <c r="N127" s="188" t="s">
        <v>39</v>
      </c>
      <c r="O127" s="66"/>
      <c r="P127" s="189">
        <f>O127*H127</f>
        <v>0</v>
      </c>
      <c r="Q127" s="189">
        <v>1.4935E-5</v>
      </c>
      <c r="R127" s="189">
        <f>Q127*H127</f>
        <v>1.1172873500000001E-3</v>
      </c>
      <c r="S127" s="189">
        <v>0</v>
      </c>
      <c r="T127" s="19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215</v>
      </c>
      <c r="AT127" s="191" t="s">
        <v>190</v>
      </c>
      <c r="AU127" s="191" t="s">
        <v>78</v>
      </c>
      <c r="AY127" s="19" t="s">
        <v>187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76</v>
      </c>
      <c r="BK127" s="192">
        <f>ROUND(I127*H127,2)</f>
        <v>0</v>
      </c>
      <c r="BL127" s="19" t="s">
        <v>215</v>
      </c>
      <c r="BM127" s="191" t="s">
        <v>1955</v>
      </c>
    </row>
    <row r="128" spans="1:65" s="2" customFormat="1" ht="11.25">
      <c r="A128" s="36"/>
      <c r="B128" s="37"/>
      <c r="C128" s="38"/>
      <c r="D128" s="193" t="s">
        <v>197</v>
      </c>
      <c r="E128" s="38"/>
      <c r="F128" s="194" t="s">
        <v>1720</v>
      </c>
      <c r="G128" s="38"/>
      <c r="H128" s="38"/>
      <c r="I128" s="195"/>
      <c r="J128" s="38"/>
      <c r="K128" s="38"/>
      <c r="L128" s="41"/>
      <c r="M128" s="196"/>
      <c r="N128" s="197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197</v>
      </c>
      <c r="AU128" s="19" t="s">
        <v>78</v>
      </c>
    </row>
    <row r="129" spans="1:65" s="13" customFormat="1" ht="11.25">
      <c r="B129" s="208"/>
      <c r="C129" s="209"/>
      <c r="D129" s="210" t="s">
        <v>249</v>
      </c>
      <c r="E129" s="211" t="s">
        <v>19</v>
      </c>
      <c r="F129" s="212" t="s">
        <v>1956</v>
      </c>
      <c r="G129" s="209"/>
      <c r="H129" s="213">
        <v>16.8</v>
      </c>
      <c r="I129" s="214"/>
      <c r="J129" s="209"/>
      <c r="K129" s="209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249</v>
      </c>
      <c r="AU129" s="219" t="s">
        <v>78</v>
      </c>
      <c r="AV129" s="13" t="s">
        <v>78</v>
      </c>
      <c r="AW129" s="13" t="s">
        <v>30</v>
      </c>
      <c r="AX129" s="13" t="s">
        <v>68</v>
      </c>
      <c r="AY129" s="219" t="s">
        <v>187</v>
      </c>
    </row>
    <row r="130" spans="1:65" s="13" customFormat="1" ht="11.25">
      <c r="B130" s="208"/>
      <c r="C130" s="209"/>
      <c r="D130" s="210" t="s">
        <v>249</v>
      </c>
      <c r="E130" s="211" t="s">
        <v>19</v>
      </c>
      <c r="F130" s="212" t="s">
        <v>1957</v>
      </c>
      <c r="G130" s="209"/>
      <c r="H130" s="213">
        <v>23.97</v>
      </c>
      <c r="I130" s="214"/>
      <c r="J130" s="209"/>
      <c r="K130" s="209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249</v>
      </c>
      <c r="AU130" s="219" t="s">
        <v>78</v>
      </c>
      <c r="AV130" s="13" t="s">
        <v>78</v>
      </c>
      <c r="AW130" s="13" t="s">
        <v>30</v>
      </c>
      <c r="AX130" s="13" t="s">
        <v>68</v>
      </c>
      <c r="AY130" s="219" t="s">
        <v>187</v>
      </c>
    </row>
    <row r="131" spans="1:65" s="13" customFormat="1" ht="11.25">
      <c r="B131" s="208"/>
      <c r="C131" s="209"/>
      <c r="D131" s="210" t="s">
        <v>249</v>
      </c>
      <c r="E131" s="211" t="s">
        <v>19</v>
      </c>
      <c r="F131" s="212" t="s">
        <v>1958</v>
      </c>
      <c r="G131" s="209"/>
      <c r="H131" s="213">
        <v>18.2</v>
      </c>
      <c r="I131" s="214"/>
      <c r="J131" s="209"/>
      <c r="K131" s="209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249</v>
      </c>
      <c r="AU131" s="219" t="s">
        <v>78</v>
      </c>
      <c r="AV131" s="13" t="s">
        <v>78</v>
      </c>
      <c r="AW131" s="13" t="s">
        <v>30</v>
      </c>
      <c r="AX131" s="13" t="s">
        <v>68</v>
      </c>
      <c r="AY131" s="219" t="s">
        <v>187</v>
      </c>
    </row>
    <row r="132" spans="1:65" s="13" customFormat="1" ht="11.25">
      <c r="B132" s="208"/>
      <c r="C132" s="209"/>
      <c r="D132" s="210" t="s">
        <v>249</v>
      </c>
      <c r="E132" s="211" t="s">
        <v>19</v>
      </c>
      <c r="F132" s="212" t="s">
        <v>1959</v>
      </c>
      <c r="G132" s="209"/>
      <c r="H132" s="213">
        <v>15.84</v>
      </c>
      <c r="I132" s="214"/>
      <c r="J132" s="209"/>
      <c r="K132" s="209"/>
      <c r="L132" s="215"/>
      <c r="M132" s="216"/>
      <c r="N132" s="217"/>
      <c r="O132" s="217"/>
      <c r="P132" s="217"/>
      <c r="Q132" s="217"/>
      <c r="R132" s="217"/>
      <c r="S132" s="217"/>
      <c r="T132" s="218"/>
      <c r="AT132" s="219" t="s">
        <v>249</v>
      </c>
      <c r="AU132" s="219" t="s">
        <v>78</v>
      </c>
      <c r="AV132" s="13" t="s">
        <v>78</v>
      </c>
      <c r="AW132" s="13" t="s">
        <v>30</v>
      </c>
      <c r="AX132" s="13" t="s">
        <v>68</v>
      </c>
      <c r="AY132" s="219" t="s">
        <v>187</v>
      </c>
    </row>
    <row r="133" spans="1:65" s="15" customFormat="1" ht="11.25">
      <c r="B133" s="230"/>
      <c r="C133" s="231"/>
      <c r="D133" s="210" t="s">
        <v>249</v>
      </c>
      <c r="E133" s="232" t="s">
        <v>19</v>
      </c>
      <c r="F133" s="233" t="s">
        <v>319</v>
      </c>
      <c r="G133" s="231"/>
      <c r="H133" s="234">
        <v>74.81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AT133" s="240" t="s">
        <v>249</v>
      </c>
      <c r="AU133" s="240" t="s">
        <v>78</v>
      </c>
      <c r="AV133" s="15" t="s">
        <v>195</v>
      </c>
      <c r="AW133" s="15" t="s">
        <v>30</v>
      </c>
      <c r="AX133" s="15" t="s">
        <v>76</v>
      </c>
      <c r="AY133" s="240" t="s">
        <v>187</v>
      </c>
    </row>
    <row r="134" spans="1:65" s="2" customFormat="1" ht="16.5" customHeight="1">
      <c r="A134" s="36"/>
      <c r="B134" s="37"/>
      <c r="C134" s="198" t="s">
        <v>188</v>
      </c>
      <c r="D134" s="198" t="s">
        <v>243</v>
      </c>
      <c r="E134" s="199" t="s">
        <v>1722</v>
      </c>
      <c r="F134" s="200" t="s">
        <v>1723</v>
      </c>
      <c r="G134" s="201" t="s">
        <v>230</v>
      </c>
      <c r="H134" s="202">
        <v>76.305999999999997</v>
      </c>
      <c r="I134" s="203"/>
      <c r="J134" s="204">
        <f>ROUND(I134*H134,2)</f>
        <v>0</v>
      </c>
      <c r="K134" s="200" t="s">
        <v>194</v>
      </c>
      <c r="L134" s="205"/>
      <c r="M134" s="206" t="s">
        <v>19</v>
      </c>
      <c r="N134" s="207" t="s">
        <v>39</v>
      </c>
      <c r="O134" s="66"/>
      <c r="P134" s="189">
        <f>O134*H134</f>
        <v>0</v>
      </c>
      <c r="Q134" s="189">
        <v>2.2000000000000001E-4</v>
      </c>
      <c r="R134" s="189">
        <f>Q134*H134</f>
        <v>1.6787320000000001E-2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246</v>
      </c>
      <c r="AT134" s="191" t="s">
        <v>243</v>
      </c>
      <c r="AU134" s="191" t="s">
        <v>78</v>
      </c>
      <c r="AY134" s="19" t="s">
        <v>187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76</v>
      </c>
      <c r="BK134" s="192">
        <f>ROUND(I134*H134,2)</f>
        <v>0</v>
      </c>
      <c r="BL134" s="19" t="s">
        <v>215</v>
      </c>
      <c r="BM134" s="191" t="s">
        <v>1960</v>
      </c>
    </row>
    <row r="135" spans="1:65" s="2" customFormat="1" ht="11.25">
      <c r="A135" s="36"/>
      <c r="B135" s="37"/>
      <c r="C135" s="38"/>
      <c r="D135" s="193" t="s">
        <v>197</v>
      </c>
      <c r="E135" s="38"/>
      <c r="F135" s="194" t="s">
        <v>1725</v>
      </c>
      <c r="G135" s="38"/>
      <c r="H135" s="38"/>
      <c r="I135" s="195"/>
      <c r="J135" s="38"/>
      <c r="K135" s="38"/>
      <c r="L135" s="41"/>
      <c r="M135" s="196"/>
      <c r="N135" s="197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197</v>
      </c>
      <c r="AU135" s="19" t="s">
        <v>78</v>
      </c>
    </row>
    <row r="136" spans="1:65" s="13" customFormat="1" ht="11.25">
      <c r="B136" s="208"/>
      <c r="C136" s="209"/>
      <c r="D136" s="210" t="s">
        <v>249</v>
      </c>
      <c r="E136" s="209"/>
      <c r="F136" s="212" t="s">
        <v>1961</v>
      </c>
      <c r="G136" s="209"/>
      <c r="H136" s="213">
        <v>76.305999999999997</v>
      </c>
      <c r="I136" s="214"/>
      <c r="J136" s="209"/>
      <c r="K136" s="209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249</v>
      </c>
      <c r="AU136" s="219" t="s">
        <v>78</v>
      </c>
      <c r="AV136" s="13" t="s">
        <v>78</v>
      </c>
      <c r="AW136" s="13" t="s">
        <v>4</v>
      </c>
      <c r="AX136" s="13" t="s">
        <v>76</v>
      </c>
      <c r="AY136" s="219" t="s">
        <v>187</v>
      </c>
    </row>
    <row r="137" spans="1:65" s="2" customFormat="1" ht="49.15" customHeight="1">
      <c r="A137" s="36"/>
      <c r="B137" s="37"/>
      <c r="C137" s="180" t="s">
        <v>242</v>
      </c>
      <c r="D137" s="180" t="s">
        <v>190</v>
      </c>
      <c r="E137" s="181" t="s">
        <v>1848</v>
      </c>
      <c r="F137" s="182" t="s">
        <v>1849</v>
      </c>
      <c r="G137" s="183" t="s">
        <v>542</v>
      </c>
      <c r="H137" s="184">
        <v>0.29199999999999998</v>
      </c>
      <c r="I137" s="185"/>
      <c r="J137" s="186">
        <f>ROUND(I137*H137,2)</f>
        <v>0</v>
      </c>
      <c r="K137" s="182" t="s">
        <v>194</v>
      </c>
      <c r="L137" s="41"/>
      <c r="M137" s="187" t="s">
        <v>19</v>
      </c>
      <c r="N137" s="188" t="s">
        <v>39</v>
      </c>
      <c r="O137" s="6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215</v>
      </c>
      <c r="AT137" s="191" t="s">
        <v>190</v>
      </c>
      <c r="AU137" s="191" t="s">
        <v>78</v>
      </c>
      <c r="AY137" s="19" t="s">
        <v>187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76</v>
      </c>
      <c r="BK137" s="192">
        <f>ROUND(I137*H137,2)</f>
        <v>0</v>
      </c>
      <c r="BL137" s="19" t="s">
        <v>215</v>
      </c>
      <c r="BM137" s="191" t="s">
        <v>1962</v>
      </c>
    </row>
    <row r="138" spans="1:65" s="2" customFormat="1" ht="11.25">
      <c r="A138" s="36"/>
      <c r="B138" s="37"/>
      <c r="C138" s="38"/>
      <c r="D138" s="193" t="s">
        <v>197</v>
      </c>
      <c r="E138" s="38"/>
      <c r="F138" s="194" t="s">
        <v>1851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197</v>
      </c>
      <c r="AU138" s="19" t="s">
        <v>78</v>
      </c>
    </row>
    <row r="139" spans="1:65" s="12" customFormat="1" ht="22.9" customHeight="1">
      <c r="B139" s="164"/>
      <c r="C139" s="165"/>
      <c r="D139" s="166" t="s">
        <v>67</v>
      </c>
      <c r="E139" s="178" t="s">
        <v>1208</v>
      </c>
      <c r="F139" s="178" t="s">
        <v>1209</v>
      </c>
      <c r="G139" s="165"/>
      <c r="H139" s="165"/>
      <c r="I139" s="168"/>
      <c r="J139" s="179">
        <f>BK139</f>
        <v>0</v>
      </c>
      <c r="K139" s="165"/>
      <c r="L139" s="170"/>
      <c r="M139" s="171"/>
      <c r="N139" s="172"/>
      <c r="O139" s="172"/>
      <c r="P139" s="173">
        <f>SUM(P140:P159)</f>
        <v>0</v>
      </c>
      <c r="Q139" s="172"/>
      <c r="R139" s="173">
        <f>SUM(R140:R159)</f>
        <v>8.8668250000000001E-3</v>
      </c>
      <c r="S139" s="172"/>
      <c r="T139" s="174">
        <f>SUM(T140:T159)</f>
        <v>0</v>
      </c>
      <c r="AR139" s="175" t="s">
        <v>78</v>
      </c>
      <c r="AT139" s="176" t="s">
        <v>67</v>
      </c>
      <c r="AU139" s="176" t="s">
        <v>76</v>
      </c>
      <c r="AY139" s="175" t="s">
        <v>187</v>
      </c>
      <c r="BK139" s="177">
        <f>SUM(BK140:BK159)</f>
        <v>0</v>
      </c>
    </row>
    <row r="140" spans="1:65" s="2" customFormat="1" ht="37.9" customHeight="1">
      <c r="A140" s="36"/>
      <c r="B140" s="37"/>
      <c r="C140" s="180" t="s">
        <v>251</v>
      </c>
      <c r="D140" s="180" t="s">
        <v>190</v>
      </c>
      <c r="E140" s="181" t="s">
        <v>1211</v>
      </c>
      <c r="F140" s="182" t="s">
        <v>1212</v>
      </c>
      <c r="G140" s="183" t="s">
        <v>193</v>
      </c>
      <c r="H140" s="184">
        <v>25</v>
      </c>
      <c r="I140" s="185"/>
      <c r="J140" s="186">
        <f>ROUND(I140*H140,2)</f>
        <v>0</v>
      </c>
      <c r="K140" s="182" t="s">
        <v>194</v>
      </c>
      <c r="L140" s="41"/>
      <c r="M140" s="187" t="s">
        <v>19</v>
      </c>
      <c r="N140" s="188" t="s">
        <v>39</v>
      </c>
      <c r="O140" s="66"/>
      <c r="P140" s="189">
        <f>O140*H140</f>
        <v>0</v>
      </c>
      <c r="Q140" s="189">
        <v>2.2785E-5</v>
      </c>
      <c r="R140" s="189">
        <f>Q140*H140</f>
        <v>5.6962500000000004E-4</v>
      </c>
      <c r="S140" s="189">
        <v>0</v>
      </c>
      <c r="T140" s="19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215</v>
      </c>
      <c r="AT140" s="191" t="s">
        <v>190</v>
      </c>
      <c r="AU140" s="191" t="s">
        <v>78</v>
      </c>
      <c r="AY140" s="19" t="s">
        <v>187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76</v>
      </c>
      <c r="BK140" s="192">
        <f>ROUND(I140*H140,2)</f>
        <v>0</v>
      </c>
      <c r="BL140" s="19" t="s">
        <v>215</v>
      </c>
      <c r="BM140" s="191" t="s">
        <v>1963</v>
      </c>
    </row>
    <row r="141" spans="1:65" s="2" customFormat="1" ht="11.25">
      <c r="A141" s="36"/>
      <c r="B141" s="37"/>
      <c r="C141" s="38"/>
      <c r="D141" s="193" t="s">
        <v>197</v>
      </c>
      <c r="E141" s="38"/>
      <c r="F141" s="194" t="s">
        <v>1214</v>
      </c>
      <c r="G141" s="38"/>
      <c r="H141" s="38"/>
      <c r="I141" s="195"/>
      <c r="J141" s="38"/>
      <c r="K141" s="38"/>
      <c r="L141" s="41"/>
      <c r="M141" s="196"/>
      <c r="N141" s="197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197</v>
      </c>
      <c r="AU141" s="19" t="s">
        <v>78</v>
      </c>
    </row>
    <row r="142" spans="1:65" s="13" customFormat="1" ht="11.25">
      <c r="B142" s="208"/>
      <c r="C142" s="209"/>
      <c r="D142" s="210" t="s">
        <v>249</v>
      </c>
      <c r="E142" s="211" t="s">
        <v>19</v>
      </c>
      <c r="F142" s="212" t="s">
        <v>1964</v>
      </c>
      <c r="G142" s="209"/>
      <c r="H142" s="213">
        <v>16</v>
      </c>
      <c r="I142" s="214"/>
      <c r="J142" s="209"/>
      <c r="K142" s="209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249</v>
      </c>
      <c r="AU142" s="219" t="s">
        <v>78</v>
      </c>
      <c r="AV142" s="13" t="s">
        <v>78</v>
      </c>
      <c r="AW142" s="13" t="s">
        <v>30</v>
      </c>
      <c r="AX142" s="13" t="s">
        <v>68</v>
      </c>
      <c r="AY142" s="219" t="s">
        <v>187</v>
      </c>
    </row>
    <row r="143" spans="1:65" s="13" customFormat="1" ht="11.25">
      <c r="B143" s="208"/>
      <c r="C143" s="209"/>
      <c r="D143" s="210" t="s">
        <v>249</v>
      </c>
      <c r="E143" s="211" t="s">
        <v>19</v>
      </c>
      <c r="F143" s="212" t="s">
        <v>1965</v>
      </c>
      <c r="G143" s="209"/>
      <c r="H143" s="213">
        <v>9</v>
      </c>
      <c r="I143" s="214"/>
      <c r="J143" s="209"/>
      <c r="K143" s="209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249</v>
      </c>
      <c r="AU143" s="219" t="s">
        <v>78</v>
      </c>
      <c r="AV143" s="13" t="s">
        <v>78</v>
      </c>
      <c r="AW143" s="13" t="s">
        <v>30</v>
      </c>
      <c r="AX143" s="13" t="s">
        <v>68</v>
      </c>
      <c r="AY143" s="219" t="s">
        <v>187</v>
      </c>
    </row>
    <row r="144" spans="1:65" s="15" customFormat="1" ht="11.25">
      <c r="B144" s="230"/>
      <c r="C144" s="231"/>
      <c r="D144" s="210" t="s">
        <v>249</v>
      </c>
      <c r="E144" s="232" t="s">
        <v>19</v>
      </c>
      <c r="F144" s="233" t="s">
        <v>319</v>
      </c>
      <c r="G144" s="231"/>
      <c r="H144" s="234">
        <v>25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AT144" s="240" t="s">
        <v>249</v>
      </c>
      <c r="AU144" s="240" t="s">
        <v>78</v>
      </c>
      <c r="AV144" s="15" t="s">
        <v>195</v>
      </c>
      <c r="AW144" s="15" t="s">
        <v>30</v>
      </c>
      <c r="AX144" s="15" t="s">
        <v>76</v>
      </c>
      <c r="AY144" s="240" t="s">
        <v>187</v>
      </c>
    </row>
    <row r="145" spans="1:65" s="2" customFormat="1" ht="24.2" customHeight="1">
      <c r="A145" s="36"/>
      <c r="B145" s="37"/>
      <c r="C145" s="180" t="s">
        <v>256</v>
      </c>
      <c r="D145" s="180" t="s">
        <v>190</v>
      </c>
      <c r="E145" s="181" t="s">
        <v>1966</v>
      </c>
      <c r="F145" s="182" t="s">
        <v>1967</v>
      </c>
      <c r="G145" s="183" t="s">
        <v>193</v>
      </c>
      <c r="H145" s="184">
        <v>25</v>
      </c>
      <c r="I145" s="185"/>
      <c r="J145" s="186">
        <f>ROUND(I145*H145,2)</f>
        <v>0</v>
      </c>
      <c r="K145" s="182" t="s">
        <v>194</v>
      </c>
      <c r="L145" s="41"/>
      <c r="M145" s="187" t="s">
        <v>19</v>
      </c>
      <c r="N145" s="188" t="s">
        <v>39</v>
      </c>
      <c r="O145" s="66"/>
      <c r="P145" s="189">
        <f>O145*H145</f>
        <v>0</v>
      </c>
      <c r="Q145" s="189">
        <v>6.0528000000000001E-5</v>
      </c>
      <c r="R145" s="189">
        <f>Q145*H145</f>
        <v>1.5131999999999999E-3</v>
      </c>
      <c r="S145" s="189">
        <v>0</v>
      </c>
      <c r="T145" s="19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215</v>
      </c>
      <c r="AT145" s="191" t="s">
        <v>190</v>
      </c>
      <c r="AU145" s="191" t="s">
        <v>78</v>
      </c>
      <c r="AY145" s="19" t="s">
        <v>187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76</v>
      </c>
      <c r="BK145" s="192">
        <f>ROUND(I145*H145,2)</f>
        <v>0</v>
      </c>
      <c r="BL145" s="19" t="s">
        <v>215</v>
      </c>
      <c r="BM145" s="191" t="s">
        <v>1968</v>
      </c>
    </row>
    <row r="146" spans="1:65" s="2" customFormat="1" ht="11.25">
      <c r="A146" s="36"/>
      <c r="B146" s="37"/>
      <c r="C146" s="38"/>
      <c r="D146" s="193" t="s">
        <v>197</v>
      </c>
      <c r="E146" s="38"/>
      <c r="F146" s="194" t="s">
        <v>1969</v>
      </c>
      <c r="G146" s="38"/>
      <c r="H146" s="38"/>
      <c r="I146" s="195"/>
      <c r="J146" s="38"/>
      <c r="K146" s="38"/>
      <c r="L146" s="41"/>
      <c r="M146" s="196"/>
      <c r="N146" s="197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197</v>
      </c>
      <c r="AU146" s="19" t="s">
        <v>78</v>
      </c>
    </row>
    <row r="147" spans="1:65" s="13" customFormat="1" ht="11.25">
      <c r="B147" s="208"/>
      <c r="C147" s="209"/>
      <c r="D147" s="210" t="s">
        <v>249</v>
      </c>
      <c r="E147" s="211" t="s">
        <v>19</v>
      </c>
      <c r="F147" s="212" t="s">
        <v>1964</v>
      </c>
      <c r="G147" s="209"/>
      <c r="H147" s="213">
        <v>16</v>
      </c>
      <c r="I147" s="214"/>
      <c r="J147" s="209"/>
      <c r="K147" s="209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249</v>
      </c>
      <c r="AU147" s="219" t="s">
        <v>78</v>
      </c>
      <c r="AV147" s="13" t="s">
        <v>78</v>
      </c>
      <c r="AW147" s="13" t="s">
        <v>30</v>
      </c>
      <c r="AX147" s="13" t="s">
        <v>68</v>
      </c>
      <c r="AY147" s="219" t="s">
        <v>187</v>
      </c>
    </row>
    <row r="148" spans="1:65" s="13" customFormat="1" ht="11.25">
      <c r="B148" s="208"/>
      <c r="C148" s="209"/>
      <c r="D148" s="210" t="s">
        <v>249</v>
      </c>
      <c r="E148" s="211" t="s">
        <v>19</v>
      </c>
      <c r="F148" s="212" t="s">
        <v>1965</v>
      </c>
      <c r="G148" s="209"/>
      <c r="H148" s="213">
        <v>9</v>
      </c>
      <c r="I148" s="214"/>
      <c r="J148" s="209"/>
      <c r="K148" s="209"/>
      <c r="L148" s="215"/>
      <c r="M148" s="216"/>
      <c r="N148" s="217"/>
      <c r="O148" s="217"/>
      <c r="P148" s="217"/>
      <c r="Q148" s="217"/>
      <c r="R148" s="217"/>
      <c r="S148" s="217"/>
      <c r="T148" s="218"/>
      <c r="AT148" s="219" t="s">
        <v>249</v>
      </c>
      <c r="AU148" s="219" t="s">
        <v>78</v>
      </c>
      <c r="AV148" s="13" t="s">
        <v>78</v>
      </c>
      <c r="AW148" s="13" t="s">
        <v>30</v>
      </c>
      <c r="AX148" s="13" t="s">
        <v>68</v>
      </c>
      <c r="AY148" s="219" t="s">
        <v>187</v>
      </c>
    </row>
    <row r="149" spans="1:65" s="15" customFormat="1" ht="11.25">
      <c r="B149" s="230"/>
      <c r="C149" s="231"/>
      <c r="D149" s="210" t="s">
        <v>249</v>
      </c>
      <c r="E149" s="232" t="s">
        <v>19</v>
      </c>
      <c r="F149" s="233" t="s">
        <v>319</v>
      </c>
      <c r="G149" s="231"/>
      <c r="H149" s="234">
        <v>25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AT149" s="240" t="s">
        <v>249</v>
      </c>
      <c r="AU149" s="240" t="s">
        <v>78</v>
      </c>
      <c r="AV149" s="15" t="s">
        <v>195</v>
      </c>
      <c r="AW149" s="15" t="s">
        <v>30</v>
      </c>
      <c r="AX149" s="15" t="s">
        <v>76</v>
      </c>
      <c r="AY149" s="240" t="s">
        <v>187</v>
      </c>
    </row>
    <row r="150" spans="1:65" s="2" customFormat="1" ht="24.2" customHeight="1">
      <c r="A150" s="36"/>
      <c r="B150" s="37"/>
      <c r="C150" s="180" t="s">
        <v>262</v>
      </c>
      <c r="D150" s="180" t="s">
        <v>190</v>
      </c>
      <c r="E150" s="181" t="s">
        <v>1217</v>
      </c>
      <c r="F150" s="182" t="s">
        <v>1218</v>
      </c>
      <c r="G150" s="183" t="s">
        <v>193</v>
      </c>
      <c r="H150" s="184">
        <v>25</v>
      </c>
      <c r="I150" s="185"/>
      <c r="J150" s="186">
        <f>ROUND(I150*H150,2)</f>
        <v>0</v>
      </c>
      <c r="K150" s="182" t="s">
        <v>194</v>
      </c>
      <c r="L150" s="41"/>
      <c r="M150" s="187" t="s">
        <v>19</v>
      </c>
      <c r="N150" s="188" t="s">
        <v>39</v>
      </c>
      <c r="O150" s="66"/>
      <c r="P150" s="189">
        <f>O150*H150</f>
        <v>0</v>
      </c>
      <c r="Q150" s="189">
        <v>1.2766000000000001E-4</v>
      </c>
      <c r="R150" s="189">
        <f>Q150*H150</f>
        <v>3.1915000000000003E-3</v>
      </c>
      <c r="S150" s="189">
        <v>0</v>
      </c>
      <c r="T150" s="19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215</v>
      </c>
      <c r="AT150" s="191" t="s">
        <v>190</v>
      </c>
      <c r="AU150" s="191" t="s">
        <v>78</v>
      </c>
      <c r="AY150" s="19" t="s">
        <v>187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76</v>
      </c>
      <c r="BK150" s="192">
        <f>ROUND(I150*H150,2)</f>
        <v>0</v>
      </c>
      <c r="BL150" s="19" t="s">
        <v>215</v>
      </c>
      <c r="BM150" s="191" t="s">
        <v>1970</v>
      </c>
    </row>
    <row r="151" spans="1:65" s="2" customFormat="1" ht="11.25">
      <c r="A151" s="36"/>
      <c r="B151" s="37"/>
      <c r="C151" s="38"/>
      <c r="D151" s="193" t="s">
        <v>197</v>
      </c>
      <c r="E151" s="38"/>
      <c r="F151" s="194" t="s">
        <v>1220</v>
      </c>
      <c r="G151" s="38"/>
      <c r="H151" s="38"/>
      <c r="I151" s="195"/>
      <c r="J151" s="38"/>
      <c r="K151" s="38"/>
      <c r="L151" s="41"/>
      <c r="M151" s="196"/>
      <c r="N151" s="197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197</v>
      </c>
      <c r="AU151" s="19" t="s">
        <v>78</v>
      </c>
    </row>
    <row r="152" spans="1:65" s="13" customFormat="1" ht="11.25">
      <c r="B152" s="208"/>
      <c r="C152" s="209"/>
      <c r="D152" s="210" t="s">
        <v>249</v>
      </c>
      <c r="E152" s="211" t="s">
        <v>19</v>
      </c>
      <c r="F152" s="212" t="s">
        <v>1964</v>
      </c>
      <c r="G152" s="209"/>
      <c r="H152" s="213">
        <v>16</v>
      </c>
      <c r="I152" s="214"/>
      <c r="J152" s="209"/>
      <c r="K152" s="209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249</v>
      </c>
      <c r="AU152" s="219" t="s">
        <v>78</v>
      </c>
      <c r="AV152" s="13" t="s">
        <v>78</v>
      </c>
      <c r="AW152" s="13" t="s">
        <v>30</v>
      </c>
      <c r="AX152" s="13" t="s">
        <v>68</v>
      </c>
      <c r="AY152" s="219" t="s">
        <v>187</v>
      </c>
    </row>
    <row r="153" spans="1:65" s="13" customFormat="1" ht="11.25">
      <c r="B153" s="208"/>
      <c r="C153" s="209"/>
      <c r="D153" s="210" t="s">
        <v>249</v>
      </c>
      <c r="E153" s="211" t="s">
        <v>19</v>
      </c>
      <c r="F153" s="212" t="s">
        <v>1965</v>
      </c>
      <c r="G153" s="209"/>
      <c r="H153" s="213">
        <v>9</v>
      </c>
      <c r="I153" s="214"/>
      <c r="J153" s="209"/>
      <c r="K153" s="209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249</v>
      </c>
      <c r="AU153" s="219" t="s">
        <v>78</v>
      </c>
      <c r="AV153" s="13" t="s">
        <v>78</v>
      </c>
      <c r="AW153" s="13" t="s">
        <v>30</v>
      </c>
      <c r="AX153" s="13" t="s">
        <v>68</v>
      </c>
      <c r="AY153" s="219" t="s">
        <v>187</v>
      </c>
    </row>
    <row r="154" spans="1:65" s="15" customFormat="1" ht="11.25">
      <c r="B154" s="230"/>
      <c r="C154" s="231"/>
      <c r="D154" s="210" t="s">
        <v>249</v>
      </c>
      <c r="E154" s="232" t="s">
        <v>19</v>
      </c>
      <c r="F154" s="233" t="s">
        <v>319</v>
      </c>
      <c r="G154" s="231"/>
      <c r="H154" s="234">
        <v>25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AT154" s="240" t="s">
        <v>249</v>
      </c>
      <c r="AU154" s="240" t="s">
        <v>78</v>
      </c>
      <c r="AV154" s="15" t="s">
        <v>195</v>
      </c>
      <c r="AW154" s="15" t="s">
        <v>30</v>
      </c>
      <c r="AX154" s="15" t="s">
        <v>76</v>
      </c>
      <c r="AY154" s="240" t="s">
        <v>187</v>
      </c>
    </row>
    <row r="155" spans="1:65" s="2" customFormat="1" ht="24.2" customHeight="1">
      <c r="A155" s="36"/>
      <c r="B155" s="37"/>
      <c r="C155" s="180" t="s">
        <v>267</v>
      </c>
      <c r="D155" s="180" t="s">
        <v>190</v>
      </c>
      <c r="E155" s="181" t="s">
        <v>1746</v>
      </c>
      <c r="F155" s="182" t="s">
        <v>1747</v>
      </c>
      <c r="G155" s="183" t="s">
        <v>193</v>
      </c>
      <c r="H155" s="184">
        <v>25</v>
      </c>
      <c r="I155" s="185"/>
      <c r="J155" s="186">
        <f>ROUND(I155*H155,2)</f>
        <v>0</v>
      </c>
      <c r="K155" s="182" t="s">
        <v>194</v>
      </c>
      <c r="L155" s="41"/>
      <c r="M155" s="187" t="s">
        <v>19</v>
      </c>
      <c r="N155" s="188" t="s">
        <v>39</v>
      </c>
      <c r="O155" s="66"/>
      <c r="P155" s="189">
        <f>O155*H155</f>
        <v>0</v>
      </c>
      <c r="Q155" s="189">
        <v>1.437E-4</v>
      </c>
      <c r="R155" s="189">
        <f>Q155*H155</f>
        <v>3.5924999999999998E-3</v>
      </c>
      <c r="S155" s="189">
        <v>0</v>
      </c>
      <c r="T155" s="19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215</v>
      </c>
      <c r="AT155" s="191" t="s">
        <v>190</v>
      </c>
      <c r="AU155" s="191" t="s">
        <v>78</v>
      </c>
      <c r="AY155" s="19" t="s">
        <v>187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9" t="s">
        <v>76</v>
      </c>
      <c r="BK155" s="192">
        <f>ROUND(I155*H155,2)</f>
        <v>0</v>
      </c>
      <c r="BL155" s="19" t="s">
        <v>215</v>
      </c>
      <c r="BM155" s="191" t="s">
        <v>1971</v>
      </c>
    </row>
    <row r="156" spans="1:65" s="2" customFormat="1" ht="11.25">
      <c r="A156" s="36"/>
      <c r="B156" s="37"/>
      <c r="C156" s="38"/>
      <c r="D156" s="193" t="s">
        <v>197</v>
      </c>
      <c r="E156" s="38"/>
      <c r="F156" s="194" t="s">
        <v>1749</v>
      </c>
      <c r="G156" s="38"/>
      <c r="H156" s="38"/>
      <c r="I156" s="195"/>
      <c r="J156" s="38"/>
      <c r="K156" s="38"/>
      <c r="L156" s="41"/>
      <c r="M156" s="196"/>
      <c r="N156" s="197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197</v>
      </c>
      <c r="AU156" s="19" t="s">
        <v>78</v>
      </c>
    </row>
    <row r="157" spans="1:65" s="13" customFormat="1" ht="11.25">
      <c r="B157" s="208"/>
      <c r="C157" s="209"/>
      <c r="D157" s="210" t="s">
        <v>249</v>
      </c>
      <c r="E157" s="211" t="s">
        <v>19</v>
      </c>
      <c r="F157" s="212" t="s">
        <v>1964</v>
      </c>
      <c r="G157" s="209"/>
      <c r="H157" s="213">
        <v>16</v>
      </c>
      <c r="I157" s="214"/>
      <c r="J157" s="209"/>
      <c r="K157" s="209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249</v>
      </c>
      <c r="AU157" s="219" t="s">
        <v>78</v>
      </c>
      <c r="AV157" s="13" t="s">
        <v>78</v>
      </c>
      <c r="AW157" s="13" t="s">
        <v>30</v>
      </c>
      <c r="AX157" s="13" t="s">
        <v>68</v>
      </c>
      <c r="AY157" s="219" t="s">
        <v>187</v>
      </c>
    </row>
    <row r="158" spans="1:65" s="13" customFormat="1" ht="11.25">
      <c r="B158" s="208"/>
      <c r="C158" s="209"/>
      <c r="D158" s="210" t="s">
        <v>249</v>
      </c>
      <c r="E158" s="211" t="s">
        <v>19</v>
      </c>
      <c r="F158" s="212" t="s">
        <v>1965</v>
      </c>
      <c r="G158" s="209"/>
      <c r="H158" s="213">
        <v>9</v>
      </c>
      <c r="I158" s="214"/>
      <c r="J158" s="209"/>
      <c r="K158" s="209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249</v>
      </c>
      <c r="AU158" s="219" t="s">
        <v>78</v>
      </c>
      <c r="AV158" s="13" t="s">
        <v>78</v>
      </c>
      <c r="AW158" s="13" t="s">
        <v>30</v>
      </c>
      <c r="AX158" s="13" t="s">
        <v>68</v>
      </c>
      <c r="AY158" s="219" t="s">
        <v>187</v>
      </c>
    </row>
    <row r="159" spans="1:65" s="15" customFormat="1" ht="11.25">
      <c r="B159" s="230"/>
      <c r="C159" s="231"/>
      <c r="D159" s="210" t="s">
        <v>249</v>
      </c>
      <c r="E159" s="232" t="s">
        <v>19</v>
      </c>
      <c r="F159" s="233" t="s">
        <v>319</v>
      </c>
      <c r="G159" s="231"/>
      <c r="H159" s="234">
        <v>25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AT159" s="240" t="s">
        <v>249</v>
      </c>
      <c r="AU159" s="240" t="s">
        <v>78</v>
      </c>
      <c r="AV159" s="15" t="s">
        <v>195</v>
      </c>
      <c r="AW159" s="15" t="s">
        <v>30</v>
      </c>
      <c r="AX159" s="15" t="s">
        <v>76</v>
      </c>
      <c r="AY159" s="240" t="s">
        <v>187</v>
      </c>
    </row>
    <row r="160" spans="1:65" s="12" customFormat="1" ht="22.9" customHeight="1">
      <c r="B160" s="164"/>
      <c r="C160" s="165"/>
      <c r="D160" s="166" t="s">
        <v>67</v>
      </c>
      <c r="E160" s="178" t="s">
        <v>1247</v>
      </c>
      <c r="F160" s="178" t="s">
        <v>1248</v>
      </c>
      <c r="G160" s="165"/>
      <c r="H160" s="165"/>
      <c r="I160" s="168"/>
      <c r="J160" s="179">
        <f>BK160</f>
        <v>0</v>
      </c>
      <c r="K160" s="165"/>
      <c r="L160" s="170"/>
      <c r="M160" s="171"/>
      <c r="N160" s="172"/>
      <c r="O160" s="172"/>
      <c r="P160" s="173">
        <f>SUM(P161:P215)</f>
        <v>0</v>
      </c>
      <c r="Q160" s="172"/>
      <c r="R160" s="173">
        <f>SUM(R161:R215)</f>
        <v>0.53485434779999996</v>
      </c>
      <c r="S160" s="172"/>
      <c r="T160" s="174">
        <f>SUM(T161:T215)</f>
        <v>9.9065769999999997E-2</v>
      </c>
      <c r="AR160" s="175" t="s">
        <v>78</v>
      </c>
      <c r="AT160" s="176" t="s">
        <v>67</v>
      </c>
      <c r="AU160" s="176" t="s">
        <v>76</v>
      </c>
      <c r="AY160" s="175" t="s">
        <v>187</v>
      </c>
      <c r="BK160" s="177">
        <f>SUM(BK161:BK215)</f>
        <v>0</v>
      </c>
    </row>
    <row r="161" spans="1:65" s="2" customFormat="1" ht="16.5" customHeight="1">
      <c r="A161" s="36"/>
      <c r="B161" s="37"/>
      <c r="C161" s="180" t="s">
        <v>8</v>
      </c>
      <c r="D161" s="180" t="s">
        <v>190</v>
      </c>
      <c r="E161" s="181" t="s">
        <v>1250</v>
      </c>
      <c r="F161" s="182" t="s">
        <v>1251</v>
      </c>
      <c r="G161" s="183" t="s">
        <v>193</v>
      </c>
      <c r="H161" s="184">
        <v>319.56700000000001</v>
      </c>
      <c r="I161" s="185"/>
      <c r="J161" s="186">
        <f>ROUND(I161*H161,2)</f>
        <v>0</v>
      </c>
      <c r="K161" s="182" t="s">
        <v>194</v>
      </c>
      <c r="L161" s="41"/>
      <c r="M161" s="187" t="s">
        <v>19</v>
      </c>
      <c r="N161" s="188" t="s">
        <v>39</v>
      </c>
      <c r="O161" s="66"/>
      <c r="P161" s="189">
        <f>O161*H161</f>
        <v>0</v>
      </c>
      <c r="Q161" s="189">
        <v>1E-3</v>
      </c>
      <c r="R161" s="189">
        <f>Q161*H161</f>
        <v>0.31956699999999999</v>
      </c>
      <c r="S161" s="189">
        <v>3.1E-4</v>
      </c>
      <c r="T161" s="190">
        <f>S161*H161</f>
        <v>9.9065769999999997E-2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1" t="s">
        <v>215</v>
      </c>
      <c r="AT161" s="191" t="s">
        <v>190</v>
      </c>
      <c r="AU161" s="191" t="s">
        <v>78</v>
      </c>
      <c r="AY161" s="19" t="s">
        <v>187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9" t="s">
        <v>76</v>
      </c>
      <c r="BK161" s="192">
        <f>ROUND(I161*H161,2)</f>
        <v>0</v>
      </c>
      <c r="BL161" s="19" t="s">
        <v>215</v>
      </c>
      <c r="BM161" s="191" t="s">
        <v>1972</v>
      </c>
    </row>
    <row r="162" spans="1:65" s="2" customFormat="1" ht="11.25">
      <c r="A162" s="36"/>
      <c r="B162" s="37"/>
      <c r="C162" s="38"/>
      <c r="D162" s="193" t="s">
        <v>197</v>
      </c>
      <c r="E162" s="38"/>
      <c r="F162" s="194" t="s">
        <v>1253</v>
      </c>
      <c r="G162" s="38"/>
      <c r="H162" s="38"/>
      <c r="I162" s="195"/>
      <c r="J162" s="38"/>
      <c r="K162" s="38"/>
      <c r="L162" s="41"/>
      <c r="M162" s="196"/>
      <c r="N162" s="197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197</v>
      </c>
      <c r="AU162" s="19" t="s">
        <v>78</v>
      </c>
    </row>
    <row r="163" spans="1:65" s="14" customFormat="1" ht="11.25">
      <c r="B163" s="220"/>
      <c r="C163" s="221"/>
      <c r="D163" s="210" t="s">
        <v>249</v>
      </c>
      <c r="E163" s="222" t="s">
        <v>19</v>
      </c>
      <c r="F163" s="223" t="s">
        <v>1973</v>
      </c>
      <c r="G163" s="221"/>
      <c r="H163" s="222" t="s">
        <v>19</v>
      </c>
      <c r="I163" s="224"/>
      <c r="J163" s="221"/>
      <c r="K163" s="221"/>
      <c r="L163" s="225"/>
      <c r="M163" s="226"/>
      <c r="N163" s="227"/>
      <c r="O163" s="227"/>
      <c r="P163" s="227"/>
      <c r="Q163" s="227"/>
      <c r="R163" s="227"/>
      <c r="S163" s="227"/>
      <c r="T163" s="228"/>
      <c r="AT163" s="229" t="s">
        <v>249</v>
      </c>
      <c r="AU163" s="229" t="s">
        <v>78</v>
      </c>
      <c r="AV163" s="14" t="s">
        <v>76</v>
      </c>
      <c r="AW163" s="14" t="s">
        <v>30</v>
      </c>
      <c r="AX163" s="14" t="s">
        <v>68</v>
      </c>
      <c r="AY163" s="229" t="s">
        <v>187</v>
      </c>
    </row>
    <row r="164" spans="1:65" s="13" customFormat="1" ht="11.25">
      <c r="B164" s="208"/>
      <c r="C164" s="209"/>
      <c r="D164" s="210" t="s">
        <v>249</v>
      </c>
      <c r="E164" s="211" t="s">
        <v>19</v>
      </c>
      <c r="F164" s="212" t="s">
        <v>1974</v>
      </c>
      <c r="G164" s="209"/>
      <c r="H164" s="213">
        <v>53.76</v>
      </c>
      <c r="I164" s="214"/>
      <c r="J164" s="209"/>
      <c r="K164" s="209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249</v>
      </c>
      <c r="AU164" s="219" t="s">
        <v>78</v>
      </c>
      <c r="AV164" s="13" t="s">
        <v>78</v>
      </c>
      <c r="AW164" s="13" t="s">
        <v>30</v>
      </c>
      <c r="AX164" s="13" t="s">
        <v>68</v>
      </c>
      <c r="AY164" s="219" t="s">
        <v>187</v>
      </c>
    </row>
    <row r="165" spans="1:65" s="13" customFormat="1" ht="11.25">
      <c r="B165" s="208"/>
      <c r="C165" s="209"/>
      <c r="D165" s="210" t="s">
        <v>249</v>
      </c>
      <c r="E165" s="211" t="s">
        <v>19</v>
      </c>
      <c r="F165" s="212" t="s">
        <v>1975</v>
      </c>
      <c r="G165" s="209"/>
      <c r="H165" s="213">
        <v>76.703999999999994</v>
      </c>
      <c r="I165" s="214"/>
      <c r="J165" s="209"/>
      <c r="K165" s="209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249</v>
      </c>
      <c r="AU165" s="219" t="s">
        <v>78</v>
      </c>
      <c r="AV165" s="13" t="s">
        <v>78</v>
      </c>
      <c r="AW165" s="13" t="s">
        <v>30</v>
      </c>
      <c r="AX165" s="13" t="s">
        <v>68</v>
      </c>
      <c r="AY165" s="219" t="s">
        <v>187</v>
      </c>
    </row>
    <row r="166" spans="1:65" s="13" customFormat="1" ht="11.25">
      <c r="B166" s="208"/>
      <c r="C166" s="209"/>
      <c r="D166" s="210" t="s">
        <v>249</v>
      </c>
      <c r="E166" s="211" t="s">
        <v>19</v>
      </c>
      <c r="F166" s="212" t="s">
        <v>1976</v>
      </c>
      <c r="G166" s="209"/>
      <c r="H166" s="213">
        <v>58.24</v>
      </c>
      <c r="I166" s="214"/>
      <c r="J166" s="209"/>
      <c r="K166" s="209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249</v>
      </c>
      <c r="AU166" s="219" t="s">
        <v>78</v>
      </c>
      <c r="AV166" s="13" t="s">
        <v>78</v>
      </c>
      <c r="AW166" s="13" t="s">
        <v>30</v>
      </c>
      <c r="AX166" s="13" t="s">
        <v>68</v>
      </c>
      <c r="AY166" s="219" t="s">
        <v>187</v>
      </c>
    </row>
    <row r="167" spans="1:65" s="13" customFormat="1" ht="11.25">
      <c r="B167" s="208"/>
      <c r="C167" s="209"/>
      <c r="D167" s="210" t="s">
        <v>249</v>
      </c>
      <c r="E167" s="211" t="s">
        <v>19</v>
      </c>
      <c r="F167" s="212" t="s">
        <v>1977</v>
      </c>
      <c r="G167" s="209"/>
      <c r="H167" s="213">
        <v>50.688000000000002</v>
      </c>
      <c r="I167" s="214"/>
      <c r="J167" s="209"/>
      <c r="K167" s="209"/>
      <c r="L167" s="215"/>
      <c r="M167" s="216"/>
      <c r="N167" s="217"/>
      <c r="O167" s="217"/>
      <c r="P167" s="217"/>
      <c r="Q167" s="217"/>
      <c r="R167" s="217"/>
      <c r="S167" s="217"/>
      <c r="T167" s="218"/>
      <c r="AT167" s="219" t="s">
        <v>249</v>
      </c>
      <c r="AU167" s="219" t="s">
        <v>78</v>
      </c>
      <c r="AV167" s="13" t="s">
        <v>78</v>
      </c>
      <c r="AW167" s="13" t="s">
        <v>30</v>
      </c>
      <c r="AX167" s="13" t="s">
        <v>68</v>
      </c>
      <c r="AY167" s="219" t="s">
        <v>187</v>
      </c>
    </row>
    <row r="168" spans="1:65" s="14" customFormat="1" ht="11.25">
      <c r="B168" s="220"/>
      <c r="C168" s="221"/>
      <c r="D168" s="210" t="s">
        <v>249</v>
      </c>
      <c r="E168" s="222" t="s">
        <v>19</v>
      </c>
      <c r="F168" s="223" t="s">
        <v>1936</v>
      </c>
      <c r="G168" s="221"/>
      <c r="H168" s="222" t="s">
        <v>19</v>
      </c>
      <c r="I168" s="224"/>
      <c r="J168" s="221"/>
      <c r="K168" s="221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249</v>
      </c>
      <c r="AU168" s="229" t="s">
        <v>78</v>
      </c>
      <c r="AV168" s="14" t="s">
        <v>76</v>
      </c>
      <c r="AW168" s="14" t="s">
        <v>30</v>
      </c>
      <c r="AX168" s="14" t="s">
        <v>68</v>
      </c>
      <c r="AY168" s="229" t="s">
        <v>187</v>
      </c>
    </row>
    <row r="169" spans="1:65" s="13" customFormat="1" ht="11.25">
      <c r="B169" s="208"/>
      <c r="C169" s="209"/>
      <c r="D169" s="210" t="s">
        <v>249</v>
      </c>
      <c r="E169" s="211" t="s">
        <v>19</v>
      </c>
      <c r="F169" s="212" t="s">
        <v>1947</v>
      </c>
      <c r="G169" s="209"/>
      <c r="H169" s="213">
        <v>15.68</v>
      </c>
      <c r="I169" s="214"/>
      <c r="J169" s="209"/>
      <c r="K169" s="209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249</v>
      </c>
      <c r="AU169" s="219" t="s">
        <v>78</v>
      </c>
      <c r="AV169" s="13" t="s">
        <v>78</v>
      </c>
      <c r="AW169" s="13" t="s">
        <v>30</v>
      </c>
      <c r="AX169" s="13" t="s">
        <v>68</v>
      </c>
      <c r="AY169" s="219" t="s">
        <v>187</v>
      </c>
    </row>
    <row r="170" spans="1:65" s="13" customFormat="1" ht="11.25">
      <c r="B170" s="208"/>
      <c r="C170" s="209"/>
      <c r="D170" s="210" t="s">
        <v>249</v>
      </c>
      <c r="E170" s="211" t="s">
        <v>19</v>
      </c>
      <c r="F170" s="212" t="s">
        <v>1948</v>
      </c>
      <c r="G170" s="209"/>
      <c r="H170" s="213">
        <v>33.502000000000002</v>
      </c>
      <c r="I170" s="214"/>
      <c r="J170" s="209"/>
      <c r="K170" s="209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249</v>
      </c>
      <c r="AU170" s="219" t="s">
        <v>78</v>
      </c>
      <c r="AV170" s="13" t="s">
        <v>78</v>
      </c>
      <c r="AW170" s="13" t="s">
        <v>30</v>
      </c>
      <c r="AX170" s="13" t="s">
        <v>68</v>
      </c>
      <c r="AY170" s="219" t="s">
        <v>187</v>
      </c>
    </row>
    <row r="171" spans="1:65" s="13" customFormat="1" ht="11.25">
      <c r="B171" s="208"/>
      <c r="C171" s="209"/>
      <c r="D171" s="210" t="s">
        <v>249</v>
      </c>
      <c r="E171" s="211" t="s">
        <v>19</v>
      </c>
      <c r="F171" s="212" t="s">
        <v>1949</v>
      </c>
      <c r="G171" s="209"/>
      <c r="H171" s="213">
        <v>19.600000000000001</v>
      </c>
      <c r="I171" s="214"/>
      <c r="J171" s="209"/>
      <c r="K171" s="209"/>
      <c r="L171" s="215"/>
      <c r="M171" s="216"/>
      <c r="N171" s="217"/>
      <c r="O171" s="217"/>
      <c r="P171" s="217"/>
      <c r="Q171" s="217"/>
      <c r="R171" s="217"/>
      <c r="S171" s="217"/>
      <c r="T171" s="218"/>
      <c r="AT171" s="219" t="s">
        <v>249</v>
      </c>
      <c r="AU171" s="219" t="s">
        <v>78</v>
      </c>
      <c r="AV171" s="13" t="s">
        <v>78</v>
      </c>
      <c r="AW171" s="13" t="s">
        <v>30</v>
      </c>
      <c r="AX171" s="13" t="s">
        <v>68</v>
      </c>
      <c r="AY171" s="219" t="s">
        <v>187</v>
      </c>
    </row>
    <row r="172" spans="1:65" s="13" customFormat="1" ht="11.25">
      <c r="B172" s="208"/>
      <c r="C172" s="209"/>
      <c r="D172" s="210" t="s">
        <v>249</v>
      </c>
      <c r="E172" s="211" t="s">
        <v>19</v>
      </c>
      <c r="F172" s="212" t="s">
        <v>1950</v>
      </c>
      <c r="G172" s="209"/>
      <c r="H172" s="213">
        <v>11.393000000000001</v>
      </c>
      <c r="I172" s="214"/>
      <c r="J172" s="209"/>
      <c r="K172" s="209"/>
      <c r="L172" s="215"/>
      <c r="M172" s="216"/>
      <c r="N172" s="217"/>
      <c r="O172" s="217"/>
      <c r="P172" s="217"/>
      <c r="Q172" s="217"/>
      <c r="R172" s="217"/>
      <c r="S172" s="217"/>
      <c r="T172" s="218"/>
      <c r="AT172" s="219" t="s">
        <v>249</v>
      </c>
      <c r="AU172" s="219" t="s">
        <v>78</v>
      </c>
      <c r="AV172" s="13" t="s">
        <v>78</v>
      </c>
      <c r="AW172" s="13" t="s">
        <v>30</v>
      </c>
      <c r="AX172" s="13" t="s">
        <v>68</v>
      </c>
      <c r="AY172" s="219" t="s">
        <v>187</v>
      </c>
    </row>
    <row r="173" spans="1:65" s="15" customFormat="1" ht="11.25">
      <c r="B173" s="230"/>
      <c r="C173" s="231"/>
      <c r="D173" s="210" t="s">
        <v>249</v>
      </c>
      <c r="E173" s="232" t="s">
        <v>19</v>
      </c>
      <c r="F173" s="233" t="s">
        <v>319</v>
      </c>
      <c r="G173" s="231"/>
      <c r="H173" s="234">
        <v>319.56700000000001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AT173" s="240" t="s">
        <v>249</v>
      </c>
      <c r="AU173" s="240" t="s">
        <v>78</v>
      </c>
      <c r="AV173" s="15" t="s">
        <v>195</v>
      </c>
      <c r="AW173" s="15" t="s">
        <v>30</v>
      </c>
      <c r="AX173" s="15" t="s">
        <v>76</v>
      </c>
      <c r="AY173" s="240" t="s">
        <v>187</v>
      </c>
    </row>
    <row r="174" spans="1:65" s="2" customFormat="1" ht="24.2" customHeight="1">
      <c r="A174" s="36"/>
      <c r="B174" s="37"/>
      <c r="C174" s="180" t="s">
        <v>215</v>
      </c>
      <c r="D174" s="180" t="s">
        <v>190</v>
      </c>
      <c r="E174" s="181" t="s">
        <v>1271</v>
      </c>
      <c r="F174" s="182" t="s">
        <v>1272</v>
      </c>
      <c r="G174" s="183" t="s">
        <v>193</v>
      </c>
      <c r="H174" s="184">
        <v>319.56700000000001</v>
      </c>
      <c r="I174" s="185"/>
      <c r="J174" s="186">
        <f>ROUND(I174*H174,2)</f>
        <v>0</v>
      </c>
      <c r="K174" s="182" t="s">
        <v>194</v>
      </c>
      <c r="L174" s="41"/>
      <c r="M174" s="187" t="s">
        <v>19</v>
      </c>
      <c r="N174" s="188" t="s">
        <v>39</v>
      </c>
      <c r="O174" s="66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215</v>
      </c>
      <c r="AT174" s="191" t="s">
        <v>190</v>
      </c>
      <c r="AU174" s="191" t="s">
        <v>78</v>
      </c>
      <c r="AY174" s="19" t="s">
        <v>187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9" t="s">
        <v>76</v>
      </c>
      <c r="BK174" s="192">
        <f>ROUND(I174*H174,2)</f>
        <v>0</v>
      </c>
      <c r="BL174" s="19" t="s">
        <v>215</v>
      </c>
      <c r="BM174" s="191" t="s">
        <v>1978</v>
      </c>
    </row>
    <row r="175" spans="1:65" s="2" customFormat="1" ht="11.25">
      <c r="A175" s="36"/>
      <c r="B175" s="37"/>
      <c r="C175" s="38"/>
      <c r="D175" s="193" t="s">
        <v>197</v>
      </c>
      <c r="E175" s="38"/>
      <c r="F175" s="194" t="s">
        <v>1274</v>
      </c>
      <c r="G175" s="38"/>
      <c r="H175" s="38"/>
      <c r="I175" s="195"/>
      <c r="J175" s="38"/>
      <c r="K175" s="38"/>
      <c r="L175" s="41"/>
      <c r="M175" s="196"/>
      <c r="N175" s="197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197</v>
      </c>
      <c r="AU175" s="19" t="s">
        <v>78</v>
      </c>
    </row>
    <row r="176" spans="1:65" s="14" customFormat="1" ht="11.25">
      <c r="B176" s="220"/>
      <c r="C176" s="221"/>
      <c r="D176" s="210" t="s">
        <v>249</v>
      </c>
      <c r="E176" s="222" t="s">
        <v>19</v>
      </c>
      <c r="F176" s="223" t="s">
        <v>1973</v>
      </c>
      <c r="G176" s="221"/>
      <c r="H176" s="222" t="s">
        <v>19</v>
      </c>
      <c r="I176" s="224"/>
      <c r="J176" s="221"/>
      <c r="K176" s="221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249</v>
      </c>
      <c r="AU176" s="229" t="s">
        <v>78</v>
      </c>
      <c r="AV176" s="14" t="s">
        <v>76</v>
      </c>
      <c r="AW176" s="14" t="s">
        <v>30</v>
      </c>
      <c r="AX176" s="14" t="s">
        <v>68</v>
      </c>
      <c r="AY176" s="229" t="s">
        <v>187</v>
      </c>
    </row>
    <row r="177" spans="1:65" s="13" customFormat="1" ht="11.25">
      <c r="B177" s="208"/>
      <c r="C177" s="209"/>
      <c r="D177" s="210" t="s">
        <v>249</v>
      </c>
      <c r="E177" s="211" t="s">
        <v>19</v>
      </c>
      <c r="F177" s="212" t="s">
        <v>1974</v>
      </c>
      <c r="G177" s="209"/>
      <c r="H177" s="213">
        <v>53.76</v>
      </c>
      <c r="I177" s="214"/>
      <c r="J177" s="209"/>
      <c r="K177" s="209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249</v>
      </c>
      <c r="AU177" s="219" t="s">
        <v>78</v>
      </c>
      <c r="AV177" s="13" t="s">
        <v>78</v>
      </c>
      <c r="AW177" s="13" t="s">
        <v>30</v>
      </c>
      <c r="AX177" s="13" t="s">
        <v>68</v>
      </c>
      <c r="AY177" s="219" t="s">
        <v>187</v>
      </c>
    </row>
    <row r="178" spans="1:65" s="13" customFormat="1" ht="11.25">
      <c r="B178" s="208"/>
      <c r="C178" s="209"/>
      <c r="D178" s="210" t="s">
        <v>249</v>
      </c>
      <c r="E178" s="211" t="s">
        <v>19</v>
      </c>
      <c r="F178" s="212" t="s">
        <v>1975</v>
      </c>
      <c r="G178" s="209"/>
      <c r="H178" s="213">
        <v>76.703999999999994</v>
      </c>
      <c r="I178" s="214"/>
      <c r="J178" s="209"/>
      <c r="K178" s="209"/>
      <c r="L178" s="215"/>
      <c r="M178" s="216"/>
      <c r="N178" s="217"/>
      <c r="O178" s="217"/>
      <c r="P178" s="217"/>
      <c r="Q178" s="217"/>
      <c r="R178" s="217"/>
      <c r="S178" s="217"/>
      <c r="T178" s="218"/>
      <c r="AT178" s="219" t="s">
        <v>249</v>
      </c>
      <c r="AU178" s="219" t="s">
        <v>78</v>
      </c>
      <c r="AV178" s="13" t="s">
        <v>78</v>
      </c>
      <c r="AW178" s="13" t="s">
        <v>30</v>
      </c>
      <c r="AX178" s="13" t="s">
        <v>68</v>
      </c>
      <c r="AY178" s="219" t="s">
        <v>187</v>
      </c>
    </row>
    <row r="179" spans="1:65" s="13" customFormat="1" ht="11.25">
      <c r="B179" s="208"/>
      <c r="C179" s="209"/>
      <c r="D179" s="210" t="s">
        <v>249</v>
      </c>
      <c r="E179" s="211" t="s">
        <v>19</v>
      </c>
      <c r="F179" s="212" t="s">
        <v>1976</v>
      </c>
      <c r="G179" s="209"/>
      <c r="H179" s="213">
        <v>58.24</v>
      </c>
      <c r="I179" s="214"/>
      <c r="J179" s="209"/>
      <c r="K179" s="209"/>
      <c r="L179" s="215"/>
      <c r="M179" s="216"/>
      <c r="N179" s="217"/>
      <c r="O179" s="217"/>
      <c r="P179" s="217"/>
      <c r="Q179" s="217"/>
      <c r="R179" s="217"/>
      <c r="S179" s="217"/>
      <c r="T179" s="218"/>
      <c r="AT179" s="219" t="s">
        <v>249</v>
      </c>
      <c r="AU179" s="219" t="s">
        <v>78</v>
      </c>
      <c r="AV179" s="13" t="s">
        <v>78</v>
      </c>
      <c r="AW179" s="13" t="s">
        <v>30</v>
      </c>
      <c r="AX179" s="13" t="s">
        <v>68</v>
      </c>
      <c r="AY179" s="219" t="s">
        <v>187</v>
      </c>
    </row>
    <row r="180" spans="1:65" s="13" customFormat="1" ht="11.25">
      <c r="B180" s="208"/>
      <c r="C180" s="209"/>
      <c r="D180" s="210" t="s">
        <v>249</v>
      </c>
      <c r="E180" s="211" t="s">
        <v>19</v>
      </c>
      <c r="F180" s="212" t="s">
        <v>1977</v>
      </c>
      <c r="G180" s="209"/>
      <c r="H180" s="213">
        <v>50.688000000000002</v>
      </c>
      <c r="I180" s="214"/>
      <c r="J180" s="209"/>
      <c r="K180" s="209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249</v>
      </c>
      <c r="AU180" s="219" t="s">
        <v>78</v>
      </c>
      <c r="AV180" s="13" t="s">
        <v>78</v>
      </c>
      <c r="AW180" s="13" t="s">
        <v>30</v>
      </c>
      <c r="AX180" s="13" t="s">
        <v>68</v>
      </c>
      <c r="AY180" s="219" t="s">
        <v>187</v>
      </c>
    </row>
    <row r="181" spans="1:65" s="14" customFormat="1" ht="11.25">
      <c r="B181" s="220"/>
      <c r="C181" s="221"/>
      <c r="D181" s="210" t="s">
        <v>249</v>
      </c>
      <c r="E181" s="222" t="s">
        <v>19</v>
      </c>
      <c r="F181" s="223" t="s">
        <v>1936</v>
      </c>
      <c r="G181" s="221"/>
      <c r="H181" s="222" t="s">
        <v>19</v>
      </c>
      <c r="I181" s="224"/>
      <c r="J181" s="221"/>
      <c r="K181" s="221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249</v>
      </c>
      <c r="AU181" s="229" t="s">
        <v>78</v>
      </c>
      <c r="AV181" s="14" t="s">
        <v>76</v>
      </c>
      <c r="AW181" s="14" t="s">
        <v>30</v>
      </c>
      <c r="AX181" s="14" t="s">
        <v>68</v>
      </c>
      <c r="AY181" s="229" t="s">
        <v>187</v>
      </c>
    </row>
    <row r="182" spans="1:65" s="13" customFormat="1" ht="11.25">
      <c r="B182" s="208"/>
      <c r="C182" s="209"/>
      <c r="D182" s="210" t="s">
        <v>249</v>
      </c>
      <c r="E182" s="211" t="s">
        <v>19</v>
      </c>
      <c r="F182" s="212" t="s">
        <v>1947</v>
      </c>
      <c r="G182" s="209"/>
      <c r="H182" s="213">
        <v>15.68</v>
      </c>
      <c r="I182" s="214"/>
      <c r="J182" s="209"/>
      <c r="K182" s="209"/>
      <c r="L182" s="215"/>
      <c r="M182" s="216"/>
      <c r="N182" s="217"/>
      <c r="O182" s="217"/>
      <c r="P182" s="217"/>
      <c r="Q182" s="217"/>
      <c r="R182" s="217"/>
      <c r="S182" s="217"/>
      <c r="T182" s="218"/>
      <c r="AT182" s="219" t="s">
        <v>249</v>
      </c>
      <c r="AU182" s="219" t="s">
        <v>78</v>
      </c>
      <c r="AV182" s="13" t="s">
        <v>78</v>
      </c>
      <c r="AW182" s="13" t="s">
        <v>30</v>
      </c>
      <c r="AX182" s="13" t="s">
        <v>68</v>
      </c>
      <c r="AY182" s="219" t="s">
        <v>187</v>
      </c>
    </row>
    <row r="183" spans="1:65" s="13" customFormat="1" ht="11.25">
      <c r="B183" s="208"/>
      <c r="C183" s="209"/>
      <c r="D183" s="210" t="s">
        <v>249</v>
      </c>
      <c r="E183" s="211" t="s">
        <v>19</v>
      </c>
      <c r="F183" s="212" t="s">
        <v>1948</v>
      </c>
      <c r="G183" s="209"/>
      <c r="H183" s="213">
        <v>33.502000000000002</v>
      </c>
      <c r="I183" s="214"/>
      <c r="J183" s="209"/>
      <c r="K183" s="209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249</v>
      </c>
      <c r="AU183" s="219" t="s">
        <v>78</v>
      </c>
      <c r="AV183" s="13" t="s">
        <v>78</v>
      </c>
      <c r="AW183" s="13" t="s">
        <v>30</v>
      </c>
      <c r="AX183" s="13" t="s">
        <v>68</v>
      </c>
      <c r="AY183" s="219" t="s">
        <v>187</v>
      </c>
    </row>
    <row r="184" spans="1:65" s="13" customFormat="1" ht="11.25">
      <c r="B184" s="208"/>
      <c r="C184" s="209"/>
      <c r="D184" s="210" t="s">
        <v>249</v>
      </c>
      <c r="E184" s="211" t="s">
        <v>19</v>
      </c>
      <c r="F184" s="212" t="s">
        <v>1949</v>
      </c>
      <c r="G184" s="209"/>
      <c r="H184" s="213">
        <v>19.600000000000001</v>
      </c>
      <c r="I184" s="214"/>
      <c r="J184" s="209"/>
      <c r="K184" s="209"/>
      <c r="L184" s="215"/>
      <c r="M184" s="216"/>
      <c r="N184" s="217"/>
      <c r="O184" s="217"/>
      <c r="P184" s="217"/>
      <c r="Q184" s="217"/>
      <c r="R184" s="217"/>
      <c r="S184" s="217"/>
      <c r="T184" s="218"/>
      <c r="AT184" s="219" t="s">
        <v>249</v>
      </c>
      <c r="AU184" s="219" t="s">
        <v>78</v>
      </c>
      <c r="AV184" s="13" t="s">
        <v>78</v>
      </c>
      <c r="AW184" s="13" t="s">
        <v>30</v>
      </c>
      <c r="AX184" s="13" t="s">
        <v>68</v>
      </c>
      <c r="AY184" s="219" t="s">
        <v>187</v>
      </c>
    </row>
    <row r="185" spans="1:65" s="13" customFormat="1" ht="11.25">
      <c r="B185" s="208"/>
      <c r="C185" s="209"/>
      <c r="D185" s="210" t="s">
        <v>249</v>
      </c>
      <c r="E185" s="211" t="s">
        <v>19</v>
      </c>
      <c r="F185" s="212" t="s">
        <v>1950</v>
      </c>
      <c r="G185" s="209"/>
      <c r="H185" s="213">
        <v>11.393000000000001</v>
      </c>
      <c r="I185" s="214"/>
      <c r="J185" s="209"/>
      <c r="K185" s="209"/>
      <c r="L185" s="215"/>
      <c r="M185" s="216"/>
      <c r="N185" s="217"/>
      <c r="O185" s="217"/>
      <c r="P185" s="217"/>
      <c r="Q185" s="217"/>
      <c r="R185" s="217"/>
      <c r="S185" s="217"/>
      <c r="T185" s="218"/>
      <c r="AT185" s="219" t="s">
        <v>249</v>
      </c>
      <c r="AU185" s="219" t="s">
        <v>78</v>
      </c>
      <c r="AV185" s="13" t="s">
        <v>78</v>
      </c>
      <c r="AW185" s="13" t="s">
        <v>30</v>
      </c>
      <c r="AX185" s="13" t="s">
        <v>68</v>
      </c>
      <c r="AY185" s="219" t="s">
        <v>187</v>
      </c>
    </row>
    <row r="186" spans="1:65" s="15" customFormat="1" ht="11.25">
      <c r="B186" s="230"/>
      <c r="C186" s="231"/>
      <c r="D186" s="210" t="s">
        <v>249</v>
      </c>
      <c r="E186" s="232" t="s">
        <v>19</v>
      </c>
      <c r="F186" s="233" t="s">
        <v>319</v>
      </c>
      <c r="G186" s="231"/>
      <c r="H186" s="234">
        <v>319.56700000000001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AT186" s="240" t="s">
        <v>249</v>
      </c>
      <c r="AU186" s="240" t="s">
        <v>78</v>
      </c>
      <c r="AV186" s="15" t="s">
        <v>195</v>
      </c>
      <c r="AW186" s="15" t="s">
        <v>30</v>
      </c>
      <c r="AX186" s="15" t="s">
        <v>76</v>
      </c>
      <c r="AY186" s="240" t="s">
        <v>187</v>
      </c>
    </row>
    <row r="187" spans="1:65" s="2" customFormat="1" ht="37.9" customHeight="1">
      <c r="A187" s="36"/>
      <c r="B187" s="37"/>
      <c r="C187" s="180" t="s">
        <v>281</v>
      </c>
      <c r="D187" s="180" t="s">
        <v>190</v>
      </c>
      <c r="E187" s="181" t="s">
        <v>1979</v>
      </c>
      <c r="F187" s="182" t="s">
        <v>1980</v>
      </c>
      <c r="G187" s="183" t="s">
        <v>214</v>
      </c>
      <c r="H187" s="184">
        <v>28</v>
      </c>
      <c r="I187" s="185"/>
      <c r="J187" s="186">
        <f>ROUND(I187*H187,2)</f>
        <v>0</v>
      </c>
      <c r="K187" s="182" t="s">
        <v>194</v>
      </c>
      <c r="L187" s="41"/>
      <c r="M187" s="187" t="s">
        <v>19</v>
      </c>
      <c r="N187" s="188" t="s">
        <v>39</v>
      </c>
      <c r="O187" s="66"/>
      <c r="P187" s="189">
        <f>O187*H187</f>
        <v>0</v>
      </c>
      <c r="Q187" s="189">
        <v>2.3999999999999998E-3</v>
      </c>
      <c r="R187" s="189">
        <f>Q187*H187</f>
        <v>6.7199999999999996E-2</v>
      </c>
      <c r="S187" s="189">
        <v>0</v>
      </c>
      <c r="T187" s="19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1" t="s">
        <v>215</v>
      </c>
      <c r="AT187" s="191" t="s">
        <v>190</v>
      </c>
      <c r="AU187" s="191" t="s">
        <v>78</v>
      </c>
      <c r="AY187" s="19" t="s">
        <v>187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9" t="s">
        <v>76</v>
      </c>
      <c r="BK187" s="192">
        <f>ROUND(I187*H187,2)</f>
        <v>0</v>
      </c>
      <c r="BL187" s="19" t="s">
        <v>215</v>
      </c>
      <c r="BM187" s="191" t="s">
        <v>1981</v>
      </c>
    </row>
    <row r="188" spans="1:65" s="2" customFormat="1" ht="11.25">
      <c r="A188" s="36"/>
      <c r="B188" s="37"/>
      <c r="C188" s="38"/>
      <c r="D188" s="193" t="s">
        <v>197</v>
      </c>
      <c r="E188" s="38"/>
      <c r="F188" s="194" t="s">
        <v>1982</v>
      </c>
      <c r="G188" s="38"/>
      <c r="H188" s="38"/>
      <c r="I188" s="195"/>
      <c r="J188" s="38"/>
      <c r="K188" s="38"/>
      <c r="L188" s="41"/>
      <c r="M188" s="196"/>
      <c r="N188" s="197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197</v>
      </c>
      <c r="AU188" s="19" t="s">
        <v>78</v>
      </c>
    </row>
    <row r="189" spans="1:65" s="13" customFormat="1" ht="11.25">
      <c r="B189" s="208"/>
      <c r="C189" s="209"/>
      <c r="D189" s="210" t="s">
        <v>249</v>
      </c>
      <c r="E189" s="211" t="s">
        <v>19</v>
      </c>
      <c r="F189" s="212" t="s">
        <v>345</v>
      </c>
      <c r="G189" s="209"/>
      <c r="H189" s="213">
        <v>28</v>
      </c>
      <c r="I189" s="214"/>
      <c r="J189" s="209"/>
      <c r="K189" s="209"/>
      <c r="L189" s="215"/>
      <c r="M189" s="216"/>
      <c r="N189" s="217"/>
      <c r="O189" s="217"/>
      <c r="P189" s="217"/>
      <c r="Q189" s="217"/>
      <c r="R189" s="217"/>
      <c r="S189" s="217"/>
      <c r="T189" s="218"/>
      <c r="AT189" s="219" t="s">
        <v>249</v>
      </c>
      <c r="AU189" s="219" t="s">
        <v>78</v>
      </c>
      <c r="AV189" s="13" t="s">
        <v>78</v>
      </c>
      <c r="AW189" s="13" t="s">
        <v>30</v>
      </c>
      <c r="AX189" s="13" t="s">
        <v>76</v>
      </c>
      <c r="AY189" s="219" t="s">
        <v>187</v>
      </c>
    </row>
    <row r="190" spans="1:65" s="2" customFormat="1" ht="33" customHeight="1">
      <c r="A190" s="36"/>
      <c r="B190" s="37"/>
      <c r="C190" s="180" t="s">
        <v>286</v>
      </c>
      <c r="D190" s="180" t="s">
        <v>190</v>
      </c>
      <c r="E190" s="181" t="s">
        <v>1983</v>
      </c>
      <c r="F190" s="182" t="s">
        <v>1984</v>
      </c>
      <c r="G190" s="183" t="s">
        <v>193</v>
      </c>
      <c r="H190" s="184">
        <v>319.56700000000001</v>
      </c>
      <c r="I190" s="185"/>
      <c r="J190" s="186">
        <f>ROUND(I190*H190,2)</f>
        <v>0</v>
      </c>
      <c r="K190" s="182" t="s">
        <v>194</v>
      </c>
      <c r="L190" s="41"/>
      <c r="M190" s="187" t="s">
        <v>19</v>
      </c>
      <c r="N190" s="188" t="s">
        <v>39</v>
      </c>
      <c r="O190" s="66"/>
      <c r="P190" s="189">
        <f>O190*H190</f>
        <v>0</v>
      </c>
      <c r="Q190" s="189">
        <v>2.05E-4</v>
      </c>
      <c r="R190" s="189">
        <f>Q190*H190</f>
        <v>6.5511235000000001E-2</v>
      </c>
      <c r="S190" s="189">
        <v>0</v>
      </c>
      <c r="T190" s="19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1" t="s">
        <v>215</v>
      </c>
      <c r="AT190" s="191" t="s">
        <v>190</v>
      </c>
      <c r="AU190" s="191" t="s">
        <v>78</v>
      </c>
      <c r="AY190" s="19" t="s">
        <v>187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9" t="s">
        <v>76</v>
      </c>
      <c r="BK190" s="192">
        <f>ROUND(I190*H190,2)</f>
        <v>0</v>
      </c>
      <c r="BL190" s="19" t="s">
        <v>215</v>
      </c>
      <c r="BM190" s="191" t="s">
        <v>1985</v>
      </c>
    </row>
    <row r="191" spans="1:65" s="2" customFormat="1" ht="11.25">
      <c r="A191" s="36"/>
      <c r="B191" s="37"/>
      <c r="C191" s="38"/>
      <c r="D191" s="193" t="s">
        <v>197</v>
      </c>
      <c r="E191" s="38"/>
      <c r="F191" s="194" t="s">
        <v>1986</v>
      </c>
      <c r="G191" s="38"/>
      <c r="H191" s="38"/>
      <c r="I191" s="195"/>
      <c r="J191" s="38"/>
      <c r="K191" s="38"/>
      <c r="L191" s="41"/>
      <c r="M191" s="196"/>
      <c r="N191" s="197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197</v>
      </c>
      <c r="AU191" s="19" t="s">
        <v>78</v>
      </c>
    </row>
    <row r="192" spans="1:65" s="14" customFormat="1" ht="11.25">
      <c r="B192" s="220"/>
      <c r="C192" s="221"/>
      <c r="D192" s="210" t="s">
        <v>249</v>
      </c>
      <c r="E192" s="222" t="s">
        <v>19</v>
      </c>
      <c r="F192" s="223" t="s">
        <v>1973</v>
      </c>
      <c r="G192" s="221"/>
      <c r="H192" s="222" t="s">
        <v>19</v>
      </c>
      <c r="I192" s="224"/>
      <c r="J192" s="221"/>
      <c r="K192" s="221"/>
      <c r="L192" s="225"/>
      <c r="M192" s="226"/>
      <c r="N192" s="227"/>
      <c r="O192" s="227"/>
      <c r="P192" s="227"/>
      <c r="Q192" s="227"/>
      <c r="R192" s="227"/>
      <c r="S192" s="227"/>
      <c r="T192" s="228"/>
      <c r="AT192" s="229" t="s">
        <v>249</v>
      </c>
      <c r="AU192" s="229" t="s">
        <v>78</v>
      </c>
      <c r="AV192" s="14" t="s">
        <v>76</v>
      </c>
      <c r="AW192" s="14" t="s">
        <v>30</v>
      </c>
      <c r="AX192" s="14" t="s">
        <v>68</v>
      </c>
      <c r="AY192" s="229" t="s">
        <v>187</v>
      </c>
    </row>
    <row r="193" spans="1:65" s="13" customFormat="1" ht="11.25">
      <c r="B193" s="208"/>
      <c r="C193" s="209"/>
      <c r="D193" s="210" t="s">
        <v>249</v>
      </c>
      <c r="E193" s="211" t="s">
        <v>19</v>
      </c>
      <c r="F193" s="212" t="s">
        <v>1974</v>
      </c>
      <c r="G193" s="209"/>
      <c r="H193" s="213">
        <v>53.76</v>
      </c>
      <c r="I193" s="214"/>
      <c r="J193" s="209"/>
      <c r="K193" s="209"/>
      <c r="L193" s="215"/>
      <c r="M193" s="216"/>
      <c r="N193" s="217"/>
      <c r="O193" s="217"/>
      <c r="P193" s="217"/>
      <c r="Q193" s="217"/>
      <c r="R193" s="217"/>
      <c r="S193" s="217"/>
      <c r="T193" s="218"/>
      <c r="AT193" s="219" t="s">
        <v>249</v>
      </c>
      <c r="AU193" s="219" t="s">
        <v>78</v>
      </c>
      <c r="AV193" s="13" t="s">
        <v>78</v>
      </c>
      <c r="AW193" s="13" t="s">
        <v>30</v>
      </c>
      <c r="AX193" s="13" t="s">
        <v>68</v>
      </c>
      <c r="AY193" s="219" t="s">
        <v>187</v>
      </c>
    </row>
    <row r="194" spans="1:65" s="13" customFormat="1" ht="11.25">
      <c r="B194" s="208"/>
      <c r="C194" s="209"/>
      <c r="D194" s="210" t="s">
        <v>249</v>
      </c>
      <c r="E194" s="211" t="s">
        <v>19</v>
      </c>
      <c r="F194" s="212" t="s">
        <v>1975</v>
      </c>
      <c r="G194" s="209"/>
      <c r="H194" s="213">
        <v>76.703999999999994</v>
      </c>
      <c r="I194" s="214"/>
      <c r="J194" s="209"/>
      <c r="K194" s="209"/>
      <c r="L194" s="215"/>
      <c r="M194" s="216"/>
      <c r="N194" s="217"/>
      <c r="O194" s="217"/>
      <c r="P194" s="217"/>
      <c r="Q194" s="217"/>
      <c r="R194" s="217"/>
      <c r="S194" s="217"/>
      <c r="T194" s="218"/>
      <c r="AT194" s="219" t="s">
        <v>249</v>
      </c>
      <c r="AU194" s="219" t="s">
        <v>78</v>
      </c>
      <c r="AV194" s="13" t="s">
        <v>78</v>
      </c>
      <c r="AW194" s="13" t="s">
        <v>30</v>
      </c>
      <c r="AX194" s="13" t="s">
        <v>68</v>
      </c>
      <c r="AY194" s="219" t="s">
        <v>187</v>
      </c>
    </row>
    <row r="195" spans="1:65" s="13" customFormat="1" ht="11.25">
      <c r="B195" s="208"/>
      <c r="C195" s="209"/>
      <c r="D195" s="210" t="s">
        <v>249</v>
      </c>
      <c r="E195" s="211" t="s">
        <v>19</v>
      </c>
      <c r="F195" s="212" t="s">
        <v>1976</v>
      </c>
      <c r="G195" s="209"/>
      <c r="H195" s="213">
        <v>58.24</v>
      </c>
      <c r="I195" s="214"/>
      <c r="J195" s="209"/>
      <c r="K195" s="209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249</v>
      </c>
      <c r="AU195" s="219" t="s">
        <v>78</v>
      </c>
      <c r="AV195" s="13" t="s">
        <v>78</v>
      </c>
      <c r="AW195" s="13" t="s">
        <v>30</v>
      </c>
      <c r="AX195" s="13" t="s">
        <v>68</v>
      </c>
      <c r="AY195" s="219" t="s">
        <v>187</v>
      </c>
    </row>
    <row r="196" spans="1:65" s="13" customFormat="1" ht="11.25">
      <c r="B196" s="208"/>
      <c r="C196" s="209"/>
      <c r="D196" s="210" t="s">
        <v>249</v>
      </c>
      <c r="E196" s="211" t="s">
        <v>19</v>
      </c>
      <c r="F196" s="212" t="s">
        <v>1977</v>
      </c>
      <c r="G196" s="209"/>
      <c r="H196" s="213">
        <v>50.688000000000002</v>
      </c>
      <c r="I196" s="214"/>
      <c r="J196" s="209"/>
      <c r="K196" s="209"/>
      <c r="L196" s="215"/>
      <c r="M196" s="216"/>
      <c r="N196" s="217"/>
      <c r="O196" s="217"/>
      <c r="P196" s="217"/>
      <c r="Q196" s="217"/>
      <c r="R196" s="217"/>
      <c r="S196" s="217"/>
      <c r="T196" s="218"/>
      <c r="AT196" s="219" t="s">
        <v>249</v>
      </c>
      <c r="AU196" s="219" t="s">
        <v>78</v>
      </c>
      <c r="AV196" s="13" t="s">
        <v>78</v>
      </c>
      <c r="AW196" s="13" t="s">
        <v>30</v>
      </c>
      <c r="AX196" s="13" t="s">
        <v>68</v>
      </c>
      <c r="AY196" s="219" t="s">
        <v>187</v>
      </c>
    </row>
    <row r="197" spans="1:65" s="14" customFormat="1" ht="11.25">
      <c r="B197" s="220"/>
      <c r="C197" s="221"/>
      <c r="D197" s="210" t="s">
        <v>249</v>
      </c>
      <c r="E197" s="222" t="s">
        <v>19</v>
      </c>
      <c r="F197" s="223" t="s">
        <v>1936</v>
      </c>
      <c r="G197" s="221"/>
      <c r="H197" s="222" t="s">
        <v>19</v>
      </c>
      <c r="I197" s="224"/>
      <c r="J197" s="221"/>
      <c r="K197" s="221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249</v>
      </c>
      <c r="AU197" s="229" t="s">
        <v>78</v>
      </c>
      <c r="AV197" s="14" t="s">
        <v>76</v>
      </c>
      <c r="AW197" s="14" t="s">
        <v>30</v>
      </c>
      <c r="AX197" s="14" t="s">
        <v>68</v>
      </c>
      <c r="AY197" s="229" t="s">
        <v>187</v>
      </c>
    </row>
    <row r="198" spans="1:65" s="13" customFormat="1" ht="11.25">
      <c r="B198" s="208"/>
      <c r="C198" s="209"/>
      <c r="D198" s="210" t="s">
        <v>249</v>
      </c>
      <c r="E198" s="211" t="s">
        <v>19</v>
      </c>
      <c r="F198" s="212" t="s">
        <v>1947</v>
      </c>
      <c r="G198" s="209"/>
      <c r="H198" s="213">
        <v>15.68</v>
      </c>
      <c r="I198" s="214"/>
      <c r="J198" s="209"/>
      <c r="K198" s="209"/>
      <c r="L198" s="215"/>
      <c r="M198" s="216"/>
      <c r="N198" s="217"/>
      <c r="O198" s="217"/>
      <c r="P198" s="217"/>
      <c r="Q198" s="217"/>
      <c r="R198" s="217"/>
      <c r="S198" s="217"/>
      <c r="T198" s="218"/>
      <c r="AT198" s="219" t="s">
        <v>249</v>
      </c>
      <c r="AU198" s="219" t="s">
        <v>78</v>
      </c>
      <c r="AV198" s="13" t="s">
        <v>78</v>
      </c>
      <c r="AW198" s="13" t="s">
        <v>30</v>
      </c>
      <c r="AX198" s="13" t="s">
        <v>68</v>
      </c>
      <c r="AY198" s="219" t="s">
        <v>187</v>
      </c>
    </row>
    <row r="199" spans="1:65" s="13" customFormat="1" ht="11.25">
      <c r="B199" s="208"/>
      <c r="C199" s="209"/>
      <c r="D199" s="210" t="s">
        <v>249</v>
      </c>
      <c r="E199" s="211" t="s">
        <v>19</v>
      </c>
      <c r="F199" s="212" t="s">
        <v>1948</v>
      </c>
      <c r="G199" s="209"/>
      <c r="H199" s="213">
        <v>33.502000000000002</v>
      </c>
      <c r="I199" s="214"/>
      <c r="J199" s="209"/>
      <c r="K199" s="209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249</v>
      </c>
      <c r="AU199" s="219" t="s">
        <v>78</v>
      </c>
      <c r="AV199" s="13" t="s">
        <v>78</v>
      </c>
      <c r="AW199" s="13" t="s">
        <v>30</v>
      </c>
      <c r="AX199" s="13" t="s">
        <v>68</v>
      </c>
      <c r="AY199" s="219" t="s">
        <v>187</v>
      </c>
    </row>
    <row r="200" spans="1:65" s="13" customFormat="1" ht="11.25">
      <c r="B200" s="208"/>
      <c r="C200" s="209"/>
      <c r="D200" s="210" t="s">
        <v>249</v>
      </c>
      <c r="E200" s="211" t="s">
        <v>19</v>
      </c>
      <c r="F200" s="212" t="s">
        <v>1949</v>
      </c>
      <c r="G200" s="209"/>
      <c r="H200" s="213">
        <v>19.600000000000001</v>
      </c>
      <c r="I200" s="214"/>
      <c r="J200" s="209"/>
      <c r="K200" s="209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249</v>
      </c>
      <c r="AU200" s="219" t="s">
        <v>78</v>
      </c>
      <c r="AV200" s="13" t="s">
        <v>78</v>
      </c>
      <c r="AW200" s="13" t="s">
        <v>30</v>
      </c>
      <c r="AX200" s="13" t="s">
        <v>68</v>
      </c>
      <c r="AY200" s="219" t="s">
        <v>187</v>
      </c>
    </row>
    <row r="201" spans="1:65" s="13" customFormat="1" ht="11.25">
      <c r="B201" s="208"/>
      <c r="C201" s="209"/>
      <c r="D201" s="210" t="s">
        <v>249</v>
      </c>
      <c r="E201" s="211" t="s">
        <v>19</v>
      </c>
      <c r="F201" s="212" t="s">
        <v>1950</v>
      </c>
      <c r="G201" s="209"/>
      <c r="H201" s="213">
        <v>11.393000000000001</v>
      </c>
      <c r="I201" s="214"/>
      <c r="J201" s="209"/>
      <c r="K201" s="209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249</v>
      </c>
      <c r="AU201" s="219" t="s">
        <v>78</v>
      </c>
      <c r="AV201" s="13" t="s">
        <v>78</v>
      </c>
      <c r="AW201" s="13" t="s">
        <v>30</v>
      </c>
      <c r="AX201" s="13" t="s">
        <v>68</v>
      </c>
      <c r="AY201" s="219" t="s">
        <v>187</v>
      </c>
    </row>
    <row r="202" spans="1:65" s="15" customFormat="1" ht="11.25">
      <c r="B202" s="230"/>
      <c r="C202" s="231"/>
      <c r="D202" s="210" t="s">
        <v>249</v>
      </c>
      <c r="E202" s="232" t="s">
        <v>19</v>
      </c>
      <c r="F202" s="233" t="s">
        <v>319</v>
      </c>
      <c r="G202" s="231"/>
      <c r="H202" s="234">
        <v>319.56700000000001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AT202" s="240" t="s">
        <v>249</v>
      </c>
      <c r="AU202" s="240" t="s">
        <v>78</v>
      </c>
      <c r="AV202" s="15" t="s">
        <v>195</v>
      </c>
      <c r="AW202" s="15" t="s">
        <v>30</v>
      </c>
      <c r="AX202" s="15" t="s">
        <v>76</v>
      </c>
      <c r="AY202" s="240" t="s">
        <v>187</v>
      </c>
    </row>
    <row r="203" spans="1:65" s="2" customFormat="1" ht="37.9" customHeight="1">
      <c r="A203" s="36"/>
      <c r="B203" s="37"/>
      <c r="C203" s="180" t="s">
        <v>291</v>
      </c>
      <c r="D203" s="180" t="s">
        <v>190</v>
      </c>
      <c r="E203" s="181" t="s">
        <v>1281</v>
      </c>
      <c r="F203" s="182" t="s">
        <v>1282</v>
      </c>
      <c r="G203" s="183" t="s">
        <v>193</v>
      </c>
      <c r="H203" s="184">
        <v>319.56700000000001</v>
      </c>
      <c r="I203" s="185"/>
      <c r="J203" s="186">
        <f>ROUND(I203*H203,2)</f>
        <v>0</v>
      </c>
      <c r="K203" s="182" t="s">
        <v>194</v>
      </c>
      <c r="L203" s="41"/>
      <c r="M203" s="187" t="s">
        <v>19</v>
      </c>
      <c r="N203" s="188" t="s">
        <v>39</v>
      </c>
      <c r="O203" s="66"/>
      <c r="P203" s="189">
        <f>O203*H203</f>
        <v>0</v>
      </c>
      <c r="Q203" s="189">
        <v>2.5839999999999999E-4</v>
      </c>
      <c r="R203" s="189">
        <f>Q203*H203</f>
        <v>8.2576112800000004E-2</v>
      </c>
      <c r="S203" s="189">
        <v>0</v>
      </c>
      <c r="T203" s="19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1" t="s">
        <v>215</v>
      </c>
      <c r="AT203" s="191" t="s">
        <v>190</v>
      </c>
      <c r="AU203" s="191" t="s">
        <v>78</v>
      </c>
      <c r="AY203" s="19" t="s">
        <v>187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9" t="s">
        <v>76</v>
      </c>
      <c r="BK203" s="192">
        <f>ROUND(I203*H203,2)</f>
        <v>0</v>
      </c>
      <c r="BL203" s="19" t="s">
        <v>215</v>
      </c>
      <c r="BM203" s="191" t="s">
        <v>1987</v>
      </c>
    </row>
    <row r="204" spans="1:65" s="2" customFormat="1" ht="11.25">
      <c r="A204" s="36"/>
      <c r="B204" s="37"/>
      <c r="C204" s="38"/>
      <c r="D204" s="193" t="s">
        <v>197</v>
      </c>
      <c r="E204" s="38"/>
      <c r="F204" s="194" t="s">
        <v>1284</v>
      </c>
      <c r="G204" s="38"/>
      <c r="H204" s="38"/>
      <c r="I204" s="195"/>
      <c r="J204" s="38"/>
      <c r="K204" s="38"/>
      <c r="L204" s="41"/>
      <c r="M204" s="196"/>
      <c r="N204" s="197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197</v>
      </c>
      <c r="AU204" s="19" t="s">
        <v>78</v>
      </c>
    </row>
    <row r="205" spans="1:65" s="14" customFormat="1" ht="11.25">
      <c r="B205" s="220"/>
      <c r="C205" s="221"/>
      <c r="D205" s="210" t="s">
        <v>249</v>
      </c>
      <c r="E205" s="222" t="s">
        <v>19</v>
      </c>
      <c r="F205" s="223" t="s">
        <v>1973</v>
      </c>
      <c r="G205" s="221"/>
      <c r="H205" s="222" t="s">
        <v>19</v>
      </c>
      <c r="I205" s="224"/>
      <c r="J205" s="221"/>
      <c r="K205" s="221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249</v>
      </c>
      <c r="AU205" s="229" t="s">
        <v>78</v>
      </c>
      <c r="AV205" s="14" t="s">
        <v>76</v>
      </c>
      <c r="AW205" s="14" t="s">
        <v>30</v>
      </c>
      <c r="AX205" s="14" t="s">
        <v>68</v>
      </c>
      <c r="AY205" s="229" t="s">
        <v>187</v>
      </c>
    </row>
    <row r="206" spans="1:65" s="13" customFormat="1" ht="11.25">
      <c r="B206" s="208"/>
      <c r="C206" s="209"/>
      <c r="D206" s="210" t="s">
        <v>249</v>
      </c>
      <c r="E206" s="211" t="s">
        <v>19</v>
      </c>
      <c r="F206" s="212" t="s">
        <v>1974</v>
      </c>
      <c r="G206" s="209"/>
      <c r="H206" s="213">
        <v>53.76</v>
      </c>
      <c r="I206" s="214"/>
      <c r="J206" s="209"/>
      <c r="K206" s="209"/>
      <c r="L206" s="215"/>
      <c r="M206" s="216"/>
      <c r="N206" s="217"/>
      <c r="O206" s="217"/>
      <c r="P206" s="217"/>
      <c r="Q206" s="217"/>
      <c r="R206" s="217"/>
      <c r="S206" s="217"/>
      <c r="T206" s="218"/>
      <c r="AT206" s="219" t="s">
        <v>249</v>
      </c>
      <c r="AU206" s="219" t="s">
        <v>78</v>
      </c>
      <c r="AV206" s="13" t="s">
        <v>78</v>
      </c>
      <c r="AW206" s="13" t="s">
        <v>30</v>
      </c>
      <c r="AX206" s="13" t="s">
        <v>68</v>
      </c>
      <c r="AY206" s="219" t="s">
        <v>187</v>
      </c>
    </row>
    <row r="207" spans="1:65" s="13" customFormat="1" ht="11.25">
      <c r="B207" s="208"/>
      <c r="C207" s="209"/>
      <c r="D207" s="210" t="s">
        <v>249</v>
      </c>
      <c r="E207" s="211" t="s">
        <v>19</v>
      </c>
      <c r="F207" s="212" t="s">
        <v>1975</v>
      </c>
      <c r="G207" s="209"/>
      <c r="H207" s="213">
        <v>76.703999999999994</v>
      </c>
      <c r="I207" s="214"/>
      <c r="J207" s="209"/>
      <c r="K207" s="209"/>
      <c r="L207" s="215"/>
      <c r="M207" s="216"/>
      <c r="N207" s="217"/>
      <c r="O207" s="217"/>
      <c r="P207" s="217"/>
      <c r="Q207" s="217"/>
      <c r="R207" s="217"/>
      <c r="S207" s="217"/>
      <c r="T207" s="218"/>
      <c r="AT207" s="219" t="s">
        <v>249</v>
      </c>
      <c r="AU207" s="219" t="s">
        <v>78</v>
      </c>
      <c r="AV207" s="13" t="s">
        <v>78</v>
      </c>
      <c r="AW207" s="13" t="s">
        <v>30</v>
      </c>
      <c r="AX207" s="13" t="s">
        <v>68</v>
      </c>
      <c r="AY207" s="219" t="s">
        <v>187</v>
      </c>
    </row>
    <row r="208" spans="1:65" s="13" customFormat="1" ht="11.25">
      <c r="B208" s="208"/>
      <c r="C208" s="209"/>
      <c r="D208" s="210" t="s">
        <v>249</v>
      </c>
      <c r="E208" s="211" t="s">
        <v>19</v>
      </c>
      <c r="F208" s="212" t="s">
        <v>1976</v>
      </c>
      <c r="G208" s="209"/>
      <c r="H208" s="213">
        <v>58.24</v>
      </c>
      <c r="I208" s="214"/>
      <c r="J208" s="209"/>
      <c r="K208" s="209"/>
      <c r="L208" s="215"/>
      <c r="M208" s="216"/>
      <c r="N208" s="217"/>
      <c r="O208" s="217"/>
      <c r="P208" s="217"/>
      <c r="Q208" s="217"/>
      <c r="R208" s="217"/>
      <c r="S208" s="217"/>
      <c r="T208" s="218"/>
      <c r="AT208" s="219" t="s">
        <v>249</v>
      </c>
      <c r="AU208" s="219" t="s">
        <v>78</v>
      </c>
      <c r="AV208" s="13" t="s">
        <v>78</v>
      </c>
      <c r="AW208" s="13" t="s">
        <v>30</v>
      </c>
      <c r="AX208" s="13" t="s">
        <v>68</v>
      </c>
      <c r="AY208" s="219" t="s">
        <v>187</v>
      </c>
    </row>
    <row r="209" spans="1:65" s="13" customFormat="1" ht="11.25">
      <c r="B209" s="208"/>
      <c r="C209" s="209"/>
      <c r="D209" s="210" t="s">
        <v>249</v>
      </c>
      <c r="E209" s="211" t="s">
        <v>19</v>
      </c>
      <c r="F209" s="212" t="s">
        <v>1977</v>
      </c>
      <c r="G209" s="209"/>
      <c r="H209" s="213">
        <v>50.688000000000002</v>
      </c>
      <c r="I209" s="214"/>
      <c r="J209" s="209"/>
      <c r="K209" s="209"/>
      <c r="L209" s="215"/>
      <c r="M209" s="216"/>
      <c r="N209" s="217"/>
      <c r="O209" s="217"/>
      <c r="P209" s="217"/>
      <c r="Q209" s="217"/>
      <c r="R209" s="217"/>
      <c r="S209" s="217"/>
      <c r="T209" s="218"/>
      <c r="AT209" s="219" t="s">
        <v>249</v>
      </c>
      <c r="AU209" s="219" t="s">
        <v>78</v>
      </c>
      <c r="AV209" s="13" t="s">
        <v>78</v>
      </c>
      <c r="AW209" s="13" t="s">
        <v>30</v>
      </c>
      <c r="AX209" s="13" t="s">
        <v>68</v>
      </c>
      <c r="AY209" s="219" t="s">
        <v>187</v>
      </c>
    </row>
    <row r="210" spans="1:65" s="14" customFormat="1" ht="11.25">
      <c r="B210" s="220"/>
      <c r="C210" s="221"/>
      <c r="D210" s="210" t="s">
        <v>249</v>
      </c>
      <c r="E210" s="222" t="s">
        <v>19</v>
      </c>
      <c r="F210" s="223" t="s">
        <v>1936</v>
      </c>
      <c r="G210" s="221"/>
      <c r="H210" s="222" t="s">
        <v>19</v>
      </c>
      <c r="I210" s="224"/>
      <c r="J210" s="221"/>
      <c r="K210" s="221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249</v>
      </c>
      <c r="AU210" s="229" t="s">
        <v>78</v>
      </c>
      <c r="AV210" s="14" t="s">
        <v>76</v>
      </c>
      <c r="AW210" s="14" t="s">
        <v>30</v>
      </c>
      <c r="AX210" s="14" t="s">
        <v>68</v>
      </c>
      <c r="AY210" s="229" t="s">
        <v>187</v>
      </c>
    </row>
    <row r="211" spans="1:65" s="13" customFormat="1" ht="11.25">
      <c r="B211" s="208"/>
      <c r="C211" s="209"/>
      <c r="D211" s="210" t="s">
        <v>249</v>
      </c>
      <c r="E211" s="211" t="s">
        <v>19</v>
      </c>
      <c r="F211" s="212" t="s">
        <v>1947</v>
      </c>
      <c r="G211" s="209"/>
      <c r="H211" s="213">
        <v>15.68</v>
      </c>
      <c r="I211" s="214"/>
      <c r="J211" s="209"/>
      <c r="K211" s="209"/>
      <c r="L211" s="215"/>
      <c r="M211" s="216"/>
      <c r="N211" s="217"/>
      <c r="O211" s="217"/>
      <c r="P211" s="217"/>
      <c r="Q211" s="217"/>
      <c r="R211" s="217"/>
      <c r="S211" s="217"/>
      <c r="T211" s="218"/>
      <c r="AT211" s="219" t="s">
        <v>249</v>
      </c>
      <c r="AU211" s="219" t="s">
        <v>78</v>
      </c>
      <c r="AV211" s="13" t="s">
        <v>78</v>
      </c>
      <c r="AW211" s="13" t="s">
        <v>30</v>
      </c>
      <c r="AX211" s="13" t="s">
        <v>68</v>
      </c>
      <c r="AY211" s="219" t="s">
        <v>187</v>
      </c>
    </row>
    <row r="212" spans="1:65" s="13" customFormat="1" ht="11.25">
      <c r="B212" s="208"/>
      <c r="C212" s="209"/>
      <c r="D212" s="210" t="s">
        <v>249</v>
      </c>
      <c r="E212" s="211" t="s">
        <v>19</v>
      </c>
      <c r="F212" s="212" t="s">
        <v>1948</v>
      </c>
      <c r="G212" s="209"/>
      <c r="H212" s="213">
        <v>33.502000000000002</v>
      </c>
      <c r="I212" s="214"/>
      <c r="J212" s="209"/>
      <c r="K212" s="209"/>
      <c r="L212" s="215"/>
      <c r="M212" s="216"/>
      <c r="N212" s="217"/>
      <c r="O212" s="217"/>
      <c r="P212" s="217"/>
      <c r="Q212" s="217"/>
      <c r="R212" s="217"/>
      <c r="S212" s="217"/>
      <c r="T212" s="218"/>
      <c r="AT212" s="219" t="s">
        <v>249</v>
      </c>
      <c r="AU212" s="219" t="s">
        <v>78</v>
      </c>
      <c r="AV212" s="13" t="s">
        <v>78</v>
      </c>
      <c r="AW212" s="13" t="s">
        <v>30</v>
      </c>
      <c r="AX212" s="13" t="s">
        <v>68</v>
      </c>
      <c r="AY212" s="219" t="s">
        <v>187</v>
      </c>
    </row>
    <row r="213" spans="1:65" s="13" customFormat="1" ht="11.25">
      <c r="B213" s="208"/>
      <c r="C213" s="209"/>
      <c r="D213" s="210" t="s">
        <v>249</v>
      </c>
      <c r="E213" s="211" t="s">
        <v>19</v>
      </c>
      <c r="F213" s="212" t="s">
        <v>1949</v>
      </c>
      <c r="G213" s="209"/>
      <c r="H213" s="213">
        <v>19.600000000000001</v>
      </c>
      <c r="I213" s="214"/>
      <c r="J213" s="209"/>
      <c r="K213" s="209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249</v>
      </c>
      <c r="AU213" s="219" t="s">
        <v>78</v>
      </c>
      <c r="AV213" s="13" t="s">
        <v>78</v>
      </c>
      <c r="AW213" s="13" t="s">
        <v>30</v>
      </c>
      <c r="AX213" s="13" t="s">
        <v>68</v>
      </c>
      <c r="AY213" s="219" t="s">
        <v>187</v>
      </c>
    </row>
    <row r="214" spans="1:65" s="13" customFormat="1" ht="11.25">
      <c r="B214" s="208"/>
      <c r="C214" s="209"/>
      <c r="D214" s="210" t="s">
        <v>249</v>
      </c>
      <c r="E214" s="211" t="s">
        <v>19</v>
      </c>
      <c r="F214" s="212" t="s">
        <v>1950</v>
      </c>
      <c r="G214" s="209"/>
      <c r="H214" s="213">
        <v>11.393000000000001</v>
      </c>
      <c r="I214" s="214"/>
      <c r="J214" s="209"/>
      <c r="K214" s="209"/>
      <c r="L214" s="215"/>
      <c r="M214" s="216"/>
      <c r="N214" s="217"/>
      <c r="O214" s="217"/>
      <c r="P214" s="217"/>
      <c r="Q214" s="217"/>
      <c r="R214" s="217"/>
      <c r="S214" s="217"/>
      <c r="T214" s="218"/>
      <c r="AT214" s="219" t="s">
        <v>249</v>
      </c>
      <c r="AU214" s="219" t="s">
        <v>78</v>
      </c>
      <c r="AV214" s="13" t="s">
        <v>78</v>
      </c>
      <c r="AW214" s="13" t="s">
        <v>30</v>
      </c>
      <c r="AX214" s="13" t="s">
        <v>68</v>
      </c>
      <c r="AY214" s="219" t="s">
        <v>187</v>
      </c>
    </row>
    <row r="215" spans="1:65" s="15" customFormat="1" ht="11.25">
      <c r="B215" s="230"/>
      <c r="C215" s="231"/>
      <c r="D215" s="210" t="s">
        <v>249</v>
      </c>
      <c r="E215" s="232" t="s">
        <v>19</v>
      </c>
      <c r="F215" s="233" t="s">
        <v>319</v>
      </c>
      <c r="G215" s="231"/>
      <c r="H215" s="234">
        <v>319.56700000000001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AT215" s="240" t="s">
        <v>249</v>
      </c>
      <c r="AU215" s="240" t="s">
        <v>78</v>
      </c>
      <c r="AV215" s="15" t="s">
        <v>195</v>
      </c>
      <c r="AW215" s="15" t="s">
        <v>30</v>
      </c>
      <c r="AX215" s="15" t="s">
        <v>76</v>
      </c>
      <c r="AY215" s="240" t="s">
        <v>187</v>
      </c>
    </row>
    <row r="216" spans="1:65" s="12" customFormat="1" ht="25.9" customHeight="1">
      <c r="B216" s="164"/>
      <c r="C216" s="165"/>
      <c r="D216" s="166" t="s">
        <v>67</v>
      </c>
      <c r="E216" s="167" t="s">
        <v>1677</v>
      </c>
      <c r="F216" s="167" t="s">
        <v>1678</v>
      </c>
      <c r="G216" s="165"/>
      <c r="H216" s="165"/>
      <c r="I216" s="168"/>
      <c r="J216" s="169">
        <f>BK216</f>
        <v>0</v>
      </c>
      <c r="K216" s="165"/>
      <c r="L216" s="170"/>
      <c r="M216" s="171"/>
      <c r="N216" s="172"/>
      <c r="O216" s="172"/>
      <c r="P216" s="173">
        <f>P217</f>
        <v>0</v>
      </c>
      <c r="Q216" s="172"/>
      <c r="R216" s="173">
        <f>R217</f>
        <v>0</v>
      </c>
      <c r="S216" s="172"/>
      <c r="T216" s="174">
        <f>T217</f>
        <v>0</v>
      </c>
      <c r="AR216" s="175" t="s">
        <v>195</v>
      </c>
      <c r="AT216" s="176" t="s">
        <v>67</v>
      </c>
      <c r="AU216" s="176" t="s">
        <v>68</v>
      </c>
      <c r="AY216" s="175" t="s">
        <v>187</v>
      </c>
      <c r="BK216" s="177">
        <f>BK217</f>
        <v>0</v>
      </c>
    </row>
    <row r="217" spans="1:65" s="2" customFormat="1" ht="16.5" customHeight="1">
      <c r="A217" s="36"/>
      <c r="B217" s="37"/>
      <c r="C217" s="180" t="s">
        <v>296</v>
      </c>
      <c r="D217" s="180" t="s">
        <v>190</v>
      </c>
      <c r="E217" s="181" t="s">
        <v>439</v>
      </c>
      <c r="F217" s="182" t="s">
        <v>1988</v>
      </c>
      <c r="G217" s="183" t="s">
        <v>936</v>
      </c>
      <c r="H217" s="184">
        <v>1</v>
      </c>
      <c r="I217" s="185"/>
      <c r="J217" s="186">
        <f>ROUND(I217*H217,2)</f>
        <v>0</v>
      </c>
      <c r="K217" s="182" t="s">
        <v>19</v>
      </c>
      <c r="L217" s="41"/>
      <c r="M217" s="264" t="s">
        <v>19</v>
      </c>
      <c r="N217" s="265" t="s">
        <v>39</v>
      </c>
      <c r="O217" s="247"/>
      <c r="P217" s="266">
        <f>O217*H217</f>
        <v>0</v>
      </c>
      <c r="Q217" s="266">
        <v>0</v>
      </c>
      <c r="R217" s="266">
        <f>Q217*H217</f>
        <v>0</v>
      </c>
      <c r="S217" s="266">
        <v>0</v>
      </c>
      <c r="T217" s="267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91" t="s">
        <v>675</v>
      </c>
      <c r="AT217" s="191" t="s">
        <v>190</v>
      </c>
      <c r="AU217" s="191" t="s">
        <v>76</v>
      </c>
      <c r="AY217" s="19" t="s">
        <v>187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9" t="s">
        <v>76</v>
      </c>
      <c r="BK217" s="192">
        <f>ROUND(I217*H217,2)</f>
        <v>0</v>
      </c>
      <c r="BL217" s="19" t="s">
        <v>675</v>
      </c>
      <c r="BM217" s="191" t="s">
        <v>1989</v>
      </c>
    </row>
    <row r="218" spans="1:65" s="2" customFormat="1" ht="6.95" customHeight="1">
      <c r="A218" s="36"/>
      <c r="B218" s="49"/>
      <c r="C218" s="50"/>
      <c r="D218" s="50"/>
      <c r="E218" s="50"/>
      <c r="F218" s="50"/>
      <c r="G218" s="50"/>
      <c r="H218" s="50"/>
      <c r="I218" s="50"/>
      <c r="J218" s="50"/>
      <c r="K218" s="50"/>
      <c r="L218" s="41"/>
      <c r="M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</row>
  </sheetData>
  <sheetProtection algorithmName="SHA-512" hashValue="0qeYq3YJwFyrpqmJr99tD4nRLaS9tlysETq5zytHYTdwAF4VkncN6KT5vrR4l82kYNoGmwO+bLX5kv40av2ivw==" saltValue="4AkvOE39DRX1DoLkwLxUc2zAYjZGvy7l01PS+TmVKMYwcVMrzlCsqoXsRgzeOkL5vw3f3ePrbLX5jL/YfqcDiw==" spinCount="100000" sheet="1" objects="1" scenarios="1" formatColumns="0" formatRows="0" autoFilter="0"/>
  <autoFilter ref="C91:K217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6" r:id="rId1"/>
    <hyperlink ref="F98" r:id="rId2"/>
    <hyperlink ref="F100" r:id="rId3"/>
    <hyperlink ref="F104" r:id="rId4"/>
    <hyperlink ref="F111" r:id="rId5"/>
    <hyperlink ref="F118" r:id="rId6"/>
    <hyperlink ref="F125" r:id="rId7"/>
    <hyperlink ref="F128" r:id="rId8"/>
    <hyperlink ref="F135" r:id="rId9"/>
    <hyperlink ref="F138" r:id="rId10"/>
    <hyperlink ref="F141" r:id="rId11"/>
    <hyperlink ref="F146" r:id="rId12"/>
    <hyperlink ref="F151" r:id="rId13"/>
    <hyperlink ref="F156" r:id="rId14"/>
    <hyperlink ref="F162" r:id="rId15"/>
    <hyperlink ref="F175" r:id="rId16"/>
    <hyperlink ref="F188" r:id="rId17"/>
    <hyperlink ref="F191" r:id="rId18"/>
    <hyperlink ref="F204" r:id="rId19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19" t="s">
        <v>136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78</v>
      </c>
    </row>
    <row r="4" spans="1:46" s="1" customFormat="1" ht="24.95" customHeight="1">
      <c r="B4" s="22"/>
      <c r="D4" s="112" t="s">
        <v>158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4" t="str">
        <f>'Rekapitulace zakázky'!K6</f>
        <v>Olomouc ADM Nerudova</v>
      </c>
      <c r="F7" s="395"/>
      <c r="G7" s="395"/>
      <c r="H7" s="395"/>
      <c r="L7" s="22"/>
    </row>
    <row r="8" spans="1:46" s="1" customFormat="1" ht="12" customHeight="1">
      <c r="B8" s="22"/>
      <c r="D8" s="114" t="s">
        <v>159</v>
      </c>
      <c r="L8" s="22"/>
    </row>
    <row r="9" spans="1:46" s="2" customFormat="1" ht="16.5" customHeight="1">
      <c r="A9" s="36"/>
      <c r="B9" s="41"/>
      <c r="C9" s="36"/>
      <c r="D9" s="36"/>
      <c r="E9" s="394" t="s">
        <v>1468</v>
      </c>
      <c r="F9" s="397"/>
      <c r="G9" s="397"/>
      <c r="H9" s="39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451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6" t="s">
        <v>1990</v>
      </c>
      <c r="F11" s="397"/>
      <c r="G11" s="397"/>
      <c r="H11" s="39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zakázky'!AN8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tr">
        <f>IF('Rekapitulace zakázky'!AN10="","",'Rekapitulace zakázky'!AN10)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zakázky'!E11="","",'Rekapitulace zakázky'!E11)</f>
        <v xml:space="preserve"> </v>
      </c>
      <c r="F17" s="36"/>
      <c r="G17" s="36"/>
      <c r="H17" s="36"/>
      <c r="I17" s="114" t="s">
        <v>26</v>
      </c>
      <c r="J17" s="105" t="str">
        <f>IF('Rekapitulace zakázky'!AN11="","",'Rekapitulace zakázky'!AN11)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27</v>
      </c>
      <c r="E19" s="36"/>
      <c r="F19" s="36"/>
      <c r="G19" s="36"/>
      <c r="H19" s="36"/>
      <c r="I19" s="114" t="s">
        <v>25</v>
      </c>
      <c r="J19" s="32" t="str">
        <f>'Rekapitulace zakázky'!AN13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8" t="str">
        <f>'Rekapitulace zakázky'!E14</f>
        <v>Vyplň údaj</v>
      </c>
      <c r="F20" s="399"/>
      <c r="G20" s="399"/>
      <c r="H20" s="399"/>
      <c r="I20" s="114" t="s">
        <v>26</v>
      </c>
      <c r="J20" s="32" t="str">
        <f>'Rekapitulace zakázky'!AN14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29</v>
      </c>
      <c r="E22" s="36"/>
      <c r="F22" s="36"/>
      <c r="G22" s="36"/>
      <c r="H22" s="36"/>
      <c r="I22" s="114" t="s">
        <v>25</v>
      </c>
      <c r="J22" s="105" t="str">
        <f>IF('Rekapitulace zakázky'!AN16="","",'Rekapitulace zakázky'!AN16)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zakázky'!E17="","",'Rekapitulace zakázky'!E17)</f>
        <v xml:space="preserve"> </v>
      </c>
      <c r="F23" s="36"/>
      <c r="G23" s="36"/>
      <c r="H23" s="36"/>
      <c r="I23" s="114" t="s">
        <v>26</v>
      </c>
      <c r="J23" s="105" t="str">
        <f>IF('Rekapitulace zakázky'!AN17="","",'Rekapitulace zakázky'!AN17)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31</v>
      </c>
      <c r="E25" s="36"/>
      <c r="F25" s="36"/>
      <c r="G25" s="36"/>
      <c r="H25" s="36"/>
      <c r="I25" s="114" t="s">
        <v>25</v>
      </c>
      <c r="J25" s="105" t="str">
        <f>IF('Rekapitulace zakázky'!AN19="","",'Rekapitulace zakázky'!AN19)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zakázky'!E20="","",'Rekapitulace zakázky'!E20)</f>
        <v xml:space="preserve"> </v>
      </c>
      <c r="F26" s="36"/>
      <c r="G26" s="36"/>
      <c r="H26" s="36"/>
      <c r="I26" s="114" t="s">
        <v>26</v>
      </c>
      <c r="J26" s="105" t="str">
        <f>IF('Rekapitulace zakázky'!AN20="","",'Rekapitulace zakázky'!AN20)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32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00" t="s">
        <v>19</v>
      </c>
      <c r="F29" s="400"/>
      <c r="G29" s="400"/>
      <c r="H29" s="400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34</v>
      </c>
      <c r="E32" s="36"/>
      <c r="F32" s="36"/>
      <c r="G32" s="36"/>
      <c r="H32" s="36"/>
      <c r="I32" s="36"/>
      <c r="J32" s="122">
        <f>ROUND(J97,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36</v>
      </c>
      <c r="G34" s="36"/>
      <c r="H34" s="36"/>
      <c r="I34" s="123" t="s">
        <v>35</v>
      </c>
      <c r="J34" s="123" t="s">
        <v>37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38</v>
      </c>
      <c r="E35" s="114" t="s">
        <v>39</v>
      </c>
      <c r="F35" s="125">
        <f>ROUND((SUM(BE97:BE203)),  2)</f>
        <v>0</v>
      </c>
      <c r="G35" s="36"/>
      <c r="H35" s="36"/>
      <c r="I35" s="126">
        <v>0.21</v>
      </c>
      <c r="J35" s="125">
        <f>ROUND(((SUM(BE97:BE203))*I35),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40</v>
      </c>
      <c r="F36" s="125">
        <f>ROUND((SUM(BF97:BF203)),  2)</f>
        <v>0</v>
      </c>
      <c r="G36" s="36"/>
      <c r="H36" s="36"/>
      <c r="I36" s="126">
        <v>0.15</v>
      </c>
      <c r="J36" s="125">
        <f>ROUND(((SUM(BF97:BF203))*I36),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41</v>
      </c>
      <c r="F37" s="125">
        <f>ROUND((SUM(BG97:BG203)),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42</v>
      </c>
      <c r="F38" s="125">
        <f>ROUND((SUM(BH97:BH203)),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43</v>
      </c>
      <c r="F39" s="125">
        <f>ROUND((SUM(BI97:BI203)),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44</v>
      </c>
      <c r="E41" s="129"/>
      <c r="F41" s="129"/>
      <c r="G41" s="130" t="s">
        <v>45</v>
      </c>
      <c r="H41" s="131" t="s">
        <v>46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161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1" t="str">
        <f>E7</f>
        <v>Olomouc ADM Nerudova</v>
      </c>
      <c r="F50" s="402"/>
      <c r="G50" s="402"/>
      <c r="H50" s="402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1" t="s">
        <v>1468</v>
      </c>
      <c r="F52" s="403"/>
      <c r="G52" s="403"/>
      <c r="H52" s="403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451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7" t="str">
        <f>E11</f>
        <v>2P22; 2P23 - Kanceláře ÚNPI</v>
      </c>
      <c r="F54" s="403"/>
      <c r="G54" s="403"/>
      <c r="H54" s="403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162</v>
      </c>
      <c r="D61" s="139"/>
      <c r="E61" s="139"/>
      <c r="F61" s="139"/>
      <c r="G61" s="139"/>
      <c r="H61" s="139"/>
      <c r="I61" s="139"/>
      <c r="J61" s="140" t="s">
        <v>163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66</v>
      </c>
      <c r="D63" s="38"/>
      <c r="E63" s="38"/>
      <c r="F63" s="38"/>
      <c r="G63" s="38"/>
      <c r="H63" s="38"/>
      <c r="I63" s="38"/>
      <c r="J63" s="79">
        <f>J97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164</v>
      </c>
    </row>
    <row r="64" spans="1:47" s="9" customFormat="1" ht="24.95" customHeight="1">
      <c r="B64" s="142"/>
      <c r="C64" s="143"/>
      <c r="D64" s="144" t="s">
        <v>165</v>
      </c>
      <c r="E64" s="145"/>
      <c r="F64" s="145"/>
      <c r="G64" s="145"/>
      <c r="H64" s="145"/>
      <c r="I64" s="145"/>
      <c r="J64" s="146">
        <f>J98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807</v>
      </c>
      <c r="E65" s="150"/>
      <c r="F65" s="150"/>
      <c r="G65" s="150"/>
      <c r="H65" s="150"/>
      <c r="I65" s="150"/>
      <c r="J65" s="151">
        <f>J99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166</v>
      </c>
      <c r="E66" s="150"/>
      <c r="F66" s="150"/>
      <c r="G66" s="150"/>
      <c r="H66" s="150"/>
      <c r="I66" s="150"/>
      <c r="J66" s="151">
        <f>J115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808</v>
      </c>
      <c r="E67" s="150"/>
      <c r="F67" s="150"/>
      <c r="G67" s="150"/>
      <c r="H67" s="150"/>
      <c r="I67" s="150"/>
      <c r="J67" s="151">
        <f>J121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809</v>
      </c>
      <c r="E68" s="150"/>
      <c r="F68" s="150"/>
      <c r="G68" s="150"/>
      <c r="H68" s="150"/>
      <c r="I68" s="150"/>
      <c r="J68" s="151">
        <f>J129</f>
        <v>0</v>
      </c>
      <c r="K68" s="99"/>
      <c r="L68" s="152"/>
    </row>
    <row r="69" spans="1:31" s="9" customFormat="1" ht="24.95" customHeight="1">
      <c r="B69" s="142"/>
      <c r="C69" s="143"/>
      <c r="D69" s="144" t="s">
        <v>167</v>
      </c>
      <c r="E69" s="145"/>
      <c r="F69" s="145"/>
      <c r="G69" s="145"/>
      <c r="H69" s="145"/>
      <c r="I69" s="145"/>
      <c r="J69" s="146">
        <f>J132</f>
        <v>0</v>
      </c>
      <c r="K69" s="143"/>
      <c r="L69" s="147"/>
    </row>
    <row r="70" spans="1:31" s="10" customFormat="1" ht="19.899999999999999" customHeight="1">
      <c r="B70" s="148"/>
      <c r="C70" s="99"/>
      <c r="D70" s="149" t="s">
        <v>685</v>
      </c>
      <c r="E70" s="150"/>
      <c r="F70" s="150"/>
      <c r="G70" s="150"/>
      <c r="H70" s="150"/>
      <c r="I70" s="150"/>
      <c r="J70" s="151">
        <f>J133</f>
        <v>0</v>
      </c>
      <c r="K70" s="99"/>
      <c r="L70" s="152"/>
    </row>
    <row r="71" spans="1:31" s="10" customFormat="1" ht="19.899999999999999" customHeight="1">
      <c r="B71" s="148"/>
      <c r="C71" s="99"/>
      <c r="D71" s="149" t="s">
        <v>169</v>
      </c>
      <c r="E71" s="150"/>
      <c r="F71" s="150"/>
      <c r="G71" s="150"/>
      <c r="H71" s="150"/>
      <c r="I71" s="150"/>
      <c r="J71" s="151">
        <f>J144</f>
        <v>0</v>
      </c>
      <c r="K71" s="99"/>
      <c r="L71" s="152"/>
    </row>
    <row r="72" spans="1:31" s="10" customFormat="1" ht="19.899999999999999" customHeight="1">
      <c r="B72" s="148"/>
      <c r="C72" s="99"/>
      <c r="D72" s="149" t="s">
        <v>1567</v>
      </c>
      <c r="E72" s="150"/>
      <c r="F72" s="150"/>
      <c r="G72" s="150"/>
      <c r="H72" s="150"/>
      <c r="I72" s="150"/>
      <c r="J72" s="151">
        <f>J150</f>
        <v>0</v>
      </c>
      <c r="K72" s="99"/>
      <c r="L72" s="152"/>
    </row>
    <row r="73" spans="1:31" s="10" customFormat="1" ht="19.899999999999999" customHeight="1">
      <c r="B73" s="148"/>
      <c r="C73" s="99"/>
      <c r="D73" s="149" t="s">
        <v>1470</v>
      </c>
      <c r="E73" s="150"/>
      <c r="F73" s="150"/>
      <c r="G73" s="150"/>
      <c r="H73" s="150"/>
      <c r="I73" s="150"/>
      <c r="J73" s="151">
        <f>J156</f>
        <v>0</v>
      </c>
      <c r="K73" s="99"/>
      <c r="L73" s="152"/>
    </row>
    <row r="74" spans="1:31" s="10" customFormat="1" ht="19.899999999999999" customHeight="1">
      <c r="B74" s="148"/>
      <c r="C74" s="99"/>
      <c r="D74" s="149" t="s">
        <v>818</v>
      </c>
      <c r="E74" s="150"/>
      <c r="F74" s="150"/>
      <c r="G74" s="150"/>
      <c r="H74" s="150"/>
      <c r="I74" s="150"/>
      <c r="J74" s="151">
        <f>J180</f>
        <v>0</v>
      </c>
      <c r="K74" s="99"/>
      <c r="L74" s="152"/>
    </row>
    <row r="75" spans="1:31" s="10" customFormat="1" ht="19.899999999999999" customHeight="1">
      <c r="B75" s="148"/>
      <c r="C75" s="99"/>
      <c r="D75" s="149" t="s">
        <v>819</v>
      </c>
      <c r="E75" s="150"/>
      <c r="F75" s="150"/>
      <c r="G75" s="150"/>
      <c r="H75" s="150"/>
      <c r="I75" s="150"/>
      <c r="J75" s="151">
        <f>J186</f>
        <v>0</v>
      </c>
      <c r="K75" s="99"/>
      <c r="L75" s="152"/>
    </row>
    <row r="76" spans="1:31" s="2" customFormat="1" ht="21.7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31" s="2" customFormat="1" ht="6.95" customHeight="1">
      <c r="A81" s="36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24.95" customHeight="1">
      <c r="A82" s="36"/>
      <c r="B82" s="37"/>
      <c r="C82" s="25" t="s">
        <v>172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12" customHeight="1">
      <c r="A84" s="36"/>
      <c r="B84" s="37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6.5" customHeight="1">
      <c r="A85" s="36"/>
      <c r="B85" s="37"/>
      <c r="C85" s="38"/>
      <c r="D85" s="38"/>
      <c r="E85" s="401" t="str">
        <f>E7</f>
        <v>Olomouc ADM Nerudova</v>
      </c>
      <c r="F85" s="402"/>
      <c r="G85" s="402"/>
      <c r="H85" s="402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1" customFormat="1" ht="12" customHeight="1">
      <c r="B86" s="23"/>
      <c r="C86" s="31" t="s">
        <v>159</v>
      </c>
      <c r="D86" s="24"/>
      <c r="E86" s="24"/>
      <c r="F86" s="24"/>
      <c r="G86" s="24"/>
      <c r="H86" s="24"/>
      <c r="I86" s="24"/>
      <c r="J86" s="24"/>
      <c r="K86" s="24"/>
      <c r="L86" s="22"/>
    </row>
    <row r="87" spans="1:31" s="2" customFormat="1" ht="16.5" customHeight="1">
      <c r="A87" s="36"/>
      <c r="B87" s="37"/>
      <c r="C87" s="38"/>
      <c r="D87" s="38"/>
      <c r="E87" s="401" t="s">
        <v>1468</v>
      </c>
      <c r="F87" s="403"/>
      <c r="G87" s="403"/>
      <c r="H87" s="403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2" customHeight="1">
      <c r="A88" s="36"/>
      <c r="B88" s="37"/>
      <c r="C88" s="31" t="s">
        <v>451</v>
      </c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6.5" customHeight="1">
      <c r="A89" s="36"/>
      <c r="B89" s="37"/>
      <c r="C89" s="38"/>
      <c r="D89" s="38"/>
      <c r="E89" s="357" t="str">
        <f>E11</f>
        <v>2P22; 2P23 - Kanceláře ÚNPI</v>
      </c>
      <c r="F89" s="403"/>
      <c r="G89" s="403"/>
      <c r="H89" s="403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21</v>
      </c>
      <c r="D91" s="38"/>
      <c r="E91" s="38"/>
      <c r="F91" s="29" t="str">
        <f>F14</f>
        <v xml:space="preserve"> </v>
      </c>
      <c r="G91" s="38"/>
      <c r="H91" s="38"/>
      <c r="I91" s="31" t="s">
        <v>23</v>
      </c>
      <c r="J91" s="61">
        <f>IF(J14="","",J14)</f>
        <v>0</v>
      </c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5.2" customHeight="1">
      <c r="A93" s="36"/>
      <c r="B93" s="37"/>
      <c r="C93" s="31" t="s">
        <v>24</v>
      </c>
      <c r="D93" s="38"/>
      <c r="E93" s="38"/>
      <c r="F93" s="29" t="str">
        <f>E17</f>
        <v xml:space="preserve"> </v>
      </c>
      <c r="G93" s="38"/>
      <c r="H93" s="38"/>
      <c r="I93" s="31" t="s">
        <v>29</v>
      </c>
      <c r="J93" s="34" t="str">
        <f>E23</f>
        <v xml:space="preserve"> </v>
      </c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5.2" customHeight="1">
      <c r="A94" s="36"/>
      <c r="B94" s="37"/>
      <c r="C94" s="31" t="s">
        <v>27</v>
      </c>
      <c r="D94" s="38"/>
      <c r="E94" s="38"/>
      <c r="F94" s="29" t="str">
        <f>IF(E20="","",E20)</f>
        <v>Vyplň údaj</v>
      </c>
      <c r="G94" s="38"/>
      <c r="H94" s="38"/>
      <c r="I94" s="31" t="s">
        <v>31</v>
      </c>
      <c r="J94" s="34" t="str">
        <f>E26</f>
        <v xml:space="preserve"> </v>
      </c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1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11" customFormat="1" ht="29.25" customHeight="1">
      <c r="A96" s="153"/>
      <c r="B96" s="154"/>
      <c r="C96" s="155" t="s">
        <v>173</v>
      </c>
      <c r="D96" s="156" t="s">
        <v>53</v>
      </c>
      <c r="E96" s="156" t="s">
        <v>49</v>
      </c>
      <c r="F96" s="156" t="s">
        <v>50</v>
      </c>
      <c r="G96" s="156" t="s">
        <v>174</v>
      </c>
      <c r="H96" s="156" t="s">
        <v>175</v>
      </c>
      <c r="I96" s="156" t="s">
        <v>176</v>
      </c>
      <c r="J96" s="156" t="s">
        <v>163</v>
      </c>
      <c r="K96" s="157" t="s">
        <v>177</v>
      </c>
      <c r="L96" s="158"/>
      <c r="M96" s="70" t="s">
        <v>19</v>
      </c>
      <c r="N96" s="71" t="s">
        <v>38</v>
      </c>
      <c r="O96" s="71" t="s">
        <v>178</v>
      </c>
      <c r="P96" s="71" t="s">
        <v>179</v>
      </c>
      <c r="Q96" s="71" t="s">
        <v>180</v>
      </c>
      <c r="R96" s="71" t="s">
        <v>181</v>
      </c>
      <c r="S96" s="71" t="s">
        <v>182</v>
      </c>
      <c r="T96" s="72" t="s">
        <v>183</v>
      </c>
      <c r="U96" s="153"/>
      <c r="V96" s="153"/>
      <c r="W96" s="153"/>
      <c r="X96" s="153"/>
      <c r="Y96" s="153"/>
      <c r="Z96" s="153"/>
      <c r="AA96" s="153"/>
      <c r="AB96" s="153"/>
      <c r="AC96" s="153"/>
      <c r="AD96" s="153"/>
      <c r="AE96" s="153"/>
    </row>
    <row r="97" spans="1:65" s="2" customFormat="1" ht="22.9" customHeight="1">
      <c r="A97" s="36"/>
      <c r="B97" s="37"/>
      <c r="C97" s="77" t="s">
        <v>184</v>
      </c>
      <c r="D97" s="38"/>
      <c r="E97" s="38"/>
      <c r="F97" s="38"/>
      <c r="G97" s="38"/>
      <c r="H97" s="38"/>
      <c r="I97" s="38"/>
      <c r="J97" s="159">
        <f>BK97</f>
        <v>0</v>
      </c>
      <c r="K97" s="38"/>
      <c r="L97" s="41"/>
      <c r="M97" s="73"/>
      <c r="N97" s="160"/>
      <c r="O97" s="74"/>
      <c r="P97" s="161">
        <f>P98+P132</f>
        <v>0</v>
      </c>
      <c r="Q97" s="74"/>
      <c r="R97" s="161">
        <f>R98+R132</f>
        <v>7.3182865919999998</v>
      </c>
      <c r="S97" s="74"/>
      <c r="T97" s="162">
        <f>T98+T132</f>
        <v>11.683782799999999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67</v>
      </c>
      <c r="AU97" s="19" t="s">
        <v>164</v>
      </c>
      <c r="BK97" s="163">
        <f>BK98+BK132</f>
        <v>0</v>
      </c>
    </row>
    <row r="98" spans="1:65" s="12" customFormat="1" ht="25.9" customHeight="1">
      <c r="B98" s="164"/>
      <c r="C98" s="165"/>
      <c r="D98" s="166" t="s">
        <v>67</v>
      </c>
      <c r="E98" s="167" t="s">
        <v>185</v>
      </c>
      <c r="F98" s="167" t="s">
        <v>186</v>
      </c>
      <c r="G98" s="165"/>
      <c r="H98" s="165"/>
      <c r="I98" s="168"/>
      <c r="J98" s="169">
        <f>BK98</f>
        <v>0</v>
      </c>
      <c r="K98" s="165"/>
      <c r="L98" s="170"/>
      <c r="M98" s="171"/>
      <c r="N98" s="172"/>
      <c r="O98" s="172"/>
      <c r="P98" s="173">
        <f>P99+P115+P121+P129</f>
        <v>0</v>
      </c>
      <c r="Q98" s="172"/>
      <c r="R98" s="173">
        <f>R99+R115+R121+R129</f>
        <v>6.7141178200000002</v>
      </c>
      <c r="S98" s="172"/>
      <c r="T98" s="174">
        <f>T99+T115+T121+T129</f>
        <v>9.5717999999999996</v>
      </c>
      <c r="AR98" s="175" t="s">
        <v>76</v>
      </c>
      <c r="AT98" s="176" t="s">
        <v>67</v>
      </c>
      <c r="AU98" s="176" t="s">
        <v>68</v>
      </c>
      <c r="AY98" s="175" t="s">
        <v>187</v>
      </c>
      <c r="BK98" s="177">
        <f>BK99+BK115+BK121+BK129</f>
        <v>0</v>
      </c>
    </row>
    <row r="99" spans="1:65" s="12" customFormat="1" ht="22.9" customHeight="1">
      <c r="B99" s="164"/>
      <c r="C99" s="165"/>
      <c r="D99" s="166" t="s">
        <v>67</v>
      </c>
      <c r="E99" s="178" t="s">
        <v>221</v>
      </c>
      <c r="F99" s="178" t="s">
        <v>827</v>
      </c>
      <c r="G99" s="165"/>
      <c r="H99" s="165"/>
      <c r="I99" s="168"/>
      <c r="J99" s="179">
        <f>BK99</f>
        <v>0</v>
      </c>
      <c r="K99" s="165"/>
      <c r="L99" s="170"/>
      <c r="M99" s="171"/>
      <c r="N99" s="172"/>
      <c r="O99" s="172"/>
      <c r="P99" s="173">
        <f>SUM(P100:P114)</f>
        <v>0</v>
      </c>
      <c r="Q99" s="172"/>
      <c r="R99" s="173">
        <f>SUM(R100:R114)</f>
        <v>6.7141178200000002</v>
      </c>
      <c r="S99" s="172"/>
      <c r="T99" s="174">
        <f>SUM(T100:T114)</f>
        <v>0</v>
      </c>
      <c r="AR99" s="175" t="s">
        <v>76</v>
      </c>
      <c r="AT99" s="176" t="s">
        <v>67</v>
      </c>
      <c r="AU99" s="176" t="s">
        <v>76</v>
      </c>
      <c r="AY99" s="175" t="s">
        <v>187</v>
      </c>
      <c r="BK99" s="177">
        <f>SUM(BK100:BK114)</f>
        <v>0</v>
      </c>
    </row>
    <row r="100" spans="1:65" s="2" customFormat="1" ht="33" customHeight="1">
      <c r="A100" s="36"/>
      <c r="B100" s="37"/>
      <c r="C100" s="180" t="s">
        <v>76</v>
      </c>
      <c r="D100" s="180" t="s">
        <v>190</v>
      </c>
      <c r="E100" s="181" t="s">
        <v>1991</v>
      </c>
      <c r="F100" s="182" t="s">
        <v>1992</v>
      </c>
      <c r="G100" s="183" t="s">
        <v>337</v>
      </c>
      <c r="H100" s="184">
        <v>2.734</v>
      </c>
      <c r="I100" s="185"/>
      <c r="J100" s="186">
        <f>ROUND(I100*H100,2)</f>
        <v>0</v>
      </c>
      <c r="K100" s="182" t="s">
        <v>194</v>
      </c>
      <c r="L100" s="41"/>
      <c r="M100" s="187" t="s">
        <v>19</v>
      </c>
      <c r="N100" s="188" t="s">
        <v>39</v>
      </c>
      <c r="O100" s="66"/>
      <c r="P100" s="189">
        <f>O100*H100</f>
        <v>0</v>
      </c>
      <c r="Q100" s="189">
        <v>2.45329</v>
      </c>
      <c r="R100" s="189">
        <f>Q100*H100</f>
        <v>6.7072948600000002</v>
      </c>
      <c r="S100" s="189">
        <v>0</v>
      </c>
      <c r="T100" s="19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195</v>
      </c>
      <c r="AT100" s="191" t="s">
        <v>190</v>
      </c>
      <c r="AU100" s="191" t="s">
        <v>78</v>
      </c>
      <c r="AY100" s="19" t="s">
        <v>187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9" t="s">
        <v>76</v>
      </c>
      <c r="BK100" s="192">
        <f>ROUND(I100*H100,2)</f>
        <v>0</v>
      </c>
      <c r="BL100" s="19" t="s">
        <v>195</v>
      </c>
      <c r="BM100" s="191" t="s">
        <v>1993</v>
      </c>
    </row>
    <row r="101" spans="1:65" s="2" customFormat="1" ht="11.25">
      <c r="A101" s="36"/>
      <c r="B101" s="37"/>
      <c r="C101" s="38"/>
      <c r="D101" s="193" t="s">
        <v>197</v>
      </c>
      <c r="E101" s="38"/>
      <c r="F101" s="194" t="s">
        <v>1994</v>
      </c>
      <c r="G101" s="38"/>
      <c r="H101" s="38"/>
      <c r="I101" s="195"/>
      <c r="J101" s="38"/>
      <c r="K101" s="38"/>
      <c r="L101" s="41"/>
      <c r="M101" s="196"/>
      <c r="N101" s="197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197</v>
      </c>
      <c r="AU101" s="19" t="s">
        <v>78</v>
      </c>
    </row>
    <row r="102" spans="1:65" s="13" customFormat="1" ht="11.25">
      <c r="B102" s="208"/>
      <c r="C102" s="209"/>
      <c r="D102" s="210" t="s">
        <v>249</v>
      </c>
      <c r="E102" s="211" t="s">
        <v>19</v>
      </c>
      <c r="F102" s="212" t="s">
        <v>1995</v>
      </c>
      <c r="G102" s="209"/>
      <c r="H102" s="213">
        <v>1.8440000000000001</v>
      </c>
      <c r="I102" s="214"/>
      <c r="J102" s="209"/>
      <c r="K102" s="209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249</v>
      </c>
      <c r="AU102" s="219" t="s">
        <v>78</v>
      </c>
      <c r="AV102" s="13" t="s">
        <v>78</v>
      </c>
      <c r="AW102" s="13" t="s">
        <v>30</v>
      </c>
      <c r="AX102" s="13" t="s">
        <v>68</v>
      </c>
      <c r="AY102" s="219" t="s">
        <v>187</v>
      </c>
    </row>
    <row r="103" spans="1:65" s="13" customFormat="1" ht="11.25">
      <c r="B103" s="208"/>
      <c r="C103" s="209"/>
      <c r="D103" s="210" t="s">
        <v>249</v>
      </c>
      <c r="E103" s="211" t="s">
        <v>19</v>
      </c>
      <c r="F103" s="212" t="s">
        <v>1996</v>
      </c>
      <c r="G103" s="209"/>
      <c r="H103" s="213">
        <v>0.89</v>
      </c>
      <c r="I103" s="214"/>
      <c r="J103" s="209"/>
      <c r="K103" s="209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249</v>
      </c>
      <c r="AU103" s="219" t="s">
        <v>78</v>
      </c>
      <c r="AV103" s="13" t="s">
        <v>78</v>
      </c>
      <c r="AW103" s="13" t="s">
        <v>30</v>
      </c>
      <c r="AX103" s="13" t="s">
        <v>68</v>
      </c>
      <c r="AY103" s="219" t="s">
        <v>187</v>
      </c>
    </row>
    <row r="104" spans="1:65" s="15" customFormat="1" ht="11.25">
      <c r="B104" s="230"/>
      <c r="C104" s="231"/>
      <c r="D104" s="210" t="s">
        <v>249</v>
      </c>
      <c r="E104" s="232" t="s">
        <v>19</v>
      </c>
      <c r="F104" s="233" t="s">
        <v>319</v>
      </c>
      <c r="G104" s="231"/>
      <c r="H104" s="234">
        <v>2.734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AT104" s="240" t="s">
        <v>249</v>
      </c>
      <c r="AU104" s="240" t="s">
        <v>78</v>
      </c>
      <c r="AV104" s="15" t="s">
        <v>195</v>
      </c>
      <c r="AW104" s="15" t="s">
        <v>30</v>
      </c>
      <c r="AX104" s="15" t="s">
        <v>76</v>
      </c>
      <c r="AY104" s="240" t="s">
        <v>187</v>
      </c>
    </row>
    <row r="105" spans="1:65" s="2" customFormat="1" ht="24.2" customHeight="1">
      <c r="A105" s="36"/>
      <c r="B105" s="37"/>
      <c r="C105" s="180" t="s">
        <v>78</v>
      </c>
      <c r="D105" s="180" t="s">
        <v>190</v>
      </c>
      <c r="E105" s="181" t="s">
        <v>1997</v>
      </c>
      <c r="F105" s="182" t="s">
        <v>1998</v>
      </c>
      <c r="G105" s="183" t="s">
        <v>193</v>
      </c>
      <c r="H105" s="184">
        <v>45.58</v>
      </c>
      <c r="I105" s="185"/>
      <c r="J105" s="186">
        <f>ROUND(I105*H105,2)</f>
        <v>0</v>
      </c>
      <c r="K105" s="182" t="s">
        <v>194</v>
      </c>
      <c r="L105" s="41"/>
      <c r="M105" s="187" t="s">
        <v>19</v>
      </c>
      <c r="N105" s="188" t="s">
        <v>39</v>
      </c>
      <c r="O105" s="66"/>
      <c r="P105" s="189">
        <f>O105*H105</f>
        <v>0</v>
      </c>
      <c r="Q105" s="189">
        <v>1.3200000000000001E-4</v>
      </c>
      <c r="R105" s="189">
        <f>Q105*H105</f>
        <v>6.0165600000000007E-3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195</v>
      </c>
      <c r="AT105" s="191" t="s">
        <v>190</v>
      </c>
      <c r="AU105" s="191" t="s">
        <v>78</v>
      </c>
      <c r="AY105" s="19" t="s">
        <v>187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76</v>
      </c>
      <c r="BK105" s="192">
        <f>ROUND(I105*H105,2)</f>
        <v>0</v>
      </c>
      <c r="BL105" s="19" t="s">
        <v>195</v>
      </c>
      <c r="BM105" s="191" t="s">
        <v>1999</v>
      </c>
    </row>
    <row r="106" spans="1:65" s="2" customFormat="1" ht="11.25">
      <c r="A106" s="36"/>
      <c r="B106" s="37"/>
      <c r="C106" s="38"/>
      <c r="D106" s="193" t="s">
        <v>197</v>
      </c>
      <c r="E106" s="38"/>
      <c r="F106" s="194" t="s">
        <v>2000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197</v>
      </c>
      <c r="AU106" s="19" t="s">
        <v>78</v>
      </c>
    </row>
    <row r="107" spans="1:65" s="13" customFormat="1" ht="11.25">
      <c r="B107" s="208"/>
      <c r="C107" s="209"/>
      <c r="D107" s="210" t="s">
        <v>249</v>
      </c>
      <c r="E107" s="211" t="s">
        <v>19</v>
      </c>
      <c r="F107" s="212" t="s">
        <v>2001</v>
      </c>
      <c r="G107" s="209"/>
      <c r="H107" s="213">
        <v>30.74</v>
      </c>
      <c r="I107" s="214"/>
      <c r="J107" s="209"/>
      <c r="K107" s="209"/>
      <c r="L107" s="215"/>
      <c r="M107" s="216"/>
      <c r="N107" s="217"/>
      <c r="O107" s="217"/>
      <c r="P107" s="217"/>
      <c r="Q107" s="217"/>
      <c r="R107" s="217"/>
      <c r="S107" s="217"/>
      <c r="T107" s="218"/>
      <c r="AT107" s="219" t="s">
        <v>249</v>
      </c>
      <c r="AU107" s="219" t="s">
        <v>78</v>
      </c>
      <c r="AV107" s="13" t="s">
        <v>78</v>
      </c>
      <c r="AW107" s="13" t="s">
        <v>30</v>
      </c>
      <c r="AX107" s="13" t="s">
        <v>68</v>
      </c>
      <c r="AY107" s="219" t="s">
        <v>187</v>
      </c>
    </row>
    <row r="108" spans="1:65" s="13" customFormat="1" ht="11.25">
      <c r="B108" s="208"/>
      <c r="C108" s="209"/>
      <c r="D108" s="210" t="s">
        <v>249</v>
      </c>
      <c r="E108" s="211" t="s">
        <v>19</v>
      </c>
      <c r="F108" s="212" t="s">
        <v>2002</v>
      </c>
      <c r="G108" s="209"/>
      <c r="H108" s="213">
        <v>14.84</v>
      </c>
      <c r="I108" s="214"/>
      <c r="J108" s="209"/>
      <c r="K108" s="209"/>
      <c r="L108" s="215"/>
      <c r="M108" s="216"/>
      <c r="N108" s="217"/>
      <c r="O108" s="217"/>
      <c r="P108" s="217"/>
      <c r="Q108" s="217"/>
      <c r="R108" s="217"/>
      <c r="S108" s="217"/>
      <c r="T108" s="218"/>
      <c r="AT108" s="219" t="s">
        <v>249</v>
      </c>
      <c r="AU108" s="219" t="s">
        <v>78</v>
      </c>
      <c r="AV108" s="13" t="s">
        <v>78</v>
      </c>
      <c r="AW108" s="13" t="s">
        <v>30</v>
      </c>
      <c r="AX108" s="13" t="s">
        <v>68</v>
      </c>
      <c r="AY108" s="219" t="s">
        <v>187</v>
      </c>
    </row>
    <row r="109" spans="1:65" s="15" customFormat="1" ht="11.25">
      <c r="B109" s="230"/>
      <c r="C109" s="231"/>
      <c r="D109" s="210" t="s">
        <v>249</v>
      </c>
      <c r="E109" s="232" t="s">
        <v>19</v>
      </c>
      <c r="F109" s="233" t="s">
        <v>319</v>
      </c>
      <c r="G109" s="231"/>
      <c r="H109" s="234">
        <v>45.58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AT109" s="240" t="s">
        <v>249</v>
      </c>
      <c r="AU109" s="240" t="s">
        <v>78</v>
      </c>
      <c r="AV109" s="15" t="s">
        <v>195</v>
      </c>
      <c r="AW109" s="15" t="s">
        <v>30</v>
      </c>
      <c r="AX109" s="15" t="s">
        <v>76</v>
      </c>
      <c r="AY109" s="240" t="s">
        <v>187</v>
      </c>
    </row>
    <row r="110" spans="1:65" s="2" customFormat="1" ht="37.9" customHeight="1">
      <c r="A110" s="36"/>
      <c r="B110" s="37"/>
      <c r="C110" s="180" t="s">
        <v>203</v>
      </c>
      <c r="D110" s="180" t="s">
        <v>190</v>
      </c>
      <c r="E110" s="181" t="s">
        <v>2003</v>
      </c>
      <c r="F110" s="182" t="s">
        <v>2004</v>
      </c>
      <c r="G110" s="183" t="s">
        <v>230</v>
      </c>
      <c r="H110" s="184">
        <v>38.4</v>
      </c>
      <c r="I110" s="185"/>
      <c r="J110" s="186">
        <f>ROUND(I110*H110,2)</f>
        <v>0</v>
      </c>
      <c r="K110" s="182" t="s">
        <v>194</v>
      </c>
      <c r="L110" s="41"/>
      <c r="M110" s="187" t="s">
        <v>19</v>
      </c>
      <c r="N110" s="188" t="s">
        <v>39</v>
      </c>
      <c r="O110" s="66"/>
      <c r="P110" s="189">
        <f>O110*H110</f>
        <v>0</v>
      </c>
      <c r="Q110" s="189">
        <v>2.0999999999999999E-5</v>
      </c>
      <c r="R110" s="189">
        <f>Q110*H110</f>
        <v>8.0639999999999998E-4</v>
      </c>
      <c r="S110" s="189">
        <v>0</v>
      </c>
      <c r="T110" s="19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195</v>
      </c>
      <c r="AT110" s="191" t="s">
        <v>190</v>
      </c>
      <c r="AU110" s="191" t="s">
        <v>78</v>
      </c>
      <c r="AY110" s="19" t="s">
        <v>187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76</v>
      </c>
      <c r="BK110" s="192">
        <f>ROUND(I110*H110,2)</f>
        <v>0</v>
      </c>
      <c r="BL110" s="19" t="s">
        <v>195</v>
      </c>
      <c r="BM110" s="191" t="s">
        <v>2005</v>
      </c>
    </row>
    <row r="111" spans="1:65" s="2" customFormat="1" ht="11.25">
      <c r="A111" s="36"/>
      <c r="B111" s="37"/>
      <c r="C111" s="38"/>
      <c r="D111" s="193" t="s">
        <v>197</v>
      </c>
      <c r="E111" s="38"/>
      <c r="F111" s="194" t="s">
        <v>2006</v>
      </c>
      <c r="G111" s="38"/>
      <c r="H111" s="38"/>
      <c r="I111" s="195"/>
      <c r="J111" s="38"/>
      <c r="K111" s="38"/>
      <c r="L111" s="41"/>
      <c r="M111" s="196"/>
      <c r="N111" s="19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197</v>
      </c>
      <c r="AU111" s="19" t="s">
        <v>78</v>
      </c>
    </row>
    <row r="112" spans="1:65" s="13" customFormat="1" ht="11.25">
      <c r="B112" s="208"/>
      <c r="C112" s="209"/>
      <c r="D112" s="210" t="s">
        <v>249</v>
      </c>
      <c r="E112" s="211" t="s">
        <v>19</v>
      </c>
      <c r="F112" s="212" t="s">
        <v>2007</v>
      </c>
      <c r="G112" s="209"/>
      <c r="H112" s="213">
        <v>22.2</v>
      </c>
      <c r="I112" s="214"/>
      <c r="J112" s="209"/>
      <c r="K112" s="209"/>
      <c r="L112" s="215"/>
      <c r="M112" s="216"/>
      <c r="N112" s="217"/>
      <c r="O112" s="217"/>
      <c r="P112" s="217"/>
      <c r="Q112" s="217"/>
      <c r="R112" s="217"/>
      <c r="S112" s="217"/>
      <c r="T112" s="218"/>
      <c r="AT112" s="219" t="s">
        <v>249</v>
      </c>
      <c r="AU112" s="219" t="s">
        <v>78</v>
      </c>
      <c r="AV112" s="13" t="s">
        <v>78</v>
      </c>
      <c r="AW112" s="13" t="s">
        <v>30</v>
      </c>
      <c r="AX112" s="13" t="s">
        <v>68</v>
      </c>
      <c r="AY112" s="219" t="s">
        <v>187</v>
      </c>
    </row>
    <row r="113" spans="1:65" s="13" customFormat="1" ht="11.25">
      <c r="B113" s="208"/>
      <c r="C113" s="209"/>
      <c r="D113" s="210" t="s">
        <v>249</v>
      </c>
      <c r="E113" s="211" t="s">
        <v>19</v>
      </c>
      <c r="F113" s="212" t="s">
        <v>2008</v>
      </c>
      <c r="G113" s="209"/>
      <c r="H113" s="213">
        <v>16.2</v>
      </c>
      <c r="I113" s="214"/>
      <c r="J113" s="209"/>
      <c r="K113" s="209"/>
      <c r="L113" s="215"/>
      <c r="M113" s="216"/>
      <c r="N113" s="217"/>
      <c r="O113" s="217"/>
      <c r="P113" s="217"/>
      <c r="Q113" s="217"/>
      <c r="R113" s="217"/>
      <c r="S113" s="217"/>
      <c r="T113" s="218"/>
      <c r="AT113" s="219" t="s">
        <v>249</v>
      </c>
      <c r="AU113" s="219" t="s">
        <v>78</v>
      </c>
      <c r="AV113" s="13" t="s">
        <v>78</v>
      </c>
      <c r="AW113" s="13" t="s">
        <v>30</v>
      </c>
      <c r="AX113" s="13" t="s">
        <v>68</v>
      </c>
      <c r="AY113" s="219" t="s">
        <v>187</v>
      </c>
    </row>
    <row r="114" spans="1:65" s="15" customFormat="1" ht="11.25">
      <c r="B114" s="230"/>
      <c r="C114" s="231"/>
      <c r="D114" s="210" t="s">
        <v>249</v>
      </c>
      <c r="E114" s="232" t="s">
        <v>19</v>
      </c>
      <c r="F114" s="233" t="s">
        <v>319</v>
      </c>
      <c r="G114" s="231"/>
      <c r="H114" s="234">
        <v>38.4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AT114" s="240" t="s">
        <v>249</v>
      </c>
      <c r="AU114" s="240" t="s">
        <v>78</v>
      </c>
      <c r="AV114" s="15" t="s">
        <v>195</v>
      </c>
      <c r="AW114" s="15" t="s">
        <v>30</v>
      </c>
      <c r="AX114" s="15" t="s">
        <v>76</v>
      </c>
      <c r="AY114" s="240" t="s">
        <v>187</v>
      </c>
    </row>
    <row r="115" spans="1:65" s="12" customFormat="1" ht="22.9" customHeight="1">
      <c r="B115" s="164"/>
      <c r="C115" s="165"/>
      <c r="D115" s="166" t="s">
        <v>67</v>
      </c>
      <c r="E115" s="178" t="s">
        <v>188</v>
      </c>
      <c r="F115" s="178" t="s">
        <v>189</v>
      </c>
      <c r="G115" s="165"/>
      <c r="H115" s="165"/>
      <c r="I115" s="168"/>
      <c r="J115" s="179">
        <f>BK115</f>
        <v>0</v>
      </c>
      <c r="K115" s="165"/>
      <c r="L115" s="170"/>
      <c r="M115" s="171"/>
      <c r="N115" s="172"/>
      <c r="O115" s="172"/>
      <c r="P115" s="173">
        <f>SUM(P116:P120)</f>
        <v>0</v>
      </c>
      <c r="Q115" s="172"/>
      <c r="R115" s="173">
        <f>SUM(R116:R120)</f>
        <v>0</v>
      </c>
      <c r="S115" s="172"/>
      <c r="T115" s="174">
        <f>SUM(T116:T120)</f>
        <v>9.5717999999999996</v>
      </c>
      <c r="AR115" s="175" t="s">
        <v>76</v>
      </c>
      <c r="AT115" s="176" t="s">
        <v>67</v>
      </c>
      <c r="AU115" s="176" t="s">
        <v>76</v>
      </c>
      <c r="AY115" s="175" t="s">
        <v>187</v>
      </c>
      <c r="BK115" s="177">
        <f>SUM(BK116:BK120)</f>
        <v>0</v>
      </c>
    </row>
    <row r="116" spans="1:65" s="2" customFormat="1" ht="33" customHeight="1">
      <c r="A116" s="36"/>
      <c r="B116" s="37"/>
      <c r="C116" s="180" t="s">
        <v>195</v>
      </c>
      <c r="D116" s="180" t="s">
        <v>190</v>
      </c>
      <c r="E116" s="181" t="s">
        <v>1572</v>
      </c>
      <c r="F116" s="182" t="s">
        <v>1573</v>
      </c>
      <c r="G116" s="183" t="s">
        <v>337</v>
      </c>
      <c r="H116" s="184">
        <v>6.8369999999999997</v>
      </c>
      <c r="I116" s="185"/>
      <c r="J116" s="186">
        <f>ROUND(I116*H116,2)</f>
        <v>0</v>
      </c>
      <c r="K116" s="182" t="s">
        <v>194</v>
      </c>
      <c r="L116" s="41"/>
      <c r="M116" s="187" t="s">
        <v>19</v>
      </c>
      <c r="N116" s="188" t="s">
        <v>39</v>
      </c>
      <c r="O116" s="66"/>
      <c r="P116" s="189">
        <f>O116*H116</f>
        <v>0</v>
      </c>
      <c r="Q116" s="189">
        <v>0</v>
      </c>
      <c r="R116" s="189">
        <f>Q116*H116</f>
        <v>0</v>
      </c>
      <c r="S116" s="189">
        <v>1.4</v>
      </c>
      <c r="T116" s="190">
        <f>S116*H116</f>
        <v>9.5717999999999996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195</v>
      </c>
      <c r="AT116" s="191" t="s">
        <v>190</v>
      </c>
      <c r="AU116" s="191" t="s">
        <v>78</v>
      </c>
      <c r="AY116" s="19" t="s">
        <v>187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76</v>
      </c>
      <c r="BK116" s="192">
        <f>ROUND(I116*H116,2)</f>
        <v>0</v>
      </c>
      <c r="BL116" s="19" t="s">
        <v>195</v>
      </c>
      <c r="BM116" s="191" t="s">
        <v>2009</v>
      </c>
    </row>
    <row r="117" spans="1:65" s="2" customFormat="1" ht="11.25">
      <c r="A117" s="36"/>
      <c r="B117" s="37"/>
      <c r="C117" s="38"/>
      <c r="D117" s="193" t="s">
        <v>197</v>
      </c>
      <c r="E117" s="38"/>
      <c r="F117" s="194" t="s">
        <v>1575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197</v>
      </c>
      <c r="AU117" s="19" t="s">
        <v>78</v>
      </c>
    </row>
    <row r="118" spans="1:65" s="13" customFormat="1" ht="11.25">
      <c r="B118" s="208"/>
      <c r="C118" s="209"/>
      <c r="D118" s="210" t="s">
        <v>249</v>
      </c>
      <c r="E118" s="211" t="s">
        <v>19</v>
      </c>
      <c r="F118" s="212" t="s">
        <v>2010</v>
      </c>
      <c r="G118" s="209"/>
      <c r="H118" s="213">
        <v>4.6109999999999998</v>
      </c>
      <c r="I118" s="214"/>
      <c r="J118" s="209"/>
      <c r="K118" s="209"/>
      <c r="L118" s="215"/>
      <c r="M118" s="216"/>
      <c r="N118" s="217"/>
      <c r="O118" s="217"/>
      <c r="P118" s="217"/>
      <c r="Q118" s="217"/>
      <c r="R118" s="217"/>
      <c r="S118" s="217"/>
      <c r="T118" s="218"/>
      <c r="AT118" s="219" t="s">
        <v>249</v>
      </c>
      <c r="AU118" s="219" t="s">
        <v>78</v>
      </c>
      <c r="AV118" s="13" t="s">
        <v>78</v>
      </c>
      <c r="AW118" s="13" t="s">
        <v>30</v>
      </c>
      <c r="AX118" s="13" t="s">
        <v>68</v>
      </c>
      <c r="AY118" s="219" t="s">
        <v>187</v>
      </c>
    </row>
    <row r="119" spans="1:65" s="13" customFormat="1" ht="11.25">
      <c r="B119" s="208"/>
      <c r="C119" s="209"/>
      <c r="D119" s="210" t="s">
        <v>249</v>
      </c>
      <c r="E119" s="211" t="s">
        <v>19</v>
      </c>
      <c r="F119" s="212" t="s">
        <v>2011</v>
      </c>
      <c r="G119" s="209"/>
      <c r="H119" s="213">
        <v>2.226</v>
      </c>
      <c r="I119" s="214"/>
      <c r="J119" s="209"/>
      <c r="K119" s="209"/>
      <c r="L119" s="215"/>
      <c r="M119" s="216"/>
      <c r="N119" s="217"/>
      <c r="O119" s="217"/>
      <c r="P119" s="217"/>
      <c r="Q119" s="217"/>
      <c r="R119" s="217"/>
      <c r="S119" s="217"/>
      <c r="T119" s="218"/>
      <c r="AT119" s="219" t="s">
        <v>249</v>
      </c>
      <c r="AU119" s="219" t="s">
        <v>78</v>
      </c>
      <c r="AV119" s="13" t="s">
        <v>78</v>
      </c>
      <c r="AW119" s="13" t="s">
        <v>30</v>
      </c>
      <c r="AX119" s="13" t="s">
        <v>68</v>
      </c>
      <c r="AY119" s="219" t="s">
        <v>187</v>
      </c>
    </row>
    <row r="120" spans="1:65" s="15" customFormat="1" ht="11.25">
      <c r="B120" s="230"/>
      <c r="C120" s="231"/>
      <c r="D120" s="210" t="s">
        <v>249</v>
      </c>
      <c r="E120" s="232" t="s">
        <v>19</v>
      </c>
      <c r="F120" s="233" t="s">
        <v>319</v>
      </c>
      <c r="G120" s="231"/>
      <c r="H120" s="234">
        <v>6.8369999999999997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AT120" s="240" t="s">
        <v>249</v>
      </c>
      <c r="AU120" s="240" t="s">
        <v>78</v>
      </c>
      <c r="AV120" s="15" t="s">
        <v>195</v>
      </c>
      <c r="AW120" s="15" t="s">
        <v>30</v>
      </c>
      <c r="AX120" s="15" t="s">
        <v>76</v>
      </c>
      <c r="AY120" s="240" t="s">
        <v>187</v>
      </c>
    </row>
    <row r="121" spans="1:65" s="12" customFormat="1" ht="22.9" customHeight="1">
      <c r="B121" s="164"/>
      <c r="C121" s="165"/>
      <c r="D121" s="166" t="s">
        <v>67</v>
      </c>
      <c r="E121" s="178" t="s">
        <v>861</v>
      </c>
      <c r="F121" s="178" t="s">
        <v>862</v>
      </c>
      <c r="G121" s="165"/>
      <c r="H121" s="165"/>
      <c r="I121" s="168"/>
      <c r="J121" s="179">
        <f>BK121</f>
        <v>0</v>
      </c>
      <c r="K121" s="165"/>
      <c r="L121" s="170"/>
      <c r="M121" s="171"/>
      <c r="N121" s="172"/>
      <c r="O121" s="172"/>
      <c r="P121" s="173">
        <f>SUM(P122:P128)</f>
        <v>0</v>
      </c>
      <c r="Q121" s="172"/>
      <c r="R121" s="173">
        <f>SUM(R122:R128)</f>
        <v>0</v>
      </c>
      <c r="S121" s="172"/>
      <c r="T121" s="174">
        <f>SUM(T122:T128)</f>
        <v>0</v>
      </c>
      <c r="AR121" s="175" t="s">
        <v>76</v>
      </c>
      <c r="AT121" s="176" t="s">
        <v>67</v>
      </c>
      <c r="AU121" s="176" t="s">
        <v>76</v>
      </c>
      <c r="AY121" s="175" t="s">
        <v>187</v>
      </c>
      <c r="BK121" s="177">
        <f>SUM(BK122:BK128)</f>
        <v>0</v>
      </c>
    </row>
    <row r="122" spans="1:65" s="2" customFormat="1" ht="33" customHeight="1">
      <c r="A122" s="36"/>
      <c r="B122" s="37"/>
      <c r="C122" s="180" t="s">
        <v>217</v>
      </c>
      <c r="D122" s="180" t="s">
        <v>190</v>
      </c>
      <c r="E122" s="181" t="s">
        <v>876</v>
      </c>
      <c r="F122" s="182" t="s">
        <v>877</v>
      </c>
      <c r="G122" s="183" t="s">
        <v>542</v>
      </c>
      <c r="H122" s="184">
        <v>11.683999999999999</v>
      </c>
      <c r="I122" s="185"/>
      <c r="J122" s="186">
        <f>ROUND(I122*H122,2)</f>
        <v>0</v>
      </c>
      <c r="K122" s="182" t="s">
        <v>194</v>
      </c>
      <c r="L122" s="41"/>
      <c r="M122" s="187" t="s">
        <v>19</v>
      </c>
      <c r="N122" s="188" t="s">
        <v>39</v>
      </c>
      <c r="O122" s="66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195</v>
      </c>
      <c r="AT122" s="191" t="s">
        <v>190</v>
      </c>
      <c r="AU122" s="191" t="s">
        <v>78</v>
      </c>
      <c r="AY122" s="19" t="s">
        <v>187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76</v>
      </c>
      <c r="BK122" s="192">
        <f>ROUND(I122*H122,2)</f>
        <v>0</v>
      </c>
      <c r="BL122" s="19" t="s">
        <v>195</v>
      </c>
      <c r="BM122" s="191" t="s">
        <v>2012</v>
      </c>
    </row>
    <row r="123" spans="1:65" s="2" customFormat="1" ht="11.25">
      <c r="A123" s="36"/>
      <c r="B123" s="37"/>
      <c r="C123" s="38"/>
      <c r="D123" s="193" t="s">
        <v>197</v>
      </c>
      <c r="E123" s="38"/>
      <c r="F123" s="194" t="s">
        <v>879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197</v>
      </c>
      <c r="AU123" s="19" t="s">
        <v>78</v>
      </c>
    </row>
    <row r="124" spans="1:65" s="2" customFormat="1" ht="44.25" customHeight="1">
      <c r="A124" s="36"/>
      <c r="B124" s="37"/>
      <c r="C124" s="180" t="s">
        <v>221</v>
      </c>
      <c r="D124" s="180" t="s">
        <v>190</v>
      </c>
      <c r="E124" s="181" t="s">
        <v>880</v>
      </c>
      <c r="F124" s="182" t="s">
        <v>881</v>
      </c>
      <c r="G124" s="183" t="s">
        <v>542</v>
      </c>
      <c r="H124" s="184">
        <v>467.36</v>
      </c>
      <c r="I124" s="185"/>
      <c r="J124" s="186">
        <f>ROUND(I124*H124,2)</f>
        <v>0</v>
      </c>
      <c r="K124" s="182" t="s">
        <v>194</v>
      </c>
      <c r="L124" s="41"/>
      <c r="M124" s="187" t="s">
        <v>19</v>
      </c>
      <c r="N124" s="188" t="s">
        <v>39</v>
      </c>
      <c r="O124" s="66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195</v>
      </c>
      <c r="AT124" s="191" t="s">
        <v>190</v>
      </c>
      <c r="AU124" s="191" t="s">
        <v>78</v>
      </c>
      <c r="AY124" s="19" t="s">
        <v>187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76</v>
      </c>
      <c r="BK124" s="192">
        <f>ROUND(I124*H124,2)</f>
        <v>0</v>
      </c>
      <c r="BL124" s="19" t="s">
        <v>195</v>
      </c>
      <c r="BM124" s="191" t="s">
        <v>2013</v>
      </c>
    </row>
    <row r="125" spans="1:65" s="2" customFormat="1" ht="11.25">
      <c r="A125" s="36"/>
      <c r="B125" s="37"/>
      <c r="C125" s="38"/>
      <c r="D125" s="193" t="s">
        <v>197</v>
      </c>
      <c r="E125" s="38"/>
      <c r="F125" s="194" t="s">
        <v>883</v>
      </c>
      <c r="G125" s="38"/>
      <c r="H125" s="38"/>
      <c r="I125" s="195"/>
      <c r="J125" s="38"/>
      <c r="K125" s="38"/>
      <c r="L125" s="41"/>
      <c r="M125" s="196"/>
      <c r="N125" s="197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197</v>
      </c>
      <c r="AU125" s="19" t="s">
        <v>78</v>
      </c>
    </row>
    <row r="126" spans="1:65" s="13" customFormat="1" ht="11.25">
      <c r="B126" s="208"/>
      <c r="C126" s="209"/>
      <c r="D126" s="210" t="s">
        <v>249</v>
      </c>
      <c r="E126" s="211" t="s">
        <v>19</v>
      </c>
      <c r="F126" s="212" t="s">
        <v>2014</v>
      </c>
      <c r="G126" s="209"/>
      <c r="H126" s="213">
        <v>467.36</v>
      </c>
      <c r="I126" s="214"/>
      <c r="J126" s="209"/>
      <c r="K126" s="209"/>
      <c r="L126" s="215"/>
      <c r="M126" s="216"/>
      <c r="N126" s="217"/>
      <c r="O126" s="217"/>
      <c r="P126" s="217"/>
      <c r="Q126" s="217"/>
      <c r="R126" s="217"/>
      <c r="S126" s="217"/>
      <c r="T126" s="218"/>
      <c r="AT126" s="219" t="s">
        <v>249</v>
      </c>
      <c r="AU126" s="219" t="s">
        <v>78</v>
      </c>
      <c r="AV126" s="13" t="s">
        <v>78</v>
      </c>
      <c r="AW126" s="13" t="s">
        <v>30</v>
      </c>
      <c r="AX126" s="13" t="s">
        <v>76</v>
      </c>
      <c r="AY126" s="219" t="s">
        <v>187</v>
      </c>
    </row>
    <row r="127" spans="1:65" s="2" customFormat="1" ht="44.25" customHeight="1">
      <c r="A127" s="36"/>
      <c r="B127" s="37"/>
      <c r="C127" s="180" t="s">
        <v>227</v>
      </c>
      <c r="D127" s="180" t="s">
        <v>190</v>
      </c>
      <c r="E127" s="181" t="s">
        <v>885</v>
      </c>
      <c r="F127" s="182" t="s">
        <v>886</v>
      </c>
      <c r="G127" s="183" t="s">
        <v>542</v>
      </c>
      <c r="H127" s="184">
        <v>11.683999999999999</v>
      </c>
      <c r="I127" s="185"/>
      <c r="J127" s="186">
        <f>ROUND(I127*H127,2)</f>
        <v>0</v>
      </c>
      <c r="K127" s="182" t="s">
        <v>194</v>
      </c>
      <c r="L127" s="41"/>
      <c r="M127" s="187" t="s">
        <v>19</v>
      </c>
      <c r="N127" s="188" t="s">
        <v>39</v>
      </c>
      <c r="O127" s="66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195</v>
      </c>
      <c r="AT127" s="191" t="s">
        <v>190</v>
      </c>
      <c r="AU127" s="191" t="s">
        <v>78</v>
      </c>
      <c r="AY127" s="19" t="s">
        <v>187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76</v>
      </c>
      <c r="BK127" s="192">
        <f>ROUND(I127*H127,2)</f>
        <v>0</v>
      </c>
      <c r="BL127" s="19" t="s">
        <v>195</v>
      </c>
      <c r="BM127" s="191" t="s">
        <v>2015</v>
      </c>
    </row>
    <row r="128" spans="1:65" s="2" customFormat="1" ht="11.25">
      <c r="A128" s="36"/>
      <c r="B128" s="37"/>
      <c r="C128" s="38"/>
      <c r="D128" s="193" t="s">
        <v>197</v>
      </c>
      <c r="E128" s="38"/>
      <c r="F128" s="194" t="s">
        <v>888</v>
      </c>
      <c r="G128" s="38"/>
      <c r="H128" s="38"/>
      <c r="I128" s="195"/>
      <c r="J128" s="38"/>
      <c r="K128" s="38"/>
      <c r="L128" s="41"/>
      <c r="M128" s="196"/>
      <c r="N128" s="197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197</v>
      </c>
      <c r="AU128" s="19" t="s">
        <v>78</v>
      </c>
    </row>
    <row r="129" spans="1:65" s="12" customFormat="1" ht="22.9" customHeight="1">
      <c r="B129" s="164"/>
      <c r="C129" s="165"/>
      <c r="D129" s="166" t="s">
        <v>67</v>
      </c>
      <c r="E129" s="178" t="s">
        <v>889</v>
      </c>
      <c r="F129" s="178" t="s">
        <v>890</v>
      </c>
      <c r="G129" s="165"/>
      <c r="H129" s="165"/>
      <c r="I129" s="168"/>
      <c r="J129" s="179">
        <f>BK129</f>
        <v>0</v>
      </c>
      <c r="K129" s="165"/>
      <c r="L129" s="170"/>
      <c r="M129" s="171"/>
      <c r="N129" s="172"/>
      <c r="O129" s="172"/>
      <c r="P129" s="173">
        <f>SUM(P130:P131)</f>
        <v>0</v>
      </c>
      <c r="Q129" s="172"/>
      <c r="R129" s="173">
        <f>SUM(R130:R131)</f>
        <v>0</v>
      </c>
      <c r="S129" s="172"/>
      <c r="T129" s="174">
        <f>SUM(T130:T131)</f>
        <v>0</v>
      </c>
      <c r="AR129" s="175" t="s">
        <v>76</v>
      </c>
      <c r="AT129" s="176" t="s">
        <v>67</v>
      </c>
      <c r="AU129" s="176" t="s">
        <v>76</v>
      </c>
      <c r="AY129" s="175" t="s">
        <v>187</v>
      </c>
      <c r="BK129" s="177">
        <f>SUM(BK130:BK131)</f>
        <v>0</v>
      </c>
    </row>
    <row r="130" spans="1:65" s="2" customFormat="1" ht="55.5" customHeight="1">
      <c r="A130" s="36"/>
      <c r="B130" s="37"/>
      <c r="C130" s="180" t="s">
        <v>233</v>
      </c>
      <c r="D130" s="180" t="s">
        <v>190</v>
      </c>
      <c r="E130" s="181" t="s">
        <v>891</v>
      </c>
      <c r="F130" s="182" t="s">
        <v>892</v>
      </c>
      <c r="G130" s="183" t="s">
        <v>542</v>
      </c>
      <c r="H130" s="184">
        <v>6.7140000000000004</v>
      </c>
      <c r="I130" s="185"/>
      <c r="J130" s="186">
        <f>ROUND(I130*H130,2)</f>
        <v>0</v>
      </c>
      <c r="K130" s="182" t="s">
        <v>194</v>
      </c>
      <c r="L130" s="41"/>
      <c r="M130" s="187" t="s">
        <v>19</v>
      </c>
      <c r="N130" s="188" t="s">
        <v>39</v>
      </c>
      <c r="O130" s="66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195</v>
      </c>
      <c r="AT130" s="191" t="s">
        <v>190</v>
      </c>
      <c r="AU130" s="191" t="s">
        <v>78</v>
      </c>
      <c r="AY130" s="19" t="s">
        <v>187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76</v>
      </c>
      <c r="BK130" s="192">
        <f>ROUND(I130*H130,2)</f>
        <v>0</v>
      </c>
      <c r="BL130" s="19" t="s">
        <v>195</v>
      </c>
      <c r="BM130" s="191" t="s">
        <v>2016</v>
      </c>
    </row>
    <row r="131" spans="1:65" s="2" customFormat="1" ht="11.25">
      <c r="A131" s="36"/>
      <c r="B131" s="37"/>
      <c r="C131" s="38"/>
      <c r="D131" s="193" t="s">
        <v>197</v>
      </c>
      <c r="E131" s="38"/>
      <c r="F131" s="194" t="s">
        <v>894</v>
      </c>
      <c r="G131" s="38"/>
      <c r="H131" s="38"/>
      <c r="I131" s="195"/>
      <c r="J131" s="38"/>
      <c r="K131" s="38"/>
      <c r="L131" s="41"/>
      <c r="M131" s="196"/>
      <c r="N131" s="197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197</v>
      </c>
      <c r="AU131" s="19" t="s">
        <v>78</v>
      </c>
    </row>
    <row r="132" spans="1:65" s="12" customFormat="1" ht="25.9" customHeight="1">
      <c r="B132" s="164"/>
      <c r="C132" s="165"/>
      <c r="D132" s="166" t="s">
        <v>67</v>
      </c>
      <c r="E132" s="167" t="s">
        <v>208</v>
      </c>
      <c r="F132" s="167" t="s">
        <v>209</v>
      </c>
      <c r="G132" s="165"/>
      <c r="H132" s="165"/>
      <c r="I132" s="168"/>
      <c r="J132" s="169">
        <f>BK132</f>
        <v>0</v>
      </c>
      <c r="K132" s="165"/>
      <c r="L132" s="170"/>
      <c r="M132" s="171"/>
      <c r="N132" s="172"/>
      <c r="O132" s="172"/>
      <c r="P132" s="173">
        <f>P133+P144+P150+P156+P180+P186</f>
        <v>0</v>
      </c>
      <c r="Q132" s="172"/>
      <c r="R132" s="173">
        <f>R133+R144+R150+R156+R180+R186</f>
        <v>0.60416877199999997</v>
      </c>
      <c r="S132" s="172"/>
      <c r="T132" s="174">
        <f>T133+T144+T150+T156+T180+T186</f>
        <v>2.1119827999999998</v>
      </c>
      <c r="AR132" s="175" t="s">
        <v>78</v>
      </c>
      <c r="AT132" s="176" t="s">
        <v>67</v>
      </c>
      <c r="AU132" s="176" t="s">
        <v>68</v>
      </c>
      <c r="AY132" s="175" t="s">
        <v>187</v>
      </c>
      <c r="BK132" s="177">
        <f>BK133+BK144+BK150+BK156+BK180+BK186</f>
        <v>0</v>
      </c>
    </row>
    <row r="133" spans="1:65" s="12" customFormat="1" ht="22.9" customHeight="1">
      <c r="B133" s="164"/>
      <c r="C133" s="165"/>
      <c r="D133" s="166" t="s">
        <v>67</v>
      </c>
      <c r="E133" s="178" t="s">
        <v>458</v>
      </c>
      <c r="F133" s="178" t="s">
        <v>459</v>
      </c>
      <c r="G133" s="165"/>
      <c r="H133" s="165"/>
      <c r="I133" s="168"/>
      <c r="J133" s="179">
        <f>BK133</f>
        <v>0</v>
      </c>
      <c r="K133" s="165"/>
      <c r="L133" s="170"/>
      <c r="M133" s="171"/>
      <c r="N133" s="172"/>
      <c r="O133" s="172"/>
      <c r="P133" s="173">
        <f>SUM(P134:P143)</f>
        <v>0</v>
      </c>
      <c r="Q133" s="172"/>
      <c r="R133" s="173">
        <f>SUM(R134:R143)</f>
        <v>0.12762399999999999</v>
      </c>
      <c r="S133" s="172"/>
      <c r="T133" s="174">
        <f>SUM(T134:T143)</f>
        <v>0</v>
      </c>
      <c r="AR133" s="175" t="s">
        <v>78</v>
      </c>
      <c r="AT133" s="176" t="s">
        <v>67</v>
      </c>
      <c r="AU133" s="176" t="s">
        <v>76</v>
      </c>
      <c r="AY133" s="175" t="s">
        <v>187</v>
      </c>
      <c r="BK133" s="177">
        <f>SUM(BK134:BK143)</f>
        <v>0</v>
      </c>
    </row>
    <row r="134" spans="1:65" s="2" customFormat="1" ht="37.9" customHeight="1">
      <c r="A134" s="36"/>
      <c r="B134" s="37"/>
      <c r="C134" s="180" t="s">
        <v>188</v>
      </c>
      <c r="D134" s="180" t="s">
        <v>190</v>
      </c>
      <c r="E134" s="181" t="s">
        <v>2017</v>
      </c>
      <c r="F134" s="182" t="s">
        <v>2018</v>
      </c>
      <c r="G134" s="183" t="s">
        <v>193</v>
      </c>
      <c r="H134" s="184">
        <v>45.58</v>
      </c>
      <c r="I134" s="185"/>
      <c r="J134" s="186">
        <f>ROUND(I134*H134,2)</f>
        <v>0</v>
      </c>
      <c r="K134" s="182" t="s">
        <v>194</v>
      </c>
      <c r="L134" s="41"/>
      <c r="M134" s="187" t="s">
        <v>19</v>
      </c>
      <c r="N134" s="188" t="s">
        <v>39</v>
      </c>
      <c r="O134" s="66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215</v>
      </c>
      <c r="AT134" s="191" t="s">
        <v>190</v>
      </c>
      <c r="AU134" s="191" t="s">
        <v>78</v>
      </c>
      <c r="AY134" s="19" t="s">
        <v>187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76</v>
      </c>
      <c r="BK134" s="192">
        <f>ROUND(I134*H134,2)</f>
        <v>0</v>
      </c>
      <c r="BL134" s="19" t="s">
        <v>215</v>
      </c>
      <c r="BM134" s="191" t="s">
        <v>2019</v>
      </c>
    </row>
    <row r="135" spans="1:65" s="2" customFormat="1" ht="11.25">
      <c r="A135" s="36"/>
      <c r="B135" s="37"/>
      <c r="C135" s="38"/>
      <c r="D135" s="193" t="s">
        <v>197</v>
      </c>
      <c r="E135" s="38"/>
      <c r="F135" s="194" t="s">
        <v>2020</v>
      </c>
      <c r="G135" s="38"/>
      <c r="H135" s="38"/>
      <c r="I135" s="195"/>
      <c r="J135" s="38"/>
      <c r="K135" s="38"/>
      <c r="L135" s="41"/>
      <c r="M135" s="196"/>
      <c r="N135" s="197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197</v>
      </c>
      <c r="AU135" s="19" t="s">
        <v>78</v>
      </c>
    </row>
    <row r="136" spans="1:65" s="13" customFormat="1" ht="11.25">
      <c r="B136" s="208"/>
      <c r="C136" s="209"/>
      <c r="D136" s="210" t="s">
        <v>249</v>
      </c>
      <c r="E136" s="211" t="s">
        <v>19</v>
      </c>
      <c r="F136" s="212" t="s">
        <v>2001</v>
      </c>
      <c r="G136" s="209"/>
      <c r="H136" s="213">
        <v>30.74</v>
      </c>
      <c r="I136" s="214"/>
      <c r="J136" s="209"/>
      <c r="K136" s="209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249</v>
      </c>
      <c r="AU136" s="219" t="s">
        <v>78</v>
      </c>
      <c r="AV136" s="13" t="s">
        <v>78</v>
      </c>
      <c r="AW136" s="13" t="s">
        <v>30</v>
      </c>
      <c r="AX136" s="13" t="s">
        <v>68</v>
      </c>
      <c r="AY136" s="219" t="s">
        <v>187</v>
      </c>
    </row>
    <row r="137" spans="1:65" s="13" customFormat="1" ht="11.25">
      <c r="B137" s="208"/>
      <c r="C137" s="209"/>
      <c r="D137" s="210" t="s">
        <v>249</v>
      </c>
      <c r="E137" s="211" t="s">
        <v>19</v>
      </c>
      <c r="F137" s="212" t="s">
        <v>2002</v>
      </c>
      <c r="G137" s="209"/>
      <c r="H137" s="213">
        <v>14.84</v>
      </c>
      <c r="I137" s="214"/>
      <c r="J137" s="209"/>
      <c r="K137" s="209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249</v>
      </c>
      <c r="AU137" s="219" t="s">
        <v>78</v>
      </c>
      <c r="AV137" s="13" t="s">
        <v>78</v>
      </c>
      <c r="AW137" s="13" t="s">
        <v>30</v>
      </c>
      <c r="AX137" s="13" t="s">
        <v>68</v>
      </c>
      <c r="AY137" s="219" t="s">
        <v>187</v>
      </c>
    </row>
    <row r="138" spans="1:65" s="15" customFormat="1" ht="11.25">
      <c r="B138" s="230"/>
      <c r="C138" s="231"/>
      <c r="D138" s="210" t="s">
        <v>249</v>
      </c>
      <c r="E138" s="232" t="s">
        <v>19</v>
      </c>
      <c r="F138" s="233" t="s">
        <v>319</v>
      </c>
      <c r="G138" s="231"/>
      <c r="H138" s="234">
        <v>45.58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AT138" s="240" t="s">
        <v>249</v>
      </c>
      <c r="AU138" s="240" t="s">
        <v>78</v>
      </c>
      <c r="AV138" s="15" t="s">
        <v>195</v>
      </c>
      <c r="AW138" s="15" t="s">
        <v>30</v>
      </c>
      <c r="AX138" s="15" t="s">
        <v>76</v>
      </c>
      <c r="AY138" s="240" t="s">
        <v>187</v>
      </c>
    </row>
    <row r="139" spans="1:65" s="2" customFormat="1" ht="24.2" customHeight="1">
      <c r="A139" s="36"/>
      <c r="B139" s="37"/>
      <c r="C139" s="198" t="s">
        <v>242</v>
      </c>
      <c r="D139" s="198" t="s">
        <v>243</v>
      </c>
      <c r="E139" s="199" t="s">
        <v>2021</v>
      </c>
      <c r="F139" s="200" t="s">
        <v>2022</v>
      </c>
      <c r="G139" s="201" t="s">
        <v>193</v>
      </c>
      <c r="H139" s="202">
        <v>91.16</v>
      </c>
      <c r="I139" s="203"/>
      <c r="J139" s="204">
        <f>ROUND(I139*H139,2)</f>
        <v>0</v>
      </c>
      <c r="K139" s="200" t="s">
        <v>194</v>
      </c>
      <c r="L139" s="205"/>
      <c r="M139" s="206" t="s">
        <v>19</v>
      </c>
      <c r="N139" s="207" t="s">
        <v>39</v>
      </c>
      <c r="O139" s="66"/>
      <c r="P139" s="189">
        <f>O139*H139</f>
        <v>0</v>
      </c>
      <c r="Q139" s="189">
        <v>1.4E-3</v>
      </c>
      <c r="R139" s="189">
        <f>Q139*H139</f>
        <v>0.12762399999999999</v>
      </c>
      <c r="S139" s="189">
        <v>0</v>
      </c>
      <c r="T139" s="19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246</v>
      </c>
      <c r="AT139" s="191" t="s">
        <v>243</v>
      </c>
      <c r="AU139" s="191" t="s">
        <v>78</v>
      </c>
      <c r="AY139" s="19" t="s">
        <v>187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76</v>
      </c>
      <c r="BK139" s="192">
        <f>ROUND(I139*H139,2)</f>
        <v>0</v>
      </c>
      <c r="BL139" s="19" t="s">
        <v>215</v>
      </c>
      <c r="BM139" s="191" t="s">
        <v>2023</v>
      </c>
    </row>
    <row r="140" spans="1:65" s="2" customFormat="1" ht="11.25">
      <c r="A140" s="36"/>
      <c r="B140" s="37"/>
      <c r="C140" s="38"/>
      <c r="D140" s="193" t="s">
        <v>197</v>
      </c>
      <c r="E140" s="38"/>
      <c r="F140" s="194" t="s">
        <v>2024</v>
      </c>
      <c r="G140" s="38"/>
      <c r="H140" s="38"/>
      <c r="I140" s="195"/>
      <c r="J140" s="38"/>
      <c r="K140" s="38"/>
      <c r="L140" s="41"/>
      <c r="M140" s="196"/>
      <c r="N140" s="19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197</v>
      </c>
      <c r="AU140" s="19" t="s">
        <v>78</v>
      </c>
    </row>
    <row r="141" spans="1:65" s="13" customFormat="1" ht="11.25">
      <c r="B141" s="208"/>
      <c r="C141" s="209"/>
      <c r="D141" s="210" t="s">
        <v>249</v>
      </c>
      <c r="E141" s="211" t="s">
        <v>19</v>
      </c>
      <c r="F141" s="212" t="s">
        <v>2025</v>
      </c>
      <c r="G141" s="209"/>
      <c r="H141" s="213">
        <v>91.16</v>
      </c>
      <c r="I141" s="214"/>
      <c r="J141" s="209"/>
      <c r="K141" s="209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249</v>
      </c>
      <c r="AU141" s="219" t="s">
        <v>78</v>
      </c>
      <c r="AV141" s="13" t="s">
        <v>78</v>
      </c>
      <c r="AW141" s="13" t="s">
        <v>30</v>
      </c>
      <c r="AX141" s="13" t="s">
        <v>76</v>
      </c>
      <c r="AY141" s="219" t="s">
        <v>187</v>
      </c>
    </row>
    <row r="142" spans="1:65" s="2" customFormat="1" ht="44.25" customHeight="1">
      <c r="A142" s="36"/>
      <c r="B142" s="37"/>
      <c r="C142" s="180" t="s">
        <v>251</v>
      </c>
      <c r="D142" s="180" t="s">
        <v>190</v>
      </c>
      <c r="E142" s="181" t="s">
        <v>1829</v>
      </c>
      <c r="F142" s="182" t="s">
        <v>1830</v>
      </c>
      <c r="G142" s="183" t="s">
        <v>542</v>
      </c>
      <c r="H142" s="184">
        <v>0.128</v>
      </c>
      <c r="I142" s="185"/>
      <c r="J142" s="186">
        <f>ROUND(I142*H142,2)</f>
        <v>0</v>
      </c>
      <c r="K142" s="182" t="s">
        <v>194</v>
      </c>
      <c r="L142" s="41"/>
      <c r="M142" s="187" t="s">
        <v>19</v>
      </c>
      <c r="N142" s="188" t="s">
        <v>39</v>
      </c>
      <c r="O142" s="66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215</v>
      </c>
      <c r="AT142" s="191" t="s">
        <v>190</v>
      </c>
      <c r="AU142" s="191" t="s">
        <v>78</v>
      </c>
      <c r="AY142" s="19" t="s">
        <v>187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76</v>
      </c>
      <c r="BK142" s="192">
        <f>ROUND(I142*H142,2)</f>
        <v>0</v>
      </c>
      <c r="BL142" s="19" t="s">
        <v>215</v>
      </c>
      <c r="BM142" s="191" t="s">
        <v>2026</v>
      </c>
    </row>
    <row r="143" spans="1:65" s="2" customFormat="1" ht="11.25">
      <c r="A143" s="36"/>
      <c r="B143" s="37"/>
      <c r="C143" s="38"/>
      <c r="D143" s="193" t="s">
        <v>197</v>
      </c>
      <c r="E143" s="38"/>
      <c r="F143" s="194" t="s">
        <v>1832</v>
      </c>
      <c r="G143" s="38"/>
      <c r="H143" s="38"/>
      <c r="I143" s="195"/>
      <c r="J143" s="38"/>
      <c r="K143" s="38"/>
      <c r="L143" s="41"/>
      <c r="M143" s="196"/>
      <c r="N143" s="19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197</v>
      </c>
      <c r="AU143" s="19" t="s">
        <v>78</v>
      </c>
    </row>
    <row r="144" spans="1:65" s="12" customFormat="1" ht="22.9" customHeight="1">
      <c r="B144" s="164"/>
      <c r="C144" s="165"/>
      <c r="D144" s="166" t="s">
        <v>67</v>
      </c>
      <c r="E144" s="178" t="s">
        <v>332</v>
      </c>
      <c r="F144" s="178" t="s">
        <v>333</v>
      </c>
      <c r="G144" s="165"/>
      <c r="H144" s="165"/>
      <c r="I144" s="168"/>
      <c r="J144" s="179">
        <f>BK144</f>
        <v>0</v>
      </c>
      <c r="K144" s="165"/>
      <c r="L144" s="170"/>
      <c r="M144" s="171"/>
      <c r="N144" s="172"/>
      <c r="O144" s="172"/>
      <c r="P144" s="173">
        <f>SUM(P145:P149)</f>
        <v>0</v>
      </c>
      <c r="Q144" s="172"/>
      <c r="R144" s="173">
        <f>SUM(R145:R149)</f>
        <v>0</v>
      </c>
      <c r="S144" s="172"/>
      <c r="T144" s="174">
        <f>SUM(T145:T149)</f>
        <v>0.82043999999999995</v>
      </c>
      <c r="AR144" s="175" t="s">
        <v>78</v>
      </c>
      <c r="AT144" s="176" t="s">
        <v>67</v>
      </c>
      <c r="AU144" s="176" t="s">
        <v>76</v>
      </c>
      <c r="AY144" s="175" t="s">
        <v>187</v>
      </c>
      <c r="BK144" s="177">
        <f>SUM(BK145:BK149)</f>
        <v>0</v>
      </c>
    </row>
    <row r="145" spans="1:65" s="2" customFormat="1" ht="21.75" customHeight="1">
      <c r="A145" s="36"/>
      <c r="B145" s="37"/>
      <c r="C145" s="180" t="s">
        <v>256</v>
      </c>
      <c r="D145" s="180" t="s">
        <v>190</v>
      </c>
      <c r="E145" s="181" t="s">
        <v>2027</v>
      </c>
      <c r="F145" s="182" t="s">
        <v>2028</v>
      </c>
      <c r="G145" s="183" t="s">
        <v>193</v>
      </c>
      <c r="H145" s="184">
        <v>45.58</v>
      </c>
      <c r="I145" s="185"/>
      <c r="J145" s="186">
        <f>ROUND(I145*H145,2)</f>
        <v>0</v>
      </c>
      <c r="K145" s="182" t="s">
        <v>194</v>
      </c>
      <c r="L145" s="41"/>
      <c r="M145" s="187" t="s">
        <v>19</v>
      </c>
      <c r="N145" s="188" t="s">
        <v>39</v>
      </c>
      <c r="O145" s="66"/>
      <c r="P145" s="189">
        <f>O145*H145</f>
        <v>0</v>
      </c>
      <c r="Q145" s="189">
        <v>0</v>
      </c>
      <c r="R145" s="189">
        <f>Q145*H145</f>
        <v>0</v>
      </c>
      <c r="S145" s="189">
        <v>1.7999999999999999E-2</v>
      </c>
      <c r="T145" s="190">
        <f>S145*H145</f>
        <v>0.82043999999999995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215</v>
      </c>
      <c r="AT145" s="191" t="s">
        <v>190</v>
      </c>
      <c r="AU145" s="191" t="s">
        <v>78</v>
      </c>
      <c r="AY145" s="19" t="s">
        <v>187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76</v>
      </c>
      <c r="BK145" s="192">
        <f>ROUND(I145*H145,2)</f>
        <v>0</v>
      </c>
      <c r="BL145" s="19" t="s">
        <v>215</v>
      </c>
      <c r="BM145" s="191" t="s">
        <v>2029</v>
      </c>
    </row>
    <row r="146" spans="1:65" s="2" customFormat="1" ht="11.25">
      <c r="A146" s="36"/>
      <c r="B146" s="37"/>
      <c r="C146" s="38"/>
      <c r="D146" s="193" t="s">
        <v>197</v>
      </c>
      <c r="E146" s="38"/>
      <c r="F146" s="194" t="s">
        <v>2030</v>
      </c>
      <c r="G146" s="38"/>
      <c r="H146" s="38"/>
      <c r="I146" s="195"/>
      <c r="J146" s="38"/>
      <c r="K146" s="38"/>
      <c r="L146" s="41"/>
      <c r="M146" s="196"/>
      <c r="N146" s="197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197</v>
      </c>
      <c r="AU146" s="19" t="s">
        <v>78</v>
      </c>
    </row>
    <row r="147" spans="1:65" s="13" customFormat="1" ht="11.25">
      <c r="B147" s="208"/>
      <c r="C147" s="209"/>
      <c r="D147" s="210" t="s">
        <v>249</v>
      </c>
      <c r="E147" s="211" t="s">
        <v>19</v>
      </c>
      <c r="F147" s="212" t="s">
        <v>2001</v>
      </c>
      <c r="G147" s="209"/>
      <c r="H147" s="213">
        <v>30.74</v>
      </c>
      <c r="I147" s="214"/>
      <c r="J147" s="209"/>
      <c r="K147" s="209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249</v>
      </c>
      <c r="AU147" s="219" t="s">
        <v>78</v>
      </c>
      <c r="AV147" s="13" t="s">
        <v>78</v>
      </c>
      <c r="AW147" s="13" t="s">
        <v>30</v>
      </c>
      <c r="AX147" s="13" t="s">
        <v>68</v>
      </c>
      <c r="AY147" s="219" t="s">
        <v>187</v>
      </c>
    </row>
    <row r="148" spans="1:65" s="13" customFormat="1" ht="11.25">
      <c r="B148" s="208"/>
      <c r="C148" s="209"/>
      <c r="D148" s="210" t="s">
        <v>249</v>
      </c>
      <c r="E148" s="211" t="s">
        <v>19</v>
      </c>
      <c r="F148" s="212" t="s">
        <v>2002</v>
      </c>
      <c r="G148" s="209"/>
      <c r="H148" s="213">
        <v>14.84</v>
      </c>
      <c r="I148" s="214"/>
      <c r="J148" s="209"/>
      <c r="K148" s="209"/>
      <c r="L148" s="215"/>
      <c r="M148" s="216"/>
      <c r="N148" s="217"/>
      <c r="O148" s="217"/>
      <c r="P148" s="217"/>
      <c r="Q148" s="217"/>
      <c r="R148" s="217"/>
      <c r="S148" s="217"/>
      <c r="T148" s="218"/>
      <c r="AT148" s="219" t="s">
        <v>249</v>
      </c>
      <c r="AU148" s="219" t="s">
        <v>78</v>
      </c>
      <c r="AV148" s="13" t="s">
        <v>78</v>
      </c>
      <c r="AW148" s="13" t="s">
        <v>30</v>
      </c>
      <c r="AX148" s="13" t="s">
        <v>68</v>
      </c>
      <c r="AY148" s="219" t="s">
        <v>187</v>
      </c>
    </row>
    <row r="149" spans="1:65" s="15" customFormat="1" ht="11.25">
      <c r="B149" s="230"/>
      <c r="C149" s="231"/>
      <c r="D149" s="210" t="s">
        <v>249</v>
      </c>
      <c r="E149" s="232" t="s">
        <v>19</v>
      </c>
      <c r="F149" s="233" t="s">
        <v>319</v>
      </c>
      <c r="G149" s="231"/>
      <c r="H149" s="234">
        <v>45.58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AT149" s="240" t="s">
        <v>249</v>
      </c>
      <c r="AU149" s="240" t="s">
        <v>78</v>
      </c>
      <c r="AV149" s="15" t="s">
        <v>195</v>
      </c>
      <c r="AW149" s="15" t="s">
        <v>30</v>
      </c>
      <c r="AX149" s="15" t="s">
        <v>76</v>
      </c>
      <c r="AY149" s="240" t="s">
        <v>187</v>
      </c>
    </row>
    <row r="150" spans="1:65" s="12" customFormat="1" ht="22.9" customHeight="1">
      <c r="B150" s="164"/>
      <c r="C150" s="165"/>
      <c r="D150" s="166" t="s">
        <v>67</v>
      </c>
      <c r="E150" s="178" t="s">
        <v>1596</v>
      </c>
      <c r="F150" s="178" t="s">
        <v>1597</v>
      </c>
      <c r="G150" s="165"/>
      <c r="H150" s="165"/>
      <c r="I150" s="168"/>
      <c r="J150" s="179">
        <f>BK150</f>
        <v>0</v>
      </c>
      <c r="K150" s="165"/>
      <c r="L150" s="170"/>
      <c r="M150" s="171"/>
      <c r="N150" s="172"/>
      <c r="O150" s="172"/>
      <c r="P150" s="173">
        <f>SUM(P151:P155)</f>
        <v>0</v>
      </c>
      <c r="Q150" s="172"/>
      <c r="R150" s="173">
        <f>SUM(R151:R155)</f>
        <v>0</v>
      </c>
      <c r="S150" s="172"/>
      <c r="T150" s="174">
        <f>SUM(T151:T155)</f>
        <v>1.1395</v>
      </c>
      <c r="AR150" s="175" t="s">
        <v>78</v>
      </c>
      <c r="AT150" s="176" t="s">
        <v>67</v>
      </c>
      <c r="AU150" s="176" t="s">
        <v>76</v>
      </c>
      <c r="AY150" s="175" t="s">
        <v>187</v>
      </c>
      <c r="BK150" s="177">
        <f>SUM(BK151:BK155)</f>
        <v>0</v>
      </c>
    </row>
    <row r="151" spans="1:65" s="2" customFormat="1" ht="21.75" customHeight="1">
      <c r="A151" s="36"/>
      <c r="B151" s="37"/>
      <c r="C151" s="180" t="s">
        <v>262</v>
      </c>
      <c r="D151" s="180" t="s">
        <v>190</v>
      </c>
      <c r="E151" s="181" t="s">
        <v>1598</v>
      </c>
      <c r="F151" s="182" t="s">
        <v>1599</v>
      </c>
      <c r="G151" s="183" t="s">
        <v>193</v>
      </c>
      <c r="H151" s="184">
        <v>45.58</v>
      </c>
      <c r="I151" s="185"/>
      <c r="J151" s="186">
        <f>ROUND(I151*H151,2)</f>
        <v>0</v>
      </c>
      <c r="K151" s="182" t="s">
        <v>194</v>
      </c>
      <c r="L151" s="41"/>
      <c r="M151" s="187" t="s">
        <v>19</v>
      </c>
      <c r="N151" s="188" t="s">
        <v>39</v>
      </c>
      <c r="O151" s="66"/>
      <c r="P151" s="189">
        <f>O151*H151</f>
        <v>0</v>
      </c>
      <c r="Q151" s="189">
        <v>0</v>
      </c>
      <c r="R151" s="189">
        <f>Q151*H151</f>
        <v>0</v>
      </c>
      <c r="S151" s="189">
        <v>2.5000000000000001E-2</v>
      </c>
      <c r="T151" s="190">
        <f>S151*H151</f>
        <v>1.1395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215</v>
      </c>
      <c r="AT151" s="191" t="s">
        <v>190</v>
      </c>
      <c r="AU151" s="191" t="s">
        <v>78</v>
      </c>
      <c r="AY151" s="19" t="s">
        <v>187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76</v>
      </c>
      <c r="BK151" s="192">
        <f>ROUND(I151*H151,2)</f>
        <v>0</v>
      </c>
      <c r="BL151" s="19" t="s">
        <v>215</v>
      </c>
      <c r="BM151" s="191" t="s">
        <v>2031</v>
      </c>
    </row>
    <row r="152" spans="1:65" s="2" customFormat="1" ht="11.25">
      <c r="A152" s="36"/>
      <c r="B152" s="37"/>
      <c r="C152" s="38"/>
      <c r="D152" s="193" t="s">
        <v>197</v>
      </c>
      <c r="E152" s="38"/>
      <c r="F152" s="194" t="s">
        <v>1601</v>
      </c>
      <c r="G152" s="38"/>
      <c r="H152" s="38"/>
      <c r="I152" s="195"/>
      <c r="J152" s="38"/>
      <c r="K152" s="38"/>
      <c r="L152" s="41"/>
      <c r="M152" s="196"/>
      <c r="N152" s="197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197</v>
      </c>
      <c r="AU152" s="19" t="s">
        <v>78</v>
      </c>
    </row>
    <row r="153" spans="1:65" s="13" customFormat="1" ht="11.25">
      <c r="B153" s="208"/>
      <c r="C153" s="209"/>
      <c r="D153" s="210" t="s">
        <v>249</v>
      </c>
      <c r="E153" s="211" t="s">
        <v>19</v>
      </c>
      <c r="F153" s="212" t="s">
        <v>2001</v>
      </c>
      <c r="G153" s="209"/>
      <c r="H153" s="213">
        <v>30.74</v>
      </c>
      <c r="I153" s="214"/>
      <c r="J153" s="209"/>
      <c r="K153" s="209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249</v>
      </c>
      <c r="AU153" s="219" t="s">
        <v>78</v>
      </c>
      <c r="AV153" s="13" t="s">
        <v>78</v>
      </c>
      <c r="AW153" s="13" t="s">
        <v>30</v>
      </c>
      <c r="AX153" s="13" t="s">
        <v>68</v>
      </c>
      <c r="AY153" s="219" t="s">
        <v>187</v>
      </c>
    </row>
    <row r="154" spans="1:65" s="13" customFormat="1" ht="11.25">
      <c r="B154" s="208"/>
      <c r="C154" s="209"/>
      <c r="D154" s="210" t="s">
        <v>249</v>
      </c>
      <c r="E154" s="211" t="s">
        <v>19</v>
      </c>
      <c r="F154" s="212" t="s">
        <v>2002</v>
      </c>
      <c r="G154" s="209"/>
      <c r="H154" s="213">
        <v>14.84</v>
      </c>
      <c r="I154" s="214"/>
      <c r="J154" s="209"/>
      <c r="K154" s="209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249</v>
      </c>
      <c r="AU154" s="219" t="s">
        <v>78</v>
      </c>
      <c r="AV154" s="13" t="s">
        <v>78</v>
      </c>
      <c r="AW154" s="13" t="s">
        <v>30</v>
      </c>
      <c r="AX154" s="13" t="s">
        <v>68</v>
      </c>
      <c r="AY154" s="219" t="s">
        <v>187</v>
      </c>
    </row>
    <row r="155" spans="1:65" s="15" customFormat="1" ht="11.25">
      <c r="B155" s="230"/>
      <c r="C155" s="231"/>
      <c r="D155" s="210" t="s">
        <v>249</v>
      </c>
      <c r="E155" s="232" t="s">
        <v>19</v>
      </c>
      <c r="F155" s="233" t="s">
        <v>319</v>
      </c>
      <c r="G155" s="231"/>
      <c r="H155" s="234">
        <v>45.58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AT155" s="240" t="s">
        <v>249</v>
      </c>
      <c r="AU155" s="240" t="s">
        <v>78</v>
      </c>
      <c r="AV155" s="15" t="s">
        <v>195</v>
      </c>
      <c r="AW155" s="15" t="s">
        <v>30</v>
      </c>
      <c r="AX155" s="15" t="s">
        <v>76</v>
      </c>
      <c r="AY155" s="240" t="s">
        <v>187</v>
      </c>
    </row>
    <row r="156" spans="1:65" s="12" customFormat="1" ht="22.9" customHeight="1">
      <c r="B156" s="164"/>
      <c r="C156" s="165"/>
      <c r="D156" s="166" t="s">
        <v>67</v>
      </c>
      <c r="E156" s="178" t="s">
        <v>1540</v>
      </c>
      <c r="F156" s="178" t="s">
        <v>1541</v>
      </c>
      <c r="G156" s="165"/>
      <c r="H156" s="165"/>
      <c r="I156" s="168"/>
      <c r="J156" s="179">
        <f>BK156</f>
        <v>0</v>
      </c>
      <c r="K156" s="165"/>
      <c r="L156" s="170"/>
      <c r="M156" s="171"/>
      <c r="N156" s="172"/>
      <c r="O156" s="172"/>
      <c r="P156" s="173">
        <f>SUM(P157:P179)</f>
        <v>0</v>
      </c>
      <c r="Q156" s="172"/>
      <c r="R156" s="173">
        <f>SUM(R157:R179)</f>
        <v>0.29613326000000001</v>
      </c>
      <c r="S156" s="172"/>
      <c r="T156" s="174">
        <f>SUM(T157:T179)</f>
        <v>0.11395</v>
      </c>
      <c r="AR156" s="175" t="s">
        <v>78</v>
      </c>
      <c r="AT156" s="176" t="s">
        <v>67</v>
      </c>
      <c r="AU156" s="176" t="s">
        <v>76</v>
      </c>
      <c r="AY156" s="175" t="s">
        <v>187</v>
      </c>
      <c r="BK156" s="177">
        <f>SUM(BK157:BK179)</f>
        <v>0</v>
      </c>
    </row>
    <row r="157" spans="1:65" s="2" customFormat="1" ht="33" customHeight="1">
      <c r="A157" s="36"/>
      <c r="B157" s="37"/>
      <c r="C157" s="180" t="s">
        <v>267</v>
      </c>
      <c r="D157" s="180" t="s">
        <v>190</v>
      </c>
      <c r="E157" s="181" t="s">
        <v>1882</v>
      </c>
      <c r="F157" s="182" t="s">
        <v>1883</v>
      </c>
      <c r="G157" s="183" t="s">
        <v>193</v>
      </c>
      <c r="H157" s="184">
        <v>45.58</v>
      </c>
      <c r="I157" s="185"/>
      <c r="J157" s="186">
        <f>ROUND(I157*H157,2)</f>
        <v>0</v>
      </c>
      <c r="K157" s="182" t="s">
        <v>194</v>
      </c>
      <c r="L157" s="41"/>
      <c r="M157" s="187" t="s">
        <v>19</v>
      </c>
      <c r="N157" s="188" t="s">
        <v>39</v>
      </c>
      <c r="O157" s="66"/>
      <c r="P157" s="189">
        <f>O157*H157</f>
        <v>0</v>
      </c>
      <c r="Q157" s="189">
        <v>4.5450000000000004E-3</v>
      </c>
      <c r="R157" s="189">
        <f>Q157*H157</f>
        <v>0.20716110000000001</v>
      </c>
      <c r="S157" s="189">
        <v>0</v>
      </c>
      <c r="T157" s="19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1" t="s">
        <v>215</v>
      </c>
      <c r="AT157" s="191" t="s">
        <v>190</v>
      </c>
      <c r="AU157" s="191" t="s">
        <v>78</v>
      </c>
      <c r="AY157" s="19" t="s">
        <v>187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9" t="s">
        <v>76</v>
      </c>
      <c r="BK157" s="192">
        <f>ROUND(I157*H157,2)</f>
        <v>0</v>
      </c>
      <c r="BL157" s="19" t="s">
        <v>215</v>
      </c>
      <c r="BM157" s="191" t="s">
        <v>2032</v>
      </c>
    </row>
    <row r="158" spans="1:65" s="2" customFormat="1" ht="11.25">
      <c r="A158" s="36"/>
      <c r="B158" s="37"/>
      <c r="C158" s="38"/>
      <c r="D158" s="193" t="s">
        <v>197</v>
      </c>
      <c r="E158" s="38"/>
      <c r="F158" s="194" t="s">
        <v>1885</v>
      </c>
      <c r="G158" s="38"/>
      <c r="H158" s="38"/>
      <c r="I158" s="195"/>
      <c r="J158" s="38"/>
      <c r="K158" s="38"/>
      <c r="L158" s="41"/>
      <c r="M158" s="196"/>
      <c r="N158" s="197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197</v>
      </c>
      <c r="AU158" s="19" t="s">
        <v>78</v>
      </c>
    </row>
    <row r="159" spans="1:65" s="13" customFormat="1" ht="11.25">
      <c r="B159" s="208"/>
      <c r="C159" s="209"/>
      <c r="D159" s="210" t="s">
        <v>249</v>
      </c>
      <c r="E159" s="211" t="s">
        <v>19</v>
      </c>
      <c r="F159" s="212" t="s">
        <v>2001</v>
      </c>
      <c r="G159" s="209"/>
      <c r="H159" s="213">
        <v>30.74</v>
      </c>
      <c r="I159" s="214"/>
      <c r="J159" s="209"/>
      <c r="K159" s="209"/>
      <c r="L159" s="215"/>
      <c r="M159" s="216"/>
      <c r="N159" s="217"/>
      <c r="O159" s="217"/>
      <c r="P159" s="217"/>
      <c r="Q159" s="217"/>
      <c r="R159" s="217"/>
      <c r="S159" s="217"/>
      <c r="T159" s="218"/>
      <c r="AT159" s="219" t="s">
        <v>249</v>
      </c>
      <c r="AU159" s="219" t="s">
        <v>78</v>
      </c>
      <c r="AV159" s="13" t="s">
        <v>78</v>
      </c>
      <c r="AW159" s="13" t="s">
        <v>30</v>
      </c>
      <c r="AX159" s="13" t="s">
        <v>68</v>
      </c>
      <c r="AY159" s="219" t="s">
        <v>187</v>
      </c>
    </row>
    <row r="160" spans="1:65" s="13" customFormat="1" ht="11.25">
      <c r="B160" s="208"/>
      <c r="C160" s="209"/>
      <c r="D160" s="210" t="s">
        <v>249</v>
      </c>
      <c r="E160" s="211" t="s">
        <v>19</v>
      </c>
      <c r="F160" s="212" t="s">
        <v>2002</v>
      </c>
      <c r="G160" s="209"/>
      <c r="H160" s="213">
        <v>14.84</v>
      </c>
      <c r="I160" s="214"/>
      <c r="J160" s="209"/>
      <c r="K160" s="209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249</v>
      </c>
      <c r="AU160" s="219" t="s">
        <v>78</v>
      </c>
      <c r="AV160" s="13" t="s">
        <v>78</v>
      </c>
      <c r="AW160" s="13" t="s">
        <v>30</v>
      </c>
      <c r="AX160" s="13" t="s">
        <v>68</v>
      </c>
      <c r="AY160" s="219" t="s">
        <v>187</v>
      </c>
    </row>
    <row r="161" spans="1:65" s="15" customFormat="1" ht="11.25">
      <c r="B161" s="230"/>
      <c r="C161" s="231"/>
      <c r="D161" s="210" t="s">
        <v>249</v>
      </c>
      <c r="E161" s="232" t="s">
        <v>19</v>
      </c>
      <c r="F161" s="233" t="s">
        <v>319</v>
      </c>
      <c r="G161" s="231"/>
      <c r="H161" s="234">
        <v>45.58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AT161" s="240" t="s">
        <v>249</v>
      </c>
      <c r="AU161" s="240" t="s">
        <v>78</v>
      </c>
      <c r="AV161" s="15" t="s">
        <v>195</v>
      </c>
      <c r="AW161" s="15" t="s">
        <v>30</v>
      </c>
      <c r="AX161" s="15" t="s">
        <v>76</v>
      </c>
      <c r="AY161" s="240" t="s">
        <v>187</v>
      </c>
    </row>
    <row r="162" spans="1:65" s="2" customFormat="1" ht="24.2" customHeight="1">
      <c r="A162" s="36"/>
      <c r="B162" s="37"/>
      <c r="C162" s="180" t="s">
        <v>8</v>
      </c>
      <c r="D162" s="180" t="s">
        <v>190</v>
      </c>
      <c r="E162" s="181" t="s">
        <v>1660</v>
      </c>
      <c r="F162" s="182" t="s">
        <v>1661</v>
      </c>
      <c r="G162" s="183" t="s">
        <v>193</v>
      </c>
      <c r="H162" s="184">
        <v>45.58</v>
      </c>
      <c r="I162" s="185"/>
      <c r="J162" s="186">
        <f>ROUND(I162*H162,2)</f>
        <v>0</v>
      </c>
      <c r="K162" s="182" t="s">
        <v>194</v>
      </c>
      <c r="L162" s="41"/>
      <c r="M162" s="187" t="s">
        <v>19</v>
      </c>
      <c r="N162" s="188" t="s">
        <v>39</v>
      </c>
      <c r="O162" s="66"/>
      <c r="P162" s="189">
        <f>O162*H162</f>
        <v>0</v>
      </c>
      <c r="Q162" s="189">
        <v>0</v>
      </c>
      <c r="R162" s="189">
        <f>Q162*H162</f>
        <v>0</v>
      </c>
      <c r="S162" s="189">
        <v>2.5000000000000001E-3</v>
      </c>
      <c r="T162" s="190">
        <f>S162*H162</f>
        <v>0.11395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215</v>
      </c>
      <c r="AT162" s="191" t="s">
        <v>190</v>
      </c>
      <c r="AU162" s="191" t="s">
        <v>78</v>
      </c>
      <c r="AY162" s="19" t="s">
        <v>187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76</v>
      </c>
      <c r="BK162" s="192">
        <f>ROUND(I162*H162,2)</f>
        <v>0</v>
      </c>
      <c r="BL162" s="19" t="s">
        <v>215</v>
      </c>
      <c r="BM162" s="191" t="s">
        <v>2033</v>
      </c>
    </row>
    <row r="163" spans="1:65" s="2" customFormat="1" ht="11.25">
      <c r="A163" s="36"/>
      <c r="B163" s="37"/>
      <c r="C163" s="38"/>
      <c r="D163" s="193" t="s">
        <v>197</v>
      </c>
      <c r="E163" s="38"/>
      <c r="F163" s="194" t="s">
        <v>1663</v>
      </c>
      <c r="G163" s="38"/>
      <c r="H163" s="38"/>
      <c r="I163" s="195"/>
      <c r="J163" s="38"/>
      <c r="K163" s="38"/>
      <c r="L163" s="41"/>
      <c r="M163" s="196"/>
      <c r="N163" s="197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197</v>
      </c>
      <c r="AU163" s="19" t="s">
        <v>78</v>
      </c>
    </row>
    <row r="164" spans="1:65" s="13" customFormat="1" ht="11.25">
      <c r="B164" s="208"/>
      <c r="C164" s="209"/>
      <c r="D164" s="210" t="s">
        <v>249</v>
      </c>
      <c r="E164" s="211" t="s">
        <v>19</v>
      </c>
      <c r="F164" s="212" t="s">
        <v>2001</v>
      </c>
      <c r="G164" s="209"/>
      <c r="H164" s="213">
        <v>30.74</v>
      </c>
      <c r="I164" s="214"/>
      <c r="J164" s="209"/>
      <c r="K164" s="209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249</v>
      </c>
      <c r="AU164" s="219" t="s">
        <v>78</v>
      </c>
      <c r="AV164" s="13" t="s">
        <v>78</v>
      </c>
      <c r="AW164" s="13" t="s">
        <v>30</v>
      </c>
      <c r="AX164" s="13" t="s">
        <v>68</v>
      </c>
      <c r="AY164" s="219" t="s">
        <v>187</v>
      </c>
    </row>
    <row r="165" spans="1:65" s="13" customFormat="1" ht="11.25">
      <c r="B165" s="208"/>
      <c r="C165" s="209"/>
      <c r="D165" s="210" t="s">
        <v>249</v>
      </c>
      <c r="E165" s="211" t="s">
        <v>19</v>
      </c>
      <c r="F165" s="212" t="s">
        <v>2002</v>
      </c>
      <c r="G165" s="209"/>
      <c r="H165" s="213">
        <v>14.84</v>
      </c>
      <c r="I165" s="214"/>
      <c r="J165" s="209"/>
      <c r="K165" s="209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249</v>
      </c>
      <c r="AU165" s="219" t="s">
        <v>78</v>
      </c>
      <c r="AV165" s="13" t="s">
        <v>78</v>
      </c>
      <c r="AW165" s="13" t="s">
        <v>30</v>
      </c>
      <c r="AX165" s="13" t="s">
        <v>68</v>
      </c>
      <c r="AY165" s="219" t="s">
        <v>187</v>
      </c>
    </row>
    <row r="166" spans="1:65" s="15" customFormat="1" ht="11.25">
      <c r="B166" s="230"/>
      <c r="C166" s="231"/>
      <c r="D166" s="210" t="s">
        <v>249</v>
      </c>
      <c r="E166" s="232" t="s">
        <v>19</v>
      </c>
      <c r="F166" s="233" t="s">
        <v>319</v>
      </c>
      <c r="G166" s="231"/>
      <c r="H166" s="234">
        <v>45.58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AT166" s="240" t="s">
        <v>249</v>
      </c>
      <c r="AU166" s="240" t="s">
        <v>78</v>
      </c>
      <c r="AV166" s="15" t="s">
        <v>195</v>
      </c>
      <c r="AW166" s="15" t="s">
        <v>30</v>
      </c>
      <c r="AX166" s="15" t="s">
        <v>76</v>
      </c>
      <c r="AY166" s="240" t="s">
        <v>187</v>
      </c>
    </row>
    <row r="167" spans="1:65" s="2" customFormat="1" ht="21.75" customHeight="1">
      <c r="A167" s="36"/>
      <c r="B167" s="37"/>
      <c r="C167" s="180" t="s">
        <v>215</v>
      </c>
      <c r="D167" s="180" t="s">
        <v>190</v>
      </c>
      <c r="E167" s="181" t="s">
        <v>2034</v>
      </c>
      <c r="F167" s="182" t="s">
        <v>2035</v>
      </c>
      <c r="G167" s="183" t="s">
        <v>193</v>
      </c>
      <c r="H167" s="184">
        <v>45.58</v>
      </c>
      <c r="I167" s="185"/>
      <c r="J167" s="186">
        <f>ROUND(I167*H167,2)</f>
        <v>0</v>
      </c>
      <c r="K167" s="182" t="s">
        <v>194</v>
      </c>
      <c r="L167" s="41"/>
      <c r="M167" s="187" t="s">
        <v>19</v>
      </c>
      <c r="N167" s="188" t="s">
        <v>39</v>
      </c>
      <c r="O167" s="66"/>
      <c r="P167" s="189">
        <f>O167*H167</f>
        <v>0</v>
      </c>
      <c r="Q167" s="189">
        <v>5.0000000000000001E-4</v>
      </c>
      <c r="R167" s="189">
        <f>Q167*H167</f>
        <v>2.2790000000000001E-2</v>
      </c>
      <c r="S167" s="189">
        <v>0</v>
      </c>
      <c r="T167" s="19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215</v>
      </c>
      <c r="AT167" s="191" t="s">
        <v>190</v>
      </c>
      <c r="AU167" s="191" t="s">
        <v>78</v>
      </c>
      <c r="AY167" s="19" t="s">
        <v>187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76</v>
      </c>
      <c r="BK167" s="192">
        <f>ROUND(I167*H167,2)</f>
        <v>0</v>
      </c>
      <c r="BL167" s="19" t="s">
        <v>215</v>
      </c>
      <c r="BM167" s="191" t="s">
        <v>2036</v>
      </c>
    </row>
    <row r="168" spans="1:65" s="2" customFormat="1" ht="11.25">
      <c r="A168" s="36"/>
      <c r="B168" s="37"/>
      <c r="C168" s="38"/>
      <c r="D168" s="193" t="s">
        <v>197</v>
      </c>
      <c r="E168" s="38"/>
      <c r="F168" s="194" t="s">
        <v>2037</v>
      </c>
      <c r="G168" s="38"/>
      <c r="H168" s="38"/>
      <c r="I168" s="195"/>
      <c r="J168" s="38"/>
      <c r="K168" s="38"/>
      <c r="L168" s="41"/>
      <c r="M168" s="196"/>
      <c r="N168" s="19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197</v>
      </c>
      <c r="AU168" s="19" t="s">
        <v>78</v>
      </c>
    </row>
    <row r="169" spans="1:65" s="13" customFormat="1" ht="11.25">
      <c r="B169" s="208"/>
      <c r="C169" s="209"/>
      <c r="D169" s="210" t="s">
        <v>249</v>
      </c>
      <c r="E169" s="211" t="s">
        <v>19</v>
      </c>
      <c r="F169" s="212" t="s">
        <v>2001</v>
      </c>
      <c r="G169" s="209"/>
      <c r="H169" s="213">
        <v>30.74</v>
      </c>
      <c r="I169" s="214"/>
      <c r="J169" s="209"/>
      <c r="K169" s="209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249</v>
      </c>
      <c r="AU169" s="219" t="s">
        <v>78</v>
      </c>
      <c r="AV169" s="13" t="s">
        <v>78</v>
      </c>
      <c r="AW169" s="13" t="s">
        <v>30</v>
      </c>
      <c r="AX169" s="13" t="s">
        <v>68</v>
      </c>
      <c r="AY169" s="219" t="s">
        <v>187</v>
      </c>
    </row>
    <row r="170" spans="1:65" s="13" customFormat="1" ht="11.25">
      <c r="B170" s="208"/>
      <c r="C170" s="209"/>
      <c r="D170" s="210" t="s">
        <v>249</v>
      </c>
      <c r="E170" s="211" t="s">
        <v>19</v>
      </c>
      <c r="F170" s="212" t="s">
        <v>2002</v>
      </c>
      <c r="G170" s="209"/>
      <c r="H170" s="213">
        <v>14.84</v>
      </c>
      <c r="I170" s="214"/>
      <c r="J170" s="209"/>
      <c r="K170" s="209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249</v>
      </c>
      <c r="AU170" s="219" t="s">
        <v>78</v>
      </c>
      <c r="AV170" s="13" t="s">
        <v>78</v>
      </c>
      <c r="AW170" s="13" t="s">
        <v>30</v>
      </c>
      <c r="AX170" s="13" t="s">
        <v>68</v>
      </c>
      <c r="AY170" s="219" t="s">
        <v>187</v>
      </c>
    </row>
    <row r="171" spans="1:65" s="15" customFormat="1" ht="11.25">
      <c r="B171" s="230"/>
      <c r="C171" s="231"/>
      <c r="D171" s="210" t="s">
        <v>249</v>
      </c>
      <c r="E171" s="232" t="s">
        <v>19</v>
      </c>
      <c r="F171" s="233" t="s">
        <v>319</v>
      </c>
      <c r="G171" s="231"/>
      <c r="H171" s="234">
        <v>45.58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AT171" s="240" t="s">
        <v>249</v>
      </c>
      <c r="AU171" s="240" t="s">
        <v>78</v>
      </c>
      <c r="AV171" s="15" t="s">
        <v>195</v>
      </c>
      <c r="AW171" s="15" t="s">
        <v>30</v>
      </c>
      <c r="AX171" s="15" t="s">
        <v>76</v>
      </c>
      <c r="AY171" s="240" t="s">
        <v>187</v>
      </c>
    </row>
    <row r="172" spans="1:65" s="2" customFormat="1" ht="37.9" customHeight="1">
      <c r="A172" s="36"/>
      <c r="B172" s="37"/>
      <c r="C172" s="198" t="s">
        <v>281</v>
      </c>
      <c r="D172" s="198" t="s">
        <v>243</v>
      </c>
      <c r="E172" s="199" t="s">
        <v>2038</v>
      </c>
      <c r="F172" s="200" t="s">
        <v>2039</v>
      </c>
      <c r="G172" s="201" t="s">
        <v>193</v>
      </c>
      <c r="H172" s="202">
        <v>50.137999999999998</v>
      </c>
      <c r="I172" s="203"/>
      <c r="J172" s="204">
        <f>ROUND(I172*H172,2)</f>
        <v>0</v>
      </c>
      <c r="K172" s="200" t="s">
        <v>194</v>
      </c>
      <c r="L172" s="205"/>
      <c r="M172" s="206" t="s">
        <v>19</v>
      </c>
      <c r="N172" s="207" t="s">
        <v>39</v>
      </c>
      <c r="O172" s="66"/>
      <c r="P172" s="189">
        <f>O172*H172</f>
        <v>0</v>
      </c>
      <c r="Q172" s="189">
        <v>1.32E-3</v>
      </c>
      <c r="R172" s="189">
        <f>Q172*H172</f>
        <v>6.6182160000000004E-2</v>
      </c>
      <c r="S172" s="189">
        <v>0</v>
      </c>
      <c r="T172" s="19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246</v>
      </c>
      <c r="AT172" s="191" t="s">
        <v>243</v>
      </c>
      <c r="AU172" s="191" t="s">
        <v>78</v>
      </c>
      <c r="AY172" s="19" t="s">
        <v>187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76</v>
      </c>
      <c r="BK172" s="192">
        <f>ROUND(I172*H172,2)</f>
        <v>0</v>
      </c>
      <c r="BL172" s="19" t="s">
        <v>215</v>
      </c>
      <c r="BM172" s="191" t="s">
        <v>2040</v>
      </c>
    </row>
    <row r="173" spans="1:65" s="2" customFormat="1" ht="11.25">
      <c r="A173" s="36"/>
      <c r="B173" s="37"/>
      <c r="C173" s="38"/>
      <c r="D173" s="193" t="s">
        <v>197</v>
      </c>
      <c r="E173" s="38"/>
      <c r="F173" s="194" t="s">
        <v>2041</v>
      </c>
      <c r="G173" s="38"/>
      <c r="H173" s="38"/>
      <c r="I173" s="195"/>
      <c r="J173" s="38"/>
      <c r="K173" s="38"/>
      <c r="L173" s="41"/>
      <c r="M173" s="196"/>
      <c r="N173" s="197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197</v>
      </c>
      <c r="AU173" s="19" t="s">
        <v>78</v>
      </c>
    </row>
    <row r="174" spans="1:65" s="13" customFormat="1" ht="11.25">
      <c r="B174" s="208"/>
      <c r="C174" s="209"/>
      <c r="D174" s="210" t="s">
        <v>249</v>
      </c>
      <c r="E174" s="211" t="s">
        <v>19</v>
      </c>
      <c r="F174" s="212" t="s">
        <v>2001</v>
      </c>
      <c r="G174" s="209"/>
      <c r="H174" s="213">
        <v>30.74</v>
      </c>
      <c r="I174" s="214"/>
      <c r="J174" s="209"/>
      <c r="K174" s="209"/>
      <c r="L174" s="215"/>
      <c r="M174" s="216"/>
      <c r="N174" s="217"/>
      <c r="O174" s="217"/>
      <c r="P174" s="217"/>
      <c r="Q174" s="217"/>
      <c r="R174" s="217"/>
      <c r="S174" s="217"/>
      <c r="T174" s="218"/>
      <c r="AT174" s="219" t="s">
        <v>249</v>
      </c>
      <c r="AU174" s="219" t="s">
        <v>78</v>
      </c>
      <c r="AV174" s="13" t="s">
        <v>78</v>
      </c>
      <c r="AW174" s="13" t="s">
        <v>30</v>
      </c>
      <c r="AX174" s="13" t="s">
        <v>68</v>
      </c>
      <c r="AY174" s="219" t="s">
        <v>187</v>
      </c>
    </row>
    <row r="175" spans="1:65" s="13" customFormat="1" ht="11.25">
      <c r="B175" s="208"/>
      <c r="C175" s="209"/>
      <c r="D175" s="210" t="s">
        <v>249</v>
      </c>
      <c r="E175" s="211" t="s">
        <v>19</v>
      </c>
      <c r="F175" s="212" t="s">
        <v>2002</v>
      </c>
      <c r="G175" s="209"/>
      <c r="H175" s="213">
        <v>14.84</v>
      </c>
      <c r="I175" s="214"/>
      <c r="J175" s="209"/>
      <c r="K175" s="209"/>
      <c r="L175" s="215"/>
      <c r="M175" s="216"/>
      <c r="N175" s="217"/>
      <c r="O175" s="217"/>
      <c r="P175" s="217"/>
      <c r="Q175" s="217"/>
      <c r="R175" s="217"/>
      <c r="S175" s="217"/>
      <c r="T175" s="218"/>
      <c r="AT175" s="219" t="s">
        <v>249</v>
      </c>
      <c r="AU175" s="219" t="s">
        <v>78</v>
      </c>
      <c r="AV175" s="13" t="s">
        <v>78</v>
      </c>
      <c r="AW175" s="13" t="s">
        <v>30</v>
      </c>
      <c r="AX175" s="13" t="s">
        <v>68</v>
      </c>
      <c r="AY175" s="219" t="s">
        <v>187</v>
      </c>
    </row>
    <row r="176" spans="1:65" s="15" customFormat="1" ht="11.25">
      <c r="B176" s="230"/>
      <c r="C176" s="231"/>
      <c r="D176" s="210" t="s">
        <v>249</v>
      </c>
      <c r="E176" s="232" t="s">
        <v>19</v>
      </c>
      <c r="F176" s="233" t="s">
        <v>319</v>
      </c>
      <c r="G176" s="231"/>
      <c r="H176" s="234">
        <v>45.58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AT176" s="240" t="s">
        <v>249</v>
      </c>
      <c r="AU176" s="240" t="s">
        <v>78</v>
      </c>
      <c r="AV176" s="15" t="s">
        <v>195</v>
      </c>
      <c r="AW176" s="15" t="s">
        <v>30</v>
      </c>
      <c r="AX176" s="15" t="s">
        <v>76</v>
      </c>
      <c r="AY176" s="240" t="s">
        <v>187</v>
      </c>
    </row>
    <row r="177" spans="1:65" s="13" customFormat="1" ht="11.25">
      <c r="B177" s="208"/>
      <c r="C177" s="209"/>
      <c r="D177" s="210" t="s">
        <v>249</v>
      </c>
      <c r="E177" s="209"/>
      <c r="F177" s="212" t="s">
        <v>2042</v>
      </c>
      <c r="G177" s="209"/>
      <c r="H177" s="213">
        <v>50.137999999999998</v>
      </c>
      <c r="I177" s="214"/>
      <c r="J177" s="209"/>
      <c r="K177" s="209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249</v>
      </c>
      <c r="AU177" s="219" t="s">
        <v>78</v>
      </c>
      <c r="AV177" s="13" t="s">
        <v>78</v>
      </c>
      <c r="AW177" s="13" t="s">
        <v>4</v>
      </c>
      <c r="AX177" s="13" t="s">
        <v>76</v>
      </c>
      <c r="AY177" s="219" t="s">
        <v>187</v>
      </c>
    </row>
    <row r="178" spans="1:65" s="2" customFormat="1" ht="49.15" customHeight="1">
      <c r="A178" s="36"/>
      <c r="B178" s="37"/>
      <c r="C178" s="180" t="s">
        <v>286</v>
      </c>
      <c r="D178" s="180" t="s">
        <v>190</v>
      </c>
      <c r="E178" s="181" t="s">
        <v>1848</v>
      </c>
      <c r="F178" s="182" t="s">
        <v>1849</v>
      </c>
      <c r="G178" s="183" t="s">
        <v>542</v>
      </c>
      <c r="H178" s="184">
        <v>0.29599999999999999</v>
      </c>
      <c r="I178" s="185"/>
      <c r="J178" s="186">
        <f>ROUND(I178*H178,2)</f>
        <v>0</v>
      </c>
      <c r="K178" s="182" t="s">
        <v>194</v>
      </c>
      <c r="L178" s="41"/>
      <c r="M178" s="187" t="s">
        <v>19</v>
      </c>
      <c r="N178" s="188" t="s">
        <v>39</v>
      </c>
      <c r="O178" s="66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215</v>
      </c>
      <c r="AT178" s="191" t="s">
        <v>190</v>
      </c>
      <c r="AU178" s="191" t="s">
        <v>78</v>
      </c>
      <c r="AY178" s="19" t="s">
        <v>187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76</v>
      </c>
      <c r="BK178" s="192">
        <f>ROUND(I178*H178,2)</f>
        <v>0</v>
      </c>
      <c r="BL178" s="19" t="s">
        <v>215</v>
      </c>
      <c r="BM178" s="191" t="s">
        <v>2043</v>
      </c>
    </row>
    <row r="179" spans="1:65" s="2" customFormat="1" ht="11.25">
      <c r="A179" s="36"/>
      <c r="B179" s="37"/>
      <c r="C179" s="38"/>
      <c r="D179" s="193" t="s">
        <v>197</v>
      </c>
      <c r="E179" s="38"/>
      <c r="F179" s="194" t="s">
        <v>1851</v>
      </c>
      <c r="G179" s="38"/>
      <c r="H179" s="38"/>
      <c r="I179" s="195"/>
      <c r="J179" s="38"/>
      <c r="K179" s="38"/>
      <c r="L179" s="41"/>
      <c r="M179" s="196"/>
      <c r="N179" s="197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197</v>
      </c>
      <c r="AU179" s="19" t="s">
        <v>78</v>
      </c>
    </row>
    <row r="180" spans="1:65" s="12" customFormat="1" ht="22.9" customHeight="1">
      <c r="B180" s="164"/>
      <c r="C180" s="165"/>
      <c r="D180" s="166" t="s">
        <v>67</v>
      </c>
      <c r="E180" s="178" t="s">
        <v>1208</v>
      </c>
      <c r="F180" s="178" t="s">
        <v>1209</v>
      </c>
      <c r="G180" s="165"/>
      <c r="H180" s="165"/>
      <c r="I180" s="168"/>
      <c r="J180" s="179">
        <f>BK180</f>
        <v>0</v>
      </c>
      <c r="K180" s="165"/>
      <c r="L180" s="170"/>
      <c r="M180" s="171"/>
      <c r="N180" s="172"/>
      <c r="O180" s="172"/>
      <c r="P180" s="173">
        <f>SUM(P181:P185)</f>
        <v>0</v>
      </c>
      <c r="Q180" s="172"/>
      <c r="R180" s="173">
        <f>SUM(R181:R185)</f>
        <v>5.8892000000000005E-4</v>
      </c>
      <c r="S180" s="172"/>
      <c r="T180" s="174">
        <f>SUM(T181:T185)</f>
        <v>0</v>
      </c>
      <c r="AR180" s="175" t="s">
        <v>78</v>
      </c>
      <c r="AT180" s="176" t="s">
        <v>67</v>
      </c>
      <c r="AU180" s="176" t="s">
        <v>76</v>
      </c>
      <c r="AY180" s="175" t="s">
        <v>187</v>
      </c>
      <c r="BK180" s="177">
        <f>SUM(BK181:BK185)</f>
        <v>0</v>
      </c>
    </row>
    <row r="181" spans="1:65" s="2" customFormat="1" ht="37.9" customHeight="1">
      <c r="A181" s="36"/>
      <c r="B181" s="37"/>
      <c r="C181" s="180" t="s">
        <v>291</v>
      </c>
      <c r="D181" s="180" t="s">
        <v>190</v>
      </c>
      <c r="E181" s="181" t="s">
        <v>1914</v>
      </c>
      <c r="F181" s="182" t="s">
        <v>1915</v>
      </c>
      <c r="G181" s="183" t="s">
        <v>193</v>
      </c>
      <c r="H181" s="184">
        <v>4</v>
      </c>
      <c r="I181" s="185"/>
      <c r="J181" s="186">
        <f>ROUND(I181*H181,2)</f>
        <v>0</v>
      </c>
      <c r="K181" s="182" t="s">
        <v>194</v>
      </c>
      <c r="L181" s="41"/>
      <c r="M181" s="187" t="s">
        <v>19</v>
      </c>
      <c r="N181" s="188" t="s">
        <v>39</v>
      </c>
      <c r="O181" s="66"/>
      <c r="P181" s="189">
        <f>O181*H181</f>
        <v>0</v>
      </c>
      <c r="Q181" s="189">
        <v>2.4179999999999999E-5</v>
      </c>
      <c r="R181" s="189">
        <f>Q181*H181</f>
        <v>9.6719999999999996E-5</v>
      </c>
      <c r="S181" s="189">
        <v>0</v>
      </c>
      <c r="T181" s="19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1" t="s">
        <v>215</v>
      </c>
      <c r="AT181" s="191" t="s">
        <v>190</v>
      </c>
      <c r="AU181" s="191" t="s">
        <v>78</v>
      </c>
      <c r="AY181" s="19" t="s">
        <v>187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9" t="s">
        <v>76</v>
      </c>
      <c r="BK181" s="192">
        <f>ROUND(I181*H181,2)</f>
        <v>0</v>
      </c>
      <c r="BL181" s="19" t="s">
        <v>215</v>
      </c>
      <c r="BM181" s="191" t="s">
        <v>2044</v>
      </c>
    </row>
    <row r="182" spans="1:65" s="2" customFormat="1" ht="11.25">
      <c r="A182" s="36"/>
      <c r="B182" s="37"/>
      <c r="C182" s="38"/>
      <c r="D182" s="193" t="s">
        <v>197</v>
      </c>
      <c r="E182" s="38"/>
      <c r="F182" s="194" t="s">
        <v>1917</v>
      </c>
      <c r="G182" s="38"/>
      <c r="H182" s="38"/>
      <c r="I182" s="195"/>
      <c r="J182" s="38"/>
      <c r="K182" s="38"/>
      <c r="L182" s="41"/>
      <c r="M182" s="196"/>
      <c r="N182" s="197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197</v>
      </c>
      <c r="AU182" s="19" t="s">
        <v>78</v>
      </c>
    </row>
    <row r="183" spans="1:65" s="13" customFormat="1" ht="11.25">
      <c r="B183" s="208"/>
      <c r="C183" s="209"/>
      <c r="D183" s="210" t="s">
        <v>249</v>
      </c>
      <c r="E183" s="211" t="s">
        <v>19</v>
      </c>
      <c r="F183" s="212" t="s">
        <v>2045</v>
      </c>
      <c r="G183" s="209"/>
      <c r="H183" s="213">
        <v>4</v>
      </c>
      <c r="I183" s="214"/>
      <c r="J183" s="209"/>
      <c r="K183" s="209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249</v>
      </c>
      <c r="AU183" s="219" t="s">
        <v>78</v>
      </c>
      <c r="AV183" s="13" t="s">
        <v>78</v>
      </c>
      <c r="AW183" s="13" t="s">
        <v>30</v>
      </c>
      <c r="AX183" s="13" t="s">
        <v>76</v>
      </c>
      <c r="AY183" s="219" t="s">
        <v>187</v>
      </c>
    </row>
    <row r="184" spans="1:65" s="2" customFormat="1" ht="24.2" customHeight="1">
      <c r="A184" s="36"/>
      <c r="B184" s="37"/>
      <c r="C184" s="180" t="s">
        <v>296</v>
      </c>
      <c r="D184" s="180" t="s">
        <v>190</v>
      </c>
      <c r="E184" s="181" t="s">
        <v>1222</v>
      </c>
      <c r="F184" s="182" t="s">
        <v>1223</v>
      </c>
      <c r="G184" s="183" t="s">
        <v>193</v>
      </c>
      <c r="H184" s="184">
        <v>4</v>
      </c>
      <c r="I184" s="185"/>
      <c r="J184" s="186">
        <f>ROUND(I184*H184,2)</f>
        <v>0</v>
      </c>
      <c r="K184" s="182" t="s">
        <v>194</v>
      </c>
      <c r="L184" s="41"/>
      <c r="M184" s="187" t="s">
        <v>19</v>
      </c>
      <c r="N184" s="188" t="s">
        <v>39</v>
      </c>
      <c r="O184" s="66"/>
      <c r="P184" s="189">
        <f>O184*H184</f>
        <v>0</v>
      </c>
      <c r="Q184" s="189">
        <v>1.2305000000000001E-4</v>
      </c>
      <c r="R184" s="189">
        <f>Q184*H184</f>
        <v>4.9220000000000004E-4</v>
      </c>
      <c r="S184" s="189">
        <v>0</v>
      </c>
      <c r="T184" s="19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1" t="s">
        <v>215</v>
      </c>
      <c r="AT184" s="191" t="s">
        <v>190</v>
      </c>
      <c r="AU184" s="191" t="s">
        <v>78</v>
      </c>
      <c r="AY184" s="19" t="s">
        <v>187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9" t="s">
        <v>76</v>
      </c>
      <c r="BK184" s="192">
        <f>ROUND(I184*H184,2)</f>
        <v>0</v>
      </c>
      <c r="BL184" s="19" t="s">
        <v>215</v>
      </c>
      <c r="BM184" s="191" t="s">
        <v>2046</v>
      </c>
    </row>
    <row r="185" spans="1:65" s="2" customFormat="1" ht="11.25">
      <c r="A185" s="36"/>
      <c r="B185" s="37"/>
      <c r="C185" s="38"/>
      <c r="D185" s="193" t="s">
        <v>197</v>
      </c>
      <c r="E185" s="38"/>
      <c r="F185" s="194" t="s">
        <v>1225</v>
      </c>
      <c r="G185" s="38"/>
      <c r="H185" s="38"/>
      <c r="I185" s="195"/>
      <c r="J185" s="38"/>
      <c r="K185" s="38"/>
      <c r="L185" s="41"/>
      <c r="M185" s="196"/>
      <c r="N185" s="197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197</v>
      </c>
      <c r="AU185" s="19" t="s">
        <v>78</v>
      </c>
    </row>
    <row r="186" spans="1:65" s="12" customFormat="1" ht="22.9" customHeight="1">
      <c r="B186" s="164"/>
      <c r="C186" s="165"/>
      <c r="D186" s="166" t="s">
        <v>67</v>
      </c>
      <c r="E186" s="178" t="s">
        <v>1247</v>
      </c>
      <c r="F186" s="178" t="s">
        <v>1248</v>
      </c>
      <c r="G186" s="165"/>
      <c r="H186" s="165"/>
      <c r="I186" s="168"/>
      <c r="J186" s="179">
        <f>BK186</f>
        <v>0</v>
      </c>
      <c r="K186" s="165"/>
      <c r="L186" s="170"/>
      <c r="M186" s="171"/>
      <c r="N186" s="172"/>
      <c r="O186" s="172"/>
      <c r="P186" s="173">
        <f>SUM(P187:P203)</f>
        <v>0</v>
      </c>
      <c r="Q186" s="172"/>
      <c r="R186" s="173">
        <f>SUM(R187:R203)</f>
        <v>0.179822592</v>
      </c>
      <c r="S186" s="172"/>
      <c r="T186" s="174">
        <f>SUM(T187:T203)</f>
        <v>3.8092799999999996E-2</v>
      </c>
      <c r="AR186" s="175" t="s">
        <v>78</v>
      </c>
      <c r="AT186" s="176" t="s">
        <v>67</v>
      </c>
      <c r="AU186" s="176" t="s">
        <v>76</v>
      </c>
      <c r="AY186" s="175" t="s">
        <v>187</v>
      </c>
      <c r="BK186" s="177">
        <f>SUM(BK187:BK203)</f>
        <v>0</v>
      </c>
    </row>
    <row r="187" spans="1:65" s="2" customFormat="1" ht="16.5" customHeight="1">
      <c r="A187" s="36"/>
      <c r="B187" s="37"/>
      <c r="C187" s="180" t="s">
        <v>7</v>
      </c>
      <c r="D187" s="180" t="s">
        <v>190</v>
      </c>
      <c r="E187" s="181" t="s">
        <v>1250</v>
      </c>
      <c r="F187" s="182" t="s">
        <v>1251</v>
      </c>
      <c r="G187" s="183" t="s">
        <v>193</v>
      </c>
      <c r="H187" s="184">
        <v>122.88</v>
      </c>
      <c r="I187" s="185"/>
      <c r="J187" s="186">
        <f>ROUND(I187*H187,2)</f>
        <v>0</v>
      </c>
      <c r="K187" s="182" t="s">
        <v>194</v>
      </c>
      <c r="L187" s="41"/>
      <c r="M187" s="187" t="s">
        <v>19</v>
      </c>
      <c r="N187" s="188" t="s">
        <v>39</v>
      </c>
      <c r="O187" s="66"/>
      <c r="P187" s="189">
        <f>O187*H187</f>
        <v>0</v>
      </c>
      <c r="Q187" s="189">
        <v>1E-3</v>
      </c>
      <c r="R187" s="189">
        <f>Q187*H187</f>
        <v>0.12288</v>
      </c>
      <c r="S187" s="189">
        <v>3.1E-4</v>
      </c>
      <c r="T187" s="190">
        <f>S187*H187</f>
        <v>3.8092799999999996E-2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1" t="s">
        <v>215</v>
      </c>
      <c r="AT187" s="191" t="s">
        <v>190</v>
      </c>
      <c r="AU187" s="191" t="s">
        <v>78</v>
      </c>
      <c r="AY187" s="19" t="s">
        <v>187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9" t="s">
        <v>76</v>
      </c>
      <c r="BK187" s="192">
        <f>ROUND(I187*H187,2)</f>
        <v>0</v>
      </c>
      <c r="BL187" s="19" t="s">
        <v>215</v>
      </c>
      <c r="BM187" s="191" t="s">
        <v>2047</v>
      </c>
    </row>
    <row r="188" spans="1:65" s="2" customFormat="1" ht="11.25">
      <c r="A188" s="36"/>
      <c r="B188" s="37"/>
      <c r="C188" s="38"/>
      <c r="D188" s="193" t="s">
        <v>197</v>
      </c>
      <c r="E188" s="38"/>
      <c r="F188" s="194" t="s">
        <v>1253</v>
      </c>
      <c r="G188" s="38"/>
      <c r="H188" s="38"/>
      <c r="I188" s="195"/>
      <c r="J188" s="38"/>
      <c r="K188" s="38"/>
      <c r="L188" s="41"/>
      <c r="M188" s="196"/>
      <c r="N188" s="197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197</v>
      </c>
      <c r="AU188" s="19" t="s">
        <v>78</v>
      </c>
    </row>
    <row r="189" spans="1:65" s="13" customFormat="1" ht="11.25">
      <c r="B189" s="208"/>
      <c r="C189" s="209"/>
      <c r="D189" s="210" t="s">
        <v>249</v>
      </c>
      <c r="E189" s="211" t="s">
        <v>19</v>
      </c>
      <c r="F189" s="212" t="s">
        <v>2048</v>
      </c>
      <c r="G189" s="209"/>
      <c r="H189" s="213">
        <v>71.040000000000006</v>
      </c>
      <c r="I189" s="214"/>
      <c r="J189" s="209"/>
      <c r="K189" s="209"/>
      <c r="L189" s="215"/>
      <c r="M189" s="216"/>
      <c r="N189" s="217"/>
      <c r="O189" s="217"/>
      <c r="P189" s="217"/>
      <c r="Q189" s="217"/>
      <c r="R189" s="217"/>
      <c r="S189" s="217"/>
      <c r="T189" s="218"/>
      <c r="AT189" s="219" t="s">
        <v>249</v>
      </c>
      <c r="AU189" s="219" t="s">
        <v>78</v>
      </c>
      <c r="AV189" s="13" t="s">
        <v>78</v>
      </c>
      <c r="AW189" s="13" t="s">
        <v>30</v>
      </c>
      <c r="AX189" s="13" t="s">
        <v>68</v>
      </c>
      <c r="AY189" s="219" t="s">
        <v>187</v>
      </c>
    </row>
    <row r="190" spans="1:65" s="13" customFormat="1" ht="11.25">
      <c r="B190" s="208"/>
      <c r="C190" s="209"/>
      <c r="D190" s="210" t="s">
        <v>249</v>
      </c>
      <c r="E190" s="211" t="s">
        <v>19</v>
      </c>
      <c r="F190" s="212" t="s">
        <v>2049</v>
      </c>
      <c r="G190" s="209"/>
      <c r="H190" s="213">
        <v>51.84</v>
      </c>
      <c r="I190" s="214"/>
      <c r="J190" s="209"/>
      <c r="K190" s="209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249</v>
      </c>
      <c r="AU190" s="219" t="s">
        <v>78</v>
      </c>
      <c r="AV190" s="13" t="s">
        <v>78</v>
      </c>
      <c r="AW190" s="13" t="s">
        <v>30</v>
      </c>
      <c r="AX190" s="13" t="s">
        <v>68</v>
      </c>
      <c r="AY190" s="219" t="s">
        <v>187</v>
      </c>
    </row>
    <row r="191" spans="1:65" s="15" customFormat="1" ht="11.25">
      <c r="B191" s="230"/>
      <c r="C191" s="231"/>
      <c r="D191" s="210" t="s">
        <v>249</v>
      </c>
      <c r="E191" s="232" t="s">
        <v>19</v>
      </c>
      <c r="F191" s="233" t="s">
        <v>319</v>
      </c>
      <c r="G191" s="231"/>
      <c r="H191" s="234">
        <v>122.88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AT191" s="240" t="s">
        <v>249</v>
      </c>
      <c r="AU191" s="240" t="s">
        <v>78</v>
      </c>
      <c r="AV191" s="15" t="s">
        <v>195</v>
      </c>
      <c r="AW191" s="15" t="s">
        <v>30</v>
      </c>
      <c r="AX191" s="15" t="s">
        <v>76</v>
      </c>
      <c r="AY191" s="240" t="s">
        <v>187</v>
      </c>
    </row>
    <row r="192" spans="1:65" s="2" customFormat="1" ht="24.2" customHeight="1">
      <c r="A192" s="36"/>
      <c r="B192" s="37"/>
      <c r="C192" s="180" t="s">
        <v>305</v>
      </c>
      <c r="D192" s="180" t="s">
        <v>190</v>
      </c>
      <c r="E192" s="181" t="s">
        <v>1271</v>
      </c>
      <c r="F192" s="182" t="s">
        <v>1272</v>
      </c>
      <c r="G192" s="183" t="s">
        <v>193</v>
      </c>
      <c r="H192" s="184">
        <v>122.88</v>
      </c>
      <c r="I192" s="185"/>
      <c r="J192" s="186">
        <f>ROUND(I192*H192,2)</f>
        <v>0</v>
      </c>
      <c r="K192" s="182" t="s">
        <v>194</v>
      </c>
      <c r="L192" s="41"/>
      <c r="M192" s="187" t="s">
        <v>19</v>
      </c>
      <c r="N192" s="188" t="s">
        <v>39</v>
      </c>
      <c r="O192" s="66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1" t="s">
        <v>215</v>
      </c>
      <c r="AT192" s="191" t="s">
        <v>190</v>
      </c>
      <c r="AU192" s="191" t="s">
        <v>78</v>
      </c>
      <c r="AY192" s="19" t="s">
        <v>187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9" t="s">
        <v>76</v>
      </c>
      <c r="BK192" s="192">
        <f>ROUND(I192*H192,2)</f>
        <v>0</v>
      </c>
      <c r="BL192" s="19" t="s">
        <v>215</v>
      </c>
      <c r="BM192" s="191" t="s">
        <v>2050</v>
      </c>
    </row>
    <row r="193" spans="1:65" s="2" customFormat="1" ht="11.25">
      <c r="A193" s="36"/>
      <c r="B193" s="37"/>
      <c r="C193" s="38"/>
      <c r="D193" s="193" t="s">
        <v>197</v>
      </c>
      <c r="E193" s="38"/>
      <c r="F193" s="194" t="s">
        <v>1274</v>
      </c>
      <c r="G193" s="38"/>
      <c r="H193" s="38"/>
      <c r="I193" s="195"/>
      <c r="J193" s="38"/>
      <c r="K193" s="38"/>
      <c r="L193" s="41"/>
      <c r="M193" s="196"/>
      <c r="N193" s="197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197</v>
      </c>
      <c r="AU193" s="19" t="s">
        <v>78</v>
      </c>
    </row>
    <row r="194" spans="1:65" s="13" customFormat="1" ht="11.25">
      <c r="B194" s="208"/>
      <c r="C194" s="209"/>
      <c r="D194" s="210" t="s">
        <v>249</v>
      </c>
      <c r="E194" s="211" t="s">
        <v>19</v>
      </c>
      <c r="F194" s="212" t="s">
        <v>2048</v>
      </c>
      <c r="G194" s="209"/>
      <c r="H194" s="213">
        <v>71.040000000000006</v>
      </c>
      <c r="I194" s="214"/>
      <c r="J194" s="209"/>
      <c r="K194" s="209"/>
      <c r="L194" s="215"/>
      <c r="M194" s="216"/>
      <c r="N194" s="217"/>
      <c r="O194" s="217"/>
      <c r="P194" s="217"/>
      <c r="Q194" s="217"/>
      <c r="R194" s="217"/>
      <c r="S194" s="217"/>
      <c r="T194" s="218"/>
      <c r="AT194" s="219" t="s">
        <v>249</v>
      </c>
      <c r="AU194" s="219" t="s">
        <v>78</v>
      </c>
      <c r="AV194" s="13" t="s">
        <v>78</v>
      </c>
      <c r="AW194" s="13" t="s">
        <v>30</v>
      </c>
      <c r="AX194" s="13" t="s">
        <v>68</v>
      </c>
      <c r="AY194" s="219" t="s">
        <v>187</v>
      </c>
    </row>
    <row r="195" spans="1:65" s="13" customFormat="1" ht="11.25">
      <c r="B195" s="208"/>
      <c r="C195" s="209"/>
      <c r="D195" s="210" t="s">
        <v>249</v>
      </c>
      <c r="E195" s="211" t="s">
        <v>19</v>
      </c>
      <c r="F195" s="212" t="s">
        <v>2049</v>
      </c>
      <c r="G195" s="209"/>
      <c r="H195" s="213">
        <v>51.84</v>
      </c>
      <c r="I195" s="214"/>
      <c r="J195" s="209"/>
      <c r="K195" s="209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249</v>
      </c>
      <c r="AU195" s="219" t="s">
        <v>78</v>
      </c>
      <c r="AV195" s="13" t="s">
        <v>78</v>
      </c>
      <c r="AW195" s="13" t="s">
        <v>30</v>
      </c>
      <c r="AX195" s="13" t="s">
        <v>68</v>
      </c>
      <c r="AY195" s="219" t="s">
        <v>187</v>
      </c>
    </row>
    <row r="196" spans="1:65" s="15" customFormat="1" ht="11.25">
      <c r="B196" s="230"/>
      <c r="C196" s="231"/>
      <c r="D196" s="210" t="s">
        <v>249</v>
      </c>
      <c r="E196" s="232" t="s">
        <v>19</v>
      </c>
      <c r="F196" s="233" t="s">
        <v>319</v>
      </c>
      <c r="G196" s="231"/>
      <c r="H196" s="234">
        <v>122.88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AT196" s="240" t="s">
        <v>249</v>
      </c>
      <c r="AU196" s="240" t="s">
        <v>78</v>
      </c>
      <c r="AV196" s="15" t="s">
        <v>195</v>
      </c>
      <c r="AW196" s="15" t="s">
        <v>30</v>
      </c>
      <c r="AX196" s="15" t="s">
        <v>76</v>
      </c>
      <c r="AY196" s="240" t="s">
        <v>187</v>
      </c>
    </row>
    <row r="197" spans="1:65" s="2" customFormat="1" ht="33" customHeight="1">
      <c r="A197" s="36"/>
      <c r="B197" s="37"/>
      <c r="C197" s="180" t="s">
        <v>310</v>
      </c>
      <c r="D197" s="180" t="s">
        <v>190</v>
      </c>
      <c r="E197" s="181" t="s">
        <v>1983</v>
      </c>
      <c r="F197" s="182" t="s">
        <v>1984</v>
      </c>
      <c r="G197" s="183" t="s">
        <v>193</v>
      </c>
      <c r="H197" s="184">
        <v>122.88</v>
      </c>
      <c r="I197" s="185"/>
      <c r="J197" s="186">
        <f>ROUND(I197*H197,2)</f>
        <v>0</v>
      </c>
      <c r="K197" s="182" t="s">
        <v>194</v>
      </c>
      <c r="L197" s="41"/>
      <c r="M197" s="187" t="s">
        <v>19</v>
      </c>
      <c r="N197" s="188" t="s">
        <v>39</v>
      </c>
      <c r="O197" s="66"/>
      <c r="P197" s="189">
        <f>O197*H197</f>
        <v>0</v>
      </c>
      <c r="Q197" s="189">
        <v>2.05E-4</v>
      </c>
      <c r="R197" s="189">
        <f>Q197*H197</f>
        <v>2.5190399999999998E-2</v>
      </c>
      <c r="S197" s="189">
        <v>0</v>
      </c>
      <c r="T197" s="19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1" t="s">
        <v>215</v>
      </c>
      <c r="AT197" s="191" t="s">
        <v>190</v>
      </c>
      <c r="AU197" s="191" t="s">
        <v>78</v>
      </c>
      <c r="AY197" s="19" t="s">
        <v>187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9" t="s">
        <v>76</v>
      </c>
      <c r="BK197" s="192">
        <f>ROUND(I197*H197,2)</f>
        <v>0</v>
      </c>
      <c r="BL197" s="19" t="s">
        <v>215</v>
      </c>
      <c r="BM197" s="191" t="s">
        <v>2051</v>
      </c>
    </row>
    <row r="198" spans="1:65" s="2" customFormat="1" ht="11.25">
      <c r="A198" s="36"/>
      <c r="B198" s="37"/>
      <c r="C198" s="38"/>
      <c r="D198" s="193" t="s">
        <v>197</v>
      </c>
      <c r="E198" s="38"/>
      <c r="F198" s="194" t="s">
        <v>1986</v>
      </c>
      <c r="G198" s="38"/>
      <c r="H198" s="38"/>
      <c r="I198" s="195"/>
      <c r="J198" s="38"/>
      <c r="K198" s="38"/>
      <c r="L198" s="41"/>
      <c r="M198" s="196"/>
      <c r="N198" s="197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197</v>
      </c>
      <c r="AU198" s="19" t="s">
        <v>78</v>
      </c>
    </row>
    <row r="199" spans="1:65" s="2" customFormat="1" ht="37.9" customHeight="1">
      <c r="A199" s="36"/>
      <c r="B199" s="37"/>
      <c r="C199" s="180" t="s">
        <v>320</v>
      </c>
      <c r="D199" s="180" t="s">
        <v>190</v>
      </c>
      <c r="E199" s="181" t="s">
        <v>1281</v>
      </c>
      <c r="F199" s="182" t="s">
        <v>1282</v>
      </c>
      <c r="G199" s="183" t="s">
        <v>193</v>
      </c>
      <c r="H199" s="184">
        <v>122.88</v>
      </c>
      <c r="I199" s="185"/>
      <c r="J199" s="186">
        <f>ROUND(I199*H199,2)</f>
        <v>0</v>
      </c>
      <c r="K199" s="182" t="s">
        <v>194</v>
      </c>
      <c r="L199" s="41"/>
      <c r="M199" s="187" t="s">
        <v>19</v>
      </c>
      <c r="N199" s="188" t="s">
        <v>39</v>
      </c>
      <c r="O199" s="66"/>
      <c r="P199" s="189">
        <f>O199*H199</f>
        <v>0</v>
      </c>
      <c r="Q199" s="189">
        <v>2.5839999999999999E-4</v>
      </c>
      <c r="R199" s="189">
        <f>Q199*H199</f>
        <v>3.1752191999999999E-2</v>
      </c>
      <c r="S199" s="189">
        <v>0</v>
      </c>
      <c r="T199" s="19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1" t="s">
        <v>215</v>
      </c>
      <c r="AT199" s="191" t="s">
        <v>190</v>
      </c>
      <c r="AU199" s="191" t="s">
        <v>78</v>
      </c>
      <c r="AY199" s="19" t="s">
        <v>187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9" t="s">
        <v>76</v>
      </c>
      <c r="BK199" s="192">
        <f>ROUND(I199*H199,2)</f>
        <v>0</v>
      </c>
      <c r="BL199" s="19" t="s">
        <v>215</v>
      </c>
      <c r="BM199" s="191" t="s">
        <v>2052</v>
      </c>
    </row>
    <row r="200" spans="1:65" s="2" customFormat="1" ht="11.25">
      <c r="A200" s="36"/>
      <c r="B200" s="37"/>
      <c r="C200" s="38"/>
      <c r="D200" s="193" t="s">
        <v>197</v>
      </c>
      <c r="E200" s="38"/>
      <c r="F200" s="194" t="s">
        <v>1284</v>
      </c>
      <c r="G200" s="38"/>
      <c r="H200" s="38"/>
      <c r="I200" s="195"/>
      <c r="J200" s="38"/>
      <c r="K200" s="38"/>
      <c r="L200" s="41"/>
      <c r="M200" s="196"/>
      <c r="N200" s="197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197</v>
      </c>
      <c r="AU200" s="19" t="s">
        <v>78</v>
      </c>
    </row>
    <row r="201" spans="1:65" s="13" customFormat="1" ht="11.25">
      <c r="B201" s="208"/>
      <c r="C201" s="209"/>
      <c r="D201" s="210" t="s">
        <v>249</v>
      </c>
      <c r="E201" s="211" t="s">
        <v>19</v>
      </c>
      <c r="F201" s="212" t="s">
        <v>2048</v>
      </c>
      <c r="G201" s="209"/>
      <c r="H201" s="213">
        <v>71.040000000000006</v>
      </c>
      <c r="I201" s="214"/>
      <c r="J201" s="209"/>
      <c r="K201" s="209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249</v>
      </c>
      <c r="AU201" s="219" t="s">
        <v>78</v>
      </c>
      <c r="AV201" s="13" t="s">
        <v>78</v>
      </c>
      <c r="AW201" s="13" t="s">
        <v>30</v>
      </c>
      <c r="AX201" s="13" t="s">
        <v>68</v>
      </c>
      <c r="AY201" s="219" t="s">
        <v>187</v>
      </c>
    </row>
    <row r="202" spans="1:65" s="13" customFormat="1" ht="11.25">
      <c r="B202" s="208"/>
      <c r="C202" s="209"/>
      <c r="D202" s="210" t="s">
        <v>249</v>
      </c>
      <c r="E202" s="211" t="s">
        <v>19</v>
      </c>
      <c r="F202" s="212" t="s">
        <v>2049</v>
      </c>
      <c r="G202" s="209"/>
      <c r="H202" s="213">
        <v>51.84</v>
      </c>
      <c r="I202" s="214"/>
      <c r="J202" s="209"/>
      <c r="K202" s="209"/>
      <c r="L202" s="215"/>
      <c r="M202" s="216"/>
      <c r="N202" s="217"/>
      <c r="O202" s="217"/>
      <c r="P202" s="217"/>
      <c r="Q202" s="217"/>
      <c r="R202" s="217"/>
      <c r="S202" s="217"/>
      <c r="T202" s="218"/>
      <c r="AT202" s="219" t="s">
        <v>249</v>
      </c>
      <c r="AU202" s="219" t="s">
        <v>78</v>
      </c>
      <c r="AV202" s="13" t="s">
        <v>78</v>
      </c>
      <c r="AW202" s="13" t="s">
        <v>30</v>
      </c>
      <c r="AX202" s="13" t="s">
        <v>68</v>
      </c>
      <c r="AY202" s="219" t="s">
        <v>187</v>
      </c>
    </row>
    <row r="203" spans="1:65" s="15" customFormat="1" ht="11.25">
      <c r="B203" s="230"/>
      <c r="C203" s="231"/>
      <c r="D203" s="210" t="s">
        <v>249</v>
      </c>
      <c r="E203" s="232" t="s">
        <v>19</v>
      </c>
      <c r="F203" s="233" t="s">
        <v>319</v>
      </c>
      <c r="G203" s="231"/>
      <c r="H203" s="234">
        <v>122.88</v>
      </c>
      <c r="I203" s="235"/>
      <c r="J203" s="231"/>
      <c r="K203" s="231"/>
      <c r="L203" s="236"/>
      <c r="M203" s="242"/>
      <c r="N203" s="243"/>
      <c r="O203" s="243"/>
      <c r="P203" s="243"/>
      <c r="Q203" s="243"/>
      <c r="R203" s="243"/>
      <c r="S203" s="243"/>
      <c r="T203" s="244"/>
      <c r="AT203" s="240" t="s">
        <v>249</v>
      </c>
      <c r="AU203" s="240" t="s">
        <v>78</v>
      </c>
      <c r="AV203" s="15" t="s">
        <v>195</v>
      </c>
      <c r="AW203" s="15" t="s">
        <v>30</v>
      </c>
      <c r="AX203" s="15" t="s">
        <v>76</v>
      </c>
      <c r="AY203" s="240" t="s">
        <v>187</v>
      </c>
    </row>
    <row r="204" spans="1:65" s="2" customFormat="1" ht="6.95" customHeight="1">
      <c r="A204" s="36"/>
      <c r="B204" s="49"/>
      <c r="C204" s="50"/>
      <c r="D204" s="50"/>
      <c r="E204" s="50"/>
      <c r="F204" s="50"/>
      <c r="G204" s="50"/>
      <c r="H204" s="50"/>
      <c r="I204" s="50"/>
      <c r="J204" s="50"/>
      <c r="K204" s="50"/>
      <c r="L204" s="41"/>
      <c r="M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</row>
  </sheetData>
  <sheetProtection algorithmName="SHA-512" hashValue="5G+VDTn2g+rZHYrkd2TYcFXHoy3HtXhnPk33wttHBMLB+j+N3eVtQ+rljM8FArCVBDEQrfv5rYi2EfMNroc4LA==" saltValue="Zb7dP42xxFmaqodaEbEH/r7TwPZF4pylpTUH2UxCEnjVyzelaITyoy9Zf8Kud1xmTVFOyB+6KBoiO6s5cntFUQ==" spinCount="100000" sheet="1" objects="1" scenarios="1" formatColumns="0" formatRows="0" autoFilter="0"/>
  <autoFilter ref="C96:K203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1" r:id="rId1"/>
    <hyperlink ref="F106" r:id="rId2"/>
    <hyperlink ref="F111" r:id="rId3"/>
    <hyperlink ref="F117" r:id="rId4"/>
    <hyperlink ref="F123" r:id="rId5"/>
    <hyperlink ref="F125" r:id="rId6"/>
    <hyperlink ref="F128" r:id="rId7"/>
    <hyperlink ref="F131" r:id="rId8"/>
    <hyperlink ref="F135" r:id="rId9"/>
    <hyperlink ref="F140" r:id="rId10"/>
    <hyperlink ref="F143" r:id="rId11"/>
    <hyperlink ref="F146" r:id="rId12"/>
    <hyperlink ref="F152" r:id="rId13"/>
    <hyperlink ref="F158" r:id="rId14"/>
    <hyperlink ref="F163" r:id="rId15"/>
    <hyperlink ref="F168" r:id="rId16"/>
    <hyperlink ref="F173" r:id="rId17"/>
    <hyperlink ref="F179" r:id="rId18"/>
    <hyperlink ref="F182" r:id="rId19"/>
    <hyperlink ref="F185" r:id="rId20"/>
    <hyperlink ref="F188" r:id="rId21"/>
    <hyperlink ref="F193" r:id="rId22"/>
    <hyperlink ref="F198" r:id="rId23"/>
    <hyperlink ref="F200" r:id="rId2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19" t="s">
        <v>77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78</v>
      </c>
    </row>
    <row r="4" spans="1:46" s="1" customFormat="1" ht="24.95" customHeight="1">
      <c r="B4" s="22"/>
      <c r="D4" s="112" t="s">
        <v>158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4" t="str">
        <f>'Rekapitulace zakázky'!K6</f>
        <v>Olomouc ADM Nerudova</v>
      </c>
      <c r="F7" s="395"/>
      <c r="G7" s="395"/>
      <c r="H7" s="395"/>
      <c r="L7" s="22"/>
    </row>
    <row r="8" spans="1:46" s="2" customFormat="1" ht="12" customHeight="1">
      <c r="A8" s="36"/>
      <c r="B8" s="41"/>
      <c r="C8" s="36"/>
      <c r="D8" s="114" t="s">
        <v>159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6" t="s">
        <v>160</v>
      </c>
      <c r="F9" s="397"/>
      <c r="G9" s="397"/>
      <c r="H9" s="39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>
        <f>'Rekapitulace zakázky'!AN8</f>
        <v>0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24</v>
      </c>
      <c r="E14" s="36"/>
      <c r="F14" s="36"/>
      <c r="G14" s="36"/>
      <c r="H14" s="36"/>
      <c r="I14" s="114" t="s">
        <v>25</v>
      </c>
      <c r="J14" s="105" t="str">
        <f>IF('Rekapitulace zakázky'!AN10="","",'Rekapitulace zakázky'!AN10)</f>
        <v/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tr">
        <f>IF('Rekapitulace zakázky'!E11="","",'Rekapitulace zakázky'!E11)</f>
        <v xml:space="preserve"> </v>
      </c>
      <c r="F15" s="36"/>
      <c r="G15" s="36"/>
      <c r="H15" s="36"/>
      <c r="I15" s="114" t="s">
        <v>26</v>
      </c>
      <c r="J15" s="105" t="str">
        <f>IF('Rekapitulace zakázky'!AN11="","",'Rekapitulace zakázky'!AN11)</f>
        <v/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27</v>
      </c>
      <c r="E17" s="36"/>
      <c r="F17" s="36"/>
      <c r="G17" s="36"/>
      <c r="H17" s="36"/>
      <c r="I17" s="114" t="s">
        <v>25</v>
      </c>
      <c r="J17" s="32" t="str">
        <f>'Rekapitulace zakázky'!AN13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8" t="str">
        <f>'Rekapitulace zakázky'!E14</f>
        <v>Vyplň údaj</v>
      </c>
      <c r="F18" s="399"/>
      <c r="G18" s="399"/>
      <c r="H18" s="399"/>
      <c r="I18" s="114" t="s">
        <v>26</v>
      </c>
      <c r="J18" s="32" t="str">
        <f>'Rekapitulace zakázky'!AN14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29</v>
      </c>
      <c r="E20" s="36"/>
      <c r="F20" s="36"/>
      <c r="G20" s="36"/>
      <c r="H20" s="36"/>
      <c r="I20" s="114" t="s">
        <v>25</v>
      </c>
      <c r="J20" s="105" t="str">
        <f>IF('Rekapitulace zakázky'!AN16="","",'Rekapitulace zakázky'!AN16)</f>
        <v/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tr">
        <f>IF('Rekapitulace zakázky'!E17="","",'Rekapitulace zakázky'!E17)</f>
        <v xml:space="preserve"> </v>
      </c>
      <c r="F21" s="36"/>
      <c r="G21" s="36"/>
      <c r="H21" s="36"/>
      <c r="I21" s="114" t="s">
        <v>26</v>
      </c>
      <c r="J21" s="105" t="str">
        <f>IF('Rekapitulace zakázky'!AN17="","",'Rekapitulace zakázky'!AN17)</f>
        <v/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31</v>
      </c>
      <c r="E23" s="36"/>
      <c r="F23" s="36"/>
      <c r="G23" s="36"/>
      <c r="H23" s="36"/>
      <c r="I23" s="114" t="s">
        <v>25</v>
      </c>
      <c r="J23" s="105" t="str">
        <f>IF('Rekapitulace zakázky'!AN19="","",'Rekapitulace zakázky'!AN19)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tr">
        <f>IF('Rekapitulace zakázky'!E20="","",'Rekapitulace zakázky'!E20)</f>
        <v xml:space="preserve"> </v>
      </c>
      <c r="F24" s="36"/>
      <c r="G24" s="36"/>
      <c r="H24" s="36"/>
      <c r="I24" s="114" t="s">
        <v>26</v>
      </c>
      <c r="J24" s="105" t="str">
        <f>IF('Rekapitulace zakázky'!AN20="","",'Rekapitulace zakázky'!AN20)</f>
        <v/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32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400" t="s">
        <v>19</v>
      </c>
      <c r="F27" s="400"/>
      <c r="G27" s="400"/>
      <c r="H27" s="400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34</v>
      </c>
      <c r="E30" s="36"/>
      <c r="F30" s="36"/>
      <c r="G30" s="36"/>
      <c r="H30" s="36"/>
      <c r="I30" s="36"/>
      <c r="J30" s="122">
        <f>ROUND(J86,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36</v>
      </c>
      <c r="G32" s="36"/>
      <c r="H32" s="36"/>
      <c r="I32" s="123" t="s">
        <v>35</v>
      </c>
      <c r="J32" s="123" t="s">
        <v>37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38</v>
      </c>
      <c r="E33" s="114" t="s">
        <v>39</v>
      </c>
      <c r="F33" s="125">
        <f>ROUND((SUM(BE86:BE201)),  2)</f>
        <v>0</v>
      </c>
      <c r="G33" s="36"/>
      <c r="H33" s="36"/>
      <c r="I33" s="126">
        <v>0.21</v>
      </c>
      <c r="J33" s="125">
        <f>ROUND(((SUM(BE86:BE201))*I33),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40</v>
      </c>
      <c r="F34" s="125">
        <f>ROUND((SUM(BF86:BF201)),  2)</f>
        <v>0</v>
      </c>
      <c r="G34" s="36"/>
      <c r="H34" s="36"/>
      <c r="I34" s="126">
        <v>0.15</v>
      </c>
      <c r="J34" s="125">
        <f>ROUND(((SUM(BF86:BF201))*I34),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41</v>
      </c>
      <c r="F35" s="125">
        <f>ROUND((SUM(BG86:BG201)),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42</v>
      </c>
      <c r="F36" s="125">
        <f>ROUND((SUM(BH86:BH201)),  2)</f>
        <v>0</v>
      </c>
      <c r="G36" s="36"/>
      <c r="H36" s="36"/>
      <c r="I36" s="126">
        <v>0.15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43</v>
      </c>
      <c r="F37" s="125">
        <f>ROUND((SUM(BI86:BI201)),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44</v>
      </c>
      <c r="E39" s="129"/>
      <c r="F39" s="129"/>
      <c r="G39" s="130" t="s">
        <v>45</v>
      </c>
      <c r="H39" s="131" t="s">
        <v>46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161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401" t="str">
        <f>E7</f>
        <v>Olomouc ADM Nerudova</v>
      </c>
      <c r="F48" s="402"/>
      <c r="G48" s="402"/>
      <c r="H48" s="402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159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7" t="str">
        <f>E9</f>
        <v>SO01 - Střecha</v>
      </c>
      <c r="F50" s="403"/>
      <c r="G50" s="403"/>
      <c r="H50" s="403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>
        <f>IF(J12="","",J12)</f>
        <v>0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24</v>
      </c>
      <c r="D54" s="38"/>
      <c r="E54" s="38"/>
      <c r="F54" s="29" t="str">
        <f>E15</f>
        <v xml:space="preserve"> </v>
      </c>
      <c r="G54" s="38"/>
      <c r="H54" s="38"/>
      <c r="I54" s="31" t="s">
        <v>29</v>
      </c>
      <c r="J54" s="34" t="str">
        <f>E21</f>
        <v xml:space="preserve"> 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27</v>
      </c>
      <c r="D55" s="38"/>
      <c r="E55" s="38"/>
      <c r="F55" s="29" t="str">
        <f>IF(E18="","",E18)</f>
        <v>Vyplň údaj</v>
      </c>
      <c r="G55" s="38"/>
      <c r="H55" s="38"/>
      <c r="I55" s="31" t="s">
        <v>31</v>
      </c>
      <c r="J55" s="34" t="str">
        <f>E24</f>
        <v xml:space="preserve"> 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162</v>
      </c>
      <c r="D57" s="139"/>
      <c r="E57" s="139"/>
      <c r="F57" s="139"/>
      <c r="G57" s="139"/>
      <c r="H57" s="139"/>
      <c r="I57" s="139"/>
      <c r="J57" s="140" t="s">
        <v>163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66</v>
      </c>
      <c r="D59" s="38"/>
      <c r="E59" s="38"/>
      <c r="F59" s="38"/>
      <c r="G59" s="38"/>
      <c r="H59" s="38"/>
      <c r="I59" s="38"/>
      <c r="J59" s="79">
        <f>J86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164</v>
      </c>
    </row>
    <row r="60" spans="1:47" s="9" customFormat="1" ht="24.95" customHeight="1">
      <c r="B60" s="142"/>
      <c r="C60" s="143"/>
      <c r="D60" s="144" t="s">
        <v>165</v>
      </c>
      <c r="E60" s="145"/>
      <c r="F60" s="145"/>
      <c r="G60" s="145"/>
      <c r="H60" s="145"/>
      <c r="I60" s="145"/>
      <c r="J60" s="146">
        <f>J87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166</v>
      </c>
      <c r="E61" s="150"/>
      <c r="F61" s="150"/>
      <c r="G61" s="150"/>
      <c r="H61" s="150"/>
      <c r="I61" s="150"/>
      <c r="J61" s="151">
        <f>J88</f>
        <v>0</v>
      </c>
      <c r="K61" s="99"/>
      <c r="L61" s="152"/>
    </row>
    <row r="62" spans="1:47" s="9" customFormat="1" ht="24.95" customHeight="1">
      <c r="B62" s="142"/>
      <c r="C62" s="143"/>
      <c r="D62" s="144" t="s">
        <v>167</v>
      </c>
      <c r="E62" s="145"/>
      <c r="F62" s="145"/>
      <c r="G62" s="145"/>
      <c r="H62" s="145"/>
      <c r="I62" s="145"/>
      <c r="J62" s="146">
        <f>J95</f>
        <v>0</v>
      </c>
      <c r="K62" s="143"/>
      <c r="L62" s="147"/>
    </row>
    <row r="63" spans="1:47" s="10" customFormat="1" ht="19.899999999999999" customHeight="1">
      <c r="B63" s="148"/>
      <c r="C63" s="99"/>
      <c r="D63" s="149" t="s">
        <v>168</v>
      </c>
      <c r="E63" s="150"/>
      <c r="F63" s="150"/>
      <c r="G63" s="150"/>
      <c r="H63" s="150"/>
      <c r="I63" s="150"/>
      <c r="J63" s="151">
        <f>J96</f>
        <v>0</v>
      </c>
      <c r="K63" s="99"/>
      <c r="L63" s="152"/>
    </row>
    <row r="64" spans="1:47" s="10" customFormat="1" ht="19.899999999999999" customHeight="1">
      <c r="B64" s="148"/>
      <c r="C64" s="99"/>
      <c r="D64" s="149" t="s">
        <v>169</v>
      </c>
      <c r="E64" s="150"/>
      <c r="F64" s="150"/>
      <c r="G64" s="150"/>
      <c r="H64" s="150"/>
      <c r="I64" s="150"/>
      <c r="J64" s="151">
        <f>J147</f>
        <v>0</v>
      </c>
      <c r="K64" s="99"/>
      <c r="L64" s="152"/>
    </row>
    <row r="65" spans="1:31" s="10" customFormat="1" ht="19.899999999999999" customHeight="1">
      <c r="B65" s="148"/>
      <c r="C65" s="99"/>
      <c r="D65" s="149" t="s">
        <v>170</v>
      </c>
      <c r="E65" s="150"/>
      <c r="F65" s="150"/>
      <c r="G65" s="150"/>
      <c r="H65" s="150"/>
      <c r="I65" s="150"/>
      <c r="J65" s="151">
        <f>J158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171</v>
      </c>
      <c r="E66" s="150"/>
      <c r="F66" s="150"/>
      <c r="G66" s="150"/>
      <c r="H66" s="150"/>
      <c r="I66" s="150"/>
      <c r="J66" s="151">
        <f>J189</f>
        <v>0</v>
      </c>
      <c r="K66" s="99"/>
      <c r="L66" s="152"/>
    </row>
    <row r="67" spans="1:31" s="2" customFormat="1" ht="21.75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6.95" customHeight="1">
      <c r="A68" s="36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1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pans="1:31" s="2" customFormat="1" ht="6.95" customHeight="1">
      <c r="A72" s="36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4.95" customHeight="1">
      <c r="A73" s="36"/>
      <c r="B73" s="37"/>
      <c r="C73" s="25" t="s">
        <v>172</v>
      </c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16</v>
      </c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401" t="str">
        <f>E7</f>
        <v>Olomouc ADM Nerudova</v>
      </c>
      <c r="F76" s="402"/>
      <c r="G76" s="402"/>
      <c r="H76" s="402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159</v>
      </c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57" t="str">
        <f>E9</f>
        <v>SO01 - Střecha</v>
      </c>
      <c r="F78" s="403"/>
      <c r="G78" s="403"/>
      <c r="H78" s="403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21</v>
      </c>
      <c r="D80" s="38"/>
      <c r="E80" s="38"/>
      <c r="F80" s="29" t="str">
        <f>F12</f>
        <v xml:space="preserve"> </v>
      </c>
      <c r="G80" s="38"/>
      <c r="H80" s="38"/>
      <c r="I80" s="31" t="s">
        <v>23</v>
      </c>
      <c r="J80" s="61">
        <f>IF(J12="","",J12)</f>
        <v>0</v>
      </c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1" t="s">
        <v>24</v>
      </c>
      <c r="D82" s="38"/>
      <c r="E82" s="38"/>
      <c r="F82" s="29" t="str">
        <f>E15</f>
        <v xml:space="preserve"> </v>
      </c>
      <c r="G82" s="38"/>
      <c r="H82" s="38"/>
      <c r="I82" s="31" t="s">
        <v>29</v>
      </c>
      <c r="J82" s="34" t="str">
        <f>E21</f>
        <v xml:space="preserve"> </v>
      </c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27</v>
      </c>
      <c r="D83" s="38"/>
      <c r="E83" s="38"/>
      <c r="F83" s="29" t="str">
        <f>IF(E18="","",E18)</f>
        <v>Vyplň údaj</v>
      </c>
      <c r="G83" s="38"/>
      <c r="H83" s="38"/>
      <c r="I83" s="31" t="s">
        <v>31</v>
      </c>
      <c r="J83" s="34" t="str">
        <f>E24</f>
        <v xml:space="preserve"> </v>
      </c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0.3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11" customFormat="1" ht="29.25" customHeight="1">
      <c r="A85" s="153"/>
      <c r="B85" s="154"/>
      <c r="C85" s="155" t="s">
        <v>173</v>
      </c>
      <c r="D85" s="156" t="s">
        <v>53</v>
      </c>
      <c r="E85" s="156" t="s">
        <v>49</v>
      </c>
      <c r="F85" s="156" t="s">
        <v>50</v>
      </c>
      <c r="G85" s="156" t="s">
        <v>174</v>
      </c>
      <c r="H85" s="156" t="s">
        <v>175</v>
      </c>
      <c r="I85" s="156" t="s">
        <v>176</v>
      </c>
      <c r="J85" s="156" t="s">
        <v>163</v>
      </c>
      <c r="K85" s="157" t="s">
        <v>177</v>
      </c>
      <c r="L85" s="158"/>
      <c r="M85" s="70" t="s">
        <v>19</v>
      </c>
      <c r="N85" s="71" t="s">
        <v>38</v>
      </c>
      <c r="O85" s="71" t="s">
        <v>178</v>
      </c>
      <c r="P85" s="71" t="s">
        <v>179</v>
      </c>
      <c r="Q85" s="71" t="s">
        <v>180</v>
      </c>
      <c r="R85" s="71" t="s">
        <v>181</v>
      </c>
      <c r="S85" s="71" t="s">
        <v>182</v>
      </c>
      <c r="T85" s="72" t="s">
        <v>183</v>
      </c>
      <c r="U85" s="153"/>
      <c r="V85" s="153"/>
      <c r="W85" s="153"/>
      <c r="X85" s="153"/>
      <c r="Y85" s="153"/>
      <c r="Z85" s="153"/>
      <c r="AA85" s="153"/>
      <c r="AB85" s="153"/>
      <c r="AC85" s="153"/>
      <c r="AD85" s="153"/>
      <c r="AE85" s="153"/>
    </row>
    <row r="86" spans="1:65" s="2" customFormat="1" ht="22.9" customHeight="1">
      <c r="A86" s="36"/>
      <c r="B86" s="37"/>
      <c r="C86" s="77" t="s">
        <v>184</v>
      </c>
      <c r="D86" s="38"/>
      <c r="E86" s="38"/>
      <c r="F86" s="38"/>
      <c r="G86" s="38"/>
      <c r="H86" s="38"/>
      <c r="I86" s="38"/>
      <c r="J86" s="159">
        <f>BK86</f>
        <v>0</v>
      </c>
      <c r="K86" s="38"/>
      <c r="L86" s="41"/>
      <c r="M86" s="73"/>
      <c r="N86" s="160"/>
      <c r="O86" s="74"/>
      <c r="P86" s="161">
        <f>P87+P95</f>
        <v>0</v>
      </c>
      <c r="Q86" s="74"/>
      <c r="R86" s="161">
        <f>R87+R95</f>
        <v>15.638957744799999</v>
      </c>
      <c r="S86" s="74"/>
      <c r="T86" s="162">
        <f>T87+T95</f>
        <v>40.955790999999998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67</v>
      </c>
      <c r="AU86" s="19" t="s">
        <v>164</v>
      </c>
      <c r="BK86" s="163">
        <f>BK87+BK95</f>
        <v>0</v>
      </c>
    </row>
    <row r="87" spans="1:65" s="12" customFormat="1" ht="25.9" customHeight="1">
      <c r="B87" s="164"/>
      <c r="C87" s="165"/>
      <c r="D87" s="166" t="s">
        <v>67</v>
      </c>
      <c r="E87" s="167" t="s">
        <v>185</v>
      </c>
      <c r="F87" s="167" t="s">
        <v>186</v>
      </c>
      <c r="G87" s="165"/>
      <c r="H87" s="165"/>
      <c r="I87" s="168"/>
      <c r="J87" s="169">
        <f>BK87</f>
        <v>0</v>
      </c>
      <c r="K87" s="165"/>
      <c r="L87" s="170"/>
      <c r="M87" s="171"/>
      <c r="N87" s="172"/>
      <c r="O87" s="172"/>
      <c r="P87" s="173">
        <f>P88</f>
        <v>0</v>
      </c>
      <c r="Q87" s="172"/>
      <c r="R87" s="173">
        <f>R88</f>
        <v>0</v>
      </c>
      <c r="S87" s="172"/>
      <c r="T87" s="174">
        <f>T88</f>
        <v>0</v>
      </c>
      <c r="AR87" s="175" t="s">
        <v>76</v>
      </c>
      <c r="AT87" s="176" t="s">
        <v>67</v>
      </c>
      <c r="AU87" s="176" t="s">
        <v>68</v>
      </c>
      <c r="AY87" s="175" t="s">
        <v>187</v>
      </c>
      <c r="BK87" s="177">
        <f>BK88</f>
        <v>0</v>
      </c>
    </row>
    <row r="88" spans="1:65" s="12" customFormat="1" ht="22.9" customHeight="1">
      <c r="B88" s="164"/>
      <c r="C88" s="165"/>
      <c r="D88" s="166" t="s">
        <v>67</v>
      </c>
      <c r="E88" s="178" t="s">
        <v>188</v>
      </c>
      <c r="F88" s="178" t="s">
        <v>189</v>
      </c>
      <c r="G88" s="165"/>
      <c r="H88" s="165"/>
      <c r="I88" s="168"/>
      <c r="J88" s="179">
        <f>BK88</f>
        <v>0</v>
      </c>
      <c r="K88" s="165"/>
      <c r="L88" s="170"/>
      <c r="M88" s="171"/>
      <c r="N88" s="172"/>
      <c r="O88" s="172"/>
      <c r="P88" s="173">
        <f>SUM(P89:P94)</f>
        <v>0</v>
      </c>
      <c r="Q88" s="172"/>
      <c r="R88" s="173">
        <f>SUM(R89:R94)</f>
        <v>0</v>
      </c>
      <c r="S88" s="172"/>
      <c r="T88" s="174">
        <f>SUM(T89:T94)</f>
        <v>0</v>
      </c>
      <c r="AR88" s="175" t="s">
        <v>76</v>
      </c>
      <c r="AT88" s="176" t="s">
        <v>67</v>
      </c>
      <c r="AU88" s="176" t="s">
        <v>76</v>
      </c>
      <c r="AY88" s="175" t="s">
        <v>187</v>
      </c>
      <c r="BK88" s="177">
        <f>SUM(BK89:BK94)</f>
        <v>0</v>
      </c>
    </row>
    <row r="89" spans="1:65" s="2" customFormat="1" ht="49.15" customHeight="1">
      <c r="A89" s="36"/>
      <c r="B89" s="37"/>
      <c r="C89" s="180" t="s">
        <v>76</v>
      </c>
      <c r="D89" s="180" t="s">
        <v>190</v>
      </c>
      <c r="E89" s="181" t="s">
        <v>191</v>
      </c>
      <c r="F89" s="182" t="s">
        <v>192</v>
      </c>
      <c r="G89" s="183" t="s">
        <v>193</v>
      </c>
      <c r="H89" s="184">
        <v>320</v>
      </c>
      <c r="I89" s="185"/>
      <c r="J89" s="186">
        <f>ROUND(I89*H89,2)</f>
        <v>0</v>
      </c>
      <c r="K89" s="182" t="s">
        <v>194</v>
      </c>
      <c r="L89" s="41"/>
      <c r="M89" s="187" t="s">
        <v>19</v>
      </c>
      <c r="N89" s="188" t="s">
        <v>39</v>
      </c>
      <c r="O89" s="66"/>
      <c r="P89" s="189">
        <f>O89*H89</f>
        <v>0</v>
      </c>
      <c r="Q89" s="189">
        <v>0</v>
      </c>
      <c r="R89" s="189">
        <f>Q89*H89</f>
        <v>0</v>
      </c>
      <c r="S89" s="189">
        <v>0</v>
      </c>
      <c r="T89" s="19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1" t="s">
        <v>195</v>
      </c>
      <c r="AT89" s="191" t="s">
        <v>190</v>
      </c>
      <c r="AU89" s="191" t="s">
        <v>78</v>
      </c>
      <c r="AY89" s="19" t="s">
        <v>187</v>
      </c>
      <c r="BE89" s="192">
        <f>IF(N89="základní",J89,0)</f>
        <v>0</v>
      </c>
      <c r="BF89" s="192">
        <f>IF(N89="snížená",J89,0)</f>
        <v>0</v>
      </c>
      <c r="BG89" s="192">
        <f>IF(N89="zákl. přenesená",J89,0)</f>
        <v>0</v>
      </c>
      <c r="BH89" s="192">
        <f>IF(N89="sníž. přenesená",J89,0)</f>
        <v>0</v>
      </c>
      <c r="BI89" s="192">
        <f>IF(N89="nulová",J89,0)</f>
        <v>0</v>
      </c>
      <c r="BJ89" s="19" t="s">
        <v>76</v>
      </c>
      <c r="BK89" s="192">
        <f>ROUND(I89*H89,2)</f>
        <v>0</v>
      </c>
      <c r="BL89" s="19" t="s">
        <v>195</v>
      </c>
      <c r="BM89" s="191" t="s">
        <v>196</v>
      </c>
    </row>
    <row r="90" spans="1:65" s="2" customFormat="1" ht="11.25">
      <c r="A90" s="36"/>
      <c r="B90" s="37"/>
      <c r="C90" s="38"/>
      <c r="D90" s="193" t="s">
        <v>197</v>
      </c>
      <c r="E90" s="38"/>
      <c r="F90" s="194" t="s">
        <v>198</v>
      </c>
      <c r="G90" s="38"/>
      <c r="H90" s="38"/>
      <c r="I90" s="195"/>
      <c r="J90" s="38"/>
      <c r="K90" s="38"/>
      <c r="L90" s="41"/>
      <c r="M90" s="196"/>
      <c r="N90" s="197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197</v>
      </c>
      <c r="AU90" s="19" t="s">
        <v>78</v>
      </c>
    </row>
    <row r="91" spans="1:65" s="2" customFormat="1" ht="49.15" customHeight="1">
      <c r="A91" s="36"/>
      <c r="B91" s="37"/>
      <c r="C91" s="180" t="s">
        <v>78</v>
      </c>
      <c r="D91" s="180" t="s">
        <v>190</v>
      </c>
      <c r="E91" s="181" t="s">
        <v>199</v>
      </c>
      <c r="F91" s="182" t="s">
        <v>200</v>
      </c>
      <c r="G91" s="183" t="s">
        <v>193</v>
      </c>
      <c r="H91" s="184">
        <v>28800</v>
      </c>
      <c r="I91" s="185"/>
      <c r="J91" s="186">
        <f>ROUND(I91*H91,2)</f>
        <v>0</v>
      </c>
      <c r="K91" s="182" t="s">
        <v>194</v>
      </c>
      <c r="L91" s="41"/>
      <c r="M91" s="187" t="s">
        <v>19</v>
      </c>
      <c r="N91" s="188" t="s">
        <v>39</v>
      </c>
      <c r="O91" s="66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1" t="s">
        <v>195</v>
      </c>
      <c r="AT91" s="191" t="s">
        <v>190</v>
      </c>
      <c r="AU91" s="191" t="s">
        <v>78</v>
      </c>
      <c r="AY91" s="19" t="s">
        <v>187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9" t="s">
        <v>76</v>
      </c>
      <c r="BK91" s="192">
        <f>ROUND(I91*H91,2)</f>
        <v>0</v>
      </c>
      <c r="BL91" s="19" t="s">
        <v>195</v>
      </c>
      <c r="BM91" s="191" t="s">
        <v>201</v>
      </c>
    </row>
    <row r="92" spans="1:65" s="2" customFormat="1" ht="11.25">
      <c r="A92" s="36"/>
      <c r="B92" s="37"/>
      <c r="C92" s="38"/>
      <c r="D92" s="193" t="s">
        <v>197</v>
      </c>
      <c r="E92" s="38"/>
      <c r="F92" s="194" t="s">
        <v>202</v>
      </c>
      <c r="G92" s="38"/>
      <c r="H92" s="38"/>
      <c r="I92" s="195"/>
      <c r="J92" s="38"/>
      <c r="K92" s="38"/>
      <c r="L92" s="41"/>
      <c r="M92" s="196"/>
      <c r="N92" s="197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197</v>
      </c>
      <c r="AU92" s="19" t="s">
        <v>78</v>
      </c>
    </row>
    <row r="93" spans="1:65" s="2" customFormat="1" ht="49.15" customHeight="1">
      <c r="A93" s="36"/>
      <c r="B93" s="37"/>
      <c r="C93" s="180" t="s">
        <v>203</v>
      </c>
      <c r="D93" s="180" t="s">
        <v>190</v>
      </c>
      <c r="E93" s="181" t="s">
        <v>204</v>
      </c>
      <c r="F93" s="182" t="s">
        <v>205</v>
      </c>
      <c r="G93" s="183" t="s">
        <v>193</v>
      </c>
      <c r="H93" s="184">
        <v>320</v>
      </c>
      <c r="I93" s="185"/>
      <c r="J93" s="186">
        <f>ROUND(I93*H93,2)</f>
        <v>0</v>
      </c>
      <c r="K93" s="182" t="s">
        <v>194</v>
      </c>
      <c r="L93" s="41"/>
      <c r="M93" s="187" t="s">
        <v>19</v>
      </c>
      <c r="N93" s="188" t="s">
        <v>39</v>
      </c>
      <c r="O93" s="66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1" t="s">
        <v>195</v>
      </c>
      <c r="AT93" s="191" t="s">
        <v>190</v>
      </c>
      <c r="AU93" s="191" t="s">
        <v>78</v>
      </c>
      <c r="AY93" s="19" t="s">
        <v>187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9" t="s">
        <v>76</v>
      </c>
      <c r="BK93" s="192">
        <f>ROUND(I93*H93,2)</f>
        <v>0</v>
      </c>
      <c r="BL93" s="19" t="s">
        <v>195</v>
      </c>
      <c r="BM93" s="191" t="s">
        <v>206</v>
      </c>
    </row>
    <row r="94" spans="1:65" s="2" customFormat="1" ht="11.25">
      <c r="A94" s="36"/>
      <c r="B94" s="37"/>
      <c r="C94" s="38"/>
      <c r="D94" s="193" t="s">
        <v>197</v>
      </c>
      <c r="E94" s="38"/>
      <c r="F94" s="194" t="s">
        <v>207</v>
      </c>
      <c r="G94" s="38"/>
      <c r="H94" s="38"/>
      <c r="I94" s="195"/>
      <c r="J94" s="38"/>
      <c r="K94" s="38"/>
      <c r="L94" s="41"/>
      <c r="M94" s="196"/>
      <c r="N94" s="197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197</v>
      </c>
      <c r="AU94" s="19" t="s">
        <v>78</v>
      </c>
    </row>
    <row r="95" spans="1:65" s="12" customFormat="1" ht="25.9" customHeight="1">
      <c r="B95" s="164"/>
      <c r="C95" s="165"/>
      <c r="D95" s="166" t="s">
        <v>67</v>
      </c>
      <c r="E95" s="167" t="s">
        <v>208</v>
      </c>
      <c r="F95" s="167" t="s">
        <v>209</v>
      </c>
      <c r="G95" s="165"/>
      <c r="H95" s="165"/>
      <c r="I95" s="168"/>
      <c r="J95" s="169">
        <f>BK95</f>
        <v>0</v>
      </c>
      <c r="K95" s="165"/>
      <c r="L95" s="170"/>
      <c r="M95" s="171"/>
      <c r="N95" s="172"/>
      <c r="O95" s="172"/>
      <c r="P95" s="173">
        <f>P96+P147+P158+P189</f>
        <v>0</v>
      </c>
      <c r="Q95" s="172"/>
      <c r="R95" s="173">
        <f>R96+R147+R158+R189</f>
        <v>15.638957744799999</v>
      </c>
      <c r="S95" s="172"/>
      <c r="T95" s="174">
        <f>T96+T147+T158+T189</f>
        <v>40.955790999999998</v>
      </c>
      <c r="AR95" s="175" t="s">
        <v>78</v>
      </c>
      <c r="AT95" s="176" t="s">
        <v>67</v>
      </c>
      <c r="AU95" s="176" t="s">
        <v>68</v>
      </c>
      <c r="AY95" s="175" t="s">
        <v>187</v>
      </c>
      <c r="BK95" s="177">
        <f>BK96+BK147+BK158+BK189</f>
        <v>0</v>
      </c>
    </row>
    <row r="96" spans="1:65" s="12" customFormat="1" ht="22.9" customHeight="1">
      <c r="B96" s="164"/>
      <c r="C96" s="165"/>
      <c r="D96" s="166" t="s">
        <v>67</v>
      </c>
      <c r="E96" s="178" t="s">
        <v>210</v>
      </c>
      <c r="F96" s="178" t="s">
        <v>211</v>
      </c>
      <c r="G96" s="165"/>
      <c r="H96" s="165"/>
      <c r="I96" s="168"/>
      <c r="J96" s="179">
        <f>BK96</f>
        <v>0</v>
      </c>
      <c r="K96" s="165"/>
      <c r="L96" s="170"/>
      <c r="M96" s="171"/>
      <c r="N96" s="172"/>
      <c r="O96" s="172"/>
      <c r="P96" s="173">
        <f>SUM(P97:P146)</f>
        <v>0</v>
      </c>
      <c r="Q96" s="172"/>
      <c r="R96" s="173">
        <f>SUM(R97:R146)</f>
        <v>10.67650774</v>
      </c>
      <c r="S96" s="172"/>
      <c r="T96" s="174">
        <f>SUM(T97:T146)</f>
        <v>17.436</v>
      </c>
      <c r="AR96" s="175" t="s">
        <v>78</v>
      </c>
      <c r="AT96" s="176" t="s">
        <v>67</v>
      </c>
      <c r="AU96" s="176" t="s">
        <v>76</v>
      </c>
      <c r="AY96" s="175" t="s">
        <v>187</v>
      </c>
      <c r="BK96" s="177">
        <f>SUM(BK97:BK146)</f>
        <v>0</v>
      </c>
    </row>
    <row r="97" spans="1:65" s="2" customFormat="1" ht="24.2" customHeight="1">
      <c r="A97" s="36"/>
      <c r="B97" s="37"/>
      <c r="C97" s="180" t="s">
        <v>195</v>
      </c>
      <c r="D97" s="180" t="s">
        <v>190</v>
      </c>
      <c r="E97" s="181" t="s">
        <v>212</v>
      </c>
      <c r="F97" s="182" t="s">
        <v>213</v>
      </c>
      <c r="G97" s="183" t="s">
        <v>214</v>
      </c>
      <c r="H97" s="184">
        <v>454</v>
      </c>
      <c r="I97" s="185"/>
      <c r="J97" s="186">
        <f>ROUND(I97*H97,2)</f>
        <v>0</v>
      </c>
      <c r="K97" s="182" t="s">
        <v>19</v>
      </c>
      <c r="L97" s="41"/>
      <c r="M97" s="187" t="s">
        <v>19</v>
      </c>
      <c r="N97" s="188" t="s">
        <v>39</v>
      </c>
      <c r="O97" s="66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215</v>
      </c>
      <c r="AT97" s="191" t="s">
        <v>190</v>
      </c>
      <c r="AU97" s="191" t="s">
        <v>78</v>
      </c>
      <c r="AY97" s="19" t="s">
        <v>187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76</v>
      </c>
      <c r="BK97" s="192">
        <f>ROUND(I97*H97,2)</f>
        <v>0</v>
      </c>
      <c r="BL97" s="19" t="s">
        <v>215</v>
      </c>
      <c r="BM97" s="191" t="s">
        <v>216</v>
      </c>
    </row>
    <row r="98" spans="1:65" s="2" customFormat="1" ht="33" customHeight="1">
      <c r="A98" s="36"/>
      <c r="B98" s="37"/>
      <c r="C98" s="180" t="s">
        <v>217</v>
      </c>
      <c r="D98" s="180" t="s">
        <v>190</v>
      </c>
      <c r="E98" s="181" t="s">
        <v>218</v>
      </c>
      <c r="F98" s="182" t="s">
        <v>219</v>
      </c>
      <c r="G98" s="183" t="s">
        <v>214</v>
      </c>
      <c r="H98" s="184">
        <v>664</v>
      </c>
      <c r="I98" s="185"/>
      <c r="J98" s="186">
        <f>ROUND(I98*H98,2)</f>
        <v>0</v>
      </c>
      <c r="K98" s="182" t="s">
        <v>19</v>
      </c>
      <c r="L98" s="41"/>
      <c r="M98" s="187" t="s">
        <v>19</v>
      </c>
      <c r="N98" s="188" t="s">
        <v>39</v>
      </c>
      <c r="O98" s="66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215</v>
      </c>
      <c r="AT98" s="191" t="s">
        <v>190</v>
      </c>
      <c r="AU98" s="191" t="s">
        <v>78</v>
      </c>
      <c r="AY98" s="19" t="s">
        <v>187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76</v>
      </c>
      <c r="BK98" s="192">
        <f>ROUND(I98*H98,2)</f>
        <v>0</v>
      </c>
      <c r="BL98" s="19" t="s">
        <v>215</v>
      </c>
      <c r="BM98" s="191" t="s">
        <v>220</v>
      </c>
    </row>
    <row r="99" spans="1:65" s="2" customFormat="1" ht="24.2" customHeight="1">
      <c r="A99" s="36"/>
      <c r="B99" s="37"/>
      <c r="C99" s="180" t="s">
        <v>221</v>
      </c>
      <c r="D99" s="180" t="s">
        <v>190</v>
      </c>
      <c r="E99" s="181" t="s">
        <v>222</v>
      </c>
      <c r="F99" s="182" t="s">
        <v>223</v>
      </c>
      <c r="G99" s="183" t="s">
        <v>193</v>
      </c>
      <c r="H99" s="184">
        <v>2906</v>
      </c>
      <c r="I99" s="185"/>
      <c r="J99" s="186">
        <f>ROUND(I99*H99,2)</f>
        <v>0</v>
      </c>
      <c r="K99" s="182" t="s">
        <v>224</v>
      </c>
      <c r="L99" s="41"/>
      <c r="M99" s="187" t="s">
        <v>19</v>
      </c>
      <c r="N99" s="188" t="s">
        <v>39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6.0000000000000001E-3</v>
      </c>
      <c r="T99" s="190">
        <f>S99*H99</f>
        <v>17.436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215</v>
      </c>
      <c r="AT99" s="191" t="s">
        <v>190</v>
      </c>
      <c r="AU99" s="191" t="s">
        <v>78</v>
      </c>
      <c r="AY99" s="19" t="s">
        <v>187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76</v>
      </c>
      <c r="BK99" s="192">
        <f>ROUND(I99*H99,2)</f>
        <v>0</v>
      </c>
      <c r="BL99" s="19" t="s">
        <v>215</v>
      </c>
      <c r="BM99" s="191" t="s">
        <v>225</v>
      </c>
    </row>
    <row r="100" spans="1:65" s="2" customFormat="1" ht="11.25">
      <c r="A100" s="36"/>
      <c r="B100" s="37"/>
      <c r="C100" s="38"/>
      <c r="D100" s="193" t="s">
        <v>197</v>
      </c>
      <c r="E100" s="38"/>
      <c r="F100" s="194" t="s">
        <v>226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197</v>
      </c>
      <c r="AU100" s="19" t="s">
        <v>78</v>
      </c>
    </row>
    <row r="101" spans="1:65" s="2" customFormat="1" ht="44.25" customHeight="1">
      <c r="A101" s="36"/>
      <c r="B101" s="37"/>
      <c r="C101" s="180" t="s">
        <v>227</v>
      </c>
      <c r="D101" s="180" t="s">
        <v>190</v>
      </c>
      <c r="E101" s="181" t="s">
        <v>228</v>
      </c>
      <c r="F101" s="182" t="s">
        <v>229</v>
      </c>
      <c r="G101" s="183" t="s">
        <v>230</v>
      </c>
      <c r="H101" s="184">
        <v>2996</v>
      </c>
      <c r="I101" s="185"/>
      <c r="J101" s="186">
        <f>ROUND(I101*H101,2)</f>
        <v>0</v>
      </c>
      <c r="K101" s="182" t="s">
        <v>194</v>
      </c>
      <c r="L101" s="41"/>
      <c r="M101" s="187" t="s">
        <v>19</v>
      </c>
      <c r="N101" s="188" t="s">
        <v>39</v>
      </c>
      <c r="O101" s="66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215</v>
      </c>
      <c r="AT101" s="191" t="s">
        <v>190</v>
      </c>
      <c r="AU101" s="191" t="s">
        <v>78</v>
      </c>
      <c r="AY101" s="19" t="s">
        <v>187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76</v>
      </c>
      <c r="BK101" s="192">
        <f>ROUND(I101*H101,2)</f>
        <v>0</v>
      </c>
      <c r="BL101" s="19" t="s">
        <v>215</v>
      </c>
      <c r="BM101" s="191" t="s">
        <v>231</v>
      </c>
    </row>
    <row r="102" spans="1:65" s="2" customFormat="1" ht="11.25">
      <c r="A102" s="36"/>
      <c r="B102" s="37"/>
      <c r="C102" s="38"/>
      <c r="D102" s="193" t="s">
        <v>197</v>
      </c>
      <c r="E102" s="38"/>
      <c r="F102" s="194" t="s">
        <v>232</v>
      </c>
      <c r="G102" s="38"/>
      <c r="H102" s="38"/>
      <c r="I102" s="195"/>
      <c r="J102" s="38"/>
      <c r="K102" s="38"/>
      <c r="L102" s="41"/>
      <c r="M102" s="196"/>
      <c r="N102" s="197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197</v>
      </c>
      <c r="AU102" s="19" t="s">
        <v>78</v>
      </c>
    </row>
    <row r="103" spans="1:65" s="2" customFormat="1" ht="49.15" customHeight="1">
      <c r="A103" s="36"/>
      <c r="B103" s="37"/>
      <c r="C103" s="180" t="s">
        <v>233</v>
      </c>
      <c r="D103" s="180" t="s">
        <v>190</v>
      </c>
      <c r="E103" s="181" t="s">
        <v>234</v>
      </c>
      <c r="F103" s="182" t="s">
        <v>235</v>
      </c>
      <c r="G103" s="183" t="s">
        <v>193</v>
      </c>
      <c r="H103" s="184">
        <v>237.09</v>
      </c>
      <c r="I103" s="185"/>
      <c r="J103" s="186">
        <f>ROUND(I103*H103,2)</f>
        <v>0</v>
      </c>
      <c r="K103" s="182" t="s">
        <v>194</v>
      </c>
      <c r="L103" s="41"/>
      <c r="M103" s="187" t="s">
        <v>19</v>
      </c>
      <c r="N103" s="188" t="s">
        <v>39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215</v>
      </c>
      <c r="AT103" s="191" t="s">
        <v>190</v>
      </c>
      <c r="AU103" s="191" t="s">
        <v>78</v>
      </c>
      <c r="AY103" s="19" t="s">
        <v>187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76</v>
      </c>
      <c r="BK103" s="192">
        <f>ROUND(I103*H103,2)</f>
        <v>0</v>
      </c>
      <c r="BL103" s="19" t="s">
        <v>215</v>
      </c>
      <c r="BM103" s="191" t="s">
        <v>236</v>
      </c>
    </row>
    <row r="104" spans="1:65" s="2" customFormat="1" ht="11.25">
      <c r="A104" s="36"/>
      <c r="B104" s="37"/>
      <c r="C104" s="38"/>
      <c r="D104" s="193" t="s">
        <v>197</v>
      </c>
      <c r="E104" s="38"/>
      <c r="F104" s="194" t="s">
        <v>237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197</v>
      </c>
      <c r="AU104" s="19" t="s">
        <v>78</v>
      </c>
    </row>
    <row r="105" spans="1:65" s="2" customFormat="1" ht="55.5" customHeight="1">
      <c r="A105" s="36"/>
      <c r="B105" s="37"/>
      <c r="C105" s="180" t="s">
        <v>188</v>
      </c>
      <c r="D105" s="180" t="s">
        <v>190</v>
      </c>
      <c r="E105" s="181" t="s">
        <v>238</v>
      </c>
      <c r="F105" s="182" t="s">
        <v>239</v>
      </c>
      <c r="G105" s="183" t="s">
        <v>214</v>
      </c>
      <c r="H105" s="184">
        <v>29060</v>
      </c>
      <c r="I105" s="185"/>
      <c r="J105" s="186">
        <f>ROUND(I105*H105,2)</f>
        <v>0</v>
      </c>
      <c r="K105" s="182" t="s">
        <v>194</v>
      </c>
      <c r="L105" s="41"/>
      <c r="M105" s="187" t="s">
        <v>19</v>
      </c>
      <c r="N105" s="188" t="s">
        <v>39</v>
      </c>
      <c r="O105" s="66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215</v>
      </c>
      <c r="AT105" s="191" t="s">
        <v>190</v>
      </c>
      <c r="AU105" s="191" t="s">
        <v>78</v>
      </c>
      <c r="AY105" s="19" t="s">
        <v>187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76</v>
      </c>
      <c r="BK105" s="192">
        <f>ROUND(I105*H105,2)</f>
        <v>0</v>
      </c>
      <c r="BL105" s="19" t="s">
        <v>215</v>
      </c>
      <c r="BM105" s="191" t="s">
        <v>240</v>
      </c>
    </row>
    <row r="106" spans="1:65" s="2" customFormat="1" ht="11.25">
      <c r="A106" s="36"/>
      <c r="B106" s="37"/>
      <c r="C106" s="38"/>
      <c r="D106" s="193" t="s">
        <v>197</v>
      </c>
      <c r="E106" s="38"/>
      <c r="F106" s="194" t="s">
        <v>241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197</v>
      </c>
      <c r="AU106" s="19" t="s">
        <v>78</v>
      </c>
    </row>
    <row r="107" spans="1:65" s="2" customFormat="1" ht="24.2" customHeight="1">
      <c r="A107" s="36"/>
      <c r="B107" s="37"/>
      <c r="C107" s="198" t="s">
        <v>242</v>
      </c>
      <c r="D107" s="198" t="s">
        <v>243</v>
      </c>
      <c r="E107" s="199" t="s">
        <v>244</v>
      </c>
      <c r="F107" s="200" t="s">
        <v>245</v>
      </c>
      <c r="G107" s="201" t="s">
        <v>214</v>
      </c>
      <c r="H107" s="202">
        <v>30513</v>
      </c>
      <c r="I107" s="203"/>
      <c r="J107" s="204">
        <f>ROUND(I107*H107,2)</f>
        <v>0</v>
      </c>
      <c r="K107" s="200" t="s">
        <v>194</v>
      </c>
      <c r="L107" s="205"/>
      <c r="M107" s="206" t="s">
        <v>19</v>
      </c>
      <c r="N107" s="207" t="s">
        <v>39</v>
      </c>
      <c r="O107" s="66"/>
      <c r="P107" s="189">
        <f>O107*H107</f>
        <v>0</v>
      </c>
      <c r="Q107" s="189">
        <v>1.0000000000000001E-5</v>
      </c>
      <c r="R107" s="189">
        <f>Q107*H107</f>
        <v>0.30513000000000001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246</v>
      </c>
      <c r="AT107" s="191" t="s">
        <v>243</v>
      </c>
      <c r="AU107" s="191" t="s">
        <v>78</v>
      </c>
      <c r="AY107" s="19" t="s">
        <v>187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76</v>
      </c>
      <c r="BK107" s="192">
        <f>ROUND(I107*H107,2)</f>
        <v>0</v>
      </c>
      <c r="BL107" s="19" t="s">
        <v>215</v>
      </c>
      <c r="BM107" s="191" t="s">
        <v>247</v>
      </c>
    </row>
    <row r="108" spans="1:65" s="2" customFormat="1" ht="11.25">
      <c r="A108" s="36"/>
      <c r="B108" s="37"/>
      <c r="C108" s="38"/>
      <c r="D108" s="193" t="s">
        <v>197</v>
      </c>
      <c r="E108" s="38"/>
      <c r="F108" s="194" t="s">
        <v>248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197</v>
      </c>
      <c r="AU108" s="19" t="s">
        <v>78</v>
      </c>
    </row>
    <row r="109" spans="1:65" s="13" customFormat="1" ht="11.25">
      <c r="B109" s="208"/>
      <c r="C109" s="209"/>
      <c r="D109" s="210" t="s">
        <v>249</v>
      </c>
      <c r="E109" s="211" t="s">
        <v>19</v>
      </c>
      <c r="F109" s="212" t="s">
        <v>250</v>
      </c>
      <c r="G109" s="209"/>
      <c r="H109" s="213">
        <v>30513</v>
      </c>
      <c r="I109" s="214"/>
      <c r="J109" s="209"/>
      <c r="K109" s="209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249</v>
      </c>
      <c r="AU109" s="219" t="s">
        <v>78</v>
      </c>
      <c r="AV109" s="13" t="s">
        <v>78</v>
      </c>
      <c r="AW109" s="13" t="s">
        <v>30</v>
      </c>
      <c r="AX109" s="13" t="s">
        <v>76</v>
      </c>
      <c r="AY109" s="219" t="s">
        <v>187</v>
      </c>
    </row>
    <row r="110" spans="1:65" s="2" customFormat="1" ht="24.2" customHeight="1">
      <c r="A110" s="36"/>
      <c r="B110" s="37"/>
      <c r="C110" s="198" t="s">
        <v>251</v>
      </c>
      <c r="D110" s="198" t="s">
        <v>243</v>
      </c>
      <c r="E110" s="199" t="s">
        <v>252</v>
      </c>
      <c r="F110" s="200" t="s">
        <v>253</v>
      </c>
      <c r="G110" s="201" t="s">
        <v>193</v>
      </c>
      <c r="H110" s="202">
        <v>3961.92</v>
      </c>
      <c r="I110" s="203"/>
      <c r="J110" s="204">
        <f>ROUND(I110*H110,2)</f>
        <v>0</v>
      </c>
      <c r="K110" s="200" t="s">
        <v>194</v>
      </c>
      <c r="L110" s="205"/>
      <c r="M110" s="206" t="s">
        <v>19</v>
      </c>
      <c r="N110" s="207" t="s">
        <v>39</v>
      </c>
      <c r="O110" s="66"/>
      <c r="P110" s="189">
        <f>O110*H110</f>
        <v>0</v>
      </c>
      <c r="Q110" s="189">
        <v>1.9E-3</v>
      </c>
      <c r="R110" s="189">
        <f>Q110*H110</f>
        <v>7.5276480000000001</v>
      </c>
      <c r="S110" s="189">
        <v>0</v>
      </c>
      <c r="T110" s="19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246</v>
      </c>
      <c r="AT110" s="191" t="s">
        <v>243</v>
      </c>
      <c r="AU110" s="191" t="s">
        <v>78</v>
      </c>
      <c r="AY110" s="19" t="s">
        <v>187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76</v>
      </c>
      <c r="BK110" s="192">
        <f>ROUND(I110*H110,2)</f>
        <v>0</v>
      </c>
      <c r="BL110" s="19" t="s">
        <v>215</v>
      </c>
      <c r="BM110" s="191" t="s">
        <v>254</v>
      </c>
    </row>
    <row r="111" spans="1:65" s="2" customFormat="1" ht="11.25">
      <c r="A111" s="36"/>
      <c r="B111" s="37"/>
      <c r="C111" s="38"/>
      <c r="D111" s="193" t="s">
        <v>197</v>
      </c>
      <c r="E111" s="38"/>
      <c r="F111" s="194" t="s">
        <v>255</v>
      </c>
      <c r="G111" s="38"/>
      <c r="H111" s="38"/>
      <c r="I111" s="195"/>
      <c r="J111" s="38"/>
      <c r="K111" s="38"/>
      <c r="L111" s="41"/>
      <c r="M111" s="196"/>
      <c r="N111" s="19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197</v>
      </c>
      <c r="AU111" s="19" t="s">
        <v>78</v>
      </c>
    </row>
    <row r="112" spans="1:65" s="2" customFormat="1" ht="16.5" customHeight="1">
      <c r="A112" s="36"/>
      <c r="B112" s="37"/>
      <c r="C112" s="198" t="s">
        <v>256</v>
      </c>
      <c r="D112" s="198" t="s">
        <v>243</v>
      </c>
      <c r="E112" s="199" t="s">
        <v>257</v>
      </c>
      <c r="F112" s="200" t="s">
        <v>258</v>
      </c>
      <c r="G112" s="201" t="s">
        <v>259</v>
      </c>
      <c r="H112" s="202">
        <v>10</v>
      </c>
      <c r="I112" s="203"/>
      <c r="J112" s="204">
        <f>ROUND(I112*H112,2)</f>
        <v>0</v>
      </c>
      <c r="K112" s="200" t="s">
        <v>194</v>
      </c>
      <c r="L112" s="205"/>
      <c r="M112" s="206" t="s">
        <v>19</v>
      </c>
      <c r="N112" s="207" t="s">
        <v>39</v>
      </c>
      <c r="O112" s="66"/>
      <c r="P112" s="189">
        <f>O112*H112</f>
        <v>0</v>
      </c>
      <c r="Q112" s="189">
        <v>1E-3</v>
      </c>
      <c r="R112" s="189">
        <f>Q112*H112</f>
        <v>0.01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246</v>
      </c>
      <c r="AT112" s="191" t="s">
        <v>243</v>
      </c>
      <c r="AU112" s="191" t="s">
        <v>78</v>
      </c>
      <c r="AY112" s="19" t="s">
        <v>187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76</v>
      </c>
      <c r="BK112" s="192">
        <f>ROUND(I112*H112,2)</f>
        <v>0</v>
      </c>
      <c r="BL112" s="19" t="s">
        <v>215</v>
      </c>
      <c r="BM112" s="191" t="s">
        <v>260</v>
      </c>
    </row>
    <row r="113" spans="1:65" s="2" customFormat="1" ht="11.25">
      <c r="A113" s="36"/>
      <c r="B113" s="37"/>
      <c r="C113" s="38"/>
      <c r="D113" s="193" t="s">
        <v>197</v>
      </c>
      <c r="E113" s="38"/>
      <c r="F113" s="194" t="s">
        <v>261</v>
      </c>
      <c r="G113" s="38"/>
      <c r="H113" s="38"/>
      <c r="I113" s="195"/>
      <c r="J113" s="38"/>
      <c r="K113" s="38"/>
      <c r="L113" s="41"/>
      <c r="M113" s="196"/>
      <c r="N113" s="197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197</v>
      </c>
      <c r="AU113" s="19" t="s">
        <v>78</v>
      </c>
    </row>
    <row r="114" spans="1:65" s="2" customFormat="1" ht="16.5" customHeight="1">
      <c r="A114" s="36"/>
      <c r="B114" s="37"/>
      <c r="C114" s="198" t="s">
        <v>262</v>
      </c>
      <c r="D114" s="198" t="s">
        <v>243</v>
      </c>
      <c r="E114" s="199" t="s">
        <v>263</v>
      </c>
      <c r="F114" s="200" t="s">
        <v>264</v>
      </c>
      <c r="G114" s="201" t="s">
        <v>259</v>
      </c>
      <c r="H114" s="202">
        <v>5</v>
      </c>
      <c r="I114" s="203"/>
      <c r="J114" s="204">
        <f>ROUND(I114*H114,2)</f>
        <v>0</v>
      </c>
      <c r="K114" s="200" t="s">
        <v>194</v>
      </c>
      <c r="L114" s="205"/>
      <c r="M114" s="206" t="s">
        <v>19</v>
      </c>
      <c r="N114" s="207" t="s">
        <v>39</v>
      </c>
      <c r="O114" s="66"/>
      <c r="P114" s="189">
        <f>O114*H114</f>
        <v>0</v>
      </c>
      <c r="Q114" s="189">
        <v>1E-3</v>
      </c>
      <c r="R114" s="189">
        <f>Q114*H114</f>
        <v>5.0000000000000001E-3</v>
      </c>
      <c r="S114" s="189">
        <v>0</v>
      </c>
      <c r="T114" s="19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246</v>
      </c>
      <c r="AT114" s="191" t="s">
        <v>243</v>
      </c>
      <c r="AU114" s="191" t="s">
        <v>78</v>
      </c>
      <c r="AY114" s="19" t="s">
        <v>187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9" t="s">
        <v>76</v>
      </c>
      <c r="BK114" s="192">
        <f>ROUND(I114*H114,2)</f>
        <v>0</v>
      </c>
      <c r="BL114" s="19" t="s">
        <v>215</v>
      </c>
      <c r="BM114" s="191" t="s">
        <v>265</v>
      </c>
    </row>
    <row r="115" spans="1:65" s="2" customFormat="1" ht="11.25">
      <c r="A115" s="36"/>
      <c r="B115" s="37"/>
      <c r="C115" s="38"/>
      <c r="D115" s="193" t="s">
        <v>197</v>
      </c>
      <c r="E115" s="38"/>
      <c r="F115" s="194" t="s">
        <v>266</v>
      </c>
      <c r="G115" s="38"/>
      <c r="H115" s="38"/>
      <c r="I115" s="195"/>
      <c r="J115" s="38"/>
      <c r="K115" s="38"/>
      <c r="L115" s="41"/>
      <c r="M115" s="196"/>
      <c r="N115" s="197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197</v>
      </c>
      <c r="AU115" s="19" t="s">
        <v>78</v>
      </c>
    </row>
    <row r="116" spans="1:65" s="2" customFormat="1" ht="62.65" customHeight="1">
      <c r="A116" s="36"/>
      <c r="B116" s="37"/>
      <c r="C116" s="180" t="s">
        <v>267</v>
      </c>
      <c r="D116" s="180" t="s">
        <v>190</v>
      </c>
      <c r="E116" s="181" t="s">
        <v>268</v>
      </c>
      <c r="F116" s="182" t="s">
        <v>269</v>
      </c>
      <c r="G116" s="183" t="s">
        <v>214</v>
      </c>
      <c r="H116" s="184">
        <v>28</v>
      </c>
      <c r="I116" s="185"/>
      <c r="J116" s="186">
        <f>ROUND(I116*H116,2)</f>
        <v>0</v>
      </c>
      <c r="K116" s="182" t="s">
        <v>194</v>
      </c>
      <c r="L116" s="41"/>
      <c r="M116" s="187" t="s">
        <v>19</v>
      </c>
      <c r="N116" s="188" t="s">
        <v>39</v>
      </c>
      <c r="O116" s="66"/>
      <c r="P116" s="189">
        <f>O116*H116</f>
        <v>0</v>
      </c>
      <c r="Q116" s="189">
        <v>1.4999999999999999E-2</v>
      </c>
      <c r="R116" s="189">
        <f>Q116*H116</f>
        <v>0.42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215</v>
      </c>
      <c r="AT116" s="191" t="s">
        <v>190</v>
      </c>
      <c r="AU116" s="191" t="s">
        <v>78</v>
      </c>
      <c r="AY116" s="19" t="s">
        <v>187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76</v>
      </c>
      <c r="BK116" s="192">
        <f>ROUND(I116*H116,2)</f>
        <v>0</v>
      </c>
      <c r="BL116" s="19" t="s">
        <v>215</v>
      </c>
      <c r="BM116" s="191" t="s">
        <v>270</v>
      </c>
    </row>
    <row r="117" spans="1:65" s="2" customFormat="1" ht="11.25">
      <c r="A117" s="36"/>
      <c r="B117" s="37"/>
      <c r="C117" s="38"/>
      <c r="D117" s="193" t="s">
        <v>197</v>
      </c>
      <c r="E117" s="38"/>
      <c r="F117" s="194" t="s">
        <v>271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197</v>
      </c>
      <c r="AU117" s="19" t="s">
        <v>78</v>
      </c>
    </row>
    <row r="118" spans="1:65" s="2" customFormat="1" ht="24.2" customHeight="1">
      <c r="A118" s="36"/>
      <c r="B118" s="37"/>
      <c r="C118" s="198" t="s">
        <v>8</v>
      </c>
      <c r="D118" s="198" t="s">
        <v>243</v>
      </c>
      <c r="E118" s="199" t="s">
        <v>272</v>
      </c>
      <c r="F118" s="200" t="s">
        <v>273</v>
      </c>
      <c r="G118" s="201" t="s">
        <v>193</v>
      </c>
      <c r="H118" s="202">
        <v>32.200000000000003</v>
      </c>
      <c r="I118" s="203"/>
      <c r="J118" s="204">
        <f>ROUND(I118*H118,2)</f>
        <v>0</v>
      </c>
      <c r="K118" s="200" t="s">
        <v>194</v>
      </c>
      <c r="L118" s="205"/>
      <c r="M118" s="206" t="s">
        <v>19</v>
      </c>
      <c r="N118" s="207" t="s">
        <v>39</v>
      </c>
      <c r="O118" s="66"/>
      <c r="P118" s="189">
        <f>O118*H118</f>
        <v>0</v>
      </c>
      <c r="Q118" s="189">
        <v>1.9E-3</v>
      </c>
      <c r="R118" s="189">
        <f>Q118*H118</f>
        <v>6.1180000000000005E-2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246</v>
      </c>
      <c r="AT118" s="191" t="s">
        <v>243</v>
      </c>
      <c r="AU118" s="191" t="s">
        <v>78</v>
      </c>
      <c r="AY118" s="19" t="s">
        <v>187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76</v>
      </c>
      <c r="BK118" s="192">
        <f>ROUND(I118*H118,2)</f>
        <v>0</v>
      </c>
      <c r="BL118" s="19" t="s">
        <v>215</v>
      </c>
      <c r="BM118" s="191" t="s">
        <v>274</v>
      </c>
    </row>
    <row r="119" spans="1:65" s="2" customFormat="1" ht="11.25">
      <c r="A119" s="36"/>
      <c r="B119" s="37"/>
      <c r="C119" s="38"/>
      <c r="D119" s="193" t="s">
        <v>197</v>
      </c>
      <c r="E119" s="38"/>
      <c r="F119" s="194" t="s">
        <v>275</v>
      </c>
      <c r="G119" s="38"/>
      <c r="H119" s="38"/>
      <c r="I119" s="195"/>
      <c r="J119" s="38"/>
      <c r="K119" s="38"/>
      <c r="L119" s="41"/>
      <c r="M119" s="196"/>
      <c r="N119" s="197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197</v>
      </c>
      <c r="AU119" s="19" t="s">
        <v>78</v>
      </c>
    </row>
    <row r="120" spans="1:65" s="13" customFormat="1" ht="11.25">
      <c r="B120" s="208"/>
      <c r="C120" s="209"/>
      <c r="D120" s="210" t="s">
        <v>249</v>
      </c>
      <c r="E120" s="211" t="s">
        <v>19</v>
      </c>
      <c r="F120" s="212" t="s">
        <v>276</v>
      </c>
      <c r="G120" s="209"/>
      <c r="H120" s="213">
        <v>32.200000000000003</v>
      </c>
      <c r="I120" s="214"/>
      <c r="J120" s="209"/>
      <c r="K120" s="209"/>
      <c r="L120" s="215"/>
      <c r="M120" s="216"/>
      <c r="N120" s="217"/>
      <c r="O120" s="217"/>
      <c r="P120" s="217"/>
      <c r="Q120" s="217"/>
      <c r="R120" s="217"/>
      <c r="S120" s="217"/>
      <c r="T120" s="218"/>
      <c r="AT120" s="219" t="s">
        <v>249</v>
      </c>
      <c r="AU120" s="219" t="s">
        <v>78</v>
      </c>
      <c r="AV120" s="13" t="s">
        <v>78</v>
      </c>
      <c r="AW120" s="13" t="s">
        <v>30</v>
      </c>
      <c r="AX120" s="13" t="s">
        <v>76</v>
      </c>
      <c r="AY120" s="219" t="s">
        <v>187</v>
      </c>
    </row>
    <row r="121" spans="1:65" s="2" customFormat="1" ht="66.75" customHeight="1">
      <c r="A121" s="36"/>
      <c r="B121" s="37"/>
      <c r="C121" s="180" t="s">
        <v>215</v>
      </c>
      <c r="D121" s="180" t="s">
        <v>190</v>
      </c>
      <c r="E121" s="181" t="s">
        <v>277</v>
      </c>
      <c r="F121" s="182" t="s">
        <v>278</v>
      </c>
      <c r="G121" s="183" t="s">
        <v>214</v>
      </c>
      <c r="H121" s="184">
        <v>66</v>
      </c>
      <c r="I121" s="185"/>
      <c r="J121" s="186">
        <f>ROUND(I121*H121,2)</f>
        <v>0</v>
      </c>
      <c r="K121" s="182" t="s">
        <v>194</v>
      </c>
      <c r="L121" s="41"/>
      <c r="M121" s="187" t="s">
        <v>19</v>
      </c>
      <c r="N121" s="188" t="s">
        <v>39</v>
      </c>
      <c r="O121" s="66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215</v>
      </c>
      <c r="AT121" s="191" t="s">
        <v>190</v>
      </c>
      <c r="AU121" s="191" t="s">
        <v>78</v>
      </c>
      <c r="AY121" s="19" t="s">
        <v>187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9" t="s">
        <v>76</v>
      </c>
      <c r="BK121" s="192">
        <f>ROUND(I121*H121,2)</f>
        <v>0</v>
      </c>
      <c r="BL121" s="19" t="s">
        <v>215</v>
      </c>
      <c r="BM121" s="191" t="s">
        <v>279</v>
      </c>
    </row>
    <row r="122" spans="1:65" s="2" customFormat="1" ht="11.25">
      <c r="A122" s="36"/>
      <c r="B122" s="37"/>
      <c r="C122" s="38"/>
      <c r="D122" s="193" t="s">
        <v>197</v>
      </c>
      <c r="E122" s="38"/>
      <c r="F122" s="194" t="s">
        <v>280</v>
      </c>
      <c r="G122" s="38"/>
      <c r="H122" s="38"/>
      <c r="I122" s="195"/>
      <c r="J122" s="38"/>
      <c r="K122" s="38"/>
      <c r="L122" s="41"/>
      <c r="M122" s="196"/>
      <c r="N122" s="197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197</v>
      </c>
      <c r="AU122" s="19" t="s">
        <v>78</v>
      </c>
    </row>
    <row r="123" spans="1:65" s="2" customFormat="1" ht="16.5" customHeight="1">
      <c r="A123" s="36"/>
      <c r="B123" s="37"/>
      <c r="C123" s="198" t="s">
        <v>281</v>
      </c>
      <c r="D123" s="198" t="s">
        <v>243</v>
      </c>
      <c r="E123" s="199" t="s">
        <v>282</v>
      </c>
      <c r="F123" s="200" t="s">
        <v>283</v>
      </c>
      <c r="G123" s="201" t="s">
        <v>214</v>
      </c>
      <c r="H123" s="202">
        <v>34</v>
      </c>
      <c r="I123" s="203"/>
      <c r="J123" s="204">
        <f>ROUND(I123*H123,2)</f>
        <v>0</v>
      </c>
      <c r="K123" s="200" t="s">
        <v>194</v>
      </c>
      <c r="L123" s="205"/>
      <c r="M123" s="206" t="s">
        <v>19</v>
      </c>
      <c r="N123" s="207" t="s">
        <v>39</v>
      </c>
      <c r="O123" s="66"/>
      <c r="P123" s="189">
        <f>O123*H123</f>
        <v>0</v>
      </c>
      <c r="Q123" s="189">
        <v>2.0000000000000001E-4</v>
      </c>
      <c r="R123" s="189">
        <f>Q123*H123</f>
        <v>6.8000000000000005E-3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246</v>
      </c>
      <c r="AT123" s="191" t="s">
        <v>243</v>
      </c>
      <c r="AU123" s="191" t="s">
        <v>78</v>
      </c>
      <c r="AY123" s="19" t="s">
        <v>187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76</v>
      </c>
      <c r="BK123" s="192">
        <f>ROUND(I123*H123,2)</f>
        <v>0</v>
      </c>
      <c r="BL123" s="19" t="s">
        <v>215</v>
      </c>
      <c r="BM123" s="191" t="s">
        <v>284</v>
      </c>
    </row>
    <row r="124" spans="1:65" s="2" customFormat="1" ht="11.25">
      <c r="A124" s="36"/>
      <c r="B124" s="37"/>
      <c r="C124" s="38"/>
      <c r="D124" s="193" t="s">
        <v>197</v>
      </c>
      <c r="E124" s="38"/>
      <c r="F124" s="194" t="s">
        <v>285</v>
      </c>
      <c r="G124" s="38"/>
      <c r="H124" s="38"/>
      <c r="I124" s="195"/>
      <c r="J124" s="38"/>
      <c r="K124" s="38"/>
      <c r="L124" s="41"/>
      <c r="M124" s="196"/>
      <c r="N124" s="197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197</v>
      </c>
      <c r="AU124" s="19" t="s">
        <v>78</v>
      </c>
    </row>
    <row r="125" spans="1:65" s="2" customFormat="1" ht="16.5" customHeight="1">
      <c r="A125" s="36"/>
      <c r="B125" s="37"/>
      <c r="C125" s="198" t="s">
        <v>286</v>
      </c>
      <c r="D125" s="198" t="s">
        <v>243</v>
      </c>
      <c r="E125" s="199" t="s">
        <v>287</v>
      </c>
      <c r="F125" s="200" t="s">
        <v>288</v>
      </c>
      <c r="G125" s="201" t="s">
        <v>214</v>
      </c>
      <c r="H125" s="202">
        <v>32</v>
      </c>
      <c r="I125" s="203"/>
      <c r="J125" s="204">
        <f>ROUND(I125*H125,2)</f>
        <v>0</v>
      </c>
      <c r="K125" s="200" t="s">
        <v>194</v>
      </c>
      <c r="L125" s="205"/>
      <c r="M125" s="206" t="s">
        <v>19</v>
      </c>
      <c r="N125" s="207" t="s">
        <v>39</v>
      </c>
      <c r="O125" s="66"/>
      <c r="P125" s="189">
        <f>O125*H125</f>
        <v>0</v>
      </c>
      <c r="Q125" s="189">
        <v>2.0000000000000001E-4</v>
      </c>
      <c r="R125" s="189">
        <f>Q125*H125</f>
        <v>6.4000000000000003E-3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246</v>
      </c>
      <c r="AT125" s="191" t="s">
        <v>243</v>
      </c>
      <c r="AU125" s="191" t="s">
        <v>78</v>
      </c>
      <c r="AY125" s="19" t="s">
        <v>187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76</v>
      </c>
      <c r="BK125" s="192">
        <f>ROUND(I125*H125,2)</f>
        <v>0</v>
      </c>
      <c r="BL125" s="19" t="s">
        <v>215</v>
      </c>
      <c r="BM125" s="191" t="s">
        <v>289</v>
      </c>
    </row>
    <row r="126" spans="1:65" s="2" customFormat="1" ht="11.25">
      <c r="A126" s="36"/>
      <c r="B126" s="37"/>
      <c r="C126" s="38"/>
      <c r="D126" s="193" t="s">
        <v>197</v>
      </c>
      <c r="E126" s="38"/>
      <c r="F126" s="194" t="s">
        <v>290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197</v>
      </c>
      <c r="AU126" s="19" t="s">
        <v>78</v>
      </c>
    </row>
    <row r="127" spans="1:65" s="2" customFormat="1" ht="33" customHeight="1">
      <c r="A127" s="36"/>
      <c r="B127" s="37"/>
      <c r="C127" s="180" t="s">
        <v>291</v>
      </c>
      <c r="D127" s="180" t="s">
        <v>190</v>
      </c>
      <c r="E127" s="181" t="s">
        <v>292</v>
      </c>
      <c r="F127" s="182" t="s">
        <v>293</v>
      </c>
      <c r="G127" s="183" t="s">
        <v>230</v>
      </c>
      <c r="H127" s="184">
        <v>288.8</v>
      </c>
      <c r="I127" s="185"/>
      <c r="J127" s="186">
        <f>ROUND(I127*H127,2)</f>
        <v>0</v>
      </c>
      <c r="K127" s="182" t="s">
        <v>194</v>
      </c>
      <c r="L127" s="41"/>
      <c r="M127" s="187" t="s">
        <v>19</v>
      </c>
      <c r="N127" s="188" t="s">
        <v>39</v>
      </c>
      <c r="O127" s="66"/>
      <c r="P127" s="189">
        <f>O127*H127</f>
        <v>0</v>
      </c>
      <c r="Q127" s="189">
        <v>3.0239999999999998E-4</v>
      </c>
      <c r="R127" s="189">
        <f>Q127*H127</f>
        <v>8.733312E-2</v>
      </c>
      <c r="S127" s="189">
        <v>0</v>
      </c>
      <c r="T127" s="19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215</v>
      </c>
      <c r="AT127" s="191" t="s">
        <v>190</v>
      </c>
      <c r="AU127" s="191" t="s">
        <v>78</v>
      </c>
      <c r="AY127" s="19" t="s">
        <v>187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76</v>
      </c>
      <c r="BK127" s="192">
        <f>ROUND(I127*H127,2)</f>
        <v>0</v>
      </c>
      <c r="BL127" s="19" t="s">
        <v>215</v>
      </c>
      <c r="BM127" s="191" t="s">
        <v>294</v>
      </c>
    </row>
    <row r="128" spans="1:65" s="2" customFormat="1" ht="11.25">
      <c r="A128" s="36"/>
      <c r="B128" s="37"/>
      <c r="C128" s="38"/>
      <c r="D128" s="193" t="s">
        <v>197</v>
      </c>
      <c r="E128" s="38"/>
      <c r="F128" s="194" t="s">
        <v>295</v>
      </c>
      <c r="G128" s="38"/>
      <c r="H128" s="38"/>
      <c r="I128" s="195"/>
      <c r="J128" s="38"/>
      <c r="K128" s="38"/>
      <c r="L128" s="41"/>
      <c r="M128" s="196"/>
      <c r="N128" s="197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197</v>
      </c>
      <c r="AU128" s="19" t="s">
        <v>78</v>
      </c>
    </row>
    <row r="129" spans="1:65" s="2" customFormat="1" ht="37.9" customHeight="1">
      <c r="A129" s="36"/>
      <c r="B129" s="37"/>
      <c r="C129" s="180" t="s">
        <v>296</v>
      </c>
      <c r="D129" s="180" t="s">
        <v>190</v>
      </c>
      <c r="E129" s="181" t="s">
        <v>297</v>
      </c>
      <c r="F129" s="182" t="s">
        <v>298</v>
      </c>
      <c r="G129" s="183" t="s">
        <v>230</v>
      </c>
      <c r="H129" s="184">
        <v>698.4</v>
      </c>
      <c r="I129" s="185"/>
      <c r="J129" s="186">
        <f>ROUND(I129*H129,2)</f>
        <v>0</v>
      </c>
      <c r="K129" s="182" t="s">
        <v>194</v>
      </c>
      <c r="L129" s="41"/>
      <c r="M129" s="187" t="s">
        <v>19</v>
      </c>
      <c r="N129" s="188" t="s">
        <v>39</v>
      </c>
      <c r="O129" s="66"/>
      <c r="P129" s="189">
        <f>O129*H129</f>
        <v>0</v>
      </c>
      <c r="Q129" s="189">
        <v>6.0479999999999996E-4</v>
      </c>
      <c r="R129" s="189">
        <f>Q129*H129</f>
        <v>0.42239231999999993</v>
      </c>
      <c r="S129" s="189">
        <v>0</v>
      </c>
      <c r="T129" s="19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215</v>
      </c>
      <c r="AT129" s="191" t="s">
        <v>190</v>
      </c>
      <c r="AU129" s="191" t="s">
        <v>78</v>
      </c>
      <c r="AY129" s="19" t="s">
        <v>187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76</v>
      </c>
      <c r="BK129" s="192">
        <f>ROUND(I129*H129,2)</f>
        <v>0</v>
      </c>
      <c r="BL129" s="19" t="s">
        <v>215</v>
      </c>
      <c r="BM129" s="191" t="s">
        <v>299</v>
      </c>
    </row>
    <row r="130" spans="1:65" s="2" customFormat="1" ht="11.25">
      <c r="A130" s="36"/>
      <c r="B130" s="37"/>
      <c r="C130" s="38"/>
      <c r="D130" s="193" t="s">
        <v>197</v>
      </c>
      <c r="E130" s="38"/>
      <c r="F130" s="194" t="s">
        <v>300</v>
      </c>
      <c r="G130" s="38"/>
      <c r="H130" s="38"/>
      <c r="I130" s="195"/>
      <c r="J130" s="38"/>
      <c r="K130" s="38"/>
      <c r="L130" s="41"/>
      <c r="M130" s="196"/>
      <c r="N130" s="197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197</v>
      </c>
      <c r="AU130" s="19" t="s">
        <v>78</v>
      </c>
    </row>
    <row r="131" spans="1:65" s="2" customFormat="1" ht="37.9" customHeight="1">
      <c r="A131" s="36"/>
      <c r="B131" s="37"/>
      <c r="C131" s="180" t="s">
        <v>7</v>
      </c>
      <c r="D131" s="180" t="s">
        <v>190</v>
      </c>
      <c r="E131" s="181" t="s">
        <v>301</v>
      </c>
      <c r="F131" s="182" t="s">
        <v>302</v>
      </c>
      <c r="G131" s="183" t="s">
        <v>230</v>
      </c>
      <c r="H131" s="184">
        <v>408.4</v>
      </c>
      <c r="I131" s="185"/>
      <c r="J131" s="186">
        <f>ROUND(I131*H131,2)</f>
        <v>0</v>
      </c>
      <c r="K131" s="182" t="s">
        <v>194</v>
      </c>
      <c r="L131" s="41"/>
      <c r="M131" s="187" t="s">
        <v>19</v>
      </c>
      <c r="N131" s="188" t="s">
        <v>39</v>
      </c>
      <c r="O131" s="66"/>
      <c r="P131" s="189">
        <f>O131*H131</f>
        <v>0</v>
      </c>
      <c r="Q131" s="189">
        <v>6.0479999999999996E-4</v>
      </c>
      <c r="R131" s="189">
        <f>Q131*H131</f>
        <v>0.24700031999999997</v>
      </c>
      <c r="S131" s="189">
        <v>0</v>
      </c>
      <c r="T131" s="19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215</v>
      </c>
      <c r="AT131" s="191" t="s">
        <v>190</v>
      </c>
      <c r="AU131" s="191" t="s">
        <v>78</v>
      </c>
      <c r="AY131" s="19" t="s">
        <v>187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76</v>
      </c>
      <c r="BK131" s="192">
        <f>ROUND(I131*H131,2)</f>
        <v>0</v>
      </c>
      <c r="BL131" s="19" t="s">
        <v>215</v>
      </c>
      <c r="BM131" s="191" t="s">
        <v>303</v>
      </c>
    </row>
    <row r="132" spans="1:65" s="2" customFormat="1" ht="11.25">
      <c r="A132" s="36"/>
      <c r="B132" s="37"/>
      <c r="C132" s="38"/>
      <c r="D132" s="193" t="s">
        <v>197</v>
      </c>
      <c r="E132" s="38"/>
      <c r="F132" s="194" t="s">
        <v>304</v>
      </c>
      <c r="G132" s="38"/>
      <c r="H132" s="38"/>
      <c r="I132" s="195"/>
      <c r="J132" s="38"/>
      <c r="K132" s="38"/>
      <c r="L132" s="41"/>
      <c r="M132" s="196"/>
      <c r="N132" s="197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197</v>
      </c>
      <c r="AU132" s="19" t="s">
        <v>78</v>
      </c>
    </row>
    <row r="133" spans="1:65" s="2" customFormat="1" ht="33" customHeight="1">
      <c r="A133" s="36"/>
      <c r="B133" s="37"/>
      <c r="C133" s="180" t="s">
        <v>305</v>
      </c>
      <c r="D133" s="180" t="s">
        <v>190</v>
      </c>
      <c r="E133" s="181" t="s">
        <v>306</v>
      </c>
      <c r="F133" s="182" t="s">
        <v>307</v>
      </c>
      <c r="G133" s="183" t="s">
        <v>230</v>
      </c>
      <c r="H133" s="184">
        <v>332.4</v>
      </c>
      <c r="I133" s="185"/>
      <c r="J133" s="186">
        <f>ROUND(I133*H133,2)</f>
        <v>0</v>
      </c>
      <c r="K133" s="182" t="s">
        <v>194</v>
      </c>
      <c r="L133" s="41"/>
      <c r="M133" s="187" t="s">
        <v>19</v>
      </c>
      <c r="N133" s="188" t="s">
        <v>39</v>
      </c>
      <c r="O133" s="66"/>
      <c r="P133" s="189">
        <f>O133*H133</f>
        <v>0</v>
      </c>
      <c r="Q133" s="189">
        <v>1.5012000000000001E-3</v>
      </c>
      <c r="R133" s="189">
        <f>Q133*H133</f>
        <v>0.49899887999999998</v>
      </c>
      <c r="S133" s="189">
        <v>0</v>
      </c>
      <c r="T133" s="19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215</v>
      </c>
      <c r="AT133" s="191" t="s">
        <v>190</v>
      </c>
      <c r="AU133" s="191" t="s">
        <v>78</v>
      </c>
      <c r="AY133" s="19" t="s">
        <v>187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76</v>
      </c>
      <c r="BK133" s="192">
        <f>ROUND(I133*H133,2)</f>
        <v>0</v>
      </c>
      <c r="BL133" s="19" t="s">
        <v>215</v>
      </c>
      <c r="BM133" s="191" t="s">
        <v>308</v>
      </c>
    </row>
    <row r="134" spans="1:65" s="2" customFormat="1" ht="11.25">
      <c r="A134" s="36"/>
      <c r="B134" s="37"/>
      <c r="C134" s="38"/>
      <c r="D134" s="193" t="s">
        <v>197</v>
      </c>
      <c r="E134" s="38"/>
      <c r="F134" s="194" t="s">
        <v>309</v>
      </c>
      <c r="G134" s="38"/>
      <c r="H134" s="38"/>
      <c r="I134" s="195"/>
      <c r="J134" s="38"/>
      <c r="K134" s="38"/>
      <c r="L134" s="41"/>
      <c r="M134" s="196"/>
      <c r="N134" s="197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197</v>
      </c>
      <c r="AU134" s="19" t="s">
        <v>78</v>
      </c>
    </row>
    <row r="135" spans="1:65" s="2" customFormat="1" ht="33" customHeight="1">
      <c r="A135" s="36"/>
      <c r="B135" s="37"/>
      <c r="C135" s="180" t="s">
        <v>310</v>
      </c>
      <c r="D135" s="180" t="s">
        <v>190</v>
      </c>
      <c r="E135" s="181" t="s">
        <v>311</v>
      </c>
      <c r="F135" s="182" t="s">
        <v>312</v>
      </c>
      <c r="G135" s="183" t="s">
        <v>193</v>
      </c>
      <c r="H135" s="184">
        <v>3301.6</v>
      </c>
      <c r="I135" s="185"/>
      <c r="J135" s="186">
        <f>ROUND(I135*H135,2)</f>
        <v>0</v>
      </c>
      <c r="K135" s="182" t="s">
        <v>194</v>
      </c>
      <c r="L135" s="41"/>
      <c r="M135" s="187" t="s">
        <v>19</v>
      </c>
      <c r="N135" s="188" t="s">
        <v>39</v>
      </c>
      <c r="O135" s="66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215</v>
      </c>
      <c r="AT135" s="191" t="s">
        <v>190</v>
      </c>
      <c r="AU135" s="191" t="s">
        <v>78</v>
      </c>
      <c r="AY135" s="19" t="s">
        <v>187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76</v>
      </c>
      <c r="BK135" s="192">
        <f>ROUND(I135*H135,2)</f>
        <v>0</v>
      </c>
      <c r="BL135" s="19" t="s">
        <v>215</v>
      </c>
      <c r="BM135" s="191" t="s">
        <v>313</v>
      </c>
    </row>
    <row r="136" spans="1:65" s="2" customFormat="1" ht="11.25">
      <c r="A136" s="36"/>
      <c r="B136" s="37"/>
      <c r="C136" s="38"/>
      <c r="D136" s="193" t="s">
        <v>197</v>
      </c>
      <c r="E136" s="38"/>
      <c r="F136" s="194" t="s">
        <v>314</v>
      </c>
      <c r="G136" s="38"/>
      <c r="H136" s="38"/>
      <c r="I136" s="195"/>
      <c r="J136" s="38"/>
      <c r="K136" s="38"/>
      <c r="L136" s="41"/>
      <c r="M136" s="196"/>
      <c r="N136" s="197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197</v>
      </c>
      <c r="AU136" s="19" t="s">
        <v>78</v>
      </c>
    </row>
    <row r="137" spans="1:65" s="14" customFormat="1" ht="11.25">
      <c r="B137" s="220"/>
      <c r="C137" s="221"/>
      <c r="D137" s="210" t="s">
        <v>249</v>
      </c>
      <c r="E137" s="222" t="s">
        <v>19</v>
      </c>
      <c r="F137" s="223" t="s">
        <v>315</v>
      </c>
      <c r="G137" s="221"/>
      <c r="H137" s="222" t="s">
        <v>19</v>
      </c>
      <c r="I137" s="224"/>
      <c r="J137" s="221"/>
      <c r="K137" s="221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249</v>
      </c>
      <c r="AU137" s="229" t="s">
        <v>78</v>
      </c>
      <c r="AV137" s="14" t="s">
        <v>76</v>
      </c>
      <c r="AW137" s="14" t="s">
        <v>30</v>
      </c>
      <c r="AX137" s="14" t="s">
        <v>68</v>
      </c>
      <c r="AY137" s="229" t="s">
        <v>187</v>
      </c>
    </row>
    <row r="138" spans="1:65" s="13" customFormat="1" ht="11.25">
      <c r="B138" s="208"/>
      <c r="C138" s="209"/>
      <c r="D138" s="210" t="s">
        <v>249</v>
      </c>
      <c r="E138" s="211" t="s">
        <v>19</v>
      </c>
      <c r="F138" s="212" t="s">
        <v>316</v>
      </c>
      <c r="G138" s="209"/>
      <c r="H138" s="213">
        <v>2906</v>
      </c>
      <c r="I138" s="214"/>
      <c r="J138" s="209"/>
      <c r="K138" s="209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249</v>
      </c>
      <c r="AU138" s="219" t="s">
        <v>78</v>
      </c>
      <c r="AV138" s="13" t="s">
        <v>78</v>
      </c>
      <c r="AW138" s="13" t="s">
        <v>30</v>
      </c>
      <c r="AX138" s="13" t="s">
        <v>68</v>
      </c>
      <c r="AY138" s="219" t="s">
        <v>187</v>
      </c>
    </row>
    <row r="139" spans="1:65" s="14" customFormat="1" ht="11.25">
      <c r="B139" s="220"/>
      <c r="C139" s="221"/>
      <c r="D139" s="210" t="s">
        <v>249</v>
      </c>
      <c r="E139" s="222" t="s">
        <v>19</v>
      </c>
      <c r="F139" s="223" t="s">
        <v>317</v>
      </c>
      <c r="G139" s="221"/>
      <c r="H139" s="222" t="s">
        <v>19</v>
      </c>
      <c r="I139" s="224"/>
      <c r="J139" s="221"/>
      <c r="K139" s="221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249</v>
      </c>
      <c r="AU139" s="229" t="s">
        <v>78</v>
      </c>
      <c r="AV139" s="14" t="s">
        <v>76</v>
      </c>
      <c r="AW139" s="14" t="s">
        <v>30</v>
      </c>
      <c r="AX139" s="14" t="s">
        <v>68</v>
      </c>
      <c r="AY139" s="229" t="s">
        <v>187</v>
      </c>
    </row>
    <row r="140" spans="1:65" s="13" customFormat="1" ht="11.25">
      <c r="B140" s="208"/>
      <c r="C140" s="209"/>
      <c r="D140" s="210" t="s">
        <v>249</v>
      </c>
      <c r="E140" s="211" t="s">
        <v>19</v>
      </c>
      <c r="F140" s="212" t="s">
        <v>318</v>
      </c>
      <c r="G140" s="209"/>
      <c r="H140" s="213">
        <v>395.6</v>
      </c>
      <c r="I140" s="214"/>
      <c r="J140" s="209"/>
      <c r="K140" s="209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249</v>
      </c>
      <c r="AU140" s="219" t="s">
        <v>78</v>
      </c>
      <c r="AV140" s="13" t="s">
        <v>78</v>
      </c>
      <c r="AW140" s="13" t="s">
        <v>30</v>
      </c>
      <c r="AX140" s="13" t="s">
        <v>68</v>
      </c>
      <c r="AY140" s="219" t="s">
        <v>187</v>
      </c>
    </row>
    <row r="141" spans="1:65" s="15" customFormat="1" ht="11.25">
      <c r="B141" s="230"/>
      <c r="C141" s="231"/>
      <c r="D141" s="210" t="s">
        <v>249</v>
      </c>
      <c r="E141" s="232" t="s">
        <v>19</v>
      </c>
      <c r="F141" s="233" t="s">
        <v>319</v>
      </c>
      <c r="G141" s="231"/>
      <c r="H141" s="234">
        <v>3301.6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AT141" s="240" t="s">
        <v>249</v>
      </c>
      <c r="AU141" s="240" t="s">
        <v>78</v>
      </c>
      <c r="AV141" s="15" t="s">
        <v>195</v>
      </c>
      <c r="AW141" s="15" t="s">
        <v>30</v>
      </c>
      <c r="AX141" s="15" t="s">
        <v>76</v>
      </c>
      <c r="AY141" s="240" t="s">
        <v>187</v>
      </c>
    </row>
    <row r="142" spans="1:65" s="2" customFormat="1" ht="24.2" customHeight="1">
      <c r="A142" s="36"/>
      <c r="B142" s="37"/>
      <c r="C142" s="198" t="s">
        <v>320</v>
      </c>
      <c r="D142" s="198" t="s">
        <v>243</v>
      </c>
      <c r="E142" s="199" t="s">
        <v>321</v>
      </c>
      <c r="F142" s="200" t="s">
        <v>322</v>
      </c>
      <c r="G142" s="201" t="s">
        <v>193</v>
      </c>
      <c r="H142" s="202">
        <v>3595.4169999999999</v>
      </c>
      <c r="I142" s="203"/>
      <c r="J142" s="204">
        <f>ROUND(I142*H142,2)</f>
        <v>0</v>
      </c>
      <c r="K142" s="200" t="s">
        <v>194</v>
      </c>
      <c r="L142" s="205"/>
      <c r="M142" s="206" t="s">
        <v>19</v>
      </c>
      <c r="N142" s="207" t="s">
        <v>39</v>
      </c>
      <c r="O142" s="66"/>
      <c r="P142" s="189">
        <f>O142*H142</f>
        <v>0</v>
      </c>
      <c r="Q142" s="189">
        <v>2.9999999999999997E-4</v>
      </c>
      <c r="R142" s="189">
        <f>Q142*H142</f>
        <v>1.0786250999999998</v>
      </c>
      <c r="S142" s="189">
        <v>0</v>
      </c>
      <c r="T142" s="19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246</v>
      </c>
      <c r="AT142" s="191" t="s">
        <v>243</v>
      </c>
      <c r="AU142" s="191" t="s">
        <v>78</v>
      </c>
      <c r="AY142" s="19" t="s">
        <v>187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76</v>
      </c>
      <c r="BK142" s="192">
        <f>ROUND(I142*H142,2)</f>
        <v>0</v>
      </c>
      <c r="BL142" s="19" t="s">
        <v>215</v>
      </c>
      <c r="BM142" s="191" t="s">
        <v>323</v>
      </c>
    </row>
    <row r="143" spans="1:65" s="2" customFormat="1" ht="11.25">
      <c r="A143" s="36"/>
      <c r="B143" s="37"/>
      <c r="C143" s="38"/>
      <c r="D143" s="193" t="s">
        <v>197</v>
      </c>
      <c r="E143" s="38"/>
      <c r="F143" s="194" t="s">
        <v>324</v>
      </c>
      <c r="G143" s="38"/>
      <c r="H143" s="38"/>
      <c r="I143" s="195"/>
      <c r="J143" s="38"/>
      <c r="K143" s="38"/>
      <c r="L143" s="41"/>
      <c r="M143" s="196"/>
      <c r="N143" s="19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197</v>
      </c>
      <c r="AU143" s="19" t="s">
        <v>78</v>
      </c>
    </row>
    <row r="144" spans="1:65" s="13" customFormat="1" ht="22.5">
      <c r="B144" s="208"/>
      <c r="C144" s="209"/>
      <c r="D144" s="210" t="s">
        <v>249</v>
      </c>
      <c r="E144" s="211" t="s">
        <v>19</v>
      </c>
      <c r="F144" s="212" t="s">
        <v>325</v>
      </c>
      <c r="G144" s="209"/>
      <c r="H144" s="213">
        <v>3595.4169999999999</v>
      </c>
      <c r="I144" s="214"/>
      <c r="J144" s="209"/>
      <c r="K144" s="209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249</v>
      </c>
      <c r="AU144" s="219" t="s">
        <v>78</v>
      </c>
      <c r="AV144" s="13" t="s">
        <v>78</v>
      </c>
      <c r="AW144" s="13" t="s">
        <v>30</v>
      </c>
      <c r="AX144" s="13" t="s">
        <v>76</v>
      </c>
      <c r="AY144" s="219" t="s">
        <v>187</v>
      </c>
    </row>
    <row r="145" spans="1:65" s="2" customFormat="1" ht="44.25" customHeight="1">
      <c r="A145" s="36"/>
      <c r="B145" s="37"/>
      <c r="C145" s="180" t="s">
        <v>326</v>
      </c>
      <c r="D145" s="180" t="s">
        <v>190</v>
      </c>
      <c r="E145" s="181" t="s">
        <v>327</v>
      </c>
      <c r="F145" s="182" t="s">
        <v>328</v>
      </c>
      <c r="G145" s="183" t="s">
        <v>329</v>
      </c>
      <c r="H145" s="241"/>
      <c r="I145" s="185"/>
      <c r="J145" s="186">
        <f>ROUND(I145*H145,2)</f>
        <v>0</v>
      </c>
      <c r="K145" s="182" t="s">
        <v>194</v>
      </c>
      <c r="L145" s="41"/>
      <c r="M145" s="187" t="s">
        <v>19</v>
      </c>
      <c r="N145" s="188" t="s">
        <v>39</v>
      </c>
      <c r="O145" s="66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215</v>
      </c>
      <c r="AT145" s="191" t="s">
        <v>190</v>
      </c>
      <c r="AU145" s="191" t="s">
        <v>78</v>
      </c>
      <c r="AY145" s="19" t="s">
        <v>187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76</v>
      </c>
      <c r="BK145" s="192">
        <f>ROUND(I145*H145,2)</f>
        <v>0</v>
      </c>
      <c r="BL145" s="19" t="s">
        <v>215</v>
      </c>
      <c r="BM145" s="191" t="s">
        <v>330</v>
      </c>
    </row>
    <row r="146" spans="1:65" s="2" customFormat="1" ht="11.25">
      <c r="A146" s="36"/>
      <c r="B146" s="37"/>
      <c r="C146" s="38"/>
      <c r="D146" s="193" t="s">
        <v>197</v>
      </c>
      <c r="E146" s="38"/>
      <c r="F146" s="194" t="s">
        <v>331</v>
      </c>
      <c r="G146" s="38"/>
      <c r="H146" s="38"/>
      <c r="I146" s="195"/>
      <c r="J146" s="38"/>
      <c r="K146" s="38"/>
      <c r="L146" s="41"/>
      <c r="M146" s="196"/>
      <c r="N146" s="197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197</v>
      </c>
      <c r="AU146" s="19" t="s">
        <v>78</v>
      </c>
    </row>
    <row r="147" spans="1:65" s="12" customFormat="1" ht="22.9" customHeight="1">
      <c r="B147" s="164"/>
      <c r="C147" s="165"/>
      <c r="D147" s="166" t="s">
        <v>67</v>
      </c>
      <c r="E147" s="178" t="s">
        <v>332</v>
      </c>
      <c r="F147" s="178" t="s">
        <v>333</v>
      </c>
      <c r="G147" s="165"/>
      <c r="H147" s="165"/>
      <c r="I147" s="168"/>
      <c r="J147" s="179">
        <f>BK147</f>
        <v>0</v>
      </c>
      <c r="K147" s="165"/>
      <c r="L147" s="170"/>
      <c r="M147" s="171"/>
      <c r="N147" s="172"/>
      <c r="O147" s="172"/>
      <c r="P147" s="173">
        <f>SUM(P148:P157)</f>
        <v>0</v>
      </c>
      <c r="Q147" s="172"/>
      <c r="R147" s="173">
        <f>SUM(R148:R157)</f>
        <v>3.4493125000000004</v>
      </c>
      <c r="S147" s="172"/>
      <c r="T147" s="174">
        <f>SUM(T148:T157)</f>
        <v>3.75</v>
      </c>
      <c r="AR147" s="175" t="s">
        <v>78</v>
      </c>
      <c r="AT147" s="176" t="s">
        <v>67</v>
      </c>
      <c r="AU147" s="176" t="s">
        <v>76</v>
      </c>
      <c r="AY147" s="175" t="s">
        <v>187</v>
      </c>
      <c r="BK147" s="177">
        <f>SUM(BK148:BK157)</f>
        <v>0</v>
      </c>
    </row>
    <row r="148" spans="1:65" s="2" customFormat="1" ht="44.25" customHeight="1">
      <c r="A148" s="36"/>
      <c r="B148" s="37"/>
      <c r="C148" s="180" t="s">
        <v>334</v>
      </c>
      <c r="D148" s="180" t="s">
        <v>190</v>
      </c>
      <c r="E148" s="181" t="s">
        <v>335</v>
      </c>
      <c r="F148" s="182" t="s">
        <v>336</v>
      </c>
      <c r="G148" s="183" t="s">
        <v>337</v>
      </c>
      <c r="H148" s="184">
        <v>6.25</v>
      </c>
      <c r="I148" s="185"/>
      <c r="J148" s="186">
        <f>ROUND(I148*H148,2)</f>
        <v>0</v>
      </c>
      <c r="K148" s="182" t="s">
        <v>194</v>
      </c>
      <c r="L148" s="41"/>
      <c r="M148" s="187" t="s">
        <v>19</v>
      </c>
      <c r="N148" s="188" t="s">
        <v>39</v>
      </c>
      <c r="O148" s="66"/>
      <c r="P148" s="189">
        <f>O148*H148</f>
        <v>0</v>
      </c>
      <c r="Q148" s="189">
        <v>1.89E-3</v>
      </c>
      <c r="R148" s="189">
        <f>Q148*H148</f>
        <v>1.18125E-2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215</v>
      </c>
      <c r="AT148" s="191" t="s">
        <v>190</v>
      </c>
      <c r="AU148" s="191" t="s">
        <v>78</v>
      </c>
      <c r="AY148" s="19" t="s">
        <v>187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76</v>
      </c>
      <c r="BK148" s="192">
        <f>ROUND(I148*H148,2)</f>
        <v>0</v>
      </c>
      <c r="BL148" s="19" t="s">
        <v>215</v>
      </c>
      <c r="BM148" s="191" t="s">
        <v>338</v>
      </c>
    </row>
    <row r="149" spans="1:65" s="2" customFormat="1" ht="11.25">
      <c r="A149" s="36"/>
      <c r="B149" s="37"/>
      <c r="C149" s="38"/>
      <c r="D149" s="193" t="s">
        <v>197</v>
      </c>
      <c r="E149" s="38"/>
      <c r="F149" s="194" t="s">
        <v>339</v>
      </c>
      <c r="G149" s="38"/>
      <c r="H149" s="38"/>
      <c r="I149" s="195"/>
      <c r="J149" s="38"/>
      <c r="K149" s="38"/>
      <c r="L149" s="41"/>
      <c r="M149" s="196"/>
      <c r="N149" s="19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197</v>
      </c>
      <c r="AU149" s="19" t="s">
        <v>78</v>
      </c>
    </row>
    <row r="150" spans="1:65" s="2" customFormat="1" ht="37.9" customHeight="1">
      <c r="A150" s="36"/>
      <c r="B150" s="37"/>
      <c r="C150" s="180" t="s">
        <v>340</v>
      </c>
      <c r="D150" s="180" t="s">
        <v>190</v>
      </c>
      <c r="E150" s="181" t="s">
        <v>341</v>
      </c>
      <c r="F150" s="182" t="s">
        <v>342</v>
      </c>
      <c r="G150" s="183" t="s">
        <v>193</v>
      </c>
      <c r="H150" s="184">
        <v>250</v>
      </c>
      <c r="I150" s="185"/>
      <c r="J150" s="186">
        <f>ROUND(I150*H150,2)</f>
        <v>0</v>
      </c>
      <c r="K150" s="182" t="s">
        <v>194</v>
      </c>
      <c r="L150" s="41"/>
      <c r="M150" s="187" t="s">
        <v>19</v>
      </c>
      <c r="N150" s="188" t="s">
        <v>39</v>
      </c>
      <c r="O150" s="66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215</v>
      </c>
      <c r="AT150" s="191" t="s">
        <v>190</v>
      </c>
      <c r="AU150" s="191" t="s">
        <v>78</v>
      </c>
      <c r="AY150" s="19" t="s">
        <v>187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76</v>
      </c>
      <c r="BK150" s="192">
        <f>ROUND(I150*H150,2)</f>
        <v>0</v>
      </c>
      <c r="BL150" s="19" t="s">
        <v>215</v>
      </c>
      <c r="BM150" s="191" t="s">
        <v>343</v>
      </c>
    </row>
    <row r="151" spans="1:65" s="2" customFormat="1" ht="11.25">
      <c r="A151" s="36"/>
      <c r="B151" s="37"/>
      <c r="C151" s="38"/>
      <c r="D151" s="193" t="s">
        <v>197</v>
      </c>
      <c r="E151" s="38"/>
      <c r="F151" s="194" t="s">
        <v>344</v>
      </c>
      <c r="G151" s="38"/>
      <c r="H151" s="38"/>
      <c r="I151" s="195"/>
      <c r="J151" s="38"/>
      <c r="K151" s="38"/>
      <c r="L151" s="41"/>
      <c r="M151" s="196"/>
      <c r="N151" s="197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197</v>
      </c>
      <c r="AU151" s="19" t="s">
        <v>78</v>
      </c>
    </row>
    <row r="152" spans="1:65" s="2" customFormat="1" ht="16.5" customHeight="1">
      <c r="A152" s="36"/>
      <c r="B152" s="37"/>
      <c r="C152" s="198" t="s">
        <v>345</v>
      </c>
      <c r="D152" s="198" t="s">
        <v>243</v>
      </c>
      <c r="E152" s="199" t="s">
        <v>346</v>
      </c>
      <c r="F152" s="200" t="s">
        <v>347</v>
      </c>
      <c r="G152" s="201" t="s">
        <v>337</v>
      </c>
      <c r="H152" s="202">
        <v>6.25</v>
      </c>
      <c r="I152" s="203"/>
      <c r="J152" s="204">
        <f>ROUND(I152*H152,2)</f>
        <v>0</v>
      </c>
      <c r="K152" s="200" t="s">
        <v>194</v>
      </c>
      <c r="L152" s="205"/>
      <c r="M152" s="206" t="s">
        <v>19</v>
      </c>
      <c r="N152" s="207" t="s">
        <v>39</v>
      </c>
      <c r="O152" s="66"/>
      <c r="P152" s="189">
        <f>O152*H152</f>
        <v>0</v>
      </c>
      <c r="Q152" s="189">
        <v>0.55000000000000004</v>
      </c>
      <c r="R152" s="189">
        <f>Q152*H152</f>
        <v>3.4375000000000004</v>
      </c>
      <c r="S152" s="189">
        <v>0</v>
      </c>
      <c r="T152" s="19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246</v>
      </c>
      <c r="AT152" s="191" t="s">
        <v>243</v>
      </c>
      <c r="AU152" s="191" t="s">
        <v>78</v>
      </c>
      <c r="AY152" s="19" t="s">
        <v>187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76</v>
      </c>
      <c r="BK152" s="192">
        <f>ROUND(I152*H152,2)</f>
        <v>0</v>
      </c>
      <c r="BL152" s="19" t="s">
        <v>215</v>
      </c>
      <c r="BM152" s="191" t="s">
        <v>348</v>
      </c>
    </row>
    <row r="153" spans="1:65" s="2" customFormat="1" ht="11.25">
      <c r="A153" s="36"/>
      <c r="B153" s="37"/>
      <c r="C153" s="38"/>
      <c r="D153" s="193" t="s">
        <v>197</v>
      </c>
      <c r="E153" s="38"/>
      <c r="F153" s="194" t="s">
        <v>349</v>
      </c>
      <c r="G153" s="38"/>
      <c r="H153" s="38"/>
      <c r="I153" s="195"/>
      <c r="J153" s="38"/>
      <c r="K153" s="38"/>
      <c r="L153" s="41"/>
      <c r="M153" s="196"/>
      <c r="N153" s="197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197</v>
      </c>
      <c r="AU153" s="19" t="s">
        <v>78</v>
      </c>
    </row>
    <row r="154" spans="1:65" s="2" customFormat="1" ht="49.15" customHeight="1">
      <c r="A154" s="36"/>
      <c r="B154" s="37"/>
      <c r="C154" s="180" t="s">
        <v>350</v>
      </c>
      <c r="D154" s="180" t="s">
        <v>190</v>
      </c>
      <c r="E154" s="181" t="s">
        <v>351</v>
      </c>
      <c r="F154" s="182" t="s">
        <v>352</v>
      </c>
      <c r="G154" s="183" t="s">
        <v>193</v>
      </c>
      <c r="H154" s="184">
        <v>250</v>
      </c>
      <c r="I154" s="185"/>
      <c r="J154" s="186">
        <f>ROUND(I154*H154,2)</f>
        <v>0</v>
      </c>
      <c r="K154" s="182" t="s">
        <v>194</v>
      </c>
      <c r="L154" s="41"/>
      <c r="M154" s="187" t="s">
        <v>19</v>
      </c>
      <c r="N154" s="188" t="s">
        <v>39</v>
      </c>
      <c r="O154" s="66"/>
      <c r="P154" s="189">
        <f>O154*H154</f>
        <v>0</v>
      </c>
      <c r="Q154" s="189">
        <v>0</v>
      </c>
      <c r="R154" s="189">
        <f>Q154*H154</f>
        <v>0</v>
      </c>
      <c r="S154" s="189">
        <v>1.4999999999999999E-2</v>
      </c>
      <c r="T154" s="190">
        <f>S154*H154</f>
        <v>3.75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215</v>
      </c>
      <c r="AT154" s="191" t="s">
        <v>190</v>
      </c>
      <c r="AU154" s="191" t="s">
        <v>78</v>
      </c>
      <c r="AY154" s="19" t="s">
        <v>187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76</v>
      </c>
      <c r="BK154" s="192">
        <f>ROUND(I154*H154,2)</f>
        <v>0</v>
      </c>
      <c r="BL154" s="19" t="s">
        <v>215</v>
      </c>
      <c r="BM154" s="191" t="s">
        <v>353</v>
      </c>
    </row>
    <row r="155" spans="1:65" s="2" customFormat="1" ht="11.25">
      <c r="A155" s="36"/>
      <c r="B155" s="37"/>
      <c r="C155" s="38"/>
      <c r="D155" s="193" t="s">
        <v>197</v>
      </c>
      <c r="E155" s="38"/>
      <c r="F155" s="194" t="s">
        <v>354</v>
      </c>
      <c r="G155" s="38"/>
      <c r="H155" s="38"/>
      <c r="I155" s="195"/>
      <c r="J155" s="38"/>
      <c r="K155" s="38"/>
      <c r="L155" s="41"/>
      <c r="M155" s="196"/>
      <c r="N155" s="197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197</v>
      </c>
      <c r="AU155" s="19" t="s">
        <v>78</v>
      </c>
    </row>
    <row r="156" spans="1:65" s="2" customFormat="1" ht="44.25" customHeight="1">
      <c r="A156" s="36"/>
      <c r="B156" s="37"/>
      <c r="C156" s="180" t="s">
        <v>355</v>
      </c>
      <c r="D156" s="180" t="s">
        <v>190</v>
      </c>
      <c r="E156" s="181" t="s">
        <v>356</v>
      </c>
      <c r="F156" s="182" t="s">
        <v>357</v>
      </c>
      <c r="G156" s="183" t="s">
        <v>329</v>
      </c>
      <c r="H156" s="241"/>
      <c r="I156" s="185"/>
      <c r="J156" s="186">
        <f>ROUND(I156*H156,2)</f>
        <v>0</v>
      </c>
      <c r="K156" s="182" t="s">
        <v>194</v>
      </c>
      <c r="L156" s="41"/>
      <c r="M156" s="187" t="s">
        <v>19</v>
      </c>
      <c r="N156" s="188" t="s">
        <v>39</v>
      </c>
      <c r="O156" s="66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215</v>
      </c>
      <c r="AT156" s="191" t="s">
        <v>190</v>
      </c>
      <c r="AU156" s="191" t="s">
        <v>78</v>
      </c>
      <c r="AY156" s="19" t="s">
        <v>187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9" t="s">
        <v>76</v>
      </c>
      <c r="BK156" s="192">
        <f>ROUND(I156*H156,2)</f>
        <v>0</v>
      </c>
      <c r="BL156" s="19" t="s">
        <v>215</v>
      </c>
      <c r="BM156" s="191" t="s">
        <v>358</v>
      </c>
    </row>
    <row r="157" spans="1:65" s="2" customFormat="1" ht="11.25">
      <c r="A157" s="36"/>
      <c r="B157" s="37"/>
      <c r="C157" s="38"/>
      <c r="D157" s="193" t="s">
        <v>197</v>
      </c>
      <c r="E157" s="38"/>
      <c r="F157" s="194" t="s">
        <v>359</v>
      </c>
      <c r="G157" s="38"/>
      <c r="H157" s="38"/>
      <c r="I157" s="195"/>
      <c r="J157" s="38"/>
      <c r="K157" s="38"/>
      <c r="L157" s="41"/>
      <c r="M157" s="196"/>
      <c r="N157" s="197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197</v>
      </c>
      <c r="AU157" s="19" t="s">
        <v>78</v>
      </c>
    </row>
    <row r="158" spans="1:65" s="12" customFormat="1" ht="22.9" customHeight="1">
      <c r="B158" s="164"/>
      <c r="C158" s="165"/>
      <c r="D158" s="166" t="s">
        <v>67</v>
      </c>
      <c r="E158" s="178" t="s">
        <v>360</v>
      </c>
      <c r="F158" s="178" t="s">
        <v>361</v>
      </c>
      <c r="G158" s="165"/>
      <c r="H158" s="165"/>
      <c r="I158" s="168"/>
      <c r="J158" s="179">
        <f>BK158</f>
        <v>0</v>
      </c>
      <c r="K158" s="165"/>
      <c r="L158" s="170"/>
      <c r="M158" s="171"/>
      <c r="N158" s="172"/>
      <c r="O158" s="172"/>
      <c r="P158" s="173">
        <f>SUM(P159:P188)</f>
        <v>0</v>
      </c>
      <c r="Q158" s="172"/>
      <c r="R158" s="173">
        <f>SUM(R159:R188)</f>
        <v>1.5131375048</v>
      </c>
      <c r="S158" s="172"/>
      <c r="T158" s="174">
        <f>SUM(T159:T188)</f>
        <v>19.769790999999998</v>
      </c>
      <c r="AR158" s="175" t="s">
        <v>78</v>
      </c>
      <c r="AT158" s="176" t="s">
        <v>67</v>
      </c>
      <c r="AU158" s="176" t="s">
        <v>76</v>
      </c>
      <c r="AY158" s="175" t="s">
        <v>187</v>
      </c>
      <c r="BK158" s="177">
        <f>SUM(BK159:BK188)</f>
        <v>0</v>
      </c>
    </row>
    <row r="159" spans="1:65" s="2" customFormat="1" ht="24.2" customHeight="1">
      <c r="A159" s="36"/>
      <c r="B159" s="37"/>
      <c r="C159" s="180" t="s">
        <v>362</v>
      </c>
      <c r="D159" s="180" t="s">
        <v>190</v>
      </c>
      <c r="E159" s="181" t="s">
        <v>363</v>
      </c>
      <c r="F159" s="182" t="s">
        <v>364</v>
      </c>
      <c r="G159" s="183" t="s">
        <v>230</v>
      </c>
      <c r="H159" s="184">
        <v>332.4</v>
      </c>
      <c r="I159" s="185"/>
      <c r="J159" s="186">
        <f>ROUND(I159*H159,2)</f>
        <v>0</v>
      </c>
      <c r="K159" s="182" t="s">
        <v>194</v>
      </c>
      <c r="L159" s="41"/>
      <c r="M159" s="187" t="s">
        <v>19</v>
      </c>
      <c r="N159" s="188" t="s">
        <v>39</v>
      </c>
      <c r="O159" s="66"/>
      <c r="P159" s="189">
        <f>O159*H159</f>
        <v>0</v>
      </c>
      <c r="Q159" s="189">
        <v>0</v>
      </c>
      <c r="R159" s="189">
        <f>Q159*H159</f>
        <v>0</v>
      </c>
      <c r="S159" s="189">
        <v>1.7600000000000001E-3</v>
      </c>
      <c r="T159" s="190">
        <f>S159*H159</f>
        <v>0.58502399999999999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215</v>
      </c>
      <c r="AT159" s="191" t="s">
        <v>190</v>
      </c>
      <c r="AU159" s="191" t="s">
        <v>78</v>
      </c>
      <c r="AY159" s="19" t="s">
        <v>187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76</v>
      </c>
      <c r="BK159" s="192">
        <f>ROUND(I159*H159,2)</f>
        <v>0</v>
      </c>
      <c r="BL159" s="19" t="s">
        <v>215</v>
      </c>
      <c r="BM159" s="191" t="s">
        <v>365</v>
      </c>
    </row>
    <row r="160" spans="1:65" s="2" customFormat="1" ht="11.25">
      <c r="A160" s="36"/>
      <c r="B160" s="37"/>
      <c r="C160" s="38"/>
      <c r="D160" s="193" t="s">
        <v>197</v>
      </c>
      <c r="E160" s="38"/>
      <c r="F160" s="194" t="s">
        <v>366</v>
      </c>
      <c r="G160" s="38"/>
      <c r="H160" s="38"/>
      <c r="I160" s="195"/>
      <c r="J160" s="38"/>
      <c r="K160" s="38"/>
      <c r="L160" s="41"/>
      <c r="M160" s="196"/>
      <c r="N160" s="197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197</v>
      </c>
      <c r="AU160" s="19" t="s">
        <v>78</v>
      </c>
    </row>
    <row r="161" spans="1:65" s="2" customFormat="1" ht="21.75" customHeight="1">
      <c r="A161" s="36"/>
      <c r="B161" s="37"/>
      <c r="C161" s="180" t="s">
        <v>246</v>
      </c>
      <c r="D161" s="180" t="s">
        <v>190</v>
      </c>
      <c r="E161" s="181" t="s">
        <v>367</v>
      </c>
      <c r="F161" s="182" t="s">
        <v>368</v>
      </c>
      <c r="G161" s="183" t="s">
        <v>230</v>
      </c>
      <c r="H161" s="184">
        <v>250.9</v>
      </c>
      <c r="I161" s="185"/>
      <c r="J161" s="186">
        <f>ROUND(I161*H161,2)</f>
        <v>0</v>
      </c>
      <c r="K161" s="182" t="s">
        <v>194</v>
      </c>
      <c r="L161" s="41"/>
      <c r="M161" s="187" t="s">
        <v>19</v>
      </c>
      <c r="N161" s="188" t="s">
        <v>39</v>
      </c>
      <c r="O161" s="66"/>
      <c r="P161" s="189">
        <f>O161*H161</f>
        <v>0</v>
      </c>
      <c r="Q161" s="189">
        <v>0</v>
      </c>
      <c r="R161" s="189">
        <f>Q161*H161</f>
        <v>0</v>
      </c>
      <c r="S161" s="189">
        <v>6.7000000000000002E-4</v>
      </c>
      <c r="T161" s="190">
        <f>S161*H161</f>
        <v>0.168103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1" t="s">
        <v>215</v>
      </c>
      <c r="AT161" s="191" t="s">
        <v>190</v>
      </c>
      <c r="AU161" s="191" t="s">
        <v>78</v>
      </c>
      <c r="AY161" s="19" t="s">
        <v>187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9" t="s">
        <v>76</v>
      </c>
      <c r="BK161" s="192">
        <f>ROUND(I161*H161,2)</f>
        <v>0</v>
      </c>
      <c r="BL161" s="19" t="s">
        <v>215</v>
      </c>
      <c r="BM161" s="191" t="s">
        <v>369</v>
      </c>
    </row>
    <row r="162" spans="1:65" s="2" customFormat="1" ht="11.25">
      <c r="A162" s="36"/>
      <c r="B162" s="37"/>
      <c r="C162" s="38"/>
      <c r="D162" s="193" t="s">
        <v>197</v>
      </c>
      <c r="E162" s="38"/>
      <c r="F162" s="194" t="s">
        <v>370</v>
      </c>
      <c r="G162" s="38"/>
      <c r="H162" s="38"/>
      <c r="I162" s="195"/>
      <c r="J162" s="38"/>
      <c r="K162" s="38"/>
      <c r="L162" s="41"/>
      <c r="M162" s="196"/>
      <c r="N162" s="197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197</v>
      </c>
      <c r="AU162" s="19" t="s">
        <v>78</v>
      </c>
    </row>
    <row r="163" spans="1:65" s="2" customFormat="1" ht="24.2" customHeight="1">
      <c r="A163" s="36"/>
      <c r="B163" s="37"/>
      <c r="C163" s="180" t="s">
        <v>371</v>
      </c>
      <c r="D163" s="180" t="s">
        <v>190</v>
      </c>
      <c r="E163" s="181" t="s">
        <v>372</v>
      </c>
      <c r="F163" s="182" t="s">
        <v>373</v>
      </c>
      <c r="G163" s="183" t="s">
        <v>193</v>
      </c>
      <c r="H163" s="184">
        <v>2906</v>
      </c>
      <c r="I163" s="185"/>
      <c r="J163" s="186">
        <f>ROUND(I163*H163,2)</f>
        <v>0</v>
      </c>
      <c r="K163" s="182" t="s">
        <v>194</v>
      </c>
      <c r="L163" s="41"/>
      <c r="M163" s="187" t="s">
        <v>19</v>
      </c>
      <c r="N163" s="188" t="s">
        <v>39</v>
      </c>
      <c r="O163" s="66"/>
      <c r="P163" s="189">
        <f>O163*H163</f>
        <v>0</v>
      </c>
      <c r="Q163" s="189">
        <v>0</v>
      </c>
      <c r="R163" s="189">
        <f>Q163*H163</f>
        <v>0</v>
      </c>
      <c r="S163" s="189">
        <v>5.94E-3</v>
      </c>
      <c r="T163" s="190">
        <f>S163*H163</f>
        <v>17.26164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215</v>
      </c>
      <c r="AT163" s="191" t="s">
        <v>190</v>
      </c>
      <c r="AU163" s="191" t="s">
        <v>78</v>
      </c>
      <c r="AY163" s="19" t="s">
        <v>187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76</v>
      </c>
      <c r="BK163" s="192">
        <f>ROUND(I163*H163,2)</f>
        <v>0</v>
      </c>
      <c r="BL163" s="19" t="s">
        <v>215</v>
      </c>
      <c r="BM163" s="191" t="s">
        <v>374</v>
      </c>
    </row>
    <row r="164" spans="1:65" s="2" customFormat="1" ht="11.25">
      <c r="A164" s="36"/>
      <c r="B164" s="37"/>
      <c r="C164" s="38"/>
      <c r="D164" s="193" t="s">
        <v>197</v>
      </c>
      <c r="E164" s="38"/>
      <c r="F164" s="194" t="s">
        <v>375</v>
      </c>
      <c r="G164" s="38"/>
      <c r="H164" s="38"/>
      <c r="I164" s="195"/>
      <c r="J164" s="38"/>
      <c r="K164" s="38"/>
      <c r="L164" s="41"/>
      <c r="M164" s="196"/>
      <c r="N164" s="197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197</v>
      </c>
      <c r="AU164" s="19" t="s">
        <v>78</v>
      </c>
    </row>
    <row r="165" spans="1:65" s="2" customFormat="1" ht="21.75" customHeight="1">
      <c r="A165" s="36"/>
      <c r="B165" s="37"/>
      <c r="C165" s="180" t="s">
        <v>376</v>
      </c>
      <c r="D165" s="180" t="s">
        <v>190</v>
      </c>
      <c r="E165" s="181" t="s">
        <v>377</v>
      </c>
      <c r="F165" s="182" t="s">
        <v>378</v>
      </c>
      <c r="G165" s="183" t="s">
        <v>230</v>
      </c>
      <c r="H165" s="184">
        <v>12.2</v>
      </c>
      <c r="I165" s="185"/>
      <c r="J165" s="186">
        <f>ROUND(I165*H165,2)</f>
        <v>0</v>
      </c>
      <c r="K165" s="182" t="s">
        <v>194</v>
      </c>
      <c r="L165" s="41"/>
      <c r="M165" s="187" t="s">
        <v>19</v>
      </c>
      <c r="N165" s="188" t="s">
        <v>39</v>
      </c>
      <c r="O165" s="66"/>
      <c r="P165" s="189">
        <f>O165*H165</f>
        <v>0</v>
      </c>
      <c r="Q165" s="189">
        <v>0</v>
      </c>
      <c r="R165" s="189">
        <f>Q165*H165</f>
        <v>0</v>
      </c>
      <c r="S165" s="189">
        <v>1.6999999999999999E-3</v>
      </c>
      <c r="T165" s="190">
        <f>S165*H165</f>
        <v>2.0739999999999998E-2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215</v>
      </c>
      <c r="AT165" s="191" t="s">
        <v>190</v>
      </c>
      <c r="AU165" s="191" t="s">
        <v>78</v>
      </c>
      <c r="AY165" s="19" t="s">
        <v>187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76</v>
      </c>
      <c r="BK165" s="192">
        <f>ROUND(I165*H165,2)</f>
        <v>0</v>
      </c>
      <c r="BL165" s="19" t="s">
        <v>215</v>
      </c>
      <c r="BM165" s="191" t="s">
        <v>379</v>
      </c>
    </row>
    <row r="166" spans="1:65" s="2" customFormat="1" ht="11.25">
      <c r="A166" s="36"/>
      <c r="B166" s="37"/>
      <c r="C166" s="38"/>
      <c r="D166" s="193" t="s">
        <v>197</v>
      </c>
      <c r="E166" s="38"/>
      <c r="F166" s="194" t="s">
        <v>380</v>
      </c>
      <c r="G166" s="38"/>
      <c r="H166" s="38"/>
      <c r="I166" s="195"/>
      <c r="J166" s="38"/>
      <c r="K166" s="38"/>
      <c r="L166" s="41"/>
      <c r="M166" s="196"/>
      <c r="N166" s="197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197</v>
      </c>
      <c r="AU166" s="19" t="s">
        <v>78</v>
      </c>
    </row>
    <row r="167" spans="1:65" s="2" customFormat="1" ht="24.2" customHeight="1">
      <c r="A167" s="36"/>
      <c r="B167" s="37"/>
      <c r="C167" s="180" t="s">
        <v>381</v>
      </c>
      <c r="D167" s="180" t="s">
        <v>190</v>
      </c>
      <c r="E167" s="181" t="s">
        <v>382</v>
      </c>
      <c r="F167" s="182" t="s">
        <v>383</v>
      </c>
      <c r="G167" s="183" t="s">
        <v>230</v>
      </c>
      <c r="H167" s="184">
        <v>45</v>
      </c>
      <c r="I167" s="185"/>
      <c r="J167" s="186">
        <f>ROUND(I167*H167,2)</f>
        <v>0</v>
      </c>
      <c r="K167" s="182" t="s">
        <v>194</v>
      </c>
      <c r="L167" s="41"/>
      <c r="M167" s="187" t="s">
        <v>19</v>
      </c>
      <c r="N167" s="188" t="s">
        <v>39</v>
      </c>
      <c r="O167" s="66"/>
      <c r="P167" s="189">
        <f>O167*H167</f>
        <v>0</v>
      </c>
      <c r="Q167" s="189">
        <v>0</v>
      </c>
      <c r="R167" s="189">
        <f>Q167*H167</f>
        <v>0</v>
      </c>
      <c r="S167" s="189">
        <v>2E-3</v>
      </c>
      <c r="T167" s="190">
        <f>S167*H167</f>
        <v>0.09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215</v>
      </c>
      <c r="AT167" s="191" t="s">
        <v>190</v>
      </c>
      <c r="AU167" s="191" t="s">
        <v>78</v>
      </c>
      <c r="AY167" s="19" t="s">
        <v>187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76</v>
      </c>
      <c r="BK167" s="192">
        <f>ROUND(I167*H167,2)</f>
        <v>0</v>
      </c>
      <c r="BL167" s="19" t="s">
        <v>215</v>
      </c>
      <c r="BM167" s="191" t="s">
        <v>384</v>
      </c>
    </row>
    <row r="168" spans="1:65" s="2" customFormat="1" ht="11.25">
      <c r="A168" s="36"/>
      <c r="B168" s="37"/>
      <c r="C168" s="38"/>
      <c r="D168" s="193" t="s">
        <v>197</v>
      </c>
      <c r="E168" s="38"/>
      <c r="F168" s="194" t="s">
        <v>385</v>
      </c>
      <c r="G168" s="38"/>
      <c r="H168" s="38"/>
      <c r="I168" s="195"/>
      <c r="J168" s="38"/>
      <c r="K168" s="38"/>
      <c r="L168" s="41"/>
      <c r="M168" s="196"/>
      <c r="N168" s="19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197</v>
      </c>
      <c r="AU168" s="19" t="s">
        <v>78</v>
      </c>
    </row>
    <row r="169" spans="1:65" s="2" customFormat="1" ht="24.2" customHeight="1">
      <c r="A169" s="36"/>
      <c r="B169" s="37"/>
      <c r="C169" s="180" t="s">
        <v>386</v>
      </c>
      <c r="D169" s="180" t="s">
        <v>190</v>
      </c>
      <c r="E169" s="181" t="s">
        <v>387</v>
      </c>
      <c r="F169" s="182" t="s">
        <v>388</v>
      </c>
      <c r="G169" s="183" t="s">
        <v>230</v>
      </c>
      <c r="H169" s="184">
        <v>408.4</v>
      </c>
      <c r="I169" s="185"/>
      <c r="J169" s="186">
        <f>ROUND(I169*H169,2)</f>
        <v>0</v>
      </c>
      <c r="K169" s="182" t="s">
        <v>194</v>
      </c>
      <c r="L169" s="41"/>
      <c r="M169" s="187" t="s">
        <v>19</v>
      </c>
      <c r="N169" s="188" t="s">
        <v>39</v>
      </c>
      <c r="O169" s="66"/>
      <c r="P169" s="189">
        <f>O169*H169</f>
        <v>0</v>
      </c>
      <c r="Q169" s="189">
        <v>0</v>
      </c>
      <c r="R169" s="189">
        <f>Q169*H169</f>
        <v>0</v>
      </c>
      <c r="S169" s="189">
        <v>1.91E-3</v>
      </c>
      <c r="T169" s="190">
        <f>S169*H169</f>
        <v>0.78004399999999996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1" t="s">
        <v>215</v>
      </c>
      <c r="AT169" s="191" t="s">
        <v>190</v>
      </c>
      <c r="AU169" s="191" t="s">
        <v>78</v>
      </c>
      <c r="AY169" s="19" t="s">
        <v>187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9" t="s">
        <v>76</v>
      </c>
      <c r="BK169" s="192">
        <f>ROUND(I169*H169,2)</f>
        <v>0</v>
      </c>
      <c r="BL169" s="19" t="s">
        <v>215</v>
      </c>
      <c r="BM169" s="191" t="s">
        <v>389</v>
      </c>
    </row>
    <row r="170" spans="1:65" s="2" customFormat="1" ht="11.25">
      <c r="A170" s="36"/>
      <c r="B170" s="37"/>
      <c r="C170" s="38"/>
      <c r="D170" s="193" t="s">
        <v>197</v>
      </c>
      <c r="E170" s="38"/>
      <c r="F170" s="194" t="s">
        <v>390</v>
      </c>
      <c r="G170" s="38"/>
      <c r="H170" s="38"/>
      <c r="I170" s="195"/>
      <c r="J170" s="38"/>
      <c r="K170" s="38"/>
      <c r="L170" s="41"/>
      <c r="M170" s="196"/>
      <c r="N170" s="197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197</v>
      </c>
      <c r="AU170" s="19" t="s">
        <v>78</v>
      </c>
    </row>
    <row r="171" spans="1:65" s="2" customFormat="1" ht="24.2" customHeight="1">
      <c r="A171" s="36"/>
      <c r="B171" s="37"/>
      <c r="C171" s="180" t="s">
        <v>391</v>
      </c>
      <c r="D171" s="180" t="s">
        <v>190</v>
      </c>
      <c r="E171" s="181" t="s">
        <v>392</v>
      </c>
      <c r="F171" s="182" t="s">
        <v>393</v>
      </c>
      <c r="G171" s="183" t="s">
        <v>230</v>
      </c>
      <c r="H171" s="184">
        <v>332.4</v>
      </c>
      <c r="I171" s="185"/>
      <c r="J171" s="186">
        <f>ROUND(I171*H171,2)</f>
        <v>0</v>
      </c>
      <c r="K171" s="182" t="s">
        <v>194</v>
      </c>
      <c r="L171" s="41"/>
      <c r="M171" s="187" t="s">
        <v>19</v>
      </c>
      <c r="N171" s="188" t="s">
        <v>39</v>
      </c>
      <c r="O171" s="66"/>
      <c r="P171" s="189">
        <f>O171*H171</f>
        <v>0</v>
      </c>
      <c r="Q171" s="189">
        <v>0</v>
      </c>
      <c r="R171" s="189">
        <f>Q171*H171</f>
        <v>0</v>
      </c>
      <c r="S171" s="189">
        <v>2.5999999999999999E-3</v>
      </c>
      <c r="T171" s="190">
        <f>S171*H171</f>
        <v>0.8642399999999999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215</v>
      </c>
      <c r="AT171" s="191" t="s">
        <v>190</v>
      </c>
      <c r="AU171" s="191" t="s">
        <v>78</v>
      </c>
      <c r="AY171" s="19" t="s">
        <v>187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76</v>
      </c>
      <c r="BK171" s="192">
        <f>ROUND(I171*H171,2)</f>
        <v>0</v>
      </c>
      <c r="BL171" s="19" t="s">
        <v>215</v>
      </c>
      <c r="BM171" s="191" t="s">
        <v>394</v>
      </c>
    </row>
    <row r="172" spans="1:65" s="2" customFormat="1" ht="11.25">
      <c r="A172" s="36"/>
      <c r="B172" s="37"/>
      <c r="C172" s="38"/>
      <c r="D172" s="193" t="s">
        <v>197</v>
      </c>
      <c r="E172" s="38"/>
      <c r="F172" s="194" t="s">
        <v>395</v>
      </c>
      <c r="G172" s="38"/>
      <c r="H172" s="38"/>
      <c r="I172" s="195"/>
      <c r="J172" s="38"/>
      <c r="K172" s="38"/>
      <c r="L172" s="41"/>
      <c r="M172" s="196"/>
      <c r="N172" s="197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197</v>
      </c>
      <c r="AU172" s="19" t="s">
        <v>78</v>
      </c>
    </row>
    <row r="173" spans="1:65" s="2" customFormat="1" ht="33" customHeight="1">
      <c r="A173" s="36"/>
      <c r="B173" s="37"/>
      <c r="C173" s="180" t="s">
        <v>396</v>
      </c>
      <c r="D173" s="180" t="s">
        <v>190</v>
      </c>
      <c r="E173" s="181" t="s">
        <v>397</v>
      </c>
      <c r="F173" s="182" t="s">
        <v>398</v>
      </c>
      <c r="G173" s="183" t="s">
        <v>230</v>
      </c>
      <c r="H173" s="184">
        <v>288.8</v>
      </c>
      <c r="I173" s="185"/>
      <c r="J173" s="186">
        <f>ROUND(I173*H173,2)</f>
        <v>0</v>
      </c>
      <c r="K173" s="182" t="s">
        <v>194</v>
      </c>
      <c r="L173" s="41"/>
      <c r="M173" s="187" t="s">
        <v>19</v>
      </c>
      <c r="N173" s="188" t="s">
        <v>39</v>
      </c>
      <c r="O173" s="66"/>
      <c r="P173" s="189">
        <f>O173*H173</f>
        <v>0</v>
      </c>
      <c r="Q173" s="189">
        <v>9.4291600000000002E-4</v>
      </c>
      <c r="R173" s="189">
        <f>Q173*H173</f>
        <v>0.27231414079999999</v>
      </c>
      <c r="S173" s="189">
        <v>0</v>
      </c>
      <c r="T173" s="19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215</v>
      </c>
      <c r="AT173" s="191" t="s">
        <v>190</v>
      </c>
      <c r="AU173" s="191" t="s">
        <v>78</v>
      </c>
      <c r="AY173" s="19" t="s">
        <v>187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76</v>
      </c>
      <c r="BK173" s="192">
        <f>ROUND(I173*H173,2)</f>
        <v>0</v>
      </c>
      <c r="BL173" s="19" t="s">
        <v>215</v>
      </c>
      <c r="BM173" s="191" t="s">
        <v>399</v>
      </c>
    </row>
    <row r="174" spans="1:65" s="2" customFormat="1" ht="11.25">
      <c r="A174" s="36"/>
      <c r="B174" s="37"/>
      <c r="C174" s="38"/>
      <c r="D174" s="193" t="s">
        <v>197</v>
      </c>
      <c r="E174" s="38"/>
      <c r="F174" s="194" t="s">
        <v>400</v>
      </c>
      <c r="G174" s="38"/>
      <c r="H174" s="38"/>
      <c r="I174" s="195"/>
      <c r="J174" s="38"/>
      <c r="K174" s="38"/>
      <c r="L174" s="41"/>
      <c r="M174" s="196"/>
      <c r="N174" s="197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197</v>
      </c>
      <c r="AU174" s="19" t="s">
        <v>78</v>
      </c>
    </row>
    <row r="175" spans="1:65" s="2" customFormat="1" ht="33" customHeight="1">
      <c r="A175" s="36"/>
      <c r="B175" s="37"/>
      <c r="C175" s="180" t="s">
        <v>401</v>
      </c>
      <c r="D175" s="180" t="s">
        <v>190</v>
      </c>
      <c r="E175" s="181" t="s">
        <v>402</v>
      </c>
      <c r="F175" s="182" t="s">
        <v>403</v>
      </c>
      <c r="G175" s="183" t="s">
        <v>230</v>
      </c>
      <c r="H175" s="184">
        <v>12.2</v>
      </c>
      <c r="I175" s="185"/>
      <c r="J175" s="186">
        <f>ROUND(I175*H175,2)</f>
        <v>0</v>
      </c>
      <c r="K175" s="182" t="s">
        <v>194</v>
      </c>
      <c r="L175" s="41"/>
      <c r="M175" s="187" t="s">
        <v>19</v>
      </c>
      <c r="N175" s="188" t="s">
        <v>39</v>
      </c>
      <c r="O175" s="66"/>
      <c r="P175" s="189">
        <f>O175*H175</f>
        <v>0</v>
      </c>
      <c r="Q175" s="189">
        <v>1.93932E-3</v>
      </c>
      <c r="R175" s="189">
        <f>Q175*H175</f>
        <v>2.3659704E-2</v>
      </c>
      <c r="S175" s="189">
        <v>0</v>
      </c>
      <c r="T175" s="19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215</v>
      </c>
      <c r="AT175" s="191" t="s">
        <v>190</v>
      </c>
      <c r="AU175" s="191" t="s">
        <v>78</v>
      </c>
      <c r="AY175" s="19" t="s">
        <v>187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9" t="s">
        <v>76</v>
      </c>
      <c r="BK175" s="192">
        <f>ROUND(I175*H175,2)</f>
        <v>0</v>
      </c>
      <c r="BL175" s="19" t="s">
        <v>215</v>
      </c>
      <c r="BM175" s="191" t="s">
        <v>404</v>
      </c>
    </row>
    <row r="176" spans="1:65" s="2" customFormat="1" ht="11.25">
      <c r="A176" s="36"/>
      <c r="B176" s="37"/>
      <c r="C176" s="38"/>
      <c r="D176" s="193" t="s">
        <v>197</v>
      </c>
      <c r="E176" s="38"/>
      <c r="F176" s="194" t="s">
        <v>405</v>
      </c>
      <c r="G176" s="38"/>
      <c r="H176" s="38"/>
      <c r="I176" s="195"/>
      <c r="J176" s="38"/>
      <c r="K176" s="38"/>
      <c r="L176" s="41"/>
      <c r="M176" s="196"/>
      <c r="N176" s="197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197</v>
      </c>
      <c r="AU176" s="19" t="s">
        <v>78</v>
      </c>
    </row>
    <row r="177" spans="1:65" s="2" customFormat="1" ht="37.9" customHeight="1">
      <c r="A177" s="36"/>
      <c r="B177" s="37"/>
      <c r="C177" s="180" t="s">
        <v>406</v>
      </c>
      <c r="D177" s="180" t="s">
        <v>190</v>
      </c>
      <c r="E177" s="181" t="s">
        <v>407</v>
      </c>
      <c r="F177" s="182" t="s">
        <v>408</v>
      </c>
      <c r="G177" s="183" t="s">
        <v>230</v>
      </c>
      <c r="H177" s="184">
        <v>61.7</v>
      </c>
      <c r="I177" s="185"/>
      <c r="J177" s="186">
        <f>ROUND(I177*H177,2)</f>
        <v>0</v>
      </c>
      <c r="K177" s="182" t="s">
        <v>194</v>
      </c>
      <c r="L177" s="41"/>
      <c r="M177" s="187" t="s">
        <v>19</v>
      </c>
      <c r="N177" s="188" t="s">
        <v>39</v>
      </c>
      <c r="O177" s="66"/>
      <c r="P177" s="189">
        <f>O177*H177</f>
        <v>0</v>
      </c>
      <c r="Q177" s="189">
        <v>1.9981199999999999E-3</v>
      </c>
      <c r="R177" s="189">
        <f>Q177*H177</f>
        <v>0.123284004</v>
      </c>
      <c r="S177" s="189">
        <v>0</v>
      </c>
      <c r="T177" s="19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1" t="s">
        <v>215</v>
      </c>
      <c r="AT177" s="191" t="s">
        <v>190</v>
      </c>
      <c r="AU177" s="191" t="s">
        <v>78</v>
      </c>
      <c r="AY177" s="19" t="s">
        <v>187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9" t="s">
        <v>76</v>
      </c>
      <c r="BK177" s="192">
        <f>ROUND(I177*H177,2)</f>
        <v>0</v>
      </c>
      <c r="BL177" s="19" t="s">
        <v>215</v>
      </c>
      <c r="BM177" s="191" t="s">
        <v>409</v>
      </c>
    </row>
    <row r="178" spans="1:65" s="2" customFormat="1" ht="11.25">
      <c r="A178" s="36"/>
      <c r="B178" s="37"/>
      <c r="C178" s="38"/>
      <c r="D178" s="193" t="s">
        <v>197</v>
      </c>
      <c r="E178" s="38"/>
      <c r="F178" s="194" t="s">
        <v>410</v>
      </c>
      <c r="G178" s="38"/>
      <c r="H178" s="38"/>
      <c r="I178" s="195"/>
      <c r="J178" s="38"/>
      <c r="K178" s="38"/>
      <c r="L178" s="41"/>
      <c r="M178" s="196"/>
      <c r="N178" s="197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197</v>
      </c>
      <c r="AU178" s="19" t="s">
        <v>78</v>
      </c>
    </row>
    <row r="179" spans="1:65" s="2" customFormat="1" ht="37.9" customHeight="1">
      <c r="A179" s="36"/>
      <c r="B179" s="37"/>
      <c r="C179" s="180" t="s">
        <v>411</v>
      </c>
      <c r="D179" s="180" t="s">
        <v>190</v>
      </c>
      <c r="E179" s="181" t="s">
        <v>412</v>
      </c>
      <c r="F179" s="182" t="s">
        <v>413</v>
      </c>
      <c r="G179" s="183" t="s">
        <v>230</v>
      </c>
      <c r="H179" s="184">
        <v>325.60000000000002</v>
      </c>
      <c r="I179" s="185"/>
      <c r="J179" s="186">
        <f>ROUND(I179*H179,2)</f>
        <v>0</v>
      </c>
      <c r="K179" s="182" t="s">
        <v>194</v>
      </c>
      <c r="L179" s="41"/>
      <c r="M179" s="187" t="s">
        <v>19</v>
      </c>
      <c r="N179" s="188" t="s">
        <v>39</v>
      </c>
      <c r="O179" s="66"/>
      <c r="P179" s="189">
        <f>O179*H179</f>
        <v>0</v>
      </c>
      <c r="Q179" s="189">
        <v>3.0029599999999998E-3</v>
      </c>
      <c r="R179" s="189">
        <f>Q179*H179</f>
        <v>0.97776377599999997</v>
      </c>
      <c r="S179" s="189">
        <v>0</v>
      </c>
      <c r="T179" s="19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1" t="s">
        <v>215</v>
      </c>
      <c r="AT179" s="191" t="s">
        <v>190</v>
      </c>
      <c r="AU179" s="191" t="s">
        <v>78</v>
      </c>
      <c r="AY179" s="19" t="s">
        <v>187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9" t="s">
        <v>76</v>
      </c>
      <c r="BK179" s="192">
        <f>ROUND(I179*H179,2)</f>
        <v>0</v>
      </c>
      <c r="BL179" s="19" t="s">
        <v>215</v>
      </c>
      <c r="BM179" s="191" t="s">
        <v>414</v>
      </c>
    </row>
    <row r="180" spans="1:65" s="2" customFormat="1" ht="11.25">
      <c r="A180" s="36"/>
      <c r="B180" s="37"/>
      <c r="C180" s="38"/>
      <c r="D180" s="193" t="s">
        <v>197</v>
      </c>
      <c r="E180" s="38"/>
      <c r="F180" s="194" t="s">
        <v>415</v>
      </c>
      <c r="G180" s="38"/>
      <c r="H180" s="38"/>
      <c r="I180" s="195"/>
      <c r="J180" s="38"/>
      <c r="K180" s="38"/>
      <c r="L180" s="41"/>
      <c r="M180" s="196"/>
      <c r="N180" s="197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197</v>
      </c>
      <c r="AU180" s="19" t="s">
        <v>78</v>
      </c>
    </row>
    <row r="181" spans="1:65" s="2" customFormat="1" ht="37.9" customHeight="1">
      <c r="A181" s="36"/>
      <c r="B181" s="37"/>
      <c r="C181" s="180" t="s">
        <v>416</v>
      </c>
      <c r="D181" s="180" t="s">
        <v>190</v>
      </c>
      <c r="E181" s="181" t="s">
        <v>417</v>
      </c>
      <c r="F181" s="182" t="s">
        <v>418</v>
      </c>
      <c r="G181" s="183" t="s">
        <v>230</v>
      </c>
      <c r="H181" s="184">
        <v>21.1</v>
      </c>
      <c r="I181" s="185"/>
      <c r="J181" s="186">
        <f>ROUND(I181*H181,2)</f>
        <v>0</v>
      </c>
      <c r="K181" s="182" t="s">
        <v>194</v>
      </c>
      <c r="L181" s="41"/>
      <c r="M181" s="187" t="s">
        <v>19</v>
      </c>
      <c r="N181" s="188" t="s">
        <v>39</v>
      </c>
      <c r="O181" s="66"/>
      <c r="P181" s="189">
        <f>O181*H181</f>
        <v>0</v>
      </c>
      <c r="Q181" s="189">
        <v>4.0108000000000001E-3</v>
      </c>
      <c r="R181" s="189">
        <f>Q181*H181</f>
        <v>8.4627880000000003E-2</v>
      </c>
      <c r="S181" s="189">
        <v>0</v>
      </c>
      <c r="T181" s="19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1" t="s">
        <v>215</v>
      </c>
      <c r="AT181" s="191" t="s">
        <v>190</v>
      </c>
      <c r="AU181" s="191" t="s">
        <v>78</v>
      </c>
      <c r="AY181" s="19" t="s">
        <v>187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9" t="s">
        <v>76</v>
      </c>
      <c r="BK181" s="192">
        <f>ROUND(I181*H181,2)</f>
        <v>0</v>
      </c>
      <c r="BL181" s="19" t="s">
        <v>215</v>
      </c>
      <c r="BM181" s="191" t="s">
        <v>419</v>
      </c>
    </row>
    <row r="182" spans="1:65" s="2" customFormat="1" ht="11.25">
      <c r="A182" s="36"/>
      <c r="B182" s="37"/>
      <c r="C182" s="38"/>
      <c r="D182" s="193" t="s">
        <v>197</v>
      </c>
      <c r="E182" s="38"/>
      <c r="F182" s="194" t="s">
        <v>420</v>
      </c>
      <c r="G182" s="38"/>
      <c r="H182" s="38"/>
      <c r="I182" s="195"/>
      <c r="J182" s="38"/>
      <c r="K182" s="38"/>
      <c r="L182" s="41"/>
      <c r="M182" s="196"/>
      <c r="N182" s="197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197</v>
      </c>
      <c r="AU182" s="19" t="s">
        <v>78</v>
      </c>
    </row>
    <row r="183" spans="1:65" s="2" customFormat="1" ht="16.5" customHeight="1">
      <c r="A183" s="36"/>
      <c r="B183" s="37"/>
      <c r="C183" s="180" t="s">
        <v>421</v>
      </c>
      <c r="D183" s="180" t="s">
        <v>190</v>
      </c>
      <c r="E183" s="181" t="s">
        <v>422</v>
      </c>
      <c r="F183" s="182" t="s">
        <v>423</v>
      </c>
      <c r="G183" s="183" t="s">
        <v>230</v>
      </c>
      <c r="H183" s="184">
        <v>332.4</v>
      </c>
      <c r="I183" s="185"/>
      <c r="J183" s="186">
        <f>ROUND(I183*H183,2)</f>
        <v>0</v>
      </c>
      <c r="K183" s="182" t="s">
        <v>194</v>
      </c>
      <c r="L183" s="41"/>
      <c r="M183" s="187" t="s">
        <v>19</v>
      </c>
      <c r="N183" s="188" t="s">
        <v>39</v>
      </c>
      <c r="O183" s="66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215</v>
      </c>
      <c r="AT183" s="191" t="s">
        <v>190</v>
      </c>
      <c r="AU183" s="191" t="s">
        <v>78</v>
      </c>
      <c r="AY183" s="19" t="s">
        <v>187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9" t="s">
        <v>76</v>
      </c>
      <c r="BK183" s="192">
        <f>ROUND(I183*H183,2)</f>
        <v>0</v>
      </c>
      <c r="BL183" s="19" t="s">
        <v>215</v>
      </c>
      <c r="BM183" s="191" t="s">
        <v>424</v>
      </c>
    </row>
    <row r="184" spans="1:65" s="2" customFormat="1" ht="11.25">
      <c r="A184" s="36"/>
      <c r="B184" s="37"/>
      <c r="C184" s="38"/>
      <c r="D184" s="193" t="s">
        <v>197</v>
      </c>
      <c r="E184" s="38"/>
      <c r="F184" s="194" t="s">
        <v>425</v>
      </c>
      <c r="G184" s="38"/>
      <c r="H184" s="38"/>
      <c r="I184" s="195"/>
      <c r="J184" s="38"/>
      <c r="K184" s="38"/>
      <c r="L184" s="41"/>
      <c r="M184" s="196"/>
      <c r="N184" s="197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197</v>
      </c>
      <c r="AU184" s="19" t="s">
        <v>78</v>
      </c>
    </row>
    <row r="185" spans="1:65" s="2" customFormat="1" ht="33" customHeight="1">
      <c r="A185" s="36"/>
      <c r="B185" s="37"/>
      <c r="C185" s="180" t="s">
        <v>426</v>
      </c>
      <c r="D185" s="180" t="s">
        <v>190</v>
      </c>
      <c r="E185" s="181" t="s">
        <v>427</v>
      </c>
      <c r="F185" s="182" t="s">
        <v>428</v>
      </c>
      <c r="G185" s="183" t="s">
        <v>230</v>
      </c>
      <c r="H185" s="184">
        <v>32</v>
      </c>
      <c r="I185" s="185"/>
      <c r="J185" s="186">
        <f>ROUND(I185*H185,2)</f>
        <v>0</v>
      </c>
      <c r="K185" s="182" t="s">
        <v>194</v>
      </c>
      <c r="L185" s="41"/>
      <c r="M185" s="187" t="s">
        <v>19</v>
      </c>
      <c r="N185" s="188" t="s">
        <v>39</v>
      </c>
      <c r="O185" s="66"/>
      <c r="P185" s="189">
        <f>O185*H185</f>
        <v>0</v>
      </c>
      <c r="Q185" s="189">
        <v>9.8400000000000007E-4</v>
      </c>
      <c r="R185" s="189">
        <f>Q185*H185</f>
        <v>3.1488000000000002E-2</v>
      </c>
      <c r="S185" s="189">
        <v>0</v>
      </c>
      <c r="T185" s="19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1" t="s">
        <v>215</v>
      </c>
      <c r="AT185" s="191" t="s">
        <v>190</v>
      </c>
      <c r="AU185" s="191" t="s">
        <v>78</v>
      </c>
      <c r="AY185" s="19" t="s">
        <v>187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9" t="s">
        <v>76</v>
      </c>
      <c r="BK185" s="192">
        <f>ROUND(I185*H185,2)</f>
        <v>0</v>
      </c>
      <c r="BL185" s="19" t="s">
        <v>215</v>
      </c>
      <c r="BM185" s="191" t="s">
        <v>429</v>
      </c>
    </row>
    <row r="186" spans="1:65" s="2" customFormat="1" ht="11.25">
      <c r="A186" s="36"/>
      <c r="B186" s="37"/>
      <c r="C186" s="38"/>
      <c r="D186" s="193" t="s">
        <v>197</v>
      </c>
      <c r="E186" s="38"/>
      <c r="F186" s="194" t="s">
        <v>430</v>
      </c>
      <c r="G186" s="38"/>
      <c r="H186" s="38"/>
      <c r="I186" s="195"/>
      <c r="J186" s="38"/>
      <c r="K186" s="38"/>
      <c r="L186" s="41"/>
      <c r="M186" s="196"/>
      <c r="N186" s="197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197</v>
      </c>
      <c r="AU186" s="19" t="s">
        <v>78</v>
      </c>
    </row>
    <row r="187" spans="1:65" s="2" customFormat="1" ht="44.25" customHeight="1">
      <c r="A187" s="36"/>
      <c r="B187" s="37"/>
      <c r="C187" s="180" t="s">
        <v>431</v>
      </c>
      <c r="D187" s="180" t="s">
        <v>190</v>
      </c>
      <c r="E187" s="181" t="s">
        <v>432</v>
      </c>
      <c r="F187" s="182" t="s">
        <v>433</v>
      </c>
      <c r="G187" s="183" t="s">
        <v>329</v>
      </c>
      <c r="H187" s="241"/>
      <c r="I187" s="185"/>
      <c r="J187" s="186">
        <f>ROUND(I187*H187,2)</f>
        <v>0</v>
      </c>
      <c r="K187" s="182" t="s">
        <v>194</v>
      </c>
      <c r="L187" s="41"/>
      <c r="M187" s="187" t="s">
        <v>19</v>
      </c>
      <c r="N187" s="188" t="s">
        <v>39</v>
      </c>
      <c r="O187" s="66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1" t="s">
        <v>215</v>
      </c>
      <c r="AT187" s="191" t="s">
        <v>190</v>
      </c>
      <c r="AU187" s="191" t="s">
        <v>78</v>
      </c>
      <c r="AY187" s="19" t="s">
        <v>187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9" t="s">
        <v>76</v>
      </c>
      <c r="BK187" s="192">
        <f>ROUND(I187*H187,2)</f>
        <v>0</v>
      </c>
      <c r="BL187" s="19" t="s">
        <v>215</v>
      </c>
      <c r="BM187" s="191" t="s">
        <v>434</v>
      </c>
    </row>
    <row r="188" spans="1:65" s="2" customFormat="1" ht="11.25">
      <c r="A188" s="36"/>
      <c r="B188" s="37"/>
      <c r="C188" s="38"/>
      <c r="D188" s="193" t="s">
        <v>197</v>
      </c>
      <c r="E188" s="38"/>
      <c r="F188" s="194" t="s">
        <v>435</v>
      </c>
      <c r="G188" s="38"/>
      <c r="H188" s="38"/>
      <c r="I188" s="195"/>
      <c r="J188" s="38"/>
      <c r="K188" s="38"/>
      <c r="L188" s="41"/>
      <c r="M188" s="196"/>
      <c r="N188" s="197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197</v>
      </c>
      <c r="AU188" s="19" t="s">
        <v>78</v>
      </c>
    </row>
    <row r="189" spans="1:65" s="12" customFormat="1" ht="22.9" customHeight="1">
      <c r="B189" s="164"/>
      <c r="C189" s="165"/>
      <c r="D189" s="166" t="s">
        <v>67</v>
      </c>
      <c r="E189" s="178" t="s">
        <v>436</v>
      </c>
      <c r="F189" s="178" t="s">
        <v>437</v>
      </c>
      <c r="G189" s="165"/>
      <c r="H189" s="165"/>
      <c r="I189" s="168"/>
      <c r="J189" s="179">
        <f>BK189</f>
        <v>0</v>
      </c>
      <c r="K189" s="165"/>
      <c r="L189" s="170"/>
      <c r="M189" s="171"/>
      <c r="N189" s="172"/>
      <c r="O189" s="172"/>
      <c r="P189" s="173">
        <f>SUM(P190:P201)</f>
        <v>0</v>
      </c>
      <c r="Q189" s="172"/>
      <c r="R189" s="173">
        <f>SUM(R190:R201)</f>
        <v>0</v>
      </c>
      <c r="S189" s="172"/>
      <c r="T189" s="174">
        <f>SUM(T190:T201)</f>
        <v>0</v>
      </c>
      <c r="AR189" s="175" t="s">
        <v>78</v>
      </c>
      <c r="AT189" s="176" t="s">
        <v>67</v>
      </c>
      <c r="AU189" s="176" t="s">
        <v>76</v>
      </c>
      <c r="AY189" s="175" t="s">
        <v>187</v>
      </c>
      <c r="BK189" s="177">
        <f>SUM(BK190:BK201)</f>
        <v>0</v>
      </c>
    </row>
    <row r="190" spans="1:65" s="2" customFormat="1" ht="16.5" customHeight="1">
      <c r="A190" s="36"/>
      <c r="B190" s="37"/>
      <c r="C190" s="180" t="s">
        <v>438</v>
      </c>
      <c r="D190" s="180" t="s">
        <v>190</v>
      </c>
      <c r="E190" s="181" t="s">
        <v>439</v>
      </c>
      <c r="F190" s="182" t="s">
        <v>440</v>
      </c>
      <c r="G190" s="183" t="s">
        <v>214</v>
      </c>
      <c r="H190" s="184">
        <v>74</v>
      </c>
      <c r="I190" s="185"/>
      <c r="J190" s="186">
        <f>ROUND(I190*H190,2)</f>
        <v>0</v>
      </c>
      <c r="K190" s="182" t="s">
        <v>19</v>
      </c>
      <c r="L190" s="41"/>
      <c r="M190" s="187" t="s">
        <v>19</v>
      </c>
      <c r="N190" s="188" t="s">
        <v>39</v>
      </c>
      <c r="O190" s="66"/>
      <c r="P190" s="189">
        <f>O190*H190</f>
        <v>0</v>
      </c>
      <c r="Q190" s="189">
        <v>0</v>
      </c>
      <c r="R190" s="189">
        <f>Q190*H190</f>
        <v>0</v>
      </c>
      <c r="S190" s="189">
        <v>0</v>
      </c>
      <c r="T190" s="19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1" t="s">
        <v>215</v>
      </c>
      <c r="AT190" s="191" t="s">
        <v>190</v>
      </c>
      <c r="AU190" s="191" t="s">
        <v>78</v>
      </c>
      <c r="AY190" s="19" t="s">
        <v>187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9" t="s">
        <v>76</v>
      </c>
      <c r="BK190" s="192">
        <f>ROUND(I190*H190,2)</f>
        <v>0</v>
      </c>
      <c r="BL190" s="19" t="s">
        <v>215</v>
      </c>
      <c r="BM190" s="191" t="s">
        <v>441</v>
      </c>
    </row>
    <row r="191" spans="1:65" s="13" customFormat="1" ht="11.25">
      <c r="B191" s="208"/>
      <c r="C191" s="209"/>
      <c r="D191" s="210" t="s">
        <v>249</v>
      </c>
      <c r="E191" s="211" t="s">
        <v>19</v>
      </c>
      <c r="F191" s="212" t="s">
        <v>442</v>
      </c>
      <c r="G191" s="209"/>
      <c r="H191" s="213">
        <v>26</v>
      </c>
      <c r="I191" s="214"/>
      <c r="J191" s="209"/>
      <c r="K191" s="209"/>
      <c r="L191" s="215"/>
      <c r="M191" s="216"/>
      <c r="N191" s="217"/>
      <c r="O191" s="217"/>
      <c r="P191" s="217"/>
      <c r="Q191" s="217"/>
      <c r="R191" s="217"/>
      <c r="S191" s="217"/>
      <c r="T191" s="218"/>
      <c r="AT191" s="219" t="s">
        <v>249</v>
      </c>
      <c r="AU191" s="219" t="s">
        <v>78</v>
      </c>
      <c r="AV191" s="13" t="s">
        <v>78</v>
      </c>
      <c r="AW191" s="13" t="s">
        <v>30</v>
      </c>
      <c r="AX191" s="13" t="s">
        <v>68</v>
      </c>
      <c r="AY191" s="219" t="s">
        <v>187</v>
      </c>
    </row>
    <row r="192" spans="1:65" s="13" customFormat="1" ht="11.25">
      <c r="B192" s="208"/>
      <c r="C192" s="209"/>
      <c r="D192" s="210" t="s">
        <v>249</v>
      </c>
      <c r="E192" s="211" t="s">
        <v>19</v>
      </c>
      <c r="F192" s="212" t="s">
        <v>443</v>
      </c>
      <c r="G192" s="209"/>
      <c r="H192" s="213">
        <v>14</v>
      </c>
      <c r="I192" s="214"/>
      <c r="J192" s="209"/>
      <c r="K192" s="209"/>
      <c r="L192" s="215"/>
      <c r="M192" s="216"/>
      <c r="N192" s="217"/>
      <c r="O192" s="217"/>
      <c r="P192" s="217"/>
      <c r="Q192" s="217"/>
      <c r="R192" s="217"/>
      <c r="S192" s="217"/>
      <c r="T192" s="218"/>
      <c r="AT192" s="219" t="s">
        <v>249</v>
      </c>
      <c r="AU192" s="219" t="s">
        <v>78</v>
      </c>
      <c r="AV192" s="13" t="s">
        <v>78</v>
      </c>
      <c r="AW192" s="13" t="s">
        <v>30</v>
      </c>
      <c r="AX192" s="13" t="s">
        <v>68</v>
      </c>
      <c r="AY192" s="219" t="s">
        <v>187</v>
      </c>
    </row>
    <row r="193" spans="1:65" s="13" customFormat="1" ht="11.25">
      <c r="B193" s="208"/>
      <c r="C193" s="209"/>
      <c r="D193" s="210" t="s">
        <v>249</v>
      </c>
      <c r="E193" s="211" t="s">
        <v>19</v>
      </c>
      <c r="F193" s="212" t="s">
        <v>444</v>
      </c>
      <c r="G193" s="209"/>
      <c r="H193" s="213">
        <v>15</v>
      </c>
      <c r="I193" s="214"/>
      <c r="J193" s="209"/>
      <c r="K193" s="209"/>
      <c r="L193" s="215"/>
      <c r="M193" s="216"/>
      <c r="N193" s="217"/>
      <c r="O193" s="217"/>
      <c r="P193" s="217"/>
      <c r="Q193" s="217"/>
      <c r="R193" s="217"/>
      <c r="S193" s="217"/>
      <c r="T193" s="218"/>
      <c r="AT193" s="219" t="s">
        <v>249</v>
      </c>
      <c r="AU193" s="219" t="s">
        <v>78</v>
      </c>
      <c r="AV193" s="13" t="s">
        <v>78</v>
      </c>
      <c r="AW193" s="13" t="s">
        <v>30</v>
      </c>
      <c r="AX193" s="13" t="s">
        <v>68</v>
      </c>
      <c r="AY193" s="219" t="s">
        <v>187</v>
      </c>
    </row>
    <row r="194" spans="1:65" s="13" customFormat="1" ht="11.25">
      <c r="B194" s="208"/>
      <c r="C194" s="209"/>
      <c r="D194" s="210" t="s">
        <v>249</v>
      </c>
      <c r="E194" s="211" t="s">
        <v>19</v>
      </c>
      <c r="F194" s="212" t="s">
        <v>445</v>
      </c>
      <c r="G194" s="209"/>
      <c r="H194" s="213">
        <v>19</v>
      </c>
      <c r="I194" s="214"/>
      <c r="J194" s="209"/>
      <c r="K194" s="209"/>
      <c r="L194" s="215"/>
      <c r="M194" s="216"/>
      <c r="N194" s="217"/>
      <c r="O194" s="217"/>
      <c r="P194" s="217"/>
      <c r="Q194" s="217"/>
      <c r="R194" s="217"/>
      <c r="S194" s="217"/>
      <c r="T194" s="218"/>
      <c r="AT194" s="219" t="s">
        <v>249</v>
      </c>
      <c r="AU194" s="219" t="s">
        <v>78</v>
      </c>
      <c r="AV194" s="13" t="s">
        <v>78</v>
      </c>
      <c r="AW194" s="13" t="s">
        <v>30</v>
      </c>
      <c r="AX194" s="13" t="s">
        <v>68</v>
      </c>
      <c r="AY194" s="219" t="s">
        <v>187</v>
      </c>
    </row>
    <row r="195" spans="1:65" s="15" customFormat="1" ht="11.25">
      <c r="B195" s="230"/>
      <c r="C195" s="231"/>
      <c r="D195" s="210" t="s">
        <v>249</v>
      </c>
      <c r="E195" s="232" t="s">
        <v>19</v>
      </c>
      <c r="F195" s="233" t="s">
        <v>319</v>
      </c>
      <c r="G195" s="231"/>
      <c r="H195" s="234">
        <v>74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AT195" s="240" t="s">
        <v>249</v>
      </c>
      <c r="AU195" s="240" t="s">
        <v>78</v>
      </c>
      <c r="AV195" s="15" t="s">
        <v>195</v>
      </c>
      <c r="AW195" s="15" t="s">
        <v>30</v>
      </c>
      <c r="AX195" s="15" t="s">
        <v>76</v>
      </c>
      <c r="AY195" s="240" t="s">
        <v>187</v>
      </c>
    </row>
    <row r="196" spans="1:65" s="2" customFormat="1" ht="24.2" customHeight="1">
      <c r="A196" s="36"/>
      <c r="B196" s="37"/>
      <c r="C196" s="180" t="s">
        <v>446</v>
      </c>
      <c r="D196" s="180" t="s">
        <v>190</v>
      </c>
      <c r="E196" s="181" t="s">
        <v>447</v>
      </c>
      <c r="F196" s="182" t="s">
        <v>448</v>
      </c>
      <c r="G196" s="183" t="s">
        <v>214</v>
      </c>
      <c r="H196" s="184">
        <v>74</v>
      </c>
      <c r="I196" s="185"/>
      <c r="J196" s="186">
        <f>ROUND(I196*H196,2)</f>
        <v>0</v>
      </c>
      <c r="K196" s="182" t="s">
        <v>19</v>
      </c>
      <c r="L196" s="41"/>
      <c r="M196" s="187" t="s">
        <v>19</v>
      </c>
      <c r="N196" s="188" t="s">
        <v>39</v>
      </c>
      <c r="O196" s="66"/>
      <c r="P196" s="189">
        <f>O196*H196</f>
        <v>0</v>
      </c>
      <c r="Q196" s="189">
        <v>0</v>
      </c>
      <c r="R196" s="189">
        <f>Q196*H196</f>
        <v>0</v>
      </c>
      <c r="S196" s="189">
        <v>0</v>
      </c>
      <c r="T196" s="19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1" t="s">
        <v>215</v>
      </c>
      <c r="AT196" s="191" t="s">
        <v>190</v>
      </c>
      <c r="AU196" s="191" t="s">
        <v>78</v>
      </c>
      <c r="AY196" s="19" t="s">
        <v>187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9" t="s">
        <v>76</v>
      </c>
      <c r="BK196" s="192">
        <f>ROUND(I196*H196,2)</f>
        <v>0</v>
      </c>
      <c r="BL196" s="19" t="s">
        <v>215</v>
      </c>
      <c r="BM196" s="191" t="s">
        <v>449</v>
      </c>
    </row>
    <row r="197" spans="1:65" s="13" customFormat="1" ht="11.25">
      <c r="B197" s="208"/>
      <c r="C197" s="209"/>
      <c r="D197" s="210" t="s">
        <v>249</v>
      </c>
      <c r="E197" s="211" t="s">
        <v>19</v>
      </c>
      <c r="F197" s="212" t="s">
        <v>442</v>
      </c>
      <c r="G197" s="209"/>
      <c r="H197" s="213">
        <v>26</v>
      </c>
      <c r="I197" s="214"/>
      <c r="J197" s="209"/>
      <c r="K197" s="209"/>
      <c r="L197" s="215"/>
      <c r="M197" s="216"/>
      <c r="N197" s="217"/>
      <c r="O197" s="217"/>
      <c r="P197" s="217"/>
      <c r="Q197" s="217"/>
      <c r="R197" s="217"/>
      <c r="S197" s="217"/>
      <c r="T197" s="218"/>
      <c r="AT197" s="219" t="s">
        <v>249</v>
      </c>
      <c r="AU197" s="219" t="s">
        <v>78</v>
      </c>
      <c r="AV197" s="13" t="s">
        <v>78</v>
      </c>
      <c r="AW197" s="13" t="s">
        <v>30</v>
      </c>
      <c r="AX197" s="13" t="s">
        <v>68</v>
      </c>
      <c r="AY197" s="219" t="s">
        <v>187</v>
      </c>
    </row>
    <row r="198" spans="1:65" s="13" customFormat="1" ht="11.25">
      <c r="B198" s="208"/>
      <c r="C198" s="209"/>
      <c r="D198" s="210" t="s">
        <v>249</v>
      </c>
      <c r="E198" s="211" t="s">
        <v>19</v>
      </c>
      <c r="F198" s="212" t="s">
        <v>443</v>
      </c>
      <c r="G198" s="209"/>
      <c r="H198" s="213">
        <v>14</v>
      </c>
      <c r="I198" s="214"/>
      <c r="J198" s="209"/>
      <c r="K198" s="209"/>
      <c r="L198" s="215"/>
      <c r="M198" s="216"/>
      <c r="N198" s="217"/>
      <c r="O198" s="217"/>
      <c r="P198" s="217"/>
      <c r="Q198" s="217"/>
      <c r="R198" s="217"/>
      <c r="S198" s="217"/>
      <c r="T198" s="218"/>
      <c r="AT198" s="219" t="s">
        <v>249</v>
      </c>
      <c r="AU198" s="219" t="s">
        <v>78</v>
      </c>
      <c r="AV198" s="13" t="s">
        <v>78</v>
      </c>
      <c r="AW198" s="13" t="s">
        <v>30</v>
      </c>
      <c r="AX198" s="13" t="s">
        <v>68</v>
      </c>
      <c r="AY198" s="219" t="s">
        <v>187</v>
      </c>
    </row>
    <row r="199" spans="1:65" s="13" customFormat="1" ht="11.25">
      <c r="B199" s="208"/>
      <c r="C199" s="209"/>
      <c r="D199" s="210" t="s">
        <v>249</v>
      </c>
      <c r="E199" s="211" t="s">
        <v>19</v>
      </c>
      <c r="F199" s="212" t="s">
        <v>444</v>
      </c>
      <c r="G199" s="209"/>
      <c r="H199" s="213">
        <v>15</v>
      </c>
      <c r="I199" s="214"/>
      <c r="J199" s="209"/>
      <c r="K199" s="209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249</v>
      </c>
      <c r="AU199" s="219" t="s">
        <v>78</v>
      </c>
      <c r="AV199" s="13" t="s">
        <v>78</v>
      </c>
      <c r="AW199" s="13" t="s">
        <v>30</v>
      </c>
      <c r="AX199" s="13" t="s">
        <v>68</v>
      </c>
      <c r="AY199" s="219" t="s">
        <v>187</v>
      </c>
    </row>
    <row r="200" spans="1:65" s="13" customFormat="1" ht="11.25">
      <c r="B200" s="208"/>
      <c r="C200" s="209"/>
      <c r="D200" s="210" t="s">
        <v>249</v>
      </c>
      <c r="E200" s="211" t="s">
        <v>19</v>
      </c>
      <c r="F200" s="212" t="s">
        <v>445</v>
      </c>
      <c r="G200" s="209"/>
      <c r="H200" s="213">
        <v>19</v>
      </c>
      <c r="I200" s="214"/>
      <c r="J200" s="209"/>
      <c r="K200" s="209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249</v>
      </c>
      <c r="AU200" s="219" t="s">
        <v>78</v>
      </c>
      <c r="AV200" s="13" t="s">
        <v>78</v>
      </c>
      <c r="AW200" s="13" t="s">
        <v>30</v>
      </c>
      <c r="AX200" s="13" t="s">
        <v>68</v>
      </c>
      <c r="AY200" s="219" t="s">
        <v>187</v>
      </c>
    </row>
    <row r="201" spans="1:65" s="15" customFormat="1" ht="11.25">
      <c r="B201" s="230"/>
      <c r="C201" s="231"/>
      <c r="D201" s="210" t="s">
        <v>249</v>
      </c>
      <c r="E201" s="232" t="s">
        <v>19</v>
      </c>
      <c r="F201" s="233" t="s">
        <v>319</v>
      </c>
      <c r="G201" s="231"/>
      <c r="H201" s="234">
        <v>74</v>
      </c>
      <c r="I201" s="235"/>
      <c r="J201" s="231"/>
      <c r="K201" s="231"/>
      <c r="L201" s="236"/>
      <c r="M201" s="242"/>
      <c r="N201" s="243"/>
      <c r="O201" s="243"/>
      <c r="P201" s="243"/>
      <c r="Q201" s="243"/>
      <c r="R201" s="243"/>
      <c r="S201" s="243"/>
      <c r="T201" s="244"/>
      <c r="AT201" s="240" t="s">
        <v>249</v>
      </c>
      <c r="AU201" s="240" t="s">
        <v>78</v>
      </c>
      <c r="AV201" s="15" t="s">
        <v>195</v>
      </c>
      <c r="AW201" s="15" t="s">
        <v>30</v>
      </c>
      <c r="AX201" s="15" t="s">
        <v>76</v>
      </c>
      <c r="AY201" s="240" t="s">
        <v>187</v>
      </c>
    </row>
    <row r="202" spans="1:65" s="2" customFormat="1" ht="6.95" customHeight="1">
      <c r="A202" s="36"/>
      <c r="B202" s="49"/>
      <c r="C202" s="50"/>
      <c r="D202" s="50"/>
      <c r="E202" s="50"/>
      <c r="F202" s="50"/>
      <c r="G202" s="50"/>
      <c r="H202" s="50"/>
      <c r="I202" s="50"/>
      <c r="J202" s="50"/>
      <c r="K202" s="50"/>
      <c r="L202" s="41"/>
      <c r="M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</row>
  </sheetData>
  <sheetProtection algorithmName="SHA-512" hashValue="DKxBDlXALDRgOSdk7CAt1OW+GojUWNN1MoY7Mtl2ULxZQY9kVx1YB5sIDyf0z6Q1Xm0U54HzduC+ynRJAAwKGA==" saltValue="YbeZQns/KNOym1hHqhPwuS0sm+etRvnmPLoNwbtBkMZxyxewWQxKGCYes4HFYF6cO6FZz53DQVag7zIQqpOx2Q==" spinCount="100000" sheet="1" objects="1" scenarios="1" formatColumns="0" formatRows="0" autoFilter="0"/>
  <autoFilter ref="C85:K201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2" r:id="rId2"/>
    <hyperlink ref="F94" r:id="rId3"/>
    <hyperlink ref="F100" r:id="rId4"/>
    <hyperlink ref="F102" r:id="rId5"/>
    <hyperlink ref="F104" r:id="rId6"/>
    <hyperlink ref="F106" r:id="rId7"/>
    <hyperlink ref="F108" r:id="rId8"/>
    <hyperlink ref="F111" r:id="rId9"/>
    <hyperlink ref="F113" r:id="rId10"/>
    <hyperlink ref="F115" r:id="rId11"/>
    <hyperlink ref="F117" r:id="rId12"/>
    <hyperlink ref="F119" r:id="rId13"/>
    <hyperlink ref="F122" r:id="rId14"/>
    <hyperlink ref="F124" r:id="rId15"/>
    <hyperlink ref="F126" r:id="rId16"/>
    <hyperlink ref="F128" r:id="rId17"/>
    <hyperlink ref="F130" r:id="rId18"/>
    <hyperlink ref="F132" r:id="rId19"/>
    <hyperlink ref="F134" r:id="rId20"/>
    <hyperlink ref="F136" r:id="rId21"/>
    <hyperlink ref="F143" r:id="rId22"/>
    <hyperlink ref="F146" r:id="rId23"/>
    <hyperlink ref="F149" r:id="rId24"/>
    <hyperlink ref="F151" r:id="rId25"/>
    <hyperlink ref="F153" r:id="rId26"/>
    <hyperlink ref="F155" r:id="rId27"/>
    <hyperlink ref="F157" r:id="rId28"/>
    <hyperlink ref="F160" r:id="rId29"/>
    <hyperlink ref="F162" r:id="rId30"/>
    <hyperlink ref="F164" r:id="rId31"/>
    <hyperlink ref="F166" r:id="rId32"/>
    <hyperlink ref="F168" r:id="rId33"/>
    <hyperlink ref="F170" r:id="rId34"/>
    <hyperlink ref="F172" r:id="rId35"/>
    <hyperlink ref="F174" r:id="rId36"/>
    <hyperlink ref="F176" r:id="rId37"/>
    <hyperlink ref="F178" r:id="rId38"/>
    <hyperlink ref="F180" r:id="rId39"/>
    <hyperlink ref="F182" r:id="rId40"/>
    <hyperlink ref="F184" r:id="rId41"/>
    <hyperlink ref="F186" r:id="rId42"/>
    <hyperlink ref="F188" r:id="rId43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4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19" t="s">
        <v>139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78</v>
      </c>
    </row>
    <row r="4" spans="1:46" s="1" customFormat="1" ht="24.95" customHeight="1">
      <c r="B4" s="22"/>
      <c r="D4" s="112" t="s">
        <v>158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4" t="str">
        <f>'Rekapitulace zakázky'!K6</f>
        <v>Olomouc ADM Nerudova</v>
      </c>
      <c r="F7" s="395"/>
      <c r="G7" s="395"/>
      <c r="H7" s="395"/>
      <c r="L7" s="22"/>
    </row>
    <row r="8" spans="1:46" s="1" customFormat="1" ht="12" customHeight="1">
      <c r="B8" s="22"/>
      <c r="D8" s="114" t="s">
        <v>159</v>
      </c>
      <c r="L8" s="22"/>
    </row>
    <row r="9" spans="1:46" s="2" customFormat="1" ht="16.5" customHeight="1">
      <c r="A9" s="36"/>
      <c r="B9" s="41"/>
      <c r="C9" s="36"/>
      <c r="D9" s="36"/>
      <c r="E9" s="394" t="s">
        <v>1468</v>
      </c>
      <c r="F9" s="397"/>
      <c r="G9" s="397"/>
      <c r="H9" s="39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451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6" t="s">
        <v>2053</v>
      </c>
      <c r="F11" s="397"/>
      <c r="G11" s="397"/>
      <c r="H11" s="39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zakázky'!AN8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tr">
        <f>IF('Rekapitulace zakázky'!AN10="","",'Rekapitulace zakázky'!AN10)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zakázky'!E11="","",'Rekapitulace zakázky'!E11)</f>
        <v xml:space="preserve"> </v>
      </c>
      <c r="F17" s="36"/>
      <c r="G17" s="36"/>
      <c r="H17" s="36"/>
      <c r="I17" s="114" t="s">
        <v>26</v>
      </c>
      <c r="J17" s="105" t="str">
        <f>IF('Rekapitulace zakázky'!AN11="","",'Rekapitulace zakázky'!AN11)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27</v>
      </c>
      <c r="E19" s="36"/>
      <c r="F19" s="36"/>
      <c r="G19" s="36"/>
      <c r="H19" s="36"/>
      <c r="I19" s="114" t="s">
        <v>25</v>
      </c>
      <c r="J19" s="32" t="str">
        <f>'Rekapitulace zakázky'!AN13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8" t="str">
        <f>'Rekapitulace zakázky'!E14</f>
        <v>Vyplň údaj</v>
      </c>
      <c r="F20" s="399"/>
      <c r="G20" s="399"/>
      <c r="H20" s="399"/>
      <c r="I20" s="114" t="s">
        <v>26</v>
      </c>
      <c r="J20" s="32" t="str">
        <f>'Rekapitulace zakázky'!AN14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29</v>
      </c>
      <c r="E22" s="36"/>
      <c r="F22" s="36"/>
      <c r="G22" s="36"/>
      <c r="H22" s="36"/>
      <c r="I22" s="114" t="s">
        <v>25</v>
      </c>
      <c r="J22" s="105" t="str">
        <f>IF('Rekapitulace zakázky'!AN16="","",'Rekapitulace zakázky'!AN16)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zakázky'!E17="","",'Rekapitulace zakázky'!E17)</f>
        <v xml:space="preserve"> </v>
      </c>
      <c r="F23" s="36"/>
      <c r="G23" s="36"/>
      <c r="H23" s="36"/>
      <c r="I23" s="114" t="s">
        <v>26</v>
      </c>
      <c r="J23" s="105" t="str">
        <f>IF('Rekapitulace zakázky'!AN17="","",'Rekapitulace zakázky'!AN17)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31</v>
      </c>
      <c r="E25" s="36"/>
      <c r="F25" s="36"/>
      <c r="G25" s="36"/>
      <c r="H25" s="36"/>
      <c r="I25" s="114" t="s">
        <v>25</v>
      </c>
      <c r="J25" s="105" t="str">
        <f>IF('Rekapitulace zakázky'!AN19="","",'Rekapitulace zakázky'!AN19)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zakázky'!E20="","",'Rekapitulace zakázky'!E20)</f>
        <v xml:space="preserve"> </v>
      </c>
      <c r="F26" s="36"/>
      <c r="G26" s="36"/>
      <c r="H26" s="36"/>
      <c r="I26" s="114" t="s">
        <v>26</v>
      </c>
      <c r="J26" s="105" t="str">
        <f>IF('Rekapitulace zakázky'!AN20="","",'Rekapitulace zakázky'!AN20)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32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00" t="s">
        <v>19</v>
      </c>
      <c r="F29" s="400"/>
      <c r="G29" s="400"/>
      <c r="H29" s="400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34</v>
      </c>
      <c r="E32" s="36"/>
      <c r="F32" s="36"/>
      <c r="G32" s="36"/>
      <c r="H32" s="36"/>
      <c r="I32" s="36"/>
      <c r="J32" s="122">
        <f>ROUND(J91,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36</v>
      </c>
      <c r="G34" s="36"/>
      <c r="H34" s="36"/>
      <c r="I34" s="123" t="s">
        <v>35</v>
      </c>
      <c r="J34" s="123" t="s">
        <v>37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38</v>
      </c>
      <c r="E35" s="114" t="s">
        <v>39</v>
      </c>
      <c r="F35" s="125">
        <f>ROUND((SUM(BE91:BE187)),  2)</f>
        <v>0</v>
      </c>
      <c r="G35" s="36"/>
      <c r="H35" s="36"/>
      <c r="I35" s="126">
        <v>0.21</v>
      </c>
      <c r="J35" s="125">
        <f>ROUND(((SUM(BE91:BE187))*I35),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40</v>
      </c>
      <c r="F36" s="125">
        <f>ROUND((SUM(BF91:BF187)),  2)</f>
        <v>0</v>
      </c>
      <c r="G36" s="36"/>
      <c r="H36" s="36"/>
      <c r="I36" s="126">
        <v>0.15</v>
      </c>
      <c r="J36" s="125">
        <f>ROUND(((SUM(BF91:BF187))*I36),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41</v>
      </c>
      <c r="F37" s="125">
        <f>ROUND((SUM(BG91:BG187)),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42</v>
      </c>
      <c r="F38" s="125">
        <f>ROUND((SUM(BH91:BH187)),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43</v>
      </c>
      <c r="F39" s="125">
        <f>ROUND((SUM(BI91:BI187)),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44</v>
      </c>
      <c r="E41" s="129"/>
      <c r="F41" s="129"/>
      <c r="G41" s="130" t="s">
        <v>45</v>
      </c>
      <c r="H41" s="131" t="s">
        <v>46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161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1" t="str">
        <f>E7</f>
        <v>Olomouc ADM Nerudova</v>
      </c>
      <c r="F50" s="402"/>
      <c r="G50" s="402"/>
      <c r="H50" s="402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1" t="s">
        <v>1468</v>
      </c>
      <c r="F52" s="403"/>
      <c r="G52" s="403"/>
      <c r="H52" s="403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451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7" t="str">
        <f>E11</f>
        <v>3P04; 3P05 - Kanceláře správy tratí Olomouc</v>
      </c>
      <c r="F54" s="403"/>
      <c r="G54" s="403"/>
      <c r="H54" s="403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162</v>
      </c>
      <c r="D61" s="139"/>
      <c r="E61" s="139"/>
      <c r="F61" s="139"/>
      <c r="G61" s="139"/>
      <c r="H61" s="139"/>
      <c r="I61" s="139"/>
      <c r="J61" s="140" t="s">
        <v>163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66</v>
      </c>
      <c r="D63" s="38"/>
      <c r="E63" s="38"/>
      <c r="F63" s="38"/>
      <c r="G63" s="38"/>
      <c r="H63" s="38"/>
      <c r="I63" s="38"/>
      <c r="J63" s="79">
        <f>J91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164</v>
      </c>
    </row>
    <row r="64" spans="1:47" s="9" customFormat="1" ht="24.95" customHeight="1">
      <c r="B64" s="142"/>
      <c r="C64" s="143"/>
      <c r="D64" s="144" t="s">
        <v>165</v>
      </c>
      <c r="E64" s="145"/>
      <c r="F64" s="145"/>
      <c r="G64" s="145"/>
      <c r="H64" s="145"/>
      <c r="I64" s="145"/>
      <c r="J64" s="146">
        <f>J92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808</v>
      </c>
      <c r="E65" s="150"/>
      <c r="F65" s="150"/>
      <c r="G65" s="150"/>
      <c r="H65" s="150"/>
      <c r="I65" s="150"/>
      <c r="J65" s="151">
        <f>J93</f>
        <v>0</v>
      </c>
      <c r="K65" s="99"/>
      <c r="L65" s="152"/>
    </row>
    <row r="66" spans="1:31" s="9" customFormat="1" ht="24.95" customHeight="1">
      <c r="B66" s="142"/>
      <c r="C66" s="143"/>
      <c r="D66" s="144" t="s">
        <v>167</v>
      </c>
      <c r="E66" s="145"/>
      <c r="F66" s="145"/>
      <c r="G66" s="145"/>
      <c r="H66" s="145"/>
      <c r="I66" s="145"/>
      <c r="J66" s="146">
        <f>J101</f>
        <v>0</v>
      </c>
      <c r="K66" s="143"/>
      <c r="L66" s="147"/>
    </row>
    <row r="67" spans="1:31" s="10" customFormat="1" ht="19.899999999999999" customHeight="1">
      <c r="B67" s="148"/>
      <c r="C67" s="99"/>
      <c r="D67" s="149" t="s">
        <v>1470</v>
      </c>
      <c r="E67" s="150"/>
      <c r="F67" s="150"/>
      <c r="G67" s="150"/>
      <c r="H67" s="150"/>
      <c r="I67" s="150"/>
      <c r="J67" s="151">
        <f>J102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818</v>
      </c>
      <c r="E68" s="150"/>
      <c r="F68" s="150"/>
      <c r="G68" s="150"/>
      <c r="H68" s="150"/>
      <c r="I68" s="150"/>
      <c r="J68" s="151">
        <f>J138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819</v>
      </c>
      <c r="E69" s="150"/>
      <c r="F69" s="150"/>
      <c r="G69" s="150"/>
      <c r="H69" s="150"/>
      <c r="I69" s="150"/>
      <c r="J69" s="151">
        <f>J167</f>
        <v>0</v>
      </c>
      <c r="K69" s="99"/>
      <c r="L69" s="152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172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401" t="str">
        <f>E7</f>
        <v>Olomouc ADM Nerudova</v>
      </c>
      <c r="F79" s="402"/>
      <c r="G79" s="402"/>
      <c r="H79" s="402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" customFormat="1" ht="12" customHeight="1">
      <c r="B80" s="23"/>
      <c r="C80" s="31" t="s">
        <v>159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2" customFormat="1" ht="16.5" customHeight="1">
      <c r="A81" s="36"/>
      <c r="B81" s="37"/>
      <c r="C81" s="38"/>
      <c r="D81" s="38"/>
      <c r="E81" s="401" t="s">
        <v>1468</v>
      </c>
      <c r="F81" s="403"/>
      <c r="G81" s="403"/>
      <c r="H81" s="403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451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57" t="str">
        <f>E11</f>
        <v>3P04; 3P05 - Kanceláře správy tratí Olomouc</v>
      </c>
      <c r="F83" s="403"/>
      <c r="G83" s="403"/>
      <c r="H83" s="403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>
      <c r="A85" s="36"/>
      <c r="B85" s="37"/>
      <c r="C85" s="31" t="s">
        <v>21</v>
      </c>
      <c r="D85" s="38"/>
      <c r="E85" s="38"/>
      <c r="F85" s="29" t="str">
        <f>F14</f>
        <v xml:space="preserve"> </v>
      </c>
      <c r="G85" s="38"/>
      <c r="H85" s="38"/>
      <c r="I85" s="31" t="s">
        <v>23</v>
      </c>
      <c r="J85" s="61">
        <f>IF(J14="","",J14)</f>
        <v>0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5.2" customHeight="1">
      <c r="A87" s="36"/>
      <c r="B87" s="37"/>
      <c r="C87" s="31" t="s">
        <v>24</v>
      </c>
      <c r="D87" s="38"/>
      <c r="E87" s="38"/>
      <c r="F87" s="29" t="str">
        <f>E17</f>
        <v xml:space="preserve"> </v>
      </c>
      <c r="G87" s="38"/>
      <c r="H87" s="38"/>
      <c r="I87" s="31" t="s">
        <v>29</v>
      </c>
      <c r="J87" s="34" t="str">
        <f>E23</f>
        <v xml:space="preserve"> 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27</v>
      </c>
      <c r="D88" s="38"/>
      <c r="E88" s="38"/>
      <c r="F88" s="29" t="str">
        <f>IF(E20="","",E20)</f>
        <v>Vyplň údaj</v>
      </c>
      <c r="G88" s="38"/>
      <c r="H88" s="38"/>
      <c r="I88" s="31" t="s">
        <v>31</v>
      </c>
      <c r="J88" s="34" t="str">
        <f>E26</f>
        <v xml:space="preserve"> 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0.3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11" customFormat="1" ht="29.25" customHeight="1">
      <c r="A90" s="153"/>
      <c r="B90" s="154"/>
      <c r="C90" s="155" t="s">
        <v>173</v>
      </c>
      <c r="D90" s="156" t="s">
        <v>53</v>
      </c>
      <c r="E90" s="156" t="s">
        <v>49</v>
      </c>
      <c r="F90" s="156" t="s">
        <v>50</v>
      </c>
      <c r="G90" s="156" t="s">
        <v>174</v>
      </c>
      <c r="H90" s="156" t="s">
        <v>175</v>
      </c>
      <c r="I90" s="156" t="s">
        <v>176</v>
      </c>
      <c r="J90" s="156" t="s">
        <v>163</v>
      </c>
      <c r="K90" s="157" t="s">
        <v>177</v>
      </c>
      <c r="L90" s="158"/>
      <c r="M90" s="70" t="s">
        <v>19</v>
      </c>
      <c r="N90" s="71" t="s">
        <v>38</v>
      </c>
      <c r="O90" s="71" t="s">
        <v>178</v>
      </c>
      <c r="P90" s="71" t="s">
        <v>179</v>
      </c>
      <c r="Q90" s="71" t="s">
        <v>180</v>
      </c>
      <c r="R90" s="71" t="s">
        <v>181</v>
      </c>
      <c r="S90" s="71" t="s">
        <v>182</v>
      </c>
      <c r="T90" s="72" t="s">
        <v>183</v>
      </c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</row>
    <row r="91" spans="1:65" s="2" customFormat="1" ht="22.9" customHeight="1">
      <c r="A91" s="36"/>
      <c r="B91" s="37"/>
      <c r="C91" s="77" t="s">
        <v>184</v>
      </c>
      <c r="D91" s="38"/>
      <c r="E91" s="38"/>
      <c r="F91" s="38"/>
      <c r="G91" s="38"/>
      <c r="H91" s="38"/>
      <c r="I91" s="38"/>
      <c r="J91" s="159">
        <f>BK91</f>
        <v>0</v>
      </c>
      <c r="K91" s="38"/>
      <c r="L91" s="41"/>
      <c r="M91" s="73"/>
      <c r="N91" s="160"/>
      <c r="O91" s="74"/>
      <c r="P91" s="161">
        <f>P92+P101</f>
        <v>0</v>
      </c>
      <c r="Q91" s="74"/>
      <c r="R91" s="161">
        <f>R92+R101</f>
        <v>0.42533319147000004</v>
      </c>
      <c r="S91" s="74"/>
      <c r="T91" s="162">
        <f>T92+T101</f>
        <v>0.1165264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67</v>
      </c>
      <c r="AU91" s="19" t="s">
        <v>164</v>
      </c>
      <c r="BK91" s="163">
        <f>BK92+BK101</f>
        <v>0</v>
      </c>
    </row>
    <row r="92" spans="1:65" s="12" customFormat="1" ht="25.9" customHeight="1">
      <c r="B92" s="164"/>
      <c r="C92" s="165"/>
      <c r="D92" s="166" t="s">
        <v>67</v>
      </c>
      <c r="E92" s="167" t="s">
        <v>185</v>
      </c>
      <c r="F92" s="167" t="s">
        <v>186</v>
      </c>
      <c r="G92" s="165"/>
      <c r="H92" s="165"/>
      <c r="I92" s="168"/>
      <c r="J92" s="169">
        <f>BK92</f>
        <v>0</v>
      </c>
      <c r="K92" s="165"/>
      <c r="L92" s="170"/>
      <c r="M92" s="171"/>
      <c r="N92" s="172"/>
      <c r="O92" s="172"/>
      <c r="P92" s="173">
        <f>P93</f>
        <v>0</v>
      </c>
      <c r="Q92" s="172"/>
      <c r="R92" s="173">
        <f>R93</f>
        <v>0</v>
      </c>
      <c r="S92" s="172"/>
      <c r="T92" s="174">
        <f>T93</f>
        <v>0</v>
      </c>
      <c r="AR92" s="175" t="s">
        <v>76</v>
      </c>
      <c r="AT92" s="176" t="s">
        <v>67</v>
      </c>
      <c r="AU92" s="176" t="s">
        <v>68</v>
      </c>
      <c r="AY92" s="175" t="s">
        <v>187</v>
      </c>
      <c r="BK92" s="177">
        <f>BK93</f>
        <v>0</v>
      </c>
    </row>
    <row r="93" spans="1:65" s="12" customFormat="1" ht="22.9" customHeight="1">
      <c r="B93" s="164"/>
      <c r="C93" s="165"/>
      <c r="D93" s="166" t="s">
        <v>67</v>
      </c>
      <c r="E93" s="178" t="s">
        <v>861</v>
      </c>
      <c r="F93" s="178" t="s">
        <v>862</v>
      </c>
      <c r="G93" s="165"/>
      <c r="H93" s="165"/>
      <c r="I93" s="168"/>
      <c r="J93" s="179">
        <f>BK93</f>
        <v>0</v>
      </c>
      <c r="K93" s="165"/>
      <c r="L93" s="170"/>
      <c r="M93" s="171"/>
      <c r="N93" s="172"/>
      <c r="O93" s="172"/>
      <c r="P93" s="173">
        <f>SUM(P94:P100)</f>
        <v>0</v>
      </c>
      <c r="Q93" s="172"/>
      <c r="R93" s="173">
        <f>SUM(R94:R100)</f>
        <v>0</v>
      </c>
      <c r="S93" s="172"/>
      <c r="T93" s="174">
        <f>SUM(T94:T100)</f>
        <v>0</v>
      </c>
      <c r="AR93" s="175" t="s">
        <v>76</v>
      </c>
      <c r="AT93" s="176" t="s">
        <v>67</v>
      </c>
      <c r="AU93" s="176" t="s">
        <v>76</v>
      </c>
      <c r="AY93" s="175" t="s">
        <v>187</v>
      </c>
      <c r="BK93" s="177">
        <f>SUM(BK94:BK100)</f>
        <v>0</v>
      </c>
    </row>
    <row r="94" spans="1:65" s="2" customFormat="1" ht="33" customHeight="1">
      <c r="A94" s="36"/>
      <c r="B94" s="37"/>
      <c r="C94" s="180" t="s">
        <v>76</v>
      </c>
      <c r="D94" s="180" t="s">
        <v>190</v>
      </c>
      <c r="E94" s="181" t="s">
        <v>876</v>
      </c>
      <c r="F94" s="182" t="s">
        <v>877</v>
      </c>
      <c r="G94" s="183" t="s">
        <v>542</v>
      </c>
      <c r="H94" s="184">
        <v>0.11700000000000001</v>
      </c>
      <c r="I94" s="185"/>
      <c r="J94" s="186">
        <f>ROUND(I94*H94,2)</f>
        <v>0</v>
      </c>
      <c r="K94" s="182" t="s">
        <v>194</v>
      </c>
      <c r="L94" s="41"/>
      <c r="M94" s="187" t="s">
        <v>19</v>
      </c>
      <c r="N94" s="188" t="s">
        <v>39</v>
      </c>
      <c r="O94" s="66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195</v>
      </c>
      <c r="AT94" s="191" t="s">
        <v>190</v>
      </c>
      <c r="AU94" s="191" t="s">
        <v>78</v>
      </c>
      <c r="AY94" s="19" t="s">
        <v>187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76</v>
      </c>
      <c r="BK94" s="192">
        <f>ROUND(I94*H94,2)</f>
        <v>0</v>
      </c>
      <c r="BL94" s="19" t="s">
        <v>195</v>
      </c>
      <c r="BM94" s="191" t="s">
        <v>2054</v>
      </c>
    </row>
    <row r="95" spans="1:65" s="2" customFormat="1" ht="11.25">
      <c r="A95" s="36"/>
      <c r="B95" s="37"/>
      <c r="C95" s="38"/>
      <c r="D95" s="193" t="s">
        <v>197</v>
      </c>
      <c r="E95" s="38"/>
      <c r="F95" s="194" t="s">
        <v>879</v>
      </c>
      <c r="G95" s="38"/>
      <c r="H95" s="38"/>
      <c r="I95" s="195"/>
      <c r="J95" s="38"/>
      <c r="K95" s="38"/>
      <c r="L95" s="41"/>
      <c r="M95" s="196"/>
      <c r="N95" s="19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197</v>
      </c>
      <c r="AU95" s="19" t="s">
        <v>78</v>
      </c>
    </row>
    <row r="96" spans="1:65" s="2" customFormat="1" ht="44.25" customHeight="1">
      <c r="A96" s="36"/>
      <c r="B96" s="37"/>
      <c r="C96" s="180" t="s">
        <v>78</v>
      </c>
      <c r="D96" s="180" t="s">
        <v>190</v>
      </c>
      <c r="E96" s="181" t="s">
        <v>880</v>
      </c>
      <c r="F96" s="182" t="s">
        <v>881</v>
      </c>
      <c r="G96" s="183" t="s">
        <v>542</v>
      </c>
      <c r="H96" s="184">
        <v>4.68</v>
      </c>
      <c r="I96" s="185"/>
      <c r="J96" s="186">
        <f>ROUND(I96*H96,2)</f>
        <v>0</v>
      </c>
      <c r="K96" s="182" t="s">
        <v>194</v>
      </c>
      <c r="L96" s="41"/>
      <c r="M96" s="187" t="s">
        <v>19</v>
      </c>
      <c r="N96" s="188" t="s">
        <v>39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195</v>
      </c>
      <c r="AT96" s="191" t="s">
        <v>190</v>
      </c>
      <c r="AU96" s="191" t="s">
        <v>78</v>
      </c>
      <c r="AY96" s="19" t="s">
        <v>187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76</v>
      </c>
      <c r="BK96" s="192">
        <f>ROUND(I96*H96,2)</f>
        <v>0</v>
      </c>
      <c r="BL96" s="19" t="s">
        <v>195</v>
      </c>
      <c r="BM96" s="191" t="s">
        <v>2055</v>
      </c>
    </row>
    <row r="97" spans="1:65" s="2" customFormat="1" ht="11.25">
      <c r="A97" s="36"/>
      <c r="B97" s="37"/>
      <c r="C97" s="38"/>
      <c r="D97" s="193" t="s">
        <v>197</v>
      </c>
      <c r="E97" s="38"/>
      <c r="F97" s="194" t="s">
        <v>883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197</v>
      </c>
      <c r="AU97" s="19" t="s">
        <v>78</v>
      </c>
    </row>
    <row r="98" spans="1:65" s="13" customFormat="1" ht="11.25">
      <c r="B98" s="208"/>
      <c r="C98" s="209"/>
      <c r="D98" s="210" t="s">
        <v>249</v>
      </c>
      <c r="E98" s="211" t="s">
        <v>19</v>
      </c>
      <c r="F98" s="212" t="s">
        <v>2056</v>
      </c>
      <c r="G98" s="209"/>
      <c r="H98" s="213">
        <v>4.68</v>
      </c>
      <c r="I98" s="214"/>
      <c r="J98" s="209"/>
      <c r="K98" s="209"/>
      <c r="L98" s="215"/>
      <c r="M98" s="216"/>
      <c r="N98" s="217"/>
      <c r="O98" s="217"/>
      <c r="P98" s="217"/>
      <c r="Q98" s="217"/>
      <c r="R98" s="217"/>
      <c r="S98" s="217"/>
      <c r="T98" s="218"/>
      <c r="AT98" s="219" t="s">
        <v>249</v>
      </c>
      <c r="AU98" s="219" t="s">
        <v>78</v>
      </c>
      <c r="AV98" s="13" t="s">
        <v>78</v>
      </c>
      <c r="AW98" s="13" t="s">
        <v>30</v>
      </c>
      <c r="AX98" s="13" t="s">
        <v>76</v>
      </c>
      <c r="AY98" s="219" t="s">
        <v>187</v>
      </c>
    </row>
    <row r="99" spans="1:65" s="2" customFormat="1" ht="44.25" customHeight="1">
      <c r="A99" s="36"/>
      <c r="B99" s="37"/>
      <c r="C99" s="180" t="s">
        <v>203</v>
      </c>
      <c r="D99" s="180" t="s">
        <v>190</v>
      </c>
      <c r="E99" s="181" t="s">
        <v>885</v>
      </c>
      <c r="F99" s="182" t="s">
        <v>886</v>
      </c>
      <c r="G99" s="183" t="s">
        <v>542</v>
      </c>
      <c r="H99" s="184">
        <v>0.11700000000000001</v>
      </c>
      <c r="I99" s="185"/>
      <c r="J99" s="186">
        <f>ROUND(I99*H99,2)</f>
        <v>0</v>
      </c>
      <c r="K99" s="182" t="s">
        <v>194</v>
      </c>
      <c r="L99" s="41"/>
      <c r="M99" s="187" t="s">
        <v>19</v>
      </c>
      <c r="N99" s="188" t="s">
        <v>39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195</v>
      </c>
      <c r="AT99" s="191" t="s">
        <v>190</v>
      </c>
      <c r="AU99" s="191" t="s">
        <v>78</v>
      </c>
      <c r="AY99" s="19" t="s">
        <v>187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76</v>
      </c>
      <c r="BK99" s="192">
        <f>ROUND(I99*H99,2)</f>
        <v>0</v>
      </c>
      <c r="BL99" s="19" t="s">
        <v>195</v>
      </c>
      <c r="BM99" s="191" t="s">
        <v>2057</v>
      </c>
    </row>
    <row r="100" spans="1:65" s="2" customFormat="1" ht="11.25">
      <c r="A100" s="36"/>
      <c r="B100" s="37"/>
      <c r="C100" s="38"/>
      <c r="D100" s="193" t="s">
        <v>197</v>
      </c>
      <c r="E100" s="38"/>
      <c r="F100" s="194" t="s">
        <v>888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197</v>
      </c>
      <c r="AU100" s="19" t="s">
        <v>78</v>
      </c>
    </row>
    <row r="101" spans="1:65" s="12" customFormat="1" ht="25.9" customHeight="1">
      <c r="B101" s="164"/>
      <c r="C101" s="165"/>
      <c r="D101" s="166" t="s">
        <v>67</v>
      </c>
      <c r="E101" s="167" t="s">
        <v>208</v>
      </c>
      <c r="F101" s="167" t="s">
        <v>209</v>
      </c>
      <c r="G101" s="165"/>
      <c r="H101" s="165"/>
      <c r="I101" s="168"/>
      <c r="J101" s="169">
        <f>BK101</f>
        <v>0</v>
      </c>
      <c r="K101" s="165"/>
      <c r="L101" s="170"/>
      <c r="M101" s="171"/>
      <c r="N101" s="172"/>
      <c r="O101" s="172"/>
      <c r="P101" s="173">
        <f>P102+P138+P167</f>
        <v>0</v>
      </c>
      <c r="Q101" s="172"/>
      <c r="R101" s="173">
        <f>R102+R138+R167</f>
        <v>0.42533319147000004</v>
      </c>
      <c r="S101" s="172"/>
      <c r="T101" s="174">
        <f>T102+T138+T167</f>
        <v>0.1165264</v>
      </c>
      <c r="AR101" s="175" t="s">
        <v>78</v>
      </c>
      <c r="AT101" s="176" t="s">
        <v>67</v>
      </c>
      <c r="AU101" s="176" t="s">
        <v>68</v>
      </c>
      <c r="AY101" s="175" t="s">
        <v>187</v>
      </c>
      <c r="BK101" s="177">
        <f>BK102+BK138+BK167</f>
        <v>0</v>
      </c>
    </row>
    <row r="102" spans="1:65" s="12" customFormat="1" ht="22.9" customHeight="1">
      <c r="B102" s="164"/>
      <c r="C102" s="165"/>
      <c r="D102" s="166" t="s">
        <v>67</v>
      </c>
      <c r="E102" s="178" t="s">
        <v>1540</v>
      </c>
      <c r="F102" s="178" t="s">
        <v>1541</v>
      </c>
      <c r="G102" s="165"/>
      <c r="H102" s="165"/>
      <c r="I102" s="168"/>
      <c r="J102" s="179">
        <f>BK102</f>
        <v>0</v>
      </c>
      <c r="K102" s="165"/>
      <c r="L102" s="170"/>
      <c r="M102" s="171"/>
      <c r="N102" s="172"/>
      <c r="O102" s="172"/>
      <c r="P102" s="173">
        <f>SUM(P103:P137)</f>
        <v>0</v>
      </c>
      <c r="Q102" s="172"/>
      <c r="R102" s="173">
        <f>SUM(R103:R137)</f>
        <v>0.25976057472000008</v>
      </c>
      <c r="S102" s="172"/>
      <c r="T102" s="174">
        <f>SUM(T103:T137)</f>
        <v>8.2599999999999993E-2</v>
      </c>
      <c r="AR102" s="175" t="s">
        <v>78</v>
      </c>
      <c r="AT102" s="176" t="s">
        <v>67</v>
      </c>
      <c r="AU102" s="176" t="s">
        <v>76</v>
      </c>
      <c r="AY102" s="175" t="s">
        <v>187</v>
      </c>
      <c r="BK102" s="177">
        <f>SUM(BK103:BK137)</f>
        <v>0</v>
      </c>
    </row>
    <row r="103" spans="1:65" s="2" customFormat="1" ht="33" customHeight="1">
      <c r="A103" s="36"/>
      <c r="B103" s="37"/>
      <c r="C103" s="180" t="s">
        <v>195</v>
      </c>
      <c r="D103" s="180" t="s">
        <v>190</v>
      </c>
      <c r="E103" s="181" t="s">
        <v>1943</v>
      </c>
      <c r="F103" s="182" t="s">
        <v>1944</v>
      </c>
      <c r="G103" s="183" t="s">
        <v>193</v>
      </c>
      <c r="H103" s="184">
        <v>33.04</v>
      </c>
      <c r="I103" s="185"/>
      <c r="J103" s="186">
        <f>ROUND(I103*H103,2)</f>
        <v>0</v>
      </c>
      <c r="K103" s="182" t="s">
        <v>194</v>
      </c>
      <c r="L103" s="41"/>
      <c r="M103" s="187" t="s">
        <v>19</v>
      </c>
      <c r="N103" s="188" t="s">
        <v>39</v>
      </c>
      <c r="O103" s="66"/>
      <c r="P103" s="189">
        <f>O103*H103</f>
        <v>0</v>
      </c>
      <c r="Q103" s="189">
        <v>7.6799999999999999E-7</v>
      </c>
      <c r="R103" s="189">
        <f>Q103*H103</f>
        <v>2.5374719999999998E-5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215</v>
      </c>
      <c r="AT103" s="191" t="s">
        <v>190</v>
      </c>
      <c r="AU103" s="191" t="s">
        <v>78</v>
      </c>
      <c r="AY103" s="19" t="s">
        <v>187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76</v>
      </c>
      <c r="BK103" s="192">
        <f>ROUND(I103*H103,2)</f>
        <v>0</v>
      </c>
      <c r="BL103" s="19" t="s">
        <v>215</v>
      </c>
      <c r="BM103" s="191" t="s">
        <v>2058</v>
      </c>
    </row>
    <row r="104" spans="1:65" s="2" customFormat="1" ht="11.25">
      <c r="A104" s="36"/>
      <c r="B104" s="37"/>
      <c r="C104" s="38"/>
      <c r="D104" s="193" t="s">
        <v>197</v>
      </c>
      <c r="E104" s="38"/>
      <c r="F104" s="194" t="s">
        <v>1946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197</v>
      </c>
      <c r="AU104" s="19" t="s">
        <v>78</v>
      </c>
    </row>
    <row r="105" spans="1:65" s="13" customFormat="1" ht="11.25">
      <c r="B105" s="208"/>
      <c r="C105" s="209"/>
      <c r="D105" s="210" t="s">
        <v>249</v>
      </c>
      <c r="E105" s="211" t="s">
        <v>19</v>
      </c>
      <c r="F105" s="212" t="s">
        <v>2059</v>
      </c>
      <c r="G105" s="209"/>
      <c r="H105" s="213">
        <v>16.8</v>
      </c>
      <c r="I105" s="214"/>
      <c r="J105" s="209"/>
      <c r="K105" s="209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249</v>
      </c>
      <c r="AU105" s="219" t="s">
        <v>78</v>
      </c>
      <c r="AV105" s="13" t="s">
        <v>78</v>
      </c>
      <c r="AW105" s="13" t="s">
        <v>30</v>
      </c>
      <c r="AX105" s="13" t="s">
        <v>68</v>
      </c>
      <c r="AY105" s="219" t="s">
        <v>187</v>
      </c>
    </row>
    <row r="106" spans="1:65" s="13" customFormat="1" ht="11.25">
      <c r="B106" s="208"/>
      <c r="C106" s="209"/>
      <c r="D106" s="210" t="s">
        <v>249</v>
      </c>
      <c r="E106" s="211" t="s">
        <v>19</v>
      </c>
      <c r="F106" s="212" t="s">
        <v>2060</v>
      </c>
      <c r="G106" s="209"/>
      <c r="H106" s="213">
        <v>16.239999999999998</v>
      </c>
      <c r="I106" s="214"/>
      <c r="J106" s="209"/>
      <c r="K106" s="209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249</v>
      </c>
      <c r="AU106" s="219" t="s">
        <v>78</v>
      </c>
      <c r="AV106" s="13" t="s">
        <v>78</v>
      </c>
      <c r="AW106" s="13" t="s">
        <v>30</v>
      </c>
      <c r="AX106" s="13" t="s">
        <v>68</v>
      </c>
      <c r="AY106" s="219" t="s">
        <v>187</v>
      </c>
    </row>
    <row r="107" spans="1:65" s="15" customFormat="1" ht="11.25">
      <c r="B107" s="230"/>
      <c r="C107" s="231"/>
      <c r="D107" s="210" t="s">
        <v>249</v>
      </c>
      <c r="E107" s="232" t="s">
        <v>19</v>
      </c>
      <c r="F107" s="233" t="s">
        <v>319</v>
      </c>
      <c r="G107" s="231"/>
      <c r="H107" s="234">
        <v>33.04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AT107" s="240" t="s">
        <v>249</v>
      </c>
      <c r="AU107" s="240" t="s">
        <v>78</v>
      </c>
      <c r="AV107" s="15" t="s">
        <v>195</v>
      </c>
      <c r="AW107" s="15" t="s">
        <v>30</v>
      </c>
      <c r="AX107" s="15" t="s">
        <v>76</v>
      </c>
      <c r="AY107" s="240" t="s">
        <v>187</v>
      </c>
    </row>
    <row r="108" spans="1:65" s="2" customFormat="1" ht="24.2" customHeight="1">
      <c r="A108" s="36"/>
      <c r="B108" s="37"/>
      <c r="C108" s="180" t="s">
        <v>217</v>
      </c>
      <c r="D108" s="180" t="s">
        <v>190</v>
      </c>
      <c r="E108" s="181" t="s">
        <v>1660</v>
      </c>
      <c r="F108" s="182" t="s">
        <v>1661</v>
      </c>
      <c r="G108" s="183" t="s">
        <v>193</v>
      </c>
      <c r="H108" s="184">
        <v>33.04</v>
      </c>
      <c r="I108" s="185"/>
      <c r="J108" s="186">
        <f>ROUND(I108*H108,2)</f>
        <v>0</v>
      </c>
      <c r="K108" s="182" t="s">
        <v>194</v>
      </c>
      <c r="L108" s="41"/>
      <c r="M108" s="187" t="s">
        <v>19</v>
      </c>
      <c r="N108" s="188" t="s">
        <v>39</v>
      </c>
      <c r="O108" s="66"/>
      <c r="P108" s="189">
        <f>O108*H108</f>
        <v>0</v>
      </c>
      <c r="Q108" s="189">
        <v>0</v>
      </c>
      <c r="R108" s="189">
        <f>Q108*H108</f>
        <v>0</v>
      </c>
      <c r="S108" s="189">
        <v>2.5000000000000001E-3</v>
      </c>
      <c r="T108" s="190">
        <f>S108*H108</f>
        <v>8.2599999999999993E-2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215</v>
      </c>
      <c r="AT108" s="191" t="s">
        <v>190</v>
      </c>
      <c r="AU108" s="191" t="s">
        <v>78</v>
      </c>
      <c r="AY108" s="19" t="s">
        <v>187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76</v>
      </c>
      <c r="BK108" s="192">
        <f>ROUND(I108*H108,2)</f>
        <v>0</v>
      </c>
      <c r="BL108" s="19" t="s">
        <v>215</v>
      </c>
      <c r="BM108" s="191" t="s">
        <v>2061</v>
      </c>
    </row>
    <row r="109" spans="1:65" s="2" customFormat="1" ht="11.25">
      <c r="A109" s="36"/>
      <c r="B109" s="37"/>
      <c r="C109" s="38"/>
      <c r="D109" s="193" t="s">
        <v>197</v>
      </c>
      <c r="E109" s="38"/>
      <c r="F109" s="194" t="s">
        <v>1663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197</v>
      </c>
      <c r="AU109" s="19" t="s">
        <v>78</v>
      </c>
    </row>
    <row r="110" spans="1:65" s="13" customFormat="1" ht="11.25">
      <c r="B110" s="208"/>
      <c r="C110" s="209"/>
      <c r="D110" s="210" t="s">
        <v>249</v>
      </c>
      <c r="E110" s="211" t="s">
        <v>19</v>
      </c>
      <c r="F110" s="212" t="s">
        <v>2059</v>
      </c>
      <c r="G110" s="209"/>
      <c r="H110" s="213">
        <v>16.8</v>
      </c>
      <c r="I110" s="214"/>
      <c r="J110" s="209"/>
      <c r="K110" s="209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249</v>
      </c>
      <c r="AU110" s="219" t="s">
        <v>78</v>
      </c>
      <c r="AV110" s="13" t="s">
        <v>78</v>
      </c>
      <c r="AW110" s="13" t="s">
        <v>30</v>
      </c>
      <c r="AX110" s="13" t="s">
        <v>68</v>
      </c>
      <c r="AY110" s="219" t="s">
        <v>187</v>
      </c>
    </row>
    <row r="111" spans="1:65" s="13" customFormat="1" ht="11.25">
      <c r="B111" s="208"/>
      <c r="C111" s="209"/>
      <c r="D111" s="210" t="s">
        <v>249</v>
      </c>
      <c r="E111" s="211" t="s">
        <v>19</v>
      </c>
      <c r="F111" s="212" t="s">
        <v>2060</v>
      </c>
      <c r="G111" s="209"/>
      <c r="H111" s="213">
        <v>16.239999999999998</v>
      </c>
      <c r="I111" s="214"/>
      <c r="J111" s="209"/>
      <c r="K111" s="209"/>
      <c r="L111" s="215"/>
      <c r="M111" s="216"/>
      <c r="N111" s="217"/>
      <c r="O111" s="217"/>
      <c r="P111" s="217"/>
      <c r="Q111" s="217"/>
      <c r="R111" s="217"/>
      <c r="S111" s="217"/>
      <c r="T111" s="218"/>
      <c r="AT111" s="219" t="s">
        <v>249</v>
      </c>
      <c r="AU111" s="219" t="s">
        <v>78</v>
      </c>
      <c r="AV111" s="13" t="s">
        <v>78</v>
      </c>
      <c r="AW111" s="13" t="s">
        <v>30</v>
      </c>
      <c r="AX111" s="13" t="s">
        <v>68</v>
      </c>
      <c r="AY111" s="219" t="s">
        <v>187</v>
      </c>
    </row>
    <row r="112" spans="1:65" s="15" customFormat="1" ht="11.25">
      <c r="B112" s="230"/>
      <c r="C112" s="231"/>
      <c r="D112" s="210" t="s">
        <v>249</v>
      </c>
      <c r="E112" s="232" t="s">
        <v>19</v>
      </c>
      <c r="F112" s="233" t="s">
        <v>319</v>
      </c>
      <c r="G112" s="231"/>
      <c r="H112" s="234">
        <v>33.04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AT112" s="240" t="s">
        <v>249</v>
      </c>
      <c r="AU112" s="240" t="s">
        <v>78</v>
      </c>
      <c r="AV112" s="15" t="s">
        <v>195</v>
      </c>
      <c r="AW112" s="15" t="s">
        <v>30</v>
      </c>
      <c r="AX112" s="15" t="s">
        <v>76</v>
      </c>
      <c r="AY112" s="240" t="s">
        <v>187</v>
      </c>
    </row>
    <row r="113" spans="1:65" s="2" customFormat="1" ht="21.75" customHeight="1">
      <c r="A113" s="36"/>
      <c r="B113" s="37"/>
      <c r="C113" s="180" t="s">
        <v>221</v>
      </c>
      <c r="D113" s="180" t="s">
        <v>190</v>
      </c>
      <c r="E113" s="181" t="s">
        <v>2034</v>
      </c>
      <c r="F113" s="182" t="s">
        <v>2035</v>
      </c>
      <c r="G113" s="183" t="s">
        <v>193</v>
      </c>
      <c r="H113" s="184">
        <v>33.04</v>
      </c>
      <c r="I113" s="185"/>
      <c r="J113" s="186">
        <f>ROUND(I113*H113,2)</f>
        <v>0</v>
      </c>
      <c r="K113" s="182" t="s">
        <v>194</v>
      </c>
      <c r="L113" s="41"/>
      <c r="M113" s="187" t="s">
        <v>19</v>
      </c>
      <c r="N113" s="188" t="s">
        <v>39</v>
      </c>
      <c r="O113" s="66"/>
      <c r="P113" s="189">
        <f>O113*H113</f>
        <v>0</v>
      </c>
      <c r="Q113" s="189">
        <v>5.0000000000000001E-4</v>
      </c>
      <c r="R113" s="189">
        <f>Q113*H113</f>
        <v>1.652E-2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215</v>
      </c>
      <c r="AT113" s="191" t="s">
        <v>190</v>
      </c>
      <c r="AU113" s="191" t="s">
        <v>78</v>
      </c>
      <c r="AY113" s="19" t="s">
        <v>187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76</v>
      </c>
      <c r="BK113" s="192">
        <f>ROUND(I113*H113,2)</f>
        <v>0</v>
      </c>
      <c r="BL113" s="19" t="s">
        <v>215</v>
      </c>
      <c r="BM113" s="191" t="s">
        <v>2062</v>
      </c>
    </row>
    <row r="114" spans="1:65" s="2" customFormat="1" ht="11.25">
      <c r="A114" s="36"/>
      <c r="B114" s="37"/>
      <c r="C114" s="38"/>
      <c r="D114" s="193" t="s">
        <v>197</v>
      </c>
      <c r="E114" s="38"/>
      <c r="F114" s="194" t="s">
        <v>2037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197</v>
      </c>
      <c r="AU114" s="19" t="s">
        <v>78</v>
      </c>
    </row>
    <row r="115" spans="1:65" s="13" customFormat="1" ht="11.25">
      <c r="B115" s="208"/>
      <c r="C115" s="209"/>
      <c r="D115" s="210" t="s">
        <v>249</v>
      </c>
      <c r="E115" s="211" t="s">
        <v>19</v>
      </c>
      <c r="F115" s="212" t="s">
        <v>2059</v>
      </c>
      <c r="G115" s="209"/>
      <c r="H115" s="213">
        <v>16.8</v>
      </c>
      <c r="I115" s="214"/>
      <c r="J115" s="209"/>
      <c r="K115" s="209"/>
      <c r="L115" s="215"/>
      <c r="M115" s="216"/>
      <c r="N115" s="217"/>
      <c r="O115" s="217"/>
      <c r="P115" s="217"/>
      <c r="Q115" s="217"/>
      <c r="R115" s="217"/>
      <c r="S115" s="217"/>
      <c r="T115" s="218"/>
      <c r="AT115" s="219" t="s">
        <v>249</v>
      </c>
      <c r="AU115" s="219" t="s">
        <v>78</v>
      </c>
      <c r="AV115" s="13" t="s">
        <v>78</v>
      </c>
      <c r="AW115" s="13" t="s">
        <v>30</v>
      </c>
      <c r="AX115" s="13" t="s">
        <v>68</v>
      </c>
      <c r="AY115" s="219" t="s">
        <v>187</v>
      </c>
    </row>
    <row r="116" spans="1:65" s="13" customFormat="1" ht="11.25">
      <c r="B116" s="208"/>
      <c r="C116" s="209"/>
      <c r="D116" s="210" t="s">
        <v>249</v>
      </c>
      <c r="E116" s="211" t="s">
        <v>19</v>
      </c>
      <c r="F116" s="212" t="s">
        <v>2060</v>
      </c>
      <c r="G116" s="209"/>
      <c r="H116" s="213">
        <v>16.239999999999998</v>
      </c>
      <c r="I116" s="214"/>
      <c r="J116" s="209"/>
      <c r="K116" s="209"/>
      <c r="L116" s="215"/>
      <c r="M116" s="216"/>
      <c r="N116" s="217"/>
      <c r="O116" s="217"/>
      <c r="P116" s="217"/>
      <c r="Q116" s="217"/>
      <c r="R116" s="217"/>
      <c r="S116" s="217"/>
      <c r="T116" s="218"/>
      <c r="AT116" s="219" t="s">
        <v>249</v>
      </c>
      <c r="AU116" s="219" t="s">
        <v>78</v>
      </c>
      <c r="AV116" s="13" t="s">
        <v>78</v>
      </c>
      <c r="AW116" s="13" t="s">
        <v>30</v>
      </c>
      <c r="AX116" s="13" t="s">
        <v>68</v>
      </c>
      <c r="AY116" s="219" t="s">
        <v>187</v>
      </c>
    </row>
    <row r="117" spans="1:65" s="15" customFormat="1" ht="11.25">
      <c r="B117" s="230"/>
      <c r="C117" s="231"/>
      <c r="D117" s="210" t="s">
        <v>249</v>
      </c>
      <c r="E117" s="232" t="s">
        <v>19</v>
      </c>
      <c r="F117" s="233" t="s">
        <v>319</v>
      </c>
      <c r="G117" s="231"/>
      <c r="H117" s="234">
        <v>33.04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AT117" s="240" t="s">
        <v>249</v>
      </c>
      <c r="AU117" s="240" t="s">
        <v>78</v>
      </c>
      <c r="AV117" s="15" t="s">
        <v>195</v>
      </c>
      <c r="AW117" s="15" t="s">
        <v>30</v>
      </c>
      <c r="AX117" s="15" t="s">
        <v>76</v>
      </c>
      <c r="AY117" s="240" t="s">
        <v>187</v>
      </c>
    </row>
    <row r="118" spans="1:65" s="2" customFormat="1" ht="49.15" customHeight="1">
      <c r="A118" s="36"/>
      <c r="B118" s="37"/>
      <c r="C118" s="180" t="s">
        <v>227</v>
      </c>
      <c r="D118" s="180" t="s">
        <v>190</v>
      </c>
      <c r="E118" s="181" t="s">
        <v>1848</v>
      </c>
      <c r="F118" s="182" t="s">
        <v>1849</v>
      </c>
      <c r="G118" s="183" t="s">
        <v>542</v>
      </c>
      <c r="H118" s="184">
        <v>0.26</v>
      </c>
      <c r="I118" s="185"/>
      <c r="J118" s="186">
        <f>ROUND(I118*H118,2)</f>
        <v>0</v>
      </c>
      <c r="K118" s="182" t="s">
        <v>194</v>
      </c>
      <c r="L118" s="41"/>
      <c r="M118" s="187" t="s">
        <v>19</v>
      </c>
      <c r="N118" s="188" t="s">
        <v>39</v>
      </c>
      <c r="O118" s="66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215</v>
      </c>
      <c r="AT118" s="191" t="s">
        <v>190</v>
      </c>
      <c r="AU118" s="191" t="s">
        <v>78</v>
      </c>
      <c r="AY118" s="19" t="s">
        <v>187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76</v>
      </c>
      <c r="BK118" s="192">
        <f>ROUND(I118*H118,2)</f>
        <v>0</v>
      </c>
      <c r="BL118" s="19" t="s">
        <v>215</v>
      </c>
      <c r="BM118" s="191" t="s">
        <v>2063</v>
      </c>
    </row>
    <row r="119" spans="1:65" s="2" customFormat="1" ht="11.25">
      <c r="A119" s="36"/>
      <c r="B119" s="37"/>
      <c r="C119" s="38"/>
      <c r="D119" s="193" t="s">
        <v>197</v>
      </c>
      <c r="E119" s="38"/>
      <c r="F119" s="194" t="s">
        <v>1851</v>
      </c>
      <c r="G119" s="38"/>
      <c r="H119" s="38"/>
      <c r="I119" s="195"/>
      <c r="J119" s="38"/>
      <c r="K119" s="38"/>
      <c r="L119" s="41"/>
      <c r="M119" s="196"/>
      <c r="N119" s="197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197</v>
      </c>
      <c r="AU119" s="19" t="s">
        <v>78</v>
      </c>
    </row>
    <row r="120" spans="1:65" s="2" customFormat="1" ht="33" customHeight="1">
      <c r="A120" s="36"/>
      <c r="B120" s="37"/>
      <c r="C120" s="180" t="s">
        <v>233</v>
      </c>
      <c r="D120" s="180" t="s">
        <v>190</v>
      </c>
      <c r="E120" s="181" t="s">
        <v>1882</v>
      </c>
      <c r="F120" s="182" t="s">
        <v>1883</v>
      </c>
      <c r="G120" s="183" t="s">
        <v>193</v>
      </c>
      <c r="H120" s="184">
        <v>33.04</v>
      </c>
      <c r="I120" s="185"/>
      <c r="J120" s="186">
        <f>ROUND(I120*H120,2)</f>
        <v>0</v>
      </c>
      <c r="K120" s="182" t="s">
        <v>194</v>
      </c>
      <c r="L120" s="41"/>
      <c r="M120" s="187" t="s">
        <v>19</v>
      </c>
      <c r="N120" s="188" t="s">
        <v>39</v>
      </c>
      <c r="O120" s="66"/>
      <c r="P120" s="189">
        <f>O120*H120</f>
        <v>0</v>
      </c>
      <c r="Q120" s="189">
        <v>4.5450000000000004E-3</v>
      </c>
      <c r="R120" s="189">
        <f>Q120*H120</f>
        <v>0.15016680000000002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215</v>
      </c>
      <c r="AT120" s="191" t="s">
        <v>190</v>
      </c>
      <c r="AU120" s="191" t="s">
        <v>78</v>
      </c>
      <c r="AY120" s="19" t="s">
        <v>187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76</v>
      </c>
      <c r="BK120" s="192">
        <f>ROUND(I120*H120,2)</f>
        <v>0</v>
      </c>
      <c r="BL120" s="19" t="s">
        <v>215</v>
      </c>
      <c r="BM120" s="191" t="s">
        <v>2064</v>
      </c>
    </row>
    <row r="121" spans="1:65" s="2" customFormat="1" ht="11.25">
      <c r="A121" s="36"/>
      <c r="B121" s="37"/>
      <c r="C121" s="38"/>
      <c r="D121" s="193" t="s">
        <v>197</v>
      </c>
      <c r="E121" s="38"/>
      <c r="F121" s="194" t="s">
        <v>1885</v>
      </c>
      <c r="G121" s="38"/>
      <c r="H121" s="38"/>
      <c r="I121" s="195"/>
      <c r="J121" s="38"/>
      <c r="K121" s="38"/>
      <c r="L121" s="41"/>
      <c r="M121" s="196"/>
      <c r="N121" s="197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197</v>
      </c>
      <c r="AU121" s="19" t="s">
        <v>78</v>
      </c>
    </row>
    <row r="122" spans="1:65" s="13" customFormat="1" ht="11.25">
      <c r="B122" s="208"/>
      <c r="C122" s="209"/>
      <c r="D122" s="210" t="s">
        <v>249</v>
      </c>
      <c r="E122" s="211" t="s">
        <v>19</v>
      </c>
      <c r="F122" s="212" t="s">
        <v>2059</v>
      </c>
      <c r="G122" s="209"/>
      <c r="H122" s="213">
        <v>16.8</v>
      </c>
      <c r="I122" s="214"/>
      <c r="J122" s="209"/>
      <c r="K122" s="209"/>
      <c r="L122" s="215"/>
      <c r="M122" s="216"/>
      <c r="N122" s="217"/>
      <c r="O122" s="217"/>
      <c r="P122" s="217"/>
      <c r="Q122" s="217"/>
      <c r="R122" s="217"/>
      <c r="S122" s="217"/>
      <c r="T122" s="218"/>
      <c r="AT122" s="219" t="s">
        <v>249</v>
      </c>
      <c r="AU122" s="219" t="s">
        <v>78</v>
      </c>
      <c r="AV122" s="13" t="s">
        <v>78</v>
      </c>
      <c r="AW122" s="13" t="s">
        <v>30</v>
      </c>
      <c r="AX122" s="13" t="s">
        <v>68</v>
      </c>
      <c r="AY122" s="219" t="s">
        <v>187</v>
      </c>
    </row>
    <row r="123" spans="1:65" s="13" customFormat="1" ht="11.25">
      <c r="B123" s="208"/>
      <c r="C123" s="209"/>
      <c r="D123" s="210" t="s">
        <v>249</v>
      </c>
      <c r="E123" s="211" t="s">
        <v>19</v>
      </c>
      <c r="F123" s="212" t="s">
        <v>2060</v>
      </c>
      <c r="G123" s="209"/>
      <c r="H123" s="213">
        <v>16.239999999999998</v>
      </c>
      <c r="I123" s="214"/>
      <c r="J123" s="209"/>
      <c r="K123" s="209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249</v>
      </c>
      <c r="AU123" s="219" t="s">
        <v>78</v>
      </c>
      <c r="AV123" s="13" t="s">
        <v>78</v>
      </c>
      <c r="AW123" s="13" t="s">
        <v>30</v>
      </c>
      <c r="AX123" s="13" t="s">
        <v>68</v>
      </c>
      <c r="AY123" s="219" t="s">
        <v>187</v>
      </c>
    </row>
    <row r="124" spans="1:65" s="15" customFormat="1" ht="11.25">
      <c r="B124" s="230"/>
      <c r="C124" s="231"/>
      <c r="D124" s="210" t="s">
        <v>249</v>
      </c>
      <c r="E124" s="232" t="s">
        <v>19</v>
      </c>
      <c r="F124" s="233" t="s">
        <v>319</v>
      </c>
      <c r="G124" s="231"/>
      <c r="H124" s="234">
        <v>33.04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AT124" s="240" t="s">
        <v>249</v>
      </c>
      <c r="AU124" s="240" t="s">
        <v>78</v>
      </c>
      <c r="AV124" s="15" t="s">
        <v>195</v>
      </c>
      <c r="AW124" s="15" t="s">
        <v>30</v>
      </c>
      <c r="AX124" s="15" t="s">
        <v>76</v>
      </c>
      <c r="AY124" s="240" t="s">
        <v>187</v>
      </c>
    </row>
    <row r="125" spans="1:65" s="2" customFormat="1" ht="21.75" customHeight="1">
      <c r="A125" s="36"/>
      <c r="B125" s="37"/>
      <c r="C125" s="198" t="s">
        <v>188</v>
      </c>
      <c r="D125" s="198" t="s">
        <v>243</v>
      </c>
      <c r="E125" s="199" t="s">
        <v>2065</v>
      </c>
      <c r="F125" s="200" t="s">
        <v>2066</v>
      </c>
      <c r="G125" s="201" t="s">
        <v>193</v>
      </c>
      <c r="H125" s="202">
        <v>36.344000000000001</v>
      </c>
      <c r="I125" s="203"/>
      <c r="J125" s="204">
        <f>ROUND(I125*H125,2)</f>
        <v>0</v>
      </c>
      <c r="K125" s="200" t="s">
        <v>194</v>
      </c>
      <c r="L125" s="205"/>
      <c r="M125" s="206" t="s">
        <v>19</v>
      </c>
      <c r="N125" s="207" t="s">
        <v>39</v>
      </c>
      <c r="O125" s="66"/>
      <c r="P125" s="189">
        <f>O125*H125</f>
        <v>0</v>
      </c>
      <c r="Q125" s="189">
        <v>2.3500000000000001E-3</v>
      </c>
      <c r="R125" s="189">
        <f>Q125*H125</f>
        <v>8.5408400000000009E-2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246</v>
      </c>
      <c r="AT125" s="191" t="s">
        <v>243</v>
      </c>
      <c r="AU125" s="191" t="s">
        <v>78</v>
      </c>
      <c r="AY125" s="19" t="s">
        <v>187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76</v>
      </c>
      <c r="BK125" s="192">
        <f>ROUND(I125*H125,2)</f>
        <v>0</v>
      </c>
      <c r="BL125" s="19" t="s">
        <v>215</v>
      </c>
      <c r="BM125" s="191" t="s">
        <v>2067</v>
      </c>
    </row>
    <row r="126" spans="1:65" s="2" customFormat="1" ht="11.25">
      <c r="A126" s="36"/>
      <c r="B126" s="37"/>
      <c r="C126" s="38"/>
      <c r="D126" s="193" t="s">
        <v>197</v>
      </c>
      <c r="E126" s="38"/>
      <c r="F126" s="194" t="s">
        <v>2068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197</v>
      </c>
      <c r="AU126" s="19" t="s">
        <v>78</v>
      </c>
    </row>
    <row r="127" spans="1:65" s="13" customFormat="1" ht="11.25">
      <c r="B127" s="208"/>
      <c r="C127" s="209"/>
      <c r="D127" s="210" t="s">
        <v>249</v>
      </c>
      <c r="E127" s="211" t="s">
        <v>19</v>
      </c>
      <c r="F127" s="212" t="s">
        <v>2059</v>
      </c>
      <c r="G127" s="209"/>
      <c r="H127" s="213">
        <v>16.8</v>
      </c>
      <c r="I127" s="214"/>
      <c r="J127" s="209"/>
      <c r="K127" s="209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249</v>
      </c>
      <c r="AU127" s="219" t="s">
        <v>78</v>
      </c>
      <c r="AV127" s="13" t="s">
        <v>78</v>
      </c>
      <c r="AW127" s="13" t="s">
        <v>30</v>
      </c>
      <c r="AX127" s="13" t="s">
        <v>68</v>
      </c>
      <c r="AY127" s="219" t="s">
        <v>187</v>
      </c>
    </row>
    <row r="128" spans="1:65" s="13" customFormat="1" ht="11.25">
      <c r="B128" s="208"/>
      <c r="C128" s="209"/>
      <c r="D128" s="210" t="s">
        <v>249</v>
      </c>
      <c r="E128" s="211" t="s">
        <v>19</v>
      </c>
      <c r="F128" s="212" t="s">
        <v>2060</v>
      </c>
      <c r="G128" s="209"/>
      <c r="H128" s="213">
        <v>16.239999999999998</v>
      </c>
      <c r="I128" s="214"/>
      <c r="J128" s="209"/>
      <c r="K128" s="209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249</v>
      </c>
      <c r="AU128" s="219" t="s">
        <v>78</v>
      </c>
      <c r="AV128" s="13" t="s">
        <v>78</v>
      </c>
      <c r="AW128" s="13" t="s">
        <v>30</v>
      </c>
      <c r="AX128" s="13" t="s">
        <v>68</v>
      </c>
      <c r="AY128" s="219" t="s">
        <v>187</v>
      </c>
    </row>
    <row r="129" spans="1:65" s="15" customFormat="1" ht="11.25">
      <c r="B129" s="230"/>
      <c r="C129" s="231"/>
      <c r="D129" s="210" t="s">
        <v>249</v>
      </c>
      <c r="E129" s="232" t="s">
        <v>19</v>
      </c>
      <c r="F129" s="233" t="s">
        <v>319</v>
      </c>
      <c r="G129" s="231"/>
      <c r="H129" s="234">
        <v>33.04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AT129" s="240" t="s">
        <v>249</v>
      </c>
      <c r="AU129" s="240" t="s">
        <v>78</v>
      </c>
      <c r="AV129" s="15" t="s">
        <v>195</v>
      </c>
      <c r="AW129" s="15" t="s">
        <v>30</v>
      </c>
      <c r="AX129" s="15" t="s">
        <v>76</v>
      </c>
      <c r="AY129" s="240" t="s">
        <v>187</v>
      </c>
    </row>
    <row r="130" spans="1:65" s="13" customFormat="1" ht="11.25">
      <c r="B130" s="208"/>
      <c r="C130" s="209"/>
      <c r="D130" s="210" t="s">
        <v>249</v>
      </c>
      <c r="E130" s="209"/>
      <c r="F130" s="212" t="s">
        <v>2069</v>
      </c>
      <c r="G130" s="209"/>
      <c r="H130" s="213">
        <v>36.344000000000001</v>
      </c>
      <c r="I130" s="214"/>
      <c r="J130" s="209"/>
      <c r="K130" s="209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249</v>
      </c>
      <c r="AU130" s="219" t="s">
        <v>78</v>
      </c>
      <c r="AV130" s="13" t="s">
        <v>78</v>
      </c>
      <c r="AW130" s="13" t="s">
        <v>4</v>
      </c>
      <c r="AX130" s="13" t="s">
        <v>76</v>
      </c>
      <c r="AY130" s="219" t="s">
        <v>187</v>
      </c>
    </row>
    <row r="131" spans="1:65" s="2" customFormat="1" ht="16.5" customHeight="1">
      <c r="A131" s="36"/>
      <c r="B131" s="37"/>
      <c r="C131" s="198" t="s">
        <v>242</v>
      </c>
      <c r="D131" s="198" t="s">
        <v>243</v>
      </c>
      <c r="E131" s="199" t="s">
        <v>2070</v>
      </c>
      <c r="F131" s="200" t="s">
        <v>2071</v>
      </c>
      <c r="G131" s="201" t="s">
        <v>230</v>
      </c>
      <c r="H131" s="202">
        <v>34.200000000000003</v>
      </c>
      <c r="I131" s="203"/>
      <c r="J131" s="204">
        <f>ROUND(I131*H131,2)</f>
        <v>0</v>
      </c>
      <c r="K131" s="200" t="s">
        <v>194</v>
      </c>
      <c r="L131" s="205"/>
      <c r="M131" s="206" t="s">
        <v>19</v>
      </c>
      <c r="N131" s="207" t="s">
        <v>39</v>
      </c>
      <c r="O131" s="66"/>
      <c r="P131" s="189">
        <f>O131*H131</f>
        <v>0</v>
      </c>
      <c r="Q131" s="189">
        <v>2.0000000000000001E-4</v>
      </c>
      <c r="R131" s="189">
        <f>Q131*H131</f>
        <v>6.8400000000000006E-3</v>
      </c>
      <c r="S131" s="189">
        <v>0</v>
      </c>
      <c r="T131" s="19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246</v>
      </c>
      <c r="AT131" s="191" t="s">
        <v>243</v>
      </c>
      <c r="AU131" s="191" t="s">
        <v>78</v>
      </c>
      <c r="AY131" s="19" t="s">
        <v>187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76</v>
      </c>
      <c r="BK131" s="192">
        <f>ROUND(I131*H131,2)</f>
        <v>0</v>
      </c>
      <c r="BL131" s="19" t="s">
        <v>215</v>
      </c>
      <c r="BM131" s="191" t="s">
        <v>2072</v>
      </c>
    </row>
    <row r="132" spans="1:65" s="2" customFormat="1" ht="11.25">
      <c r="A132" s="36"/>
      <c r="B132" s="37"/>
      <c r="C132" s="38"/>
      <c r="D132" s="193" t="s">
        <v>197</v>
      </c>
      <c r="E132" s="38"/>
      <c r="F132" s="194" t="s">
        <v>2073</v>
      </c>
      <c r="G132" s="38"/>
      <c r="H132" s="38"/>
      <c r="I132" s="195"/>
      <c r="J132" s="38"/>
      <c r="K132" s="38"/>
      <c r="L132" s="41"/>
      <c r="M132" s="196"/>
      <c r="N132" s="197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197</v>
      </c>
      <c r="AU132" s="19" t="s">
        <v>78</v>
      </c>
    </row>
    <row r="133" spans="1:65" s="13" customFormat="1" ht="11.25">
      <c r="B133" s="208"/>
      <c r="C133" s="209"/>
      <c r="D133" s="210" t="s">
        <v>249</v>
      </c>
      <c r="E133" s="211" t="s">
        <v>19</v>
      </c>
      <c r="F133" s="212" t="s">
        <v>2074</v>
      </c>
      <c r="G133" s="209"/>
      <c r="H133" s="213">
        <v>17.2</v>
      </c>
      <c r="I133" s="214"/>
      <c r="J133" s="209"/>
      <c r="K133" s="209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249</v>
      </c>
      <c r="AU133" s="219" t="s">
        <v>78</v>
      </c>
      <c r="AV133" s="13" t="s">
        <v>78</v>
      </c>
      <c r="AW133" s="13" t="s">
        <v>30</v>
      </c>
      <c r="AX133" s="13" t="s">
        <v>68</v>
      </c>
      <c r="AY133" s="219" t="s">
        <v>187</v>
      </c>
    </row>
    <row r="134" spans="1:65" s="13" customFormat="1" ht="11.25">
      <c r="B134" s="208"/>
      <c r="C134" s="209"/>
      <c r="D134" s="210" t="s">
        <v>249</v>
      </c>
      <c r="E134" s="211" t="s">
        <v>19</v>
      </c>
      <c r="F134" s="212" t="s">
        <v>2075</v>
      </c>
      <c r="G134" s="209"/>
      <c r="H134" s="213">
        <v>17</v>
      </c>
      <c r="I134" s="214"/>
      <c r="J134" s="209"/>
      <c r="K134" s="209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249</v>
      </c>
      <c r="AU134" s="219" t="s">
        <v>78</v>
      </c>
      <c r="AV134" s="13" t="s">
        <v>78</v>
      </c>
      <c r="AW134" s="13" t="s">
        <v>30</v>
      </c>
      <c r="AX134" s="13" t="s">
        <v>68</v>
      </c>
      <c r="AY134" s="219" t="s">
        <v>187</v>
      </c>
    </row>
    <row r="135" spans="1:65" s="15" customFormat="1" ht="11.25">
      <c r="B135" s="230"/>
      <c r="C135" s="231"/>
      <c r="D135" s="210" t="s">
        <v>249</v>
      </c>
      <c r="E135" s="232" t="s">
        <v>19</v>
      </c>
      <c r="F135" s="233" t="s">
        <v>319</v>
      </c>
      <c r="G135" s="231"/>
      <c r="H135" s="234">
        <v>34.200000000000003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AT135" s="240" t="s">
        <v>249</v>
      </c>
      <c r="AU135" s="240" t="s">
        <v>78</v>
      </c>
      <c r="AV135" s="15" t="s">
        <v>195</v>
      </c>
      <c r="AW135" s="15" t="s">
        <v>30</v>
      </c>
      <c r="AX135" s="15" t="s">
        <v>76</v>
      </c>
      <c r="AY135" s="240" t="s">
        <v>187</v>
      </c>
    </row>
    <row r="136" spans="1:65" s="2" customFormat="1" ht="16.5" customHeight="1">
      <c r="A136" s="36"/>
      <c r="B136" s="37"/>
      <c r="C136" s="198" t="s">
        <v>251</v>
      </c>
      <c r="D136" s="198" t="s">
        <v>243</v>
      </c>
      <c r="E136" s="199" t="s">
        <v>2076</v>
      </c>
      <c r="F136" s="200" t="s">
        <v>2077</v>
      </c>
      <c r="G136" s="201" t="s">
        <v>214</v>
      </c>
      <c r="H136" s="202">
        <v>8</v>
      </c>
      <c r="I136" s="203"/>
      <c r="J136" s="204">
        <f>ROUND(I136*H136,2)</f>
        <v>0</v>
      </c>
      <c r="K136" s="200" t="s">
        <v>194</v>
      </c>
      <c r="L136" s="205"/>
      <c r="M136" s="206" t="s">
        <v>19</v>
      </c>
      <c r="N136" s="207" t="s">
        <v>39</v>
      </c>
      <c r="O136" s="66"/>
      <c r="P136" s="189">
        <f>O136*H136</f>
        <v>0</v>
      </c>
      <c r="Q136" s="189">
        <v>1E-4</v>
      </c>
      <c r="R136" s="189">
        <f>Q136*H136</f>
        <v>8.0000000000000004E-4</v>
      </c>
      <c r="S136" s="189">
        <v>0</v>
      </c>
      <c r="T136" s="19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246</v>
      </c>
      <c r="AT136" s="191" t="s">
        <v>243</v>
      </c>
      <c r="AU136" s="191" t="s">
        <v>78</v>
      </c>
      <c r="AY136" s="19" t="s">
        <v>187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76</v>
      </c>
      <c r="BK136" s="192">
        <f>ROUND(I136*H136,2)</f>
        <v>0</v>
      </c>
      <c r="BL136" s="19" t="s">
        <v>215</v>
      </c>
      <c r="BM136" s="191" t="s">
        <v>2078</v>
      </c>
    </row>
    <row r="137" spans="1:65" s="2" customFormat="1" ht="11.25">
      <c r="A137" s="36"/>
      <c r="B137" s="37"/>
      <c r="C137" s="38"/>
      <c r="D137" s="193" t="s">
        <v>197</v>
      </c>
      <c r="E137" s="38"/>
      <c r="F137" s="194" t="s">
        <v>2079</v>
      </c>
      <c r="G137" s="38"/>
      <c r="H137" s="38"/>
      <c r="I137" s="195"/>
      <c r="J137" s="38"/>
      <c r="K137" s="38"/>
      <c r="L137" s="41"/>
      <c r="M137" s="196"/>
      <c r="N137" s="197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197</v>
      </c>
      <c r="AU137" s="19" t="s">
        <v>78</v>
      </c>
    </row>
    <row r="138" spans="1:65" s="12" customFormat="1" ht="22.9" customHeight="1">
      <c r="B138" s="164"/>
      <c r="C138" s="165"/>
      <c r="D138" s="166" t="s">
        <v>67</v>
      </c>
      <c r="E138" s="178" t="s">
        <v>1208</v>
      </c>
      <c r="F138" s="178" t="s">
        <v>1209</v>
      </c>
      <c r="G138" s="165"/>
      <c r="H138" s="165"/>
      <c r="I138" s="168"/>
      <c r="J138" s="179">
        <f>BK138</f>
        <v>0</v>
      </c>
      <c r="K138" s="165"/>
      <c r="L138" s="170"/>
      <c r="M138" s="171"/>
      <c r="N138" s="172"/>
      <c r="O138" s="172"/>
      <c r="P138" s="173">
        <f>SUM(P139:P166)</f>
        <v>0</v>
      </c>
      <c r="Q138" s="172"/>
      <c r="R138" s="173">
        <f>SUM(R139:R166)</f>
        <v>5.4181207499999998E-3</v>
      </c>
      <c r="S138" s="172"/>
      <c r="T138" s="174">
        <f>SUM(T139:T166)</f>
        <v>0</v>
      </c>
      <c r="AR138" s="175" t="s">
        <v>78</v>
      </c>
      <c r="AT138" s="176" t="s">
        <v>67</v>
      </c>
      <c r="AU138" s="176" t="s">
        <v>76</v>
      </c>
      <c r="AY138" s="175" t="s">
        <v>187</v>
      </c>
      <c r="BK138" s="177">
        <f>SUM(BK139:BK166)</f>
        <v>0</v>
      </c>
    </row>
    <row r="139" spans="1:65" s="2" customFormat="1" ht="37.9" customHeight="1">
      <c r="A139" s="36"/>
      <c r="B139" s="37"/>
      <c r="C139" s="180" t="s">
        <v>256</v>
      </c>
      <c r="D139" s="180" t="s">
        <v>190</v>
      </c>
      <c r="E139" s="181" t="s">
        <v>1211</v>
      </c>
      <c r="F139" s="182" t="s">
        <v>1212</v>
      </c>
      <c r="G139" s="183" t="s">
        <v>193</v>
      </c>
      <c r="H139" s="184">
        <v>12.75</v>
      </c>
      <c r="I139" s="185"/>
      <c r="J139" s="186">
        <f>ROUND(I139*H139,2)</f>
        <v>0</v>
      </c>
      <c r="K139" s="182" t="s">
        <v>194</v>
      </c>
      <c r="L139" s="41"/>
      <c r="M139" s="187" t="s">
        <v>19</v>
      </c>
      <c r="N139" s="188" t="s">
        <v>39</v>
      </c>
      <c r="O139" s="66"/>
      <c r="P139" s="189">
        <f>O139*H139</f>
        <v>0</v>
      </c>
      <c r="Q139" s="189">
        <v>2.2785E-5</v>
      </c>
      <c r="R139" s="189">
        <f>Q139*H139</f>
        <v>2.9050875000000002E-4</v>
      </c>
      <c r="S139" s="189">
        <v>0</v>
      </c>
      <c r="T139" s="19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215</v>
      </c>
      <c r="AT139" s="191" t="s">
        <v>190</v>
      </c>
      <c r="AU139" s="191" t="s">
        <v>78</v>
      </c>
      <c r="AY139" s="19" t="s">
        <v>187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76</v>
      </c>
      <c r="BK139" s="192">
        <f>ROUND(I139*H139,2)</f>
        <v>0</v>
      </c>
      <c r="BL139" s="19" t="s">
        <v>215</v>
      </c>
      <c r="BM139" s="191" t="s">
        <v>2080</v>
      </c>
    </row>
    <row r="140" spans="1:65" s="2" customFormat="1" ht="11.25">
      <c r="A140" s="36"/>
      <c r="B140" s="37"/>
      <c r="C140" s="38"/>
      <c r="D140" s="193" t="s">
        <v>197</v>
      </c>
      <c r="E140" s="38"/>
      <c r="F140" s="194" t="s">
        <v>1214</v>
      </c>
      <c r="G140" s="38"/>
      <c r="H140" s="38"/>
      <c r="I140" s="195"/>
      <c r="J140" s="38"/>
      <c r="K140" s="38"/>
      <c r="L140" s="41"/>
      <c r="M140" s="196"/>
      <c r="N140" s="19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197</v>
      </c>
      <c r="AU140" s="19" t="s">
        <v>78</v>
      </c>
    </row>
    <row r="141" spans="1:65" s="13" customFormat="1" ht="11.25">
      <c r="B141" s="208"/>
      <c r="C141" s="209"/>
      <c r="D141" s="210" t="s">
        <v>249</v>
      </c>
      <c r="E141" s="211" t="s">
        <v>19</v>
      </c>
      <c r="F141" s="212" t="s">
        <v>2081</v>
      </c>
      <c r="G141" s="209"/>
      <c r="H141" s="213">
        <v>6</v>
      </c>
      <c r="I141" s="214"/>
      <c r="J141" s="209"/>
      <c r="K141" s="209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249</v>
      </c>
      <c r="AU141" s="219" t="s">
        <v>78</v>
      </c>
      <c r="AV141" s="13" t="s">
        <v>78</v>
      </c>
      <c r="AW141" s="13" t="s">
        <v>30</v>
      </c>
      <c r="AX141" s="13" t="s">
        <v>68</v>
      </c>
      <c r="AY141" s="219" t="s">
        <v>187</v>
      </c>
    </row>
    <row r="142" spans="1:65" s="13" customFormat="1" ht="11.25">
      <c r="B142" s="208"/>
      <c r="C142" s="209"/>
      <c r="D142" s="210" t="s">
        <v>249</v>
      </c>
      <c r="E142" s="211" t="s">
        <v>19</v>
      </c>
      <c r="F142" s="212" t="s">
        <v>2082</v>
      </c>
      <c r="G142" s="209"/>
      <c r="H142" s="213">
        <v>6.75</v>
      </c>
      <c r="I142" s="214"/>
      <c r="J142" s="209"/>
      <c r="K142" s="209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249</v>
      </c>
      <c r="AU142" s="219" t="s">
        <v>78</v>
      </c>
      <c r="AV142" s="13" t="s">
        <v>78</v>
      </c>
      <c r="AW142" s="13" t="s">
        <v>30</v>
      </c>
      <c r="AX142" s="13" t="s">
        <v>68</v>
      </c>
      <c r="AY142" s="219" t="s">
        <v>187</v>
      </c>
    </row>
    <row r="143" spans="1:65" s="15" customFormat="1" ht="11.25">
      <c r="B143" s="230"/>
      <c r="C143" s="231"/>
      <c r="D143" s="210" t="s">
        <v>249</v>
      </c>
      <c r="E143" s="232" t="s">
        <v>19</v>
      </c>
      <c r="F143" s="233" t="s">
        <v>319</v>
      </c>
      <c r="G143" s="231"/>
      <c r="H143" s="234">
        <v>12.75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AT143" s="240" t="s">
        <v>249</v>
      </c>
      <c r="AU143" s="240" t="s">
        <v>78</v>
      </c>
      <c r="AV143" s="15" t="s">
        <v>195</v>
      </c>
      <c r="AW143" s="15" t="s">
        <v>30</v>
      </c>
      <c r="AX143" s="15" t="s">
        <v>76</v>
      </c>
      <c r="AY143" s="240" t="s">
        <v>187</v>
      </c>
    </row>
    <row r="144" spans="1:65" s="2" customFormat="1" ht="24.2" customHeight="1">
      <c r="A144" s="36"/>
      <c r="B144" s="37"/>
      <c r="C144" s="180" t="s">
        <v>262</v>
      </c>
      <c r="D144" s="180" t="s">
        <v>190</v>
      </c>
      <c r="E144" s="181" t="s">
        <v>1966</v>
      </c>
      <c r="F144" s="182" t="s">
        <v>1967</v>
      </c>
      <c r="G144" s="183" t="s">
        <v>193</v>
      </c>
      <c r="H144" s="184">
        <v>12.75</v>
      </c>
      <c r="I144" s="185"/>
      <c r="J144" s="186">
        <f>ROUND(I144*H144,2)</f>
        <v>0</v>
      </c>
      <c r="K144" s="182" t="s">
        <v>194</v>
      </c>
      <c r="L144" s="41"/>
      <c r="M144" s="187" t="s">
        <v>19</v>
      </c>
      <c r="N144" s="188" t="s">
        <v>39</v>
      </c>
      <c r="O144" s="66"/>
      <c r="P144" s="189">
        <f>O144*H144</f>
        <v>0</v>
      </c>
      <c r="Q144" s="189">
        <v>6.0528000000000001E-5</v>
      </c>
      <c r="R144" s="189">
        <f>Q144*H144</f>
        <v>7.7173200000000002E-4</v>
      </c>
      <c r="S144" s="189">
        <v>0</v>
      </c>
      <c r="T144" s="19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215</v>
      </c>
      <c r="AT144" s="191" t="s">
        <v>190</v>
      </c>
      <c r="AU144" s="191" t="s">
        <v>78</v>
      </c>
      <c r="AY144" s="19" t="s">
        <v>187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76</v>
      </c>
      <c r="BK144" s="192">
        <f>ROUND(I144*H144,2)</f>
        <v>0</v>
      </c>
      <c r="BL144" s="19" t="s">
        <v>215</v>
      </c>
      <c r="BM144" s="191" t="s">
        <v>2083</v>
      </c>
    </row>
    <row r="145" spans="1:65" s="2" customFormat="1" ht="11.25">
      <c r="A145" s="36"/>
      <c r="B145" s="37"/>
      <c r="C145" s="38"/>
      <c r="D145" s="193" t="s">
        <v>197</v>
      </c>
      <c r="E145" s="38"/>
      <c r="F145" s="194" t="s">
        <v>1969</v>
      </c>
      <c r="G145" s="38"/>
      <c r="H145" s="38"/>
      <c r="I145" s="195"/>
      <c r="J145" s="38"/>
      <c r="K145" s="38"/>
      <c r="L145" s="41"/>
      <c r="M145" s="196"/>
      <c r="N145" s="197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197</v>
      </c>
      <c r="AU145" s="19" t="s">
        <v>78</v>
      </c>
    </row>
    <row r="146" spans="1:65" s="13" customFormat="1" ht="11.25">
      <c r="B146" s="208"/>
      <c r="C146" s="209"/>
      <c r="D146" s="210" t="s">
        <v>249</v>
      </c>
      <c r="E146" s="211" t="s">
        <v>19</v>
      </c>
      <c r="F146" s="212" t="s">
        <v>2081</v>
      </c>
      <c r="G146" s="209"/>
      <c r="H146" s="213">
        <v>6</v>
      </c>
      <c r="I146" s="214"/>
      <c r="J146" s="209"/>
      <c r="K146" s="209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249</v>
      </c>
      <c r="AU146" s="219" t="s">
        <v>78</v>
      </c>
      <c r="AV146" s="13" t="s">
        <v>78</v>
      </c>
      <c r="AW146" s="13" t="s">
        <v>30</v>
      </c>
      <c r="AX146" s="13" t="s">
        <v>68</v>
      </c>
      <c r="AY146" s="219" t="s">
        <v>187</v>
      </c>
    </row>
    <row r="147" spans="1:65" s="13" customFormat="1" ht="11.25">
      <c r="B147" s="208"/>
      <c r="C147" s="209"/>
      <c r="D147" s="210" t="s">
        <v>249</v>
      </c>
      <c r="E147" s="211" t="s">
        <v>19</v>
      </c>
      <c r="F147" s="212" t="s">
        <v>2082</v>
      </c>
      <c r="G147" s="209"/>
      <c r="H147" s="213">
        <v>6.75</v>
      </c>
      <c r="I147" s="214"/>
      <c r="J147" s="209"/>
      <c r="K147" s="209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249</v>
      </c>
      <c r="AU147" s="219" t="s">
        <v>78</v>
      </c>
      <c r="AV147" s="13" t="s">
        <v>78</v>
      </c>
      <c r="AW147" s="13" t="s">
        <v>30</v>
      </c>
      <c r="AX147" s="13" t="s">
        <v>68</v>
      </c>
      <c r="AY147" s="219" t="s">
        <v>187</v>
      </c>
    </row>
    <row r="148" spans="1:65" s="15" customFormat="1" ht="11.25">
      <c r="B148" s="230"/>
      <c r="C148" s="231"/>
      <c r="D148" s="210" t="s">
        <v>249</v>
      </c>
      <c r="E148" s="232" t="s">
        <v>19</v>
      </c>
      <c r="F148" s="233" t="s">
        <v>319</v>
      </c>
      <c r="G148" s="231"/>
      <c r="H148" s="234">
        <v>12.75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AT148" s="240" t="s">
        <v>249</v>
      </c>
      <c r="AU148" s="240" t="s">
        <v>78</v>
      </c>
      <c r="AV148" s="15" t="s">
        <v>195</v>
      </c>
      <c r="AW148" s="15" t="s">
        <v>30</v>
      </c>
      <c r="AX148" s="15" t="s">
        <v>76</v>
      </c>
      <c r="AY148" s="240" t="s">
        <v>187</v>
      </c>
    </row>
    <row r="149" spans="1:65" s="2" customFormat="1" ht="24.2" customHeight="1">
      <c r="A149" s="36"/>
      <c r="B149" s="37"/>
      <c r="C149" s="180" t="s">
        <v>267</v>
      </c>
      <c r="D149" s="180" t="s">
        <v>190</v>
      </c>
      <c r="E149" s="181" t="s">
        <v>1217</v>
      </c>
      <c r="F149" s="182" t="s">
        <v>1218</v>
      </c>
      <c r="G149" s="183" t="s">
        <v>193</v>
      </c>
      <c r="H149" s="184">
        <v>12.75</v>
      </c>
      <c r="I149" s="185"/>
      <c r="J149" s="186">
        <f>ROUND(I149*H149,2)</f>
        <v>0</v>
      </c>
      <c r="K149" s="182" t="s">
        <v>194</v>
      </c>
      <c r="L149" s="41"/>
      <c r="M149" s="187" t="s">
        <v>19</v>
      </c>
      <c r="N149" s="188" t="s">
        <v>39</v>
      </c>
      <c r="O149" s="66"/>
      <c r="P149" s="189">
        <f>O149*H149</f>
        <v>0</v>
      </c>
      <c r="Q149" s="189">
        <v>1.2766000000000001E-4</v>
      </c>
      <c r="R149" s="189">
        <f>Q149*H149</f>
        <v>1.6276650000000001E-3</v>
      </c>
      <c r="S149" s="189">
        <v>0</v>
      </c>
      <c r="T149" s="19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215</v>
      </c>
      <c r="AT149" s="191" t="s">
        <v>190</v>
      </c>
      <c r="AU149" s="191" t="s">
        <v>78</v>
      </c>
      <c r="AY149" s="19" t="s">
        <v>187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9" t="s">
        <v>76</v>
      </c>
      <c r="BK149" s="192">
        <f>ROUND(I149*H149,2)</f>
        <v>0</v>
      </c>
      <c r="BL149" s="19" t="s">
        <v>215</v>
      </c>
      <c r="BM149" s="191" t="s">
        <v>2084</v>
      </c>
    </row>
    <row r="150" spans="1:65" s="2" customFormat="1" ht="11.25">
      <c r="A150" s="36"/>
      <c r="B150" s="37"/>
      <c r="C150" s="38"/>
      <c r="D150" s="193" t="s">
        <v>197</v>
      </c>
      <c r="E150" s="38"/>
      <c r="F150" s="194" t="s">
        <v>1220</v>
      </c>
      <c r="G150" s="38"/>
      <c r="H150" s="38"/>
      <c r="I150" s="195"/>
      <c r="J150" s="38"/>
      <c r="K150" s="38"/>
      <c r="L150" s="41"/>
      <c r="M150" s="196"/>
      <c r="N150" s="197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197</v>
      </c>
      <c r="AU150" s="19" t="s">
        <v>78</v>
      </c>
    </row>
    <row r="151" spans="1:65" s="13" customFormat="1" ht="11.25">
      <c r="B151" s="208"/>
      <c r="C151" s="209"/>
      <c r="D151" s="210" t="s">
        <v>249</v>
      </c>
      <c r="E151" s="211" t="s">
        <v>19</v>
      </c>
      <c r="F151" s="212" t="s">
        <v>2081</v>
      </c>
      <c r="G151" s="209"/>
      <c r="H151" s="213">
        <v>6</v>
      </c>
      <c r="I151" s="214"/>
      <c r="J151" s="209"/>
      <c r="K151" s="209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249</v>
      </c>
      <c r="AU151" s="219" t="s">
        <v>78</v>
      </c>
      <c r="AV151" s="13" t="s">
        <v>78</v>
      </c>
      <c r="AW151" s="13" t="s">
        <v>30</v>
      </c>
      <c r="AX151" s="13" t="s">
        <v>68</v>
      </c>
      <c r="AY151" s="219" t="s">
        <v>187</v>
      </c>
    </row>
    <row r="152" spans="1:65" s="13" customFormat="1" ht="11.25">
      <c r="B152" s="208"/>
      <c r="C152" s="209"/>
      <c r="D152" s="210" t="s">
        <v>249</v>
      </c>
      <c r="E152" s="211" t="s">
        <v>19</v>
      </c>
      <c r="F152" s="212" t="s">
        <v>2082</v>
      </c>
      <c r="G152" s="209"/>
      <c r="H152" s="213">
        <v>6.75</v>
      </c>
      <c r="I152" s="214"/>
      <c r="J152" s="209"/>
      <c r="K152" s="209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249</v>
      </c>
      <c r="AU152" s="219" t="s">
        <v>78</v>
      </c>
      <c r="AV152" s="13" t="s">
        <v>78</v>
      </c>
      <c r="AW152" s="13" t="s">
        <v>30</v>
      </c>
      <c r="AX152" s="13" t="s">
        <v>68</v>
      </c>
      <c r="AY152" s="219" t="s">
        <v>187</v>
      </c>
    </row>
    <row r="153" spans="1:65" s="15" customFormat="1" ht="11.25">
      <c r="B153" s="230"/>
      <c r="C153" s="231"/>
      <c r="D153" s="210" t="s">
        <v>249</v>
      </c>
      <c r="E153" s="232" t="s">
        <v>19</v>
      </c>
      <c r="F153" s="233" t="s">
        <v>319</v>
      </c>
      <c r="G153" s="231"/>
      <c r="H153" s="234">
        <v>12.75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AT153" s="240" t="s">
        <v>249</v>
      </c>
      <c r="AU153" s="240" t="s">
        <v>78</v>
      </c>
      <c r="AV153" s="15" t="s">
        <v>195</v>
      </c>
      <c r="AW153" s="15" t="s">
        <v>30</v>
      </c>
      <c r="AX153" s="15" t="s">
        <v>76</v>
      </c>
      <c r="AY153" s="240" t="s">
        <v>187</v>
      </c>
    </row>
    <row r="154" spans="1:65" s="2" customFormat="1" ht="24.2" customHeight="1">
      <c r="A154" s="36"/>
      <c r="B154" s="37"/>
      <c r="C154" s="180" t="s">
        <v>8</v>
      </c>
      <c r="D154" s="180" t="s">
        <v>190</v>
      </c>
      <c r="E154" s="181" t="s">
        <v>1746</v>
      </c>
      <c r="F154" s="182" t="s">
        <v>1747</v>
      </c>
      <c r="G154" s="183" t="s">
        <v>193</v>
      </c>
      <c r="H154" s="184">
        <v>12.75</v>
      </c>
      <c r="I154" s="185"/>
      <c r="J154" s="186">
        <f>ROUND(I154*H154,2)</f>
        <v>0</v>
      </c>
      <c r="K154" s="182" t="s">
        <v>194</v>
      </c>
      <c r="L154" s="41"/>
      <c r="M154" s="187" t="s">
        <v>19</v>
      </c>
      <c r="N154" s="188" t="s">
        <v>39</v>
      </c>
      <c r="O154" s="66"/>
      <c r="P154" s="189">
        <f>O154*H154</f>
        <v>0</v>
      </c>
      <c r="Q154" s="189">
        <v>1.437E-4</v>
      </c>
      <c r="R154" s="189">
        <f>Q154*H154</f>
        <v>1.8321749999999999E-3</v>
      </c>
      <c r="S154" s="189">
        <v>0</v>
      </c>
      <c r="T154" s="19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215</v>
      </c>
      <c r="AT154" s="191" t="s">
        <v>190</v>
      </c>
      <c r="AU154" s="191" t="s">
        <v>78</v>
      </c>
      <c r="AY154" s="19" t="s">
        <v>187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76</v>
      </c>
      <c r="BK154" s="192">
        <f>ROUND(I154*H154,2)</f>
        <v>0</v>
      </c>
      <c r="BL154" s="19" t="s">
        <v>215</v>
      </c>
      <c r="BM154" s="191" t="s">
        <v>2085</v>
      </c>
    </row>
    <row r="155" spans="1:65" s="2" customFormat="1" ht="11.25">
      <c r="A155" s="36"/>
      <c r="B155" s="37"/>
      <c r="C155" s="38"/>
      <c r="D155" s="193" t="s">
        <v>197</v>
      </c>
      <c r="E155" s="38"/>
      <c r="F155" s="194" t="s">
        <v>1749</v>
      </c>
      <c r="G155" s="38"/>
      <c r="H155" s="38"/>
      <c r="I155" s="195"/>
      <c r="J155" s="38"/>
      <c r="K155" s="38"/>
      <c r="L155" s="41"/>
      <c r="M155" s="196"/>
      <c r="N155" s="197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197</v>
      </c>
      <c r="AU155" s="19" t="s">
        <v>78</v>
      </c>
    </row>
    <row r="156" spans="1:65" s="13" customFormat="1" ht="11.25">
      <c r="B156" s="208"/>
      <c r="C156" s="209"/>
      <c r="D156" s="210" t="s">
        <v>249</v>
      </c>
      <c r="E156" s="211" t="s">
        <v>19</v>
      </c>
      <c r="F156" s="212" t="s">
        <v>2081</v>
      </c>
      <c r="G156" s="209"/>
      <c r="H156" s="213">
        <v>6</v>
      </c>
      <c r="I156" s="214"/>
      <c r="J156" s="209"/>
      <c r="K156" s="209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249</v>
      </c>
      <c r="AU156" s="219" t="s">
        <v>78</v>
      </c>
      <c r="AV156" s="13" t="s">
        <v>78</v>
      </c>
      <c r="AW156" s="13" t="s">
        <v>30</v>
      </c>
      <c r="AX156" s="13" t="s">
        <v>68</v>
      </c>
      <c r="AY156" s="219" t="s">
        <v>187</v>
      </c>
    </row>
    <row r="157" spans="1:65" s="13" customFormat="1" ht="11.25">
      <c r="B157" s="208"/>
      <c r="C157" s="209"/>
      <c r="D157" s="210" t="s">
        <v>249</v>
      </c>
      <c r="E157" s="211" t="s">
        <v>19</v>
      </c>
      <c r="F157" s="212" t="s">
        <v>2082</v>
      </c>
      <c r="G157" s="209"/>
      <c r="H157" s="213">
        <v>6.75</v>
      </c>
      <c r="I157" s="214"/>
      <c r="J157" s="209"/>
      <c r="K157" s="209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249</v>
      </c>
      <c r="AU157" s="219" t="s">
        <v>78</v>
      </c>
      <c r="AV157" s="13" t="s">
        <v>78</v>
      </c>
      <c r="AW157" s="13" t="s">
        <v>30</v>
      </c>
      <c r="AX157" s="13" t="s">
        <v>68</v>
      </c>
      <c r="AY157" s="219" t="s">
        <v>187</v>
      </c>
    </row>
    <row r="158" spans="1:65" s="15" customFormat="1" ht="11.25">
      <c r="B158" s="230"/>
      <c r="C158" s="231"/>
      <c r="D158" s="210" t="s">
        <v>249</v>
      </c>
      <c r="E158" s="232" t="s">
        <v>19</v>
      </c>
      <c r="F158" s="233" t="s">
        <v>319</v>
      </c>
      <c r="G158" s="231"/>
      <c r="H158" s="234">
        <v>12.75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AT158" s="240" t="s">
        <v>249</v>
      </c>
      <c r="AU158" s="240" t="s">
        <v>78</v>
      </c>
      <c r="AV158" s="15" t="s">
        <v>195</v>
      </c>
      <c r="AW158" s="15" t="s">
        <v>30</v>
      </c>
      <c r="AX158" s="15" t="s">
        <v>76</v>
      </c>
      <c r="AY158" s="240" t="s">
        <v>187</v>
      </c>
    </row>
    <row r="159" spans="1:65" s="2" customFormat="1" ht="33" customHeight="1">
      <c r="A159" s="36"/>
      <c r="B159" s="37"/>
      <c r="C159" s="180" t="s">
        <v>215</v>
      </c>
      <c r="D159" s="180" t="s">
        <v>190</v>
      </c>
      <c r="E159" s="181" t="s">
        <v>2086</v>
      </c>
      <c r="F159" s="182" t="s">
        <v>2087</v>
      </c>
      <c r="G159" s="183" t="s">
        <v>193</v>
      </c>
      <c r="H159" s="184">
        <v>1.8</v>
      </c>
      <c r="I159" s="185"/>
      <c r="J159" s="186">
        <f>ROUND(I159*H159,2)</f>
        <v>0</v>
      </c>
      <c r="K159" s="182" t="s">
        <v>194</v>
      </c>
      <c r="L159" s="41"/>
      <c r="M159" s="187" t="s">
        <v>19</v>
      </c>
      <c r="N159" s="188" t="s">
        <v>39</v>
      </c>
      <c r="O159" s="66"/>
      <c r="P159" s="189">
        <f>O159*H159</f>
        <v>0</v>
      </c>
      <c r="Q159" s="189">
        <v>1.072E-4</v>
      </c>
      <c r="R159" s="189">
        <f>Q159*H159</f>
        <v>1.9296000000000002E-4</v>
      </c>
      <c r="S159" s="189">
        <v>0</v>
      </c>
      <c r="T159" s="19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215</v>
      </c>
      <c r="AT159" s="191" t="s">
        <v>190</v>
      </c>
      <c r="AU159" s="191" t="s">
        <v>78</v>
      </c>
      <c r="AY159" s="19" t="s">
        <v>187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76</v>
      </c>
      <c r="BK159" s="192">
        <f>ROUND(I159*H159,2)</f>
        <v>0</v>
      </c>
      <c r="BL159" s="19" t="s">
        <v>215</v>
      </c>
      <c r="BM159" s="191" t="s">
        <v>2088</v>
      </c>
    </row>
    <row r="160" spans="1:65" s="2" customFormat="1" ht="11.25">
      <c r="A160" s="36"/>
      <c r="B160" s="37"/>
      <c r="C160" s="38"/>
      <c r="D160" s="193" t="s">
        <v>197</v>
      </c>
      <c r="E160" s="38"/>
      <c r="F160" s="194" t="s">
        <v>2089</v>
      </c>
      <c r="G160" s="38"/>
      <c r="H160" s="38"/>
      <c r="I160" s="195"/>
      <c r="J160" s="38"/>
      <c r="K160" s="38"/>
      <c r="L160" s="41"/>
      <c r="M160" s="196"/>
      <c r="N160" s="197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197</v>
      </c>
      <c r="AU160" s="19" t="s">
        <v>78</v>
      </c>
    </row>
    <row r="161" spans="1:65" s="13" customFormat="1" ht="11.25">
      <c r="B161" s="208"/>
      <c r="C161" s="209"/>
      <c r="D161" s="210" t="s">
        <v>249</v>
      </c>
      <c r="E161" s="211" t="s">
        <v>19</v>
      </c>
      <c r="F161" s="212" t="s">
        <v>2090</v>
      </c>
      <c r="G161" s="209"/>
      <c r="H161" s="213">
        <v>1.8</v>
      </c>
      <c r="I161" s="214"/>
      <c r="J161" s="209"/>
      <c r="K161" s="209"/>
      <c r="L161" s="215"/>
      <c r="M161" s="216"/>
      <c r="N161" s="217"/>
      <c r="O161" s="217"/>
      <c r="P161" s="217"/>
      <c r="Q161" s="217"/>
      <c r="R161" s="217"/>
      <c r="S161" s="217"/>
      <c r="T161" s="218"/>
      <c r="AT161" s="219" t="s">
        <v>249</v>
      </c>
      <c r="AU161" s="219" t="s">
        <v>78</v>
      </c>
      <c r="AV161" s="13" t="s">
        <v>78</v>
      </c>
      <c r="AW161" s="13" t="s">
        <v>30</v>
      </c>
      <c r="AX161" s="13" t="s">
        <v>76</v>
      </c>
      <c r="AY161" s="219" t="s">
        <v>187</v>
      </c>
    </row>
    <row r="162" spans="1:65" s="2" customFormat="1" ht="24.2" customHeight="1">
      <c r="A162" s="36"/>
      <c r="B162" s="37"/>
      <c r="C162" s="180" t="s">
        <v>281</v>
      </c>
      <c r="D162" s="180" t="s">
        <v>190</v>
      </c>
      <c r="E162" s="181" t="s">
        <v>2091</v>
      </c>
      <c r="F162" s="182" t="s">
        <v>2092</v>
      </c>
      <c r="G162" s="183" t="s">
        <v>193</v>
      </c>
      <c r="H162" s="184">
        <v>1.8</v>
      </c>
      <c r="I162" s="185"/>
      <c r="J162" s="186">
        <f>ROUND(I162*H162,2)</f>
        <v>0</v>
      </c>
      <c r="K162" s="182" t="s">
        <v>194</v>
      </c>
      <c r="L162" s="41"/>
      <c r="M162" s="187" t="s">
        <v>19</v>
      </c>
      <c r="N162" s="188" t="s">
        <v>39</v>
      </c>
      <c r="O162" s="66"/>
      <c r="P162" s="189">
        <f>O162*H162</f>
        <v>0</v>
      </c>
      <c r="Q162" s="189">
        <v>1.7100000000000001E-4</v>
      </c>
      <c r="R162" s="189">
        <f>Q162*H162</f>
        <v>3.078E-4</v>
      </c>
      <c r="S162" s="189">
        <v>0</v>
      </c>
      <c r="T162" s="19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215</v>
      </c>
      <c r="AT162" s="191" t="s">
        <v>190</v>
      </c>
      <c r="AU162" s="191" t="s">
        <v>78</v>
      </c>
      <c r="AY162" s="19" t="s">
        <v>187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76</v>
      </c>
      <c r="BK162" s="192">
        <f>ROUND(I162*H162,2)</f>
        <v>0</v>
      </c>
      <c r="BL162" s="19" t="s">
        <v>215</v>
      </c>
      <c r="BM162" s="191" t="s">
        <v>2093</v>
      </c>
    </row>
    <row r="163" spans="1:65" s="2" customFormat="1" ht="11.25">
      <c r="A163" s="36"/>
      <c r="B163" s="37"/>
      <c r="C163" s="38"/>
      <c r="D163" s="193" t="s">
        <v>197</v>
      </c>
      <c r="E163" s="38"/>
      <c r="F163" s="194" t="s">
        <v>2094</v>
      </c>
      <c r="G163" s="38"/>
      <c r="H163" s="38"/>
      <c r="I163" s="195"/>
      <c r="J163" s="38"/>
      <c r="K163" s="38"/>
      <c r="L163" s="41"/>
      <c r="M163" s="196"/>
      <c r="N163" s="197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197</v>
      </c>
      <c r="AU163" s="19" t="s">
        <v>78</v>
      </c>
    </row>
    <row r="164" spans="1:65" s="13" customFormat="1" ht="11.25">
      <c r="B164" s="208"/>
      <c r="C164" s="209"/>
      <c r="D164" s="210" t="s">
        <v>249</v>
      </c>
      <c r="E164" s="211" t="s">
        <v>19</v>
      </c>
      <c r="F164" s="212" t="s">
        <v>2090</v>
      </c>
      <c r="G164" s="209"/>
      <c r="H164" s="213">
        <v>1.8</v>
      </c>
      <c r="I164" s="214"/>
      <c r="J164" s="209"/>
      <c r="K164" s="209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249</v>
      </c>
      <c r="AU164" s="219" t="s">
        <v>78</v>
      </c>
      <c r="AV164" s="13" t="s">
        <v>78</v>
      </c>
      <c r="AW164" s="13" t="s">
        <v>30</v>
      </c>
      <c r="AX164" s="13" t="s">
        <v>76</v>
      </c>
      <c r="AY164" s="219" t="s">
        <v>187</v>
      </c>
    </row>
    <row r="165" spans="1:65" s="2" customFormat="1" ht="24.2" customHeight="1">
      <c r="A165" s="36"/>
      <c r="B165" s="37"/>
      <c r="C165" s="180" t="s">
        <v>286</v>
      </c>
      <c r="D165" s="180" t="s">
        <v>190</v>
      </c>
      <c r="E165" s="181" t="s">
        <v>1928</v>
      </c>
      <c r="F165" s="182" t="s">
        <v>1929</v>
      </c>
      <c r="G165" s="183" t="s">
        <v>193</v>
      </c>
      <c r="H165" s="184">
        <v>1.8</v>
      </c>
      <c r="I165" s="185"/>
      <c r="J165" s="186">
        <f>ROUND(I165*H165,2)</f>
        <v>0</v>
      </c>
      <c r="K165" s="182" t="s">
        <v>194</v>
      </c>
      <c r="L165" s="41"/>
      <c r="M165" s="187" t="s">
        <v>19</v>
      </c>
      <c r="N165" s="188" t="s">
        <v>39</v>
      </c>
      <c r="O165" s="66"/>
      <c r="P165" s="189">
        <f>O165*H165</f>
        <v>0</v>
      </c>
      <c r="Q165" s="189">
        <v>2.196E-4</v>
      </c>
      <c r="R165" s="189">
        <f>Q165*H165</f>
        <v>3.9528000000000002E-4</v>
      </c>
      <c r="S165" s="189">
        <v>0</v>
      </c>
      <c r="T165" s="19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215</v>
      </c>
      <c r="AT165" s="191" t="s">
        <v>190</v>
      </c>
      <c r="AU165" s="191" t="s">
        <v>78</v>
      </c>
      <c r="AY165" s="19" t="s">
        <v>187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76</v>
      </c>
      <c r="BK165" s="192">
        <f>ROUND(I165*H165,2)</f>
        <v>0</v>
      </c>
      <c r="BL165" s="19" t="s">
        <v>215</v>
      </c>
      <c r="BM165" s="191" t="s">
        <v>2095</v>
      </c>
    </row>
    <row r="166" spans="1:65" s="2" customFormat="1" ht="11.25">
      <c r="A166" s="36"/>
      <c r="B166" s="37"/>
      <c r="C166" s="38"/>
      <c r="D166" s="193" t="s">
        <v>197</v>
      </c>
      <c r="E166" s="38"/>
      <c r="F166" s="194" t="s">
        <v>1931</v>
      </c>
      <c r="G166" s="38"/>
      <c r="H166" s="38"/>
      <c r="I166" s="195"/>
      <c r="J166" s="38"/>
      <c r="K166" s="38"/>
      <c r="L166" s="41"/>
      <c r="M166" s="196"/>
      <c r="N166" s="197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197</v>
      </c>
      <c r="AU166" s="19" t="s">
        <v>78</v>
      </c>
    </row>
    <row r="167" spans="1:65" s="12" customFormat="1" ht="22.9" customHeight="1">
      <c r="B167" s="164"/>
      <c r="C167" s="165"/>
      <c r="D167" s="166" t="s">
        <v>67</v>
      </c>
      <c r="E167" s="178" t="s">
        <v>1247</v>
      </c>
      <c r="F167" s="178" t="s">
        <v>1248</v>
      </c>
      <c r="G167" s="165"/>
      <c r="H167" s="165"/>
      <c r="I167" s="168"/>
      <c r="J167" s="179">
        <f>BK167</f>
        <v>0</v>
      </c>
      <c r="K167" s="165"/>
      <c r="L167" s="170"/>
      <c r="M167" s="171"/>
      <c r="N167" s="172"/>
      <c r="O167" s="172"/>
      <c r="P167" s="173">
        <f>SUM(P168:P187)</f>
        <v>0</v>
      </c>
      <c r="Q167" s="172"/>
      <c r="R167" s="173">
        <f>SUM(R168:R187)</f>
        <v>0.16015449600000001</v>
      </c>
      <c r="S167" s="172"/>
      <c r="T167" s="174">
        <f>SUM(T168:T187)</f>
        <v>3.3926400000000002E-2</v>
      </c>
      <c r="AR167" s="175" t="s">
        <v>78</v>
      </c>
      <c r="AT167" s="176" t="s">
        <v>67</v>
      </c>
      <c r="AU167" s="176" t="s">
        <v>76</v>
      </c>
      <c r="AY167" s="175" t="s">
        <v>187</v>
      </c>
      <c r="BK167" s="177">
        <f>SUM(BK168:BK187)</f>
        <v>0</v>
      </c>
    </row>
    <row r="168" spans="1:65" s="2" customFormat="1" ht="16.5" customHeight="1">
      <c r="A168" s="36"/>
      <c r="B168" s="37"/>
      <c r="C168" s="180" t="s">
        <v>291</v>
      </c>
      <c r="D168" s="180" t="s">
        <v>190</v>
      </c>
      <c r="E168" s="181" t="s">
        <v>1250</v>
      </c>
      <c r="F168" s="182" t="s">
        <v>1251</v>
      </c>
      <c r="G168" s="183" t="s">
        <v>193</v>
      </c>
      <c r="H168" s="184">
        <v>109.44</v>
      </c>
      <c r="I168" s="185"/>
      <c r="J168" s="186">
        <f>ROUND(I168*H168,2)</f>
        <v>0</v>
      </c>
      <c r="K168" s="182" t="s">
        <v>194</v>
      </c>
      <c r="L168" s="41"/>
      <c r="M168" s="187" t="s">
        <v>19</v>
      </c>
      <c r="N168" s="188" t="s">
        <v>39</v>
      </c>
      <c r="O168" s="66"/>
      <c r="P168" s="189">
        <f>O168*H168</f>
        <v>0</v>
      </c>
      <c r="Q168" s="189">
        <v>1E-3</v>
      </c>
      <c r="R168" s="189">
        <f>Q168*H168</f>
        <v>0.10944</v>
      </c>
      <c r="S168" s="189">
        <v>3.1E-4</v>
      </c>
      <c r="T168" s="190">
        <f>S168*H168</f>
        <v>3.3926400000000002E-2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215</v>
      </c>
      <c r="AT168" s="191" t="s">
        <v>190</v>
      </c>
      <c r="AU168" s="191" t="s">
        <v>78</v>
      </c>
      <c r="AY168" s="19" t="s">
        <v>187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9" t="s">
        <v>76</v>
      </c>
      <c r="BK168" s="192">
        <f>ROUND(I168*H168,2)</f>
        <v>0</v>
      </c>
      <c r="BL168" s="19" t="s">
        <v>215</v>
      </c>
      <c r="BM168" s="191" t="s">
        <v>2096</v>
      </c>
    </row>
    <row r="169" spans="1:65" s="2" customFormat="1" ht="11.25">
      <c r="A169" s="36"/>
      <c r="B169" s="37"/>
      <c r="C169" s="38"/>
      <c r="D169" s="193" t="s">
        <v>197</v>
      </c>
      <c r="E169" s="38"/>
      <c r="F169" s="194" t="s">
        <v>1253</v>
      </c>
      <c r="G169" s="38"/>
      <c r="H169" s="38"/>
      <c r="I169" s="195"/>
      <c r="J169" s="38"/>
      <c r="K169" s="38"/>
      <c r="L169" s="41"/>
      <c r="M169" s="196"/>
      <c r="N169" s="197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197</v>
      </c>
      <c r="AU169" s="19" t="s">
        <v>78</v>
      </c>
    </row>
    <row r="170" spans="1:65" s="13" customFormat="1" ht="11.25">
      <c r="B170" s="208"/>
      <c r="C170" s="209"/>
      <c r="D170" s="210" t="s">
        <v>249</v>
      </c>
      <c r="E170" s="211" t="s">
        <v>19</v>
      </c>
      <c r="F170" s="212" t="s">
        <v>2097</v>
      </c>
      <c r="G170" s="209"/>
      <c r="H170" s="213">
        <v>55.04</v>
      </c>
      <c r="I170" s="214"/>
      <c r="J170" s="209"/>
      <c r="K170" s="209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249</v>
      </c>
      <c r="AU170" s="219" t="s">
        <v>78</v>
      </c>
      <c r="AV170" s="13" t="s">
        <v>78</v>
      </c>
      <c r="AW170" s="13" t="s">
        <v>30</v>
      </c>
      <c r="AX170" s="13" t="s">
        <v>68</v>
      </c>
      <c r="AY170" s="219" t="s">
        <v>187</v>
      </c>
    </row>
    <row r="171" spans="1:65" s="13" customFormat="1" ht="11.25">
      <c r="B171" s="208"/>
      <c r="C171" s="209"/>
      <c r="D171" s="210" t="s">
        <v>249</v>
      </c>
      <c r="E171" s="211" t="s">
        <v>19</v>
      </c>
      <c r="F171" s="212" t="s">
        <v>2098</v>
      </c>
      <c r="G171" s="209"/>
      <c r="H171" s="213">
        <v>54.4</v>
      </c>
      <c r="I171" s="214"/>
      <c r="J171" s="209"/>
      <c r="K171" s="209"/>
      <c r="L171" s="215"/>
      <c r="M171" s="216"/>
      <c r="N171" s="217"/>
      <c r="O171" s="217"/>
      <c r="P171" s="217"/>
      <c r="Q171" s="217"/>
      <c r="R171" s="217"/>
      <c r="S171" s="217"/>
      <c r="T171" s="218"/>
      <c r="AT171" s="219" t="s">
        <v>249</v>
      </c>
      <c r="AU171" s="219" t="s">
        <v>78</v>
      </c>
      <c r="AV171" s="13" t="s">
        <v>78</v>
      </c>
      <c r="AW171" s="13" t="s">
        <v>30</v>
      </c>
      <c r="AX171" s="13" t="s">
        <v>68</v>
      </c>
      <c r="AY171" s="219" t="s">
        <v>187</v>
      </c>
    </row>
    <row r="172" spans="1:65" s="15" customFormat="1" ht="11.25">
      <c r="B172" s="230"/>
      <c r="C172" s="231"/>
      <c r="D172" s="210" t="s">
        <v>249</v>
      </c>
      <c r="E172" s="232" t="s">
        <v>19</v>
      </c>
      <c r="F172" s="233" t="s">
        <v>319</v>
      </c>
      <c r="G172" s="231"/>
      <c r="H172" s="234">
        <v>109.44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AT172" s="240" t="s">
        <v>249</v>
      </c>
      <c r="AU172" s="240" t="s">
        <v>78</v>
      </c>
      <c r="AV172" s="15" t="s">
        <v>195</v>
      </c>
      <c r="AW172" s="15" t="s">
        <v>30</v>
      </c>
      <c r="AX172" s="15" t="s">
        <v>76</v>
      </c>
      <c r="AY172" s="240" t="s">
        <v>187</v>
      </c>
    </row>
    <row r="173" spans="1:65" s="2" customFormat="1" ht="24.2" customHeight="1">
      <c r="A173" s="36"/>
      <c r="B173" s="37"/>
      <c r="C173" s="180" t="s">
        <v>296</v>
      </c>
      <c r="D173" s="180" t="s">
        <v>190</v>
      </c>
      <c r="E173" s="181" t="s">
        <v>1271</v>
      </c>
      <c r="F173" s="182" t="s">
        <v>1272</v>
      </c>
      <c r="G173" s="183" t="s">
        <v>193</v>
      </c>
      <c r="H173" s="184">
        <v>109.44</v>
      </c>
      <c r="I173" s="185"/>
      <c r="J173" s="186">
        <f>ROUND(I173*H173,2)</f>
        <v>0</v>
      </c>
      <c r="K173" s="182" t="s">
        <v>194</v>
      </c>
      <c r="L173" s="41"/>
      <c r="M173" s="187" t="s">
        <v>19</v>
      </c>
      <c r="N173" s="188" t="s">
        <v>39</v>
      </c>
      <c r="O173" s="66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215</v>
      </c>
      <c r="AT173" s="191" t="s">
        <v>190</v>
      </c>
      <c r="AU173" s="191" t="s">
        <v>78</v>
      </c>
      <c r="AY173" s="19" t="s">
        <v>187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76</v>
      </c>
      <c r="BK173" s="192">
        <f>ROUND(I173*H173,2)</f>
        <v>0</v>
      </c>
      <c r="BL173" s="19" t="s">
        <v>215</v>
      </c>
      <c r="BM173" s="191" t="s">
        <v>2099</v>
      </c>
    </row>
    <row r="174" spans="1:65" s="2" customFormat="1" ht="11.25">
      <c r="A174" s="36"/>
      <c r="B174" s="37"/>
      <c r="C174" s="38"/>
      <c r="D174" s="193" t="s">
        <v>197</v>
      </c>
      <c r="E174" s="38"/>
      <c r="F174" s="194" t="s">
        <v>1274</v>
      </c>
      <c r="G174" s="38"/>
      <c r="H174" s="38"/>
      <c r="I174" s="195"/>
      <c r="J174" s="38"/>
      <c r="K174" s="38"/>
      <c r="L174" s="41"/>
      <c r="M174" s="196"/>
      <c r="N174" s="197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197</v>
      </c>
      <c r="AU174" s="19" t="s">
        <v>78</v>
      </c>
    </row>
    <row r="175" spans="1:65" s="13" customFormat="1" ht="11.25">
      <c r="B175" s="208"/>
      <c r="C175" s="209"/>
      <c r="D175" s="210" t="s">
        <v>249</v>
      </c>
      <c r="E175" s="211" t="s">
        <v>19</v>
      </c>
      <c r="F175" s="212" t="s">
        <v>2097</v>
      </c>
      <c r="G175" s="209"/>
      <c r="H175" s="213">
        <v>55.04</v>
      </c>
      <c r="I175" s="214"/>
      <c r="J175" s="209"/>
      <c r="K175" s="209"/>
      <c r="L175" s="215"/>
      <c r="M175" s="216"/>
      <c r="N175" s="217"/>
      <c r="O175" s="217"/>
      <c r="P175" s="217"/>
      <c r="Q175" s="217"/>
      <c r="R175" s="217"/>
      <c r="S175" s="217"/>
      <c r="T175" s="218"/>
      <c r="AT175" s="219" t="s">
        <v>249</v>
      </c>
      <c r="AU175" s="219" t="s">
        <v>78</v>
      </c>
      <c r="AV175" s="13" t="s">
        <v>78</v>
      </c>
      <c r="AW175" s="13" t="s">
        <v>30</v>
      </c>
      <c r="AX175" s="13" t="s">
        <v>68</v>
      </c>
      <c r="AY175" s="219" t="s">
        <v>187</v>
      </c>
    </row>
    <row r="176" spans="1:65" s="13" customFormat="1" ht="11.25">
      <c r="B176" s="208"/>
      <c r="C176" s="209"/>
      <c r="D176" s="210" t="s">
        <v>249</v>
      </c>
      <c r="E176" s="211" t="s">
        <v>19</v>
      </c>
      <c r="F176" s="212" t="s">
        <v>2098</v>
      </c>
      <c r="G176" s="209"/>
      <c r="H176" s="213">
        <v>54.4</v>
      </c>
      <c r="I176" s="214"/>
      <c r="J176" s="209"/>
      <c r="K176" s="209"/>
      <c r="L176" s="215"/>
      <c r="M176" s="216"/>
      <c r="N176" s="217"/>
      <c r="O176" s="217"/>
      <c r="P176" s="217"/>
      <c r="Q176" s="217"/>
      <c r="R176" s="217"/>
      <c r="S176" s="217"/>
      <c r="T176" s="218"/>
      <c r="AT176" s="219" t="s">
        <v>249</v>
      </c>
      <c r="AU176" s="219" t="s">
        <v>78</v>
      </c>
      <c r="AV176" s="13" t="s">
        <v>78</v>
      </c>
      <c r="AW176" s="13" t="s">
        <v>30</v>
      </c>
      <c r="AX176" s="13" t="s">
        <v>68</v>
      </c>
      <c r="AY176" s="219" t="s">
        <v>187</v>
      </c>
    </row>
    <row r="177" spans="1:65" s="15" customFormat="1" ht="11.25">
      <c r="B177" s="230"/>
      <c r="C177" s="231"/>
      <c r="D177" s="210" t="s">
        <v>249</v>
      </c>
      <c r="E177" s="232" t="s">
        <v>19</v>
      </c>
      <c r="F177" s="233" t="s">
        <v>319</v>
      </c>
      <c r="G177" s="231"/>
      <c r="H177" s="234">
        <v>109.44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AT177" s="240" t="s">
        <v>249</v>
      </c>
      <c r="AU177" s="240" t="s">
        <v>78</v>
      </c>
      <c r="AV177" s="15" t="s">
        <v>195</v>
      </c>
      <c r="AW177" s="15" t="s">
        <v>30</v>
      </c>
      <c r="AX177" s="15" t="s">
        <v>76</v>
      </c>
      <c r="AY177" s="240" t="s">
        <v>187</v>
      </c>
    </row>
    <row r="178" spans="1:65" s="2" customFormat="1" ht="33" customHeight="1">
      <c r="A178" s="36"/>
      <c r="B178" s="37"/>
      <c r="C178" s="180" t="s">
        <v>7</v>
      </c>
      <c r="D178" s="180" t="s">
        <v>190</v>
      </c>
      <c r="E178" s="181" t="s">
        <v>1983</v>
      </c>
      <c r="F178" s="182" t="s">
        <v>1984</v>
      </c>
      <c r="G178" s="183" t="s">
        <v>193</v>
      </c>
      <c r="H178" s="184">
        <v>109.44</v>
      </c>
      <c r="I178" s="185"/>
      <c r="J178" s="186">
        <f>ROUND(I178*H178,2)</f>
        <v>0</v>
      </c>
      <c r="K178" s="182" t="s">
        <v>194</v>
      </c>
      <c r="L178" s="41"/>
      <c r="M178" s="187" t="s">
        <v>19</v>
      </c>
      <c r="N178" s="188" t="s">
        <v>39</v>
      </c>
      <c r="O178" s="66"/>
      <c r="P178" s="189">
        <f>O178*H178</f>
        <v>0</v>
      </c>
      <c r="Q178" s="189">
        <v>2.05E-4</v>
      </c>
      <c r="R178" s="189">
        <f>Q178*H178</f>
        <v>2.2435199999999999E-2</v>
      </c>
      <c r="S178" s="189">
        <v>0</v>
      </c>
      <c r="T178" s="19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215</v>
      </c>
      <c r="AT178" s="191" t="s">
        <v>190</v>
      </c>
      <c r="AU178" s="191" t="s">
        <v>78</v>
      </c>
      <c r="AY178" s="19" t="s">
        <v>187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76</v>
      </c>
      <c r="BK178" s="192">
        <f>ROUND(I178*H178,2)</f>
        <v>0</v>
      </c>
      <c r="BL178" s="19" t="s">
        <v>215</v>
      </c>
      <c r="BM178" s="191" t="s">
        <v>2100</v>
      </c>
    </row>
    <row r="179" spans="1:65" s="2" customFormat="1" ht="11.25">
      <c r="A179" s="36"/>
      <c r="B179" s="37"/>
      <c r="C179" s="38"/>
      <c r="D179" s="193" t="s">
        <v>197</v>
      </c>
      <c r="E179" s="38"/>
      <c r="F179" s="194" t="s">
        <v>1986</v>
      </c>
      <c r="G179" s="38"/>
      <c r="H179" s="38"/>
      <c r="I179" s="195"/>
      <c r="J179" s="38"/>
      <c r="K179" s="38"/>
      <c r="L179" s="41"/>
      <c r="M179" s="196"/>
      <c r="N179" s="197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197</v>
      </c>
      <c r="AU179" s="19" t="s">
        <v>78</v>
      </c>
    </row>
    <row r="180" spans="1:65" s="13" customFormat="1" ht="11.25">
      <c r="B180" s="208"/>
      <c r="C180" s="209"/>
      <c r="D180" s="210" t="s">
        <v>249</v>
      </c>
      <c r="E180" s="211" t="s">
        <v>19</v>
      </c>
      <c r="F180" s="212" t="s">
        <v>2097</v>
      </c>
      <c r="G180" s="209"/>
      <c r="H180" s="213">
        <v>55.04</v>
      </c>
      <c r="I180" s="214"/>
      <c r="J180" s="209"/>
      <c r="K180" s="209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249</v>
      </c>
      <c r="AU180" s="219" t="s">
        <v>78</v>
      </c>
      <c r="AV180" s="13" t="s">
        <v>78</v>
      </c>
      <c r="AW180" s="13" t="s">
        <v>30</v>
      </c>
      <c r="AX180" s="13" t="s">
        <v>68</v>
      </c>
      <c r="AY180" s="219" t="s">
        <v>187</v>
      </c>
    </row>
    <row r="181" spans="1:65" s="13" customFormat="1" ht="11.25">
      <c r="B181" s="208"/>
      <c r="C181" s="209"/>
      <c r="D181" s="210" t="s">
        <v>249</v>
      </c>
      <c r="E181" s="211" t="s">
        <v>19</v>
      </c>
      <c r="F181" s="212" t="s">
        <v>2098</v>
      </c>
      <c r="G181" s="209"/>
      <c r="H181" s="213">
        <v>54.4</v>
      </c>
      <c r="I181" s="214"/>
      <c r="J181" s="209"/>
      <c r="K181" s="209"/>
      <c r="L181" s="215"/>
      <c r="M181" s="216"/>
      <c r="N181" s="217"/>
      <c r="O181" s="217"/>
      <c r="P181" s="217"/>
      <c r="Q181" s="217"/>
      <c r="R181" s="217"/>
      <c r="S181" s="217"/>
      <c r="T181" s="218"/>
      <c r="AT181" s="219" t="s">
        <v>249</v>
      </c>
      <c r="AU181" s="219" t="s">
        <v>78</v>
      </c>
      <c r="AV181" s="13" t="s">
        <v>78</v>
      </c>
      <c r="AW181" s="13" t="s">
        <v>30</v>
      </c>
      <c r="AX181" s="13" t="s">
        <v>68</v>
      </c>
      <c r="AY181" s="219" t="s">
        <v>187</v>
      </c>
    </row>
    <row r="182" spans="1:65" s="15" customFormat="1" ht="11.25">
      <c r="B182" s="230"/>
      <c r="C182" s="231"/>
      <c r="D182" s="210" t="s">
        <v>249</v>
      </c>
      <c r="E182" s="232" t="s">
        <v>19</v>
      </c>
      <c r="F182" s="233" t="s">
        <v>319</v>
      </c>
      <c r="G182" s="231"/>
      <c r="H182" s="234">
        <v>109.44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AT182" s="240" t="s">
        <v>249</v>
      </c>
      <c r="AU182" s="240" t="s">
        <v>78</v>
      </c>
      <c r="AV182" s="15" t="s">
        <v>195</v>
      </c>
      <c r="AW182" s="15" t="s">
        <v>30</v>
      </c>
      <c r="AX182" s="15" t="s">
        <v>76</v>
      </c>
      <c r="AY182" s="240" t="s">
        <v>187</v>
      </c>
    </row>
    <row r="183" spans="1:65" s="2" customFormat="1" ht="37.9" customHeight="1">
      <c r="A183" s="36"/>
      <c r="B183" s="37"/>
      <c r="C183" s="180" t="s">
        <v>305</v>
      </c>
      <c r="D183" s="180" t="s">
        <v>190</v>
      </c>
      <c r="E183" s="181" t="s">
        <v>1281</v>
      </c>
      <c r="F183" s="182" t="s">
        <v>1282</v>
      </c>
      <c r="G183" s="183" t="s">
        <v>193</v>
      </c>
      <c r="H183" s="184">
        <v>109.44</v>
      </c>
      <c r="I183" s="185"/>
      <c r="J183" s="186">
        <f>ROUND(I183*H183,2)</f>
        <v>0</v>
      </c>
      <c r="K183" s="182" t="s">
        <v>194</v>
      </c>
      <c r="L183" s="41"/>
      <c r="M183" s="187" t="s">
        <v>19</v>
      </c>
      <c r="N183" s="188" t="s">
        <v>39</v>
      </c>
      <c r="O183" s="66"/>
      <c r="P183" s="189">
        <f>O183*H183</f>
        <v>0</v>
      </c>
      <c r="Q183" s="189">
        <v>2.5839999999999999E-4</v>
      </c>
      <c r="R183" s="189">
        <f>Q183*H183</f>
        <v>2.8279295999999999E-2</v>
      </c>
      <c r="S183" s="189">
        <v>0</v>
      </c>
      <c r="T183" s="19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215</v>
      </c>
      <c r="AT183" s="191" t="s">
        <v>190</v>
      </c>
      <c r="AU183" s="191" t="s">
        <v>78</v>
      </c>
      <c r="AY183" s="19" t="s">
        <v>187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9" t="s">
        <v>76</v>
      </c>
      <c r="BK183" s="192">
        <f>ROUND(I183*H183,2)</f>
        <v>0</v>
      </c>
      <c r="BL183" s="19" t="s">
        <v>215</v>
      </c>
      <c r="BM183" s="191" t="s">
        <v>2101</v>
      </c>
    </row>
    <row r="184" spans="1:65" s="2" customFormat="1" ht="11.25">
      <c r="A184" s="36"/>
      <c r="B184" s="37"/>
      <c r="C184" s="38"/>
      <c r="D184" s="193" t="s">
        <v>197</v>
      </c>
      <c r="E184" s="38"/>
      <c r="F184" s="194" t="s">
        <v>1284</v>
      </c>
      <c r="G184" s="38"/>
      <c r="H184" s="38"/>
      <c r="I184" s="195"/>
      <c r="J184" s="38"/>
      <c r="K184" s="38"/>
      <c r="L184" s="41"/>
      <c r="M184" s="196"/>
      <c r="N184" s="197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197</v>
      </c>
      <c r="AU184" s="19" t="s">
        <v>78</v>
      </c>
    </row>
    <row r="185" spans="1:65" s="13" customFormat="1" ht="11.25">
      <c r="B185" s="208"/>
      <c r="C185" s="209"/>
      <c r="D185" s="210" t="s">
        <v>249</v>
      </c>
      <c r="E185" s="211" t="s">
        <v>19</v>
      </c>
      <c r="F185" s="212" t="s">
        <v>2097</v>
      </c>
      <c r="G185" s="209"/>
      <c r="H185" s="213">
        <v>55.04</v>
      </c>
      <c r="I185" s="214"/>
      <c r="J185" s="209"/>
      <c r="K185" s="209"/>
      <c r="L185" s="215"/>
      <c r="M185" s="216"/>
      <c r="N185" s="217"/>
      <c r="O185" s="217"/>
      <c r="P185" s="217"/>
      <c r="Q185" s="217"/>
      <c r="R185" s="217"/>
      <c r="S185" s="217"/>
      <c r="T185" s="218"/>
      <c r="AT185" s="219" t="s">
        <v>249</v>
      </c>
      <c r="AU185" s="219" t="s">
        <v>78</v>
      </c>
      <c r="AV185" s="13" t="s">
        <v>78</v>
      </c>
      <c r="AW185" s="13" t="s">
        <v>30</v>
      </c>
      <c r="AX185" s="13" t="s">
        <v>68</v>
      </c>
      <c r="AY185" s="219" t="s">
        <v>187</v>
      </c>
    </row>
    <row r="186" spans="1:65" s="13" customFormat="1" ht="11.25">
      <c r="B186" s="208"/>
      <c r="C186" s="209"/>
      <c r="D186" s="210" t="s">
        <v>249</v>
      </c>
      <c r="E186" s="211" t="s">
        <v>19</v>
      </c>
      <c r="F186" s="212" t="s">
        <v>2098</v>
      </c>
      <c r="G186" s="209"/>
      <c r="H186" s="213">
        <v>54.4</v>
      </c>
      <c r="I186" s="214"/>
      <c r="J186" s="209"/>
      <c r="K186" s="209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249</v>
      </c>
      <c r="AU186" s="219" t="s">
        <v>78</v>
      </c>
      <c r="AV186" s="13" t="s">
        <v>78</v>
      </c>
      <c r="AW186" s="13" t="s">
        <v>30</v>
      </c>
      <c r="AX186" s="13" t="s">
        <v>68</v>
      </c>
      <c r="AY186" s="219" t="s">
        <v>187</v>
      </c>
    </row>
    <row r="187" spans="1:65" s="15" customFormat="1" ht="11.25">
      <c r="B187" s="230"/>
      <c r="C187" s="231"/>
      <c r="D187" s="210" t="s">
        <v>249</v>
      </c>
      <c r="E187" s="232" t="s">
        <v>19</v>
      </c>
      <c r="F187" s="233" t="s">
        <v>319</v>
      </c>
      <c r="G187" s="231"/>
      <c r="H187" s="234">
        <v>109.44</v>
      </c>
      <c r="I187" s="235"/>
      <c r="J187" s="231"/>
      <c r="K187" s="231"/>
      <c r="L187" s="236"/>
      <c r="M187" s="242"/>
      <c r="N187" s="243"/>
      <c r="O187" s="243"/>
      <c r="P187" s="243"/>
      <c r="Q187" s="243"/>
      <c r="R187" s="243"/>
      <c r="S187" s="243"/>
      <c r="T187" s="244"/>
      <c r="AT187" s="240" t="s">
        <v>249</v>
      </c>
      <c r="AU187" s="240" t="s">
        <v>78</v>
      </c>
      <c r="AV187" s="15" t="s">
        <v>195</v>
      </c>
      <c r="AW187" s="15" t="s">
        <v>30</v>
      </c>
      <c r="AX187" s="15" t="s">
        <v>76</v>
      </c>
      <c r="AY187" s="240" t="s">
        <v>187</v>
      </c>
    </row>
    <row r="188" spans="1:65" s="2" customFormat="1" ht="6.95" customHeight="1">
      <c r="A188" s="36"/>
      <c r="B188" s="49"/>
      <c r="C188" s="50"/>
      <c r="D188" s="50"/>
      <c r="E188" s="50"/>
      <c r="F188" s="50"/>
      <c r="G188" s="50"/>
      <c r="H188" s="50"/>
      <c r="I188" s="50"/>
      <c r="J188" s="50"/>
      <c r="K188" s="50"/>
      <c r="L188" s="41"/>
      <c r="M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</row>
  </sheetData>
  <sheetProtection algorithmName="SHA-512" hashValue="MdeOb9Sg1hST1XKiSpRoq9aax9AxICfyG4J63avLfG7TOdUQvw5mUolmg5LA05eA2jTK0tNjds0e8rui8nvUIA==" saltValue="IUX41GmY921/C2TTxU6kjWnvtSht+pHhQOQT3r1ImNBPzxkS+rJ4cZm4WX5hSlfbjt7NJKNc1VChYY6UYv/WhA==" spinCount="100000" sheet="1" objects="1" scenarios="1" formatColumns="0" formatRows="0" autoFilter="0"/>
  <autoFilter ref="C90:K187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/>
    <hyperlink ref="F97" r:id="rId2"/>
    <hyperlink ref="F100" r:id="rId3"/>
    <hyperlink ref="F104" r:id="rId4"/>
    <hyperlink ref="F109" r:id="rId5"/>
    <hyperlink ref="F114" r:id="rId6"/>
    <hyperlink ref="F119" r:id="rId7"/>
    <hyperlink ref="F121" r:id="rId8"/>
    <hyperlink ref="F126" r:id="rId9"/>
    <hyperlink ref="F132" r:id="rId10"/>
    <hyperlink ref="F137" r:id="rId11"/>
    <hyperlink ref="F140" r:id="rId12"/>
    <hyperlink ref="F145" r:id="rId13"/>
    <hyperlink ref="F150" r:id="rId14"/>
    <hyperlink ref="F155" r:id="rId15"/>
    <hyperlink ref="F160" r:id="rId16"/>
    <hyperlink ref="F163" r:id="rId17"/>
    <hyperlink ref="F166" r:id="rId18"/>
    <hyperlink ref="F169" r:id="rId19"/>
    <hyperlink ref="F174" r:id="rId20"/>
    <hyperlink ref="F179" r:id="rId21"/>
    <hyperlink ref="F184" r:id="rId2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19" t="s">
        <v>142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78</v>
      </c>
    </row>
    <row r="4" spans="1:46" s="1" customFormat="1" ht="24.95" customHeight="1">
      <c r="B4" s="22"/>
      <c r="D4" s="112" t="s">
        <v>158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4" t="str">
        <f>'Rekapitulace zakázky'!K6</f>
        <v>Olomouc ADM Nerudova</v>
      </c>
      <c r="F7" s="395"/>
      <c r="G7" s="395"/>
      <c r="H7" s="395"/>
      <c r="L7" s="22"/>
    </row>
    <row r="8" spans="1:46" s="1" customFormat="1" ht="12" customHeight="1">
      <c r="B8" s="22"/>
      <c r="D8" s="114" t="s">
        <v>159</v>
      </c>
      <c r="L8" s="22"/>
    </row>
    <row r="9" spans="1:46" s="2" customFormat="1" ht="16.5" customHeight="1">
      <c r="A9" s="36"/>
      <c r="B9" s="41"/>
      <c r="C9" s="36"/>
      <c r="D9" s="36"/>
      <c r="E9" s="394" t="s">
        <v>1468</v>
      </c>
      <c r="F9" s="397"/>
      <c r="G9" s="397"/>
      <c r="H9" s="39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451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6" t="s">
        <v>2102</v>
      </c>
      <c r="F11" s="397"/>
      <c r="G11" s="397"/>
      <c r="H11" s="39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zakázky'!AN8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tr">
        <f>IF('Rekapitulace zakázky'!AN10="","",'Rekapitulace zakázky'!AN10)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zakázky'!E11="","",'Rekapitulace zakázky'!E11)</f>
        <v xml:space="preserve"> </v>
      </c>
      <c r="F17" s="36"/>
      <c r="G17" s="36"/>
      <c r="H17" s="36"/>
      <c r="I17" s="114" t="s">
        <v>26</v>
      </c>
      <c r="J17" s="105" t="str">
        <f>IF('Rekapitulace zakázky'!AN11="","",'Rekapitulace zakázky'!AN11)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27</v>
      </c>
      <c r="E19" s="36"/>
      <c r="F19" s="36"/>
      <c r="G19" s="36"/>
      <c r="H19" s="36"/>
      <c r="I19" s="114" t="s">
        <v>25</v>
      </c>
      <c r="J19" s="32" t="str">
        <f>'Rekapitulace zakázky'!AN13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8" t="str">
        <f>'Rekapitulace zakázky'!E14</f>
        <v>Vyplň údaj</v>
      </c>
      <c r="F20" s="399"/>
      <c r="G20" s="399"/>
      <c r="H20" s="399"/>
      <c r="I20" s="114" t="s">
        <v>26</v>
      </c>
      <c r="J20" s="32" t="str">
        <f>'Rekapitulace zakázky'!AN14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29</v>
      </c>
      <c r="E22" s="36"/>
      <c r="F22" s="36"/>
      <c r="G22" s="36"/>
      <c r="H22" s="36"/>
      <c r="I22" s="114" t="s">
        <v>25</v>
      </c>
      <c r="J22" s="105" t="str">
        <f>IF('Rekapitulace zakázky'!AN16="","",'Rekapitulace zakázky'!AN16)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zakázky'!E17="","",'Rekapitulace zakázky'!E17)</f>
        <v xml:space="preserve"> </v>
      </c>
      <c r="F23" s="36"/>
      <c r="G23" s="36"/>
      <c r="H23" s="36"/>
      <c r="I23" s="114" t="s">
        <v>26</v>
      </c>
      <c r="J23" s="105" t="str">
        <f>IF('Rekapitulace zakázky'!AN17="","",'Rekapitulace zakázky'!AN17)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31</v>
      </c>
      <c r="E25" s="36"/>
      <c r="F25" s="36"/>
      <c r="G25" s="36"/>
      <c r="H25" s="36"/>
      <c r="I25" s="114" t="s">
        <v>25</v>
      </c>
      <c r="J25" s="105" t="str">
        <f>IF('Rekapitulace zakázky'!AN19="","",'Rekapitulace zakázky'!AN19)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zakázky'!E20="","",'Rekapitulace zakázky'!E20)</f>
        <v xml:space="preserve"> </v>
      </c>
      <c r="F26" s="36"/>
      <c r="G26" s="36"/>
      <c r="H26" s="36"/>
      <c r="I26" s="114" t="s">
        <v>26</v>
      </c>
      <c r="J26" s="105" t="str">
        <f>IF('Rekapitulace zakázky'!AN20="","",'Rekapitulace zakázky'!AN20)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32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00" t="s">
        <v>19</v>
      </c>
      <c r="F29" s="400"/>
      <c r="G29" s="400"/>
      <c r="H29" s="400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34</v>
      </c>
      <c r="E32" s="36"/>
      <c r="F32" s="36"/>
      <c r="G32" s="36"/>
      <c r="H32" s="36"/>
      <c r="I32" s="36"/>
      <c r="J32" s="122">
        <f>ROUND(J92,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36</v>
      </c>
      <c r="G34" s="36"/>
      <c r="H34" s="36"/>
      <c r="I34" s="123" t="s">
        <v>35</v>
      </c>
      <c r="J34" s="123" t="s">
        <v>37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38</v>
      </c>
      <c r="E35" s="114" t="s">
        <v>39</v>
      </c>
      <c r="F35" s="125">
        <f>ROUND((SUM(BE92:BE178)),  2)</f>
        <v>0</v>
      </c>
      <c r="G35" s="36"/>
      <c r="H35" s="36"/>
      <c r="I35" s="126">
        <v>0.21</v>
      </c>
      <c r="J35" s="125">
        <f>ROUND(((SUM(BE92:BE178))*I35),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40</v>
      </c>
      <c r="F36" s="125">
        <f>ROUND((SUM(BF92:BF178)),  2)</f>
        <v>0</v>
      </c>
      <c r="G36" s="36"/>
      <c r="H36" s="36"/>
      <c r="I36" s="126">
        <v>0.15</v>
      </c>
      <c r="J36" s="125">
        <f>ROUND(((SUM(BF92:BF178))*I36),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41</v>
      </c>
      <c r="F37" s="125">
        <f>ROUND((SUM(BG92:BG178)),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42</v>
      </c>
      <c r="F38" s="125">
        <f>ROUND((SUM(BH92:BH178)),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43</v>
      </c>
      <c r="F39" s="125">
        <f>ROUND((SUM(BI92:BI178)),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44</v>
      </c>
      <c r="E41" s="129"/>
      <c r="F41" s="129"/>
      <c r="G41" s="130" t="s">
        <v>45</v>
      </c>
      <c r="H41" s="131" t="s">
        <v>46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161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1" t="str">
        <f>E7</f>
        <v>Olomouc ADM Nerudova</v>
      </c>
      <c r="F50" s="402"/>
      <c r="G50" s="402"/>
      <c r="H50" s="402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1" t="s">
        <v>1468</v>
      </c>
      <c r="F52" s="403"/>
      <c r="G52" s="403"/>
      <c r="H52" s="403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451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7" t="str">
        <f>E11</f>
        <v>3P35 - Kancelář SEE</v>
      </c>
      <c r="F54" s="403"/>
      <c r="G54" s="403"/>
      <c r="H54" s="403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162</v>
      </c>
      <c r="D61" s="139"/>
      <c r="E61" s="139"/>
      <c r="F61" s="139"/>
      <c r="G61" s="139"/>
      <c r="H61" s="139"/>
      <c r="I61" s="139"/>
      <c r="J61" s="140" t="s">
        <v>163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66</v>
      </c>
      <c r="D63" s="38"/>
      <c r="E63" s="38"/>
      <c r="F63" s="38"/>
      <c r="G63" s="38"/>
      <c r="H63" s="38"/>
      <c r="I63" s="38"/>
      <c r="J63" s="79">
        <f>J92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164</v>
      </c>
    </row>
    <row r="64" spans="1:47" s="9" customFormat="1" ht="24.95" customHeight="1">
      <c r="B64" s="142"/>
      <c r="C64" s="143"/>
      <c r="D64" s="144" t="s">
        <v>165</v>
      </c>
      <c r="E64" s="145"/>
      <c r="F64" s="145"/>
      <c r="G64" s="145"/>
      <c r="H64" s="145"/>
      <c r="I64" s="145"/>
      <c r="J64" s="146">
        <f>J93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808</v>
      </c>
      <c r="E65" s="150"/>
      <c r="F65" s="150"/>
      <c r="G65" s="150"/>
      <c r="H65" s="150"/>
      <c r="I65" s="150"/>
      <c r="J65" s="151">
        <f>J94</f>
        <v>0</v>
      </c>
      <c r="K65" s="99"/>
      <c r="L65" s="152"/>
    </row>
    <row r="66" spans="1:31" s="9" customFormat="1" ht="24.95" customHeight="1">
      <c r="B66" s="142"/>
      <c r="C66" s="143"/>
      <c r="D66" s="144" t="s">
        <v>167</v>
      </c>
      <c r="E66" s="145"/>
      <c r="F66" s="145"/>
      <c r="G66" s="145"/>
      <c r="H66" s="145"/>
      <c r="I66" s="145"/>
      <c r="J66" s="146">
        <f>J102</f>
        <v>0</v>
      </c>
      <c r="K66" s="143"/>
      <c r="L66" s="147"/>
    </row>
    <row r="67" spans="1:31" s="10" customFormat="1" ht="19.899999999999999" customHeight="1">
      <c r="B67" s="148"/>
      <c r="C67" s="99"/>
      <c r="D67" s="149" t="s">
        <v>1470</v>
      </c>
      <c r="E67" s="150"/>
      <c r="F67" s="150"/>
      <c r="G67" s="150"/>
      <c r="H67" s="150"/>
      <c r="I67" s="150"/>
      <c r="J67" s="151">
        <f>J103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818</v>
      </c>
      <c r="E68" s="150"/>
      <c r="F68" s="150"/>
      <c r="G68" s="150"/>
      <c r="H68" s="150"/>
      <c r="I68" s="150"/>
      <c r="J68" s="151">
        <f>J124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819</v>
      </c>
      <c r="E69" s="150"/>
      <c r="F69" s="150"/>
      <c r="G69" s="150"/>
      <c r="H69" s="150"/>
      <c r="I69" s="150"/>
      <c r="J69" s="151">
        <f>J154</f>
        <v>0</v>
      </c>
      <c r="K69" s="99"/>
      <c r="L69" s="152"/>
    </row>
    <row r="70" spans="1:31" s="9" customFormat="1" ht="24.95" customHeight="1">
      <c r="B70" s="142"/>
      <c r="C70" s="143"/>
      <c r="D70" s="144" t="s">
        <v>1659</v>
      </c>
      <c r="E70" s="145"/>
      <c r="F70" s="145"/>
      <c r="G70" s="145"/>
      <c r="H70" s="145"/>
      <c r="I70" s="145"/>
      <c r="J70" s="146">
        <f>J177</f>
        <v>0</v>
      </c>
      <c r="K70" s="143"/>
      <c r="L70" s="147"/>
    </row>
    <row r="71" spans="1:31" s="2" customFormat="1" ht="21.7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5" customHeight="1">
      <c r="A76" s="36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5" customHeight="1">
      <c r="A77" s="36"/>
      <c r="B77" s="37"/>
      <c r="C77" s="25" t="s">
        <v>172</v>
      </c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16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401" t="str">
        <f>E7</f>
        <v>Olomouc ADM Nerudova</v>
      </c>
      <c r="F80" s="402"/>
      <c r="G80" s="402"/>
      <c r="H80" s="402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" customFormat="1" ht="12" customHeight="1">
      <c r="B81" s="23"/>
      <c r="C81" s="31" t="s">
        <v>159</v>
      </c>
      <c r="D81" s="24"/>
      <c r="E81" s="24"/>
      <c r="F81" s="24"/>
      <c r="G81" s="24"/>
      <c r="H81" s="24"/>
      <c r="I81" s="24"/>
      <c r="J81" s="24"/>
      <c r="K81" s="24"/>
      <c r="L81" s="22"/>
    </row>
    <row r="82" spans="1:65" s="2" customFormat="1" ht="16.5" customHeight="1">
      <c r="A82" s="36"/>
      <c r="B82" s="37"/>
      <c r="C82" s="38"/>
      <c r="D82" s="38"/>
      <c r="E82" s="401" t="s">
        <v>1468</v>
      </c>
      <c r="F82" s="403"/>
      <c r="G82" s="403"/>
      <c r="H82" s="403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451</v>
      </c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6.5" customHeight="1">
      <c r="A84" s="36"/>
      <c r="B84" s="37"/>
      <c r="C84" s="38"/>
      <c r="D84" s="38"/>
      <c r="E84" s="357" t="str">
        <f>E11</f>
        <v>3P35 - Kancelář SEE</v>
      </c>
      <c r="F84" s="403"/>
      <c r="G84" s="403"/>
      <c r="H84" s="403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2" customHeight="1">
      <c r="A86" s="36"/>
      <c r="B86" s="37"/>
      <c r="C86" s="31" t="s">
        <v>21</v>
      </c>
      <c r="D86" s="38"/>
      <c r="E86" s="38"/>
      <c r="F86" s="29" t="str">
        <f>F14</f>
        <v xml:space="preserve"> </v>
      </c>
      <c r="G86" s="38"/>
      <c r="H86" s="38"/>
      <c r="I86" s="31" t="s">
        <v>23</v>
      </c>
      <c r="J86" s="61">
        <f>IF(J14="","",J14)</f>
        <v>0</v>
      </c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24</v>
      </c>
      <c r="D88" s="38"/>
      <c r="E88" s="38"/>
      <c r="F88" s="29" t="str">
        <f>E17</f>
        <v xml:space="preserve"> </v>
      </c>
      <c r="G88" s="38"/>
      <c r="H88" s="38"/>
      <c r="I88" s="31" t="s">
        <v>29</v>
      </c>
      <c r="J88" s="34" t="str">
        <f>E23</f>
        <v xml:space="preserve"> 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27</v>
      </c>
      <c r="D89" s="38"/>
      <c r="E89" s="38"/>
      <c r="F89" s="29" t="str">
        <f>IF(E20="","",E20)</f>
        <v>Vyplň údaj</v>
      </c>
      <c r="G89" s="38"/>
      <c r="H89" s="38"/>
      <c r="I89" s="31" t="s">
        <v>31</v>
      </c>
      <c r="J89" s="34" t="str">
        <f>E26</f>
        <v xml:space="preserve"> 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0.3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11" customFormat="1" ht="29.25" customHeight="1">
      <c r="A91" s="153"/>
      <c r="B91" s="154"/>
      <c r="C91" s="155" t="s">
        <v>173</v>
      </c>
      <c r="D91" s="156" t="s">
        <v>53</v>
      </c>
      <c r="E91" s="156" t="s">
        <v>49</v>
      </c>
      <c r="F91" s="156" t="s">
        <v>50</v>
      </c>
      <c r="G91" s="156" t="s">
        <v>174</v>
      </c>
      <c r="H91" s="156" t="s">
        <v>175</v>
      </c>
      <c r="I91" s="156" t="s">
        <v>176</v>
      </c>
      <c r="J91" s="156" t="s">
        <v>163</v>
      </c>
      <c r="K91" s="157" t="s">
        <v>177</v>
      </c>
      <c r="L91" s="158"/>
      <c r="M91" s="70" t="s">
        <v>19</v>
      </c>
      <c r="N91" s="71" t="s">
        <v>38</v>
      </c>
      <c r="O91" s="71" t="s">
        <v>178</v>
      </c>
      <c r="P91" s="71" t="s">
        <v>179</v>
      </c>
      <c r="Q91" s="71" t="s">
        <v>180</v>
      </c>
      <c r="R91" s="71" t="s">
        <v>181</v>
      </c>
      <c r="S91" s="71" t="s">
        <v>182</v>
      </c>
      <c r="T91" s="72" t="s">
        <v>183</v>
      </c>
      <c r="U91" s="153"/>
      <c r="V91" s="153"/>
      <c r="W91" s="153"/>
      <c r="X91" s="153"/>
      <c r="Y91" s="153"/>
      <c r="Z91" s="153"/>
      <c r="AA91" s="153"/>
      <c r="AB91" s="153"/>
      <c r="AC91" s="153"/>
      <c r="AD91" s="153"/>
      <c r="AE91" s="153"/>
    </row>
    <row r="92" spans="1:65" s="2" customFormat="1" ht="22.9" customHeight="1">
      <c r="A92" s="36"/>
      <c r="B92" s="37"/>
      <c r="C92" s="77" t="s">
        <v>184</v>
      </c>
      <c r="D92" s="38"/>
      <c r="E92" s="38"/>
      <c r="F92" s="38"/>
      <c r="G92" s="38"/>
      <c r="H92" s="38"/>
      <c r="I92" s="38"/>
      <c r="J92" s="159">
        <f>BK92</f>
        <v>0</v>
      </c>
      <c r="K92" s="38"/>
      <c r="L92" s="41"/>
      <c r="M92" s="73"/>
      <c r="N92" s="160"/>
      <c r="O92" s="74"/>
      <c r="P92" s="161">
        <f>P93+P102+P177</f>
        <v>0</v>
      </c>
      <c r="Q92" s="74"/>
      <c r="R92" s="161">
        <f>R93+R102+R177</f>
        <v>0.26943173280999999</v>
      </c>
      <c r="S92" s="74"/>
      <c r="T92" s="162">
        <f>T93+T102+T177</f>
        <v>0.1103143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67</v>
      </c>
      <c r="AU92" s="19" t="s">
        <v>164</v>
      </c>
      <c r="BK92" s="163">
        <f>BK93+BK102+BK177</f>
        <v>0</v>
      </c>
    </row>
    <row r="93" spans="1:65" s="12" customFormat="1" ht="25.9" customHeight="1">
      <c r="B93" s="164"/>
      <c r="C93" s="165"/>
      <c r="D93" s="166" t="s">
        <v>67</v>
      </c>
      <c r="E93" s="167" t="s">
        <v>185</v>
      </c>
      <c r="F93" s="167" t="s">
        <v>186</v>
      </c>
      <c r="G93" s="165"/>
      <c r="H93" s="165"/>
      <c r="I93" s="168"/>
      <c r="J93" s="169">
        <f>BK93</f>
        <v>0</v>
      </c>
      <c r="K93" s="165"/>
      <c r="L93" s="170"/>
      <c r="M93" s="171"/>
      <c r="N93" s="172"/>
      <c r="O93" s="172"/>
      <c r="P93" s="173">
        <f>P94</f>
        <v>0</v>
      </c>
      <c r="Q93" s="172"/>
      <c r="R93" s="173">
        <f>R94</f>
        <v>0</v>
      </c>
      <c r="S93" s="172"/>
      <c r="T93" s="174">
        <f>T94</f>
        <v>0</v>
      </c>
      <c r="AR93" s="175" t="s">
        <v>76</v>
      </c>
      <c r="AT93" s="176" t="s">
        <v>67</v>
      </c>
      <c r="AU93" s="176" t="s">
        <v>68</v>
      </c>
      <c r="AY93" s="175" t="s">
        <v>187</v>
      </c>
      <c r="BK93" s="177">
        <f>BK94</f>
        <v>0</v>
      </c>
    </row>
    <row r="94" spans="1:65" s="12" customFormat="1" ht="22.9" customHeight="1">
      <c r="B94" s="164"/>
      <c r="C94" s="165"/>
      <c r="D94" s="166" t="s">
        <v>67</v>
      </c>
      <c r="E94" s="178" t="s">
        <v>861</v>
      </c>
      <c r="F94" s="178" t="s">
        <v>862</v>
      </c>
      <c r="G94" s="165"/>
      <c r="H94" s="165"/>
      <c r="I94" s="168"/>
      <c r="J94" s="179">
        <f>BK94</f>
        <v>0</v>
      </c>
      <c r="K94" s="165"/>
      <c r="L94" s="170"/>
      <c r="M94" s="171"/>
      <c r="N94" s="172"/>
      <c r="O94" s="172"/>
      <c r="P94" s="173">
        <f>SUM(P95:P101)</f>
        <v>0</v>
      </c>
      <c r="Q94" s="172"/>
      <c r="R94" s="173">
        <f>SUM(R95:R101)</f>
        <v>0</v>
      </c>
      <c r="S94" s="172"/>
      <c r="T94" s="174">
        <f>SUM(T95:T101)</f>
        <v>0</v>
      </c>
      <c r="AR94" s="175" t="s">
        <v>76</v>
      </c>
      <c r="AT94" s="176" t="s">
        <v>67</v>
      </c>
      <c r="AU94" s="176" t="s">
        <v>76</v>
      </c>
      <c r="AY94" s="175" t="s">
        <v>187</v>
      </c>
      <c r="BK94" s="177">
        <f>SUM(BK95:BK101)</f>
        <v>0</v>
      </c>
    </row>
    <row r="95" spans="1:65" s="2" customFormat="1" ht="33" customHeight="1">
      <c r="A95" s="36"/>
      <c r="B95" s="37"/>
      <c r="C95" s="180" t="s">
        <v>76</v>
      </c>
      <c r="D95" s="180" t="s">
        <v>190</v>
      </c>
      <c r="E95" s="181" t="s">
        <v>876</v>
      </c>
      <c r="F95" s="182" t="s">
        <v>877</v>
      </c>
      <c r="G95" s="183" t="s">
        <v>542</v>
      </c>
      <c r="H95" s="184">
        <v>0.11</v>
      </c>
      <c r="I95" s="185"/>
      <c r="J95" s="186">
        <f>ROUND(I95*H95,2)</f>
        <v>0</v>
      </c>
      <c r="K95" s="182" t="s">
        <v>194</v>
      </c>
      <c r="L95" s="41"/>
      <c r="M95" s="187" t="s">
        <v>19</v>
      </c>
      <c r="N95" s="188" t="s">
        <v>39</v>
      </c>
      <c r="O95" s="66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195</v>
      </c>
      <c r="AT95" s="191" t="s">
        <v>190</v>
      </c>
      <c r="AU95" s="191" t="s">
        <v>78</v>
      </c>
      <c r="AY95" s="19" t="s">
        <v>187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76</v>
      </c>
      <c r="BK95" s="192">
        <f>ROUND(I95*H95,2)</f>
        <v>0</v>
      </c>
      <c r="BL95" s="19" t="s">
        <v>195</v>
      </c>
      <c r="BM95" s="191" t="s">
        <v>2103</v>
      </c>
    </row>
    <row r="96" spans="1:65" s="2" customFormat="1" ht="11.25">
      <c r="A96" s="36"/>
      <c r="B96" s="37"/>
      <c r="C96" s="38"/>
      <c r="D96" s="193" t="s">
        <v>197</v>
      </c>
      <c r="E96" s="38"/>
      <c r="F96" s="194" t="s">
        <v>879</v>
      </c>
      <c r="G96" s="38"/>
      <c r="H96" s="38"/>
      <c r="I96" s="195"/>
      <c r="J96" s="38"/>
      <c r="K96" s="38"/>
      <c r="L96" s="41"/>
      <c r="M96" s="196"/>
      <c r="N96" s="197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197</v>
      </c>
      <c r="AU96" s="19" t="s">
        <v>78</v>
      </c>
    </row>
    <row r="97" spans="1:65" s="2" customFormat="1" ht="44.25" customHeight="1">
      <c r="A97" s="36"/>
      <c r="B97" s="37"/>
      <c r="C97" s="180" t="s">
        <v>78</v>
      </c>
      <c r="D97" s="180" t="s">
        <v>190</v>
      </c>
      <c r="E97" s="181" t="s">
        <v>880</v>
      </c>
      <c r="F97" s="182" t="s">
        <v>881</v>
      </c>
      <c r="G97" s="183" t="s">
        <v>542</v>
      </c>
      <c r="H97" s="184">
        <v>4.4000000000000004</v>
      </c>
      <c r="I97" s="185"/>
      <c r="J97" s="186">
        <f>ROUND(I97*H97,2)</f>
        <v>0</v>
      </c>
      <c r="K97" s="182" t="s">
        <v>194</v>
      </c>
      <c r="L97" s="41"/>
      <c r="M97" s="187" t="s">
        <v>19</v>
      </c>
      <c r="N97" s="188" t="s">
        <v>39</v>
      </c>
      <c r="O97" s="66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195</v>
      </c>
      <c r="AT97" s="191" t="s">
        <v>190</v>
      </c>
      <c r="AU97" s="191" t="s">
        <v>78</v>
      </c>
      <c r="AY97" s="19" t="s">
        <v>187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76</v>
      </c>
      <c r="BK97" s="192">
        <f>ROUND(I97*H97,2)</f>
        <v>0</v>
      </c>
      <c r="BL97" s="19" t="s">
        <v>195</v>
      </c>
      <c r="BM97" s="191" t="s">
        <v>2104</v>
      </c>
    </row>
    <row r="98" spans="1:65" s="2" customFormat="1" ht="11.25">
      <c r="A98" s="36"/>
      <c r="B98" s="37"/>
      <c r="C98" s="38"/>
      <c r="D98" s="193" t="s">
        <v>197</v>
      </c>
      <c r="E98" s="38"/>
      <c r="F98" s="194" t="s">
        <v>883</v>
      </c>
      <c r="G98" s="38"/>
      <c r="H98" s="38"/>
      <c r="I98" s="195"/>
      <c r="J98" s="38"/>
      <c r="K98" s="38"/>
      <c r="L98" s="41"/>
      <c r="M98" s="196"/>
      <c r="N98" s="197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197</v>
      </c>
      <c r="AU98" s="19" t="s">
        <v>78</v>
      </c>
    </row>
    <row r="99" spans="1:65" s="13" customFormat="1" ht="11.25">
      <c r="B99" s="208"/>
      <c r="C99" s="209"/>
      <c r="D99" s="210" t="s">
        <v>249</v>
      </c>
      <c r="E99" s="209"/>
      <c r="F99" s="212" t="s">
        <v>2105</v>
      </c>
      <c r="G99" s="209"/>
      <c r="H99" s="213">
        <v>4.4000000000000004</v>
      </c>
      <c r="I99" s="214"/>
      <c r="J99" s="209"/>
      <c r="K99" s="209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249</v>
      </c>
      <c r="AU99" s="219" t="s">
        <v>78</v>
      </c>
      <c r="AV99" s="13" t="s">
        <v>78</v>
      </c>
      <c r="AW99" s="13" t="s">
        <v>4</v>
      </c>
      <c r="AX99" s="13" t="s">
        <v>76</v>
      </c>
      <c r="AY99" s="219" t="s">
        <v>187</v>
      </c>
    </row>
    <row r="100" spans="1:65" s="2" customFormat="1" ht="44.25" customHeight="1">
      <c r="A100" s="36"/>
      <c r="B100" s="37"/>
      <c r="C100" s="180" t="s">
        <v>203</v>
      </c>
      <c r="D100" s="180" t="s">
        <v>190</v>
      </c>
      <c r="E100" s="181" t="s">
        <v>885</v>
      </c>
      <c r="F100" s="182" t="s">
        <v>886</v>
      </c>
      <c r="G100" s="183" t="s">
        <v>542</v>
      </c>
      <c r="H100" s="184">
        <v>0.11</v>
      </c>
      <c r="I100" s="185"/>
      <c r="J100" s="186">
        <f>ROUND(I100*H100,2)</f>
        <v>0</v>
      </c>
      <c r="K100" s="182" t="s">
        <v>194</v>
      </c>
      <c r="L100" s="41"/>
      <c r="M100" s="187" t="s">
        <v>19</v>
      </c>
      <c r="N100" s="188" t="s">
        <v>39</v>
      </c>
      <c r="O100" s="66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195</v>
      </c>
      <c r="AT100" s="191" t="s">
        <v>190</v>
      </c>
      <c r="AU100" s="191" t="s">
        <v>78</v>
      </c>
      <c r="AY100" s="19" t="s">
        <v>187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9" t="s">
        <v>76</v>
      </c>
      <c r="BK100" s="192">
        <f>ROUND(I100*H100,2)</f>
        <v>0</v>
      </c>
      <c r="BL100" s="19" t="s">
        <v>195</v>
      </c>
      <c r="BM100" s="191" t="s">
        <v>2106</v>
      </c>
    </row>
    <row r="101" spans="1:65" s="2" customFormat="1" ht="11.25">
      <c r="A101" s="36"/>
      <c r="B101" s="37"/>
      <c r="C101" s="38"/>
      <c r="D101" s="193" t="s">
        <v>197</v>
      </c>
      <c r="E101" s="38"/>
      <c r="F101" s="194" t="s">
        <v>888</v>
      </c>
      <c r="G101" s="38"/>
      <c r="H101" s="38"/>
      <c r="I101" s="195"/>
      <c r="J101" s="38"/>
      <c r="K101" s="38"/>
      <c r="L101" s="41"/>
      <c r="M101" s="196"/>
      <c r="N101" s="197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197</v>
      </c>
      <c r="AU101" s="19" t="s">
        <v>78</v>
      </c>
    </row>
    <row r="102" spans="1:65" s="12" customFormat="1" ht="25.9" customHeight="1">
      <c r="B102" s="164"/>
      <c r="C102" s="165"/>
      <c r="D102" s="166" t="s">
        <v>67</v>
      </c>
      <c r="E102" s="167" t="s">
        <v>208</v>
      </c>
      <c r="F102" s="167" t="s">
        <v>209</v>
      </c>
      <c r="G102" s="165"/>
      <c r="H102" s="165"/>
      <c r="I102" s="168"/>
      <c r="J102" s="169">
        <f>BK102</f>
        <v>0</v>
      </c>
      <c r="K102" s="165"/>
      <c r="L102" s="170"/>
      <c r="M102" s="171"/>
      <c r="N102" s="172"/>
      <c r="O102" s="172"/>
      <c r="P102" s="173">
        <f>P103+P124+P154</f>
        <v>0</v>
      </c>
      <c r="Q102" s="172"/>
      <c r="R102" s="173">
        <f>R103+R124+R154</f>
        <v>0.26943173280999999</v>
      </c>
      <c r="S102" s="172"/>
      <c r="T102" s="174">
        <f>T103+T124+T154</f>
        <v>0.1103143</v>
      </c>
      <c r="AR102" s="175" t="s">
        <v>78</v>
      </c>
      <c r="AT102" s="176" t="s">
        <v>67</v>
      </c>
      <c r="AU102" s="176" t="s">
        <v>68</v>
      </c>
      <c r="AY102" s="175" t="s">
        <v>187</v>
      </c>
      <c r="BK102" s="177">
        <f>BK103+BK124+BK154</f>
        <v>0</v>
      </c>
    </row>
    <row r="103" spans="1:65" s="12" customFormat="1" ht="22.9" customHeight="1">
      <c r="B103" s="164"/>
      <c r="C103" s="165"/>
      <c r="D103" s="166" t="s">
        <v>67</v>
      </c>
      <c r="E103" s="178" t="s">
        <v>1540</v>
      </c>
      <c r="F103" s="178" t="s">
        <v>1541</v>
      </c>
      <c r="G103" s="165"/>
      <c r="H103" s="165"/>
      <c r="I103" s="168"/>
      <c r="J103" s="179">
        <f>BK103</f>
        <v>0</v>
      </c>
      <c r="K103" s="165"/>
      <c r="L103" s="170"/>
      <c r="M103" s="171"/>
      <c r="N103" s="172"/>
      <c r="O103" s="172"/>
      <c r="P103" s="173">
        <f>SUM(P104:P123)</f>
        <v>0</v>
      </c>
      <c r="Q103" s="172"/>
      <c r="R103" s="173">
        <f>SUM(R104:R123)</f>
        <v>0.10159290456</v>
      </c>
      <c r="S103" s="172"/>
      <c r="T103" s="174">
        <f>SUM(T104:T123)</f>
        <v>7.8375E-2</v>
      </c>
      <c r="AR103" s="175" t="s">
        <v>78</v>
      </c>
      <c r="AT103" s="176" t="s">
        <v>67</v>
      </c>
      <c r="AU103" s="176" t="s">
        <v>76</v>
      </c>
      <c r="AY103" s="175" t="s">
        <v>187</v>
      </c>
      <c r="BK103" s="177">
        <f>SUM(BK104:BK123)</f>
        <v>0</v>
      </c>
    </row>
    <row r="104" spans="1:65" s="2" customFormat="1" ht="33" customHeight="1">
      <c r="A104" s="36"/>
      <c r="B104" s="37"/>
      <c r="C104" s="180" t="s">
        <v>195</v>
      </c>
      <c r="D104" s="180" t="s">
        <v>190</v>
      </c>
      <c r="E104" s="181" t="s">
        <v>1943</v>
      </c>
      <c r="F104" s="182" t="s">
        <v>1944</v>
      </c>
      <c r="G104" s="183" t="s">
        <v>193</v>
      </c>
      <c r="H104" s="184">
        <v>31.35</v>
      </c>
      <c r="I104" s="185"/>
      <c r="J104" s="186">
        <f>ROUND(I104*H104,2)</f>
        <v>0</v>
      </c>
      <c r="K104" s="182" t="s">
        <v>194</v>
      </c>
      <c r="L104" s="41"/>
      <c r="M104" s="187" t="s">
        <v>19</v>
      </c>
      <c r="N104" s="188" t="s">
        <v>39</v>
      </c>
      <c r="O104" s="66"/>
      <c r="P104" s="189">
        <f>O104*H104</f>
        <v>0</v>
      </c>
      <c r="Q104" s="189">
        <v>7.6799999999999999E-7</v>
      </c>
      <c r="R104" s="189">
        <f>Q104*H104</f>
        <v>2.40768E-5</v>
      </c>
      <c r="S104" s="189">
        <v>0</v>
      </c>
      <c r="T104" s="19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215</v>
      </c>
      <c r="AT104" s="191" t="s">
        <v>190</v>
      </c>
      <c r="AU104" s="191" t="s">
        <v>78</v>
      </c>
      <c r="AY104" s="19" t="s">
        <v>187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76</v>
      </c>
      <c r="BK104" s="192">
        <f>ROUND(I104*H104,2)</f>
        <v>0</v>
      </c>
      <c r="BL104" s="19" t="s">
        <v>215</v>
      </c>
      <c r="BM104" s="191" t="s">
        <v>2107</v>
      </c>
    </row>
    <row r="105" spans="1:65" s="2" customFormat="1" ht="11.25">
      <c r="A105" s="36"/>
      <c r="B105" s="37"/>
      <c r="C105" s="38"/>
      <c r="D105" s="193" t="s">
        <v>197</v>
      </c>
      <c r="E105" s="38"/>
      <c r="F105" s="194" t="s">
        <v>1946</v>
      </c>
      <c r="G105" s="38"/>
      <c r="H105" s="38"/>
      <c r="I105" s="195"/>
      <c r="J105" s="38"/>
      <c r="K105" s="38"/>
      <c r="L105" s="41"/>
      <c r="M105" s="196"/>
      <c r="N105" s="197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197</v>
      </c>
      <c r="AU105" s="19" t="s">
        <v>78</v>
      </c>
    </row>
    <row r="106" spans="1:65" s="13" customFormat="1" ht="11.25">
      <c r="B106" s="208"/>
      <c r="C106" s="209"/>
      <c r="D106" s="210" t="s">
        <v>249</v>
      </c>
      <c r="E106" s="211" t="s">
        <v>19</v>
      </c>
      <c r="F106" s="212" t="s">
        <v>2108</v>
      </c>
      <c r="G106" s="209"/>
      <c r="H106" s="213">
        <v>31.35</v>
      </c>
      <c r="I106" s="214"/>
      <c r="J106" s="209"/>
      <c r="K106" s="209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249</v>
      </c>
      <c r="AU106" s="219" t="s">
        <v>78</v>
      </c>
      <c r="AV106" s="13" t="s">
        <v>78</v>
      </c>
      <c r="AW106" s="13" t="s">
        <v>30</v>
      </c>
      <c r="AX106" s="13" t="s">
        <v>76</v>
      </c>
      <c r="AY106" s="219" t="s">
        <v>187</v>
      </c>
    </row>
    <row r="107" spans="1:65" s="2" customFormat="1" ht="24.2" customHeight="1">
      <c r="A107" s="36"/>
      <c r="B107" s="37"/>
      <c r="C107" s="180" t="s">
        <v>217</v>
      </c>
      <c r="D107" s="180" t="s">
        <v>190</v>
      </c>
      <c r="E107" s="181" t="s">
        <v>1660</v>
      </c>
      <c r="F107" s="182" t="s">
        <v>1661</v>
      </c>
      <c r="G107" s="183" t="s">
        <v>193</v>
      </c>
      <c r="H107" s="184">
        <v>31.35</v>
      </c>
      <c r="I107" s="185"/>
      <c r="J107" s="186">
        <f>ROUND(I107*H107,2)</f>
        <v>0</v>
      </c>
      <c r="K107" s="182" t="s">
        <v>194</v>
      </c>
      <c r="L107" s="41"/>
      <c r="M107" s="187" t="s">
        <v>19</v>
      </c>
      <c r="N107" s="188" t="s">
        <v>39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2.5000000000000001E-3</v>
      </c>
      <c r="T107" s="190">
        <f>S107*H107</f>
        <v>7.8375E-2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215</v>
      </c>
      <c r="AT107" s="191" t="s">
        <v>190</v>
      </c>
      <c r="AU107" s="191" t="s">
        <v>78</v>
      </c>
      <c r="AY107" s="19" t="s">
        <v>187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76</v>
      </c>
      <c r="BK107" s="192">
        <f>ROUND(I107*H107,2)</f>
        <v>0</v>
      </c>
      <c r="BL107" s="19" t="s">
        <v>215</v>
      </c>
      <c r="BM107" s="191" t="s">
        <v>2109</v>
      </c>
    </row>
    <row r="108" spans="1:65" s="2" customFormat="1" ht="11.25">
      <c r="A108" s="36"/>
      <c r="B108" s="37"/>
      <c r="C108" s="38"/>
      <c r="D108" s="193" t="s">
        <v>197</v>
      </c>
      <c r="E108" s="38"/>
      <c r="F108" s="194" t="s">
        <v>1663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197</v>
      </c>
      <c r="AU108" s="19" t="s">
        <v>78</v>
      </c>
    </row>
    <row r="109" spans="1:65" s="13" customFormat="1" ht="11.25">
      <c r="B109" s="208"/>
      <c r="C109" s="209"/>
      <c r="D109" s="210" t="s">
        <v>249</v>
      </c>
      <c r="E109" s="211" t="s">
        <v>19</v>
      </c>
      <c r="F109" s="212" t="s">
        <v>2108</v>
      </c>
      <c r="G109" s="209"/>
      <c r="H109" s="213">
        <v>31.35</v>
      </c>
      <c r="I109" s="214"/>
      <c r="J109" s="209"/>
      <c r="K109" s="209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249</v>
      </c>
      <c r="AU109" s="219" t="s">
        <v>78</v>
      </c>
      <c r="AV109" s="13" t="s">
        <v>78</v>
      </c>
      <c r="AW109" s="13" t="s">
        <v>30</v>
      </c>
      <c r="AX109" s="13" t="s">
        <v>76</v>
      </c>
      <c r="AY109" s="219" t="s">
        <v>187</v>
      </c>
    </row>
    <row r="110" spans="1:65" s="2" customFormat="1" ht="24.2" customHeight="1">
      <c r="A110" s="36"/>
      <c r="B110" s="37"/>
      <c r="C110" s="180" t="s">
        <v>221</v>
      </c>
      <c r="D110" s="180" t="s">
        <v>190</v>
      </c>
      <c r="E110" s="181" t="s">
        <v>2110</v>
      </c>
      <c r="F110" s="182" t="s">
        <v>2111</v>
      </c>
      <c r="G110" s="183" t="s">
        <v>193</v>
      </c>
      <c r="H110" s="184">
        <v>31.35</v>
      </c>
      <c r="I110" s="185"/>
      <c r="J110" s="186">
        <f>ROUND(I110*H110,2)</f>
        <v>0</v>
      </c>
      <c r="K110" s="182" t="s">
        <v>194</v>
      </c>
      <c r="L110" s="41"/>
      <c r="M110" s="187" t="s">
        <v>19</v>
      </c>
      <c r="N110" s="188" t="s">
        <v>39</v>
      </c>
      <c r="O110" s="66"/>
      <c r="P110" s="189">
        <f>O110*H110</f>
        <v>0</v>
      </c>
      <c r="Q110" s="189">
        <v>5.0000000000000001E-4</v>
      </c>
      <c r="R110" s="189">
        <f>Q110*H110</f>
        <v>1.5675000000000001E-2</v>
      </c>
      <c r="S110" s="189">
        <v>0</v>
      </c>
      <c r="T110" s="19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215</v>
      </c>
      <c r="AT110" s="191" t="s">
        <v>190</v>
      </c>
      <c r="AU110" s="191" t="s">
        <v>78</v>
      </c>
      <c r="AY110" s="19" t="s">
        <v>187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76</v>
      </c>
      <c r="BK110" s="192">
        <f>ROUND(I110*H110,2)</f>
        <v>0</v>
      </c>
      <c r="BL110" s="19" t="s">
        <v>215</v>
      </c>
      <c r="BM110" s="191" t="s">
        <v>2112</v>
      </c>
    </row>
    <row r="111" spans="1:65" s="2" customFormat="1" ht="11.25">
      <c r="A111" s="36"/>
      <c r="B111" s="37"/>
      <c r="C111" s="38"/>
      <c r="D111" s="193" t="s">
        <v>197</v>
      </c>
      <c r="E111" s="38"/>
      <c r="F111" s="194" t="s">
        <v>2113</v>
      </c>
      <c r="G111" s="38"/>
      <c r="H111" s="38"/>
      <c r="I111" s="195"/>
      <c r="J111" s="38"/>
      <c r="K111" s="38"/>
      <c r="L111" s="41"/>
      <c r="M111" s="196"/>
      <c r="N111" s="19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197</v>
      </c>
      <c r="AU111" s="19" t="s">
        <v>78</v>
      </c>
    </row>
    <row r="112" spans="1:65" s="13" customFormat="1" ht="11.25">
      <c r="B112" s="208"/>
      <c r="C112" s="209"/>
      <c r="D112" s="210" t="s">
        <v>249</v>
      </c>
      <c r="E112" s="211" t="s">
        <v>19</v>
      </c>
      <c r="F112" s="212" t="s">
        <v>2108</v>
      </c>
      <c r="G112" s="209"/>
      <c r="H112" s="213">
        <v>31.35</v>
      </c>
      <c r="I112" s="214"/>
      <c r="J112" s="209"/>
      <c r="K112" s="209"/>
      <c r="L112" s="215"/>
      <c r="M112" s="216"/>
      <c r="N112" s="217"/>
      <c r="O112" s="217"/>
      <c r="P112" s="217"/>
      <c r="Q112" s="217"/>
      <c r="R112" s="217"/>
      <c r="S112" s="217"/>
      <c r="T112" s="218"/>
      <c r="AT112" s="219" t="s">
        <v>249</v>
      </c>
      <c r="AU112" s="219" t="s">
        <v>78</v>
      </c>
      <c r="AV112" s="13" t="s">
        <v>78</v>
      </c>
      <c r="AW112" s="13" t="s">
        <v>30</v>
      </c>
      <c r="AX112" s="13" t="s">
        <v>76</v>
      </c>
      <c r="AY112" s="219" t="s">
        <v>187</v>
      </c>
    </row>
    <row r="113" spans="1:65" s="2" customFormat="1" ht="21.75" customHeight="1">
      <c r="A113" s="36"/>
      <c r="B113" s="37"/>
      <c r="C113" s="198" t="s">
        <v>227</v>
      </c>
      <c r="D113" s="198" t="s">
        <v>243</v>
      </c>
      <c r="E113" s="199" t="s">
        <v>2065</v>
      </c>
      <c r="F113" s="200" t="s">
        <v>2066</v>
      </c>
      <c r="G113" s="201" t="s">
        <v>193</v>
      </c>
      <c r="H113" s="202">
        <v>34.484999999999999</v>
      </c>
      <c r="I113" s="203"/>
      <c r="J113" s="204">
        <f>ROUND(I113*H113,2)</f>
        <v>0</v>
      </c>
      <c r="K113" s="200" t="s">
        <v>194</v>
      </c>
      <c r="L113" s="205"/>
      <c r="M113" s="206" t="s">
        <v>19</v>
      </c>
      <c r="N113" s="207" t="s">
        <v>39</v>
      </c>
      <c r="O113" s="66"/>
      <c r="P113" s="189">
        <f>O113*H113</f>
        <v>0</v>
      </c>
      <c r="Q113" s="189">
        <v>2.3500000000000001E-3</v>
      </c>
      <c r="R113" s="189">
        <f>Q113*H113</f>
        <v>8.1039750000000008E-2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246</v>
      </c>
      <c r="AT113" s="191" t="s">
        <v>243</v>
      </c>
      <c r="AU113" s="191" t="s">
        <v>78</v>
      </c>
      <c r="AY113" s="19" t="s">
        <v>187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76</v>
      </c>
      <c r="BK113" s="192">
        <f>ROUND(I113*H113,2)</f>
        <v>0</v>
      </c>
      <c r="BL113" s="19" t="s">
        <v>215</v>
      </c>
      <c r="BM113" s="191" t="s">
        <v>2114</v>
      </c>
    </row>
    <row r="114" spans="1:65" s="2" customFormat="1" ht="11.25">
      <c r="A114" s="36"/>
      <c r="B114" s="37"/>
      <c r="C114" s="38"/>
      <c r="D114" s="193" t="s">
        <v>197</v>
      </c>
      <c r="E114" s="38"/>
      <c r="F114" s="194" t="s">
        <v>2068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197</v>
      </c>
      <c r="AU114" s="19" t="s">
        <v>78</v>
      </c>
    </row>
    <row r="115" spans="1:65" s="13" customFormat="1" ht="11.25">
      <c r="B115" s="208"/>
      <c r="C115" s="209"/>
      <c r="D115" s="210" t="s">
        <v>249</v>
      </c>
      <c r="E115" s="209"/>
      <c r="F115" s="212" t="s">
        <v>2115</v>
      </c>
      <c r="G115" s="209"/>
      <c r="H115" s="213">
        <v>34.484999999999999</v>
      </c>
      <c r="I115" s="214"/>
      <c r="J115" s="209"/>
      <c r="K115" s="209"/>
      <c r="L115" s="215"/>
      <c r="M115" s="216"/>
      <c r="N115" s="217"/>
      <c r="O115" s="217"/>
      <c r="P115" s="217"/>
      <c r="Q115" s="217"/>
      <c r="R115" s="217"/>
      <c r="S115" s="217"/>
      <c r="T115" s="218"/>
      <c r="AT115" s="219" t="s">
        <v>249</v>
      </c>
      <c r="AU115" s="219" t="s">
        <v>78</v>
      </c>
      <c r="AV115" s="13" t="s">
        <v>78</v>
      </c>
      <c r="AW115" s="13" t="s">
        <v>4</v>
      </c>
      <c r="AX115" s="13" t="s">
        <v>76</v>
      </c>
      <c r="AY115" s="219" t="s">
        <v>187</v>
      </c>
    </row>
    <row r="116" spans="1:65" s="2" customFormat="1" ht="16.5" customHeight="1">
      <c r="A116" s="36"/>
      <c r="B116" s="37"/>
      <c r="C116" s="180" t="s">
        <v>233</v>
      </c>
      <c r="D116" s="180" t="s">
        <v>190</v>
      </c>
      <c r="E116" s="181" t="s">
        <v>2116</v>
      </c>
      <c r="F116" s="182" t="s">
        <v>2117</v>
      </c>
      <c r="G116" s="183" t="s">
        <v>230</v>
      </c>
      <c r="H116" s="184">
        <v>22.4</v>
      </c>
      <c r="I116" s="185"/>
      <c r="J116" s="186">
        <f>ROUND(I116*H116,2)</f>
        <v>0</v>
      </c>
      <c r="K116" s="182" t="s">
        <v>194</v>
      </c>
      <c r="L116" s="41"/>
      <c r="M116" s="187" t="s">
        <v>19</v>
      </c>
      <c r="N116" s="188" t="s">
        <v>39</v>
      </c>
      <c r="O116" s="66"/>
      <c r="P116" s="189">
        <f>O116*H116</f>
        <v>0</v>
      </c>
      <c r="Q116" s="189">
        <v>1.26999E-5</v>
      </c>
      <c r="R116" s="189">
        <f>Q116*H116</f>
        <v>2.8447775999999999E-4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215</v>
      </c>
      <c r="AT116" s="191" t="s">
        <v>190</v>
      </c>
      <c r="AU116" s="191" t="s">
        <v>78</v>
      </c>
      <c r="AY116" s="19" t="s">
        <v>187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76</v>
      </c>
      <c r="BK116" s="192">
        <f>ROUND(I116*H116,2)</f>
        <v>0</v>
      </c>
      <c r="BL116" s="19" t="s">
        <v>215</v>
      </c>
      <c r="BM116" s="191" t="s">
        <v>2118</v>
      </c>
    </row>
    <row r="117" spans="1:65" s="2" customFormat="1" ht="11.25">
      <c r="A117" s="36"/>
      <c r="B117" s="37"/>
      <c r="C117" s="38"/>
      <c r="D117" s="193" t="s">
        <v>197</v>
      </c>
      <c r="E117" s="38"/>
      <c r="F117" s="194" t="s">
        <v>2119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197</v>
      </c>
      <c r="AU117" s="19" t="s">
        <v>78</v>
      </c>
    </row>
    <row r="118" spans="1:65" s="13" customFormat="1" ht="11.25">
      <c r="B118" s="208"/>
      <c r="C118" s="209"/>
      <c r="D118" s="210" t="s">
        <v>249</v>
      </c>
      <c r="E118" s="211" t="s">
        <v>19</v>
      </c>
      <c r="F118" s="212" t="s">
        <v>2120</v>
      </c>
      <c r="G118" s="209"/>
      <c r="H118" s="213">
        <v>22.4</v>
      </c>
      <c r="I118" s="214"/>
      <c r="J118" s="209"/>
      <c r="K118" s="209"/>
      <c r="L118" s="215"/>
      <c r="M118" s="216"/>
      <c r="N118" s="217"/>
      <c r="O118" s="217"/>
      <c r="P118" s="217"/>
      <c r="Q118" s="217"/>
      <c r="R118" s="217"/>
      <c r="S118" s="217"/>
      <c r="T118" s="218"/>
      <c r="AT118" s="219" t="s">
        <v>249</v>
      </c>
      <c r="AU118" s="219" t="s">
        <v>78</v>
      </c>
      <c r="AV118" s="13" t="s">
        <v>78</v>
      </c>
      <c r="AW118" s="13" t="s">
        <v>30</v>
      </c>
      <c r="AX118" s="13" t="s">
        <v>76</v>
      </c>
      <c r="AY118" s="219" t="s">
        <v>187</v>
      </c>
    </row>
    <row r="119" spans="1:65" s="2" customFormat="1" ht="16.5" customHeight="1">
      <c r="A119" s="36"/>
      <c r="B119" s="37"/>
      <c r="C119" s="198" t="s">
        <v>188</v>
      </c>
      <c r="D119" s="198" t="s">
        <v>243</v>
      </c>
      <c r="E119" s="199" t="s">
        <v>2070</v>
      </c>
      <c r="F119" s="200" t="s">
        <v>2071</v>
      </c>
      <c r="G119" s="201" t="s">
        <v>230</v>
      </c>
      <c r="H119" s="202">
        <v>22.847999999999999</v>
      </c>
      <c r="I119" s="203"/>
      <c r="J119" s="204">
        <f>ROUND(I119*H119,2)</f>
        <v>0</v>
      </c>
      <c r="K119" s="200" t="s">
        <v>194</v>
      </c>
      <c r="L119" s="205"/>
      <c r="M119" s="206" t="s">
        <v>19</v>
      </c>
      <c r="N119" s="207" t="s">
        <v>39</v>
      </c>
      <c r="O119" s="66"/>
      <c r="P119" s="189">
        <f>O119*H119</f>
        <v>0</v>
      </c>
      <c r="Q119" s="189">
        <v>2.0000000000000001E-4</v>
      </c>
      <c r="R119" s="189">
        <f>Q119*H119</f>
        <v>4.5696000000000001E-3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246</v>
      </c>
      <c r="AT119" s="191" t="s">
        <v>243</v>
      </c>
      <c r="AU119" s="191" t="s">
        <v>78</v>
      </c>
      <c r="AY119" s="19" t="s">
        <v>187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76</v>
      </c>
      <c r="BK119" s="192">
        <f>ROUND(I119*H119,2)</f>
        <v>0</v>
      </c>
      <c r="BL119" s="19" t="s">
        <v>215</v>
      </c>
      <c r="BM119" s="191" t="s">
        <v>2121</v>
      </c>
    </row>
    <row r="120" spans="1:65" s="2" customFormat="1" ht="11.25">
      <c r="A120" s="36"/>
      <c r="B120" s="37"/>
      <c r="C120" s="38"/>
      <c r="D120" s="193" t="s">
        <v>197</v>
      </c>
      <c r="E120" s="38"/>
      <c r="F120" s="194" t="s">
        <v>2073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197</v>
      </c>
      <c r="AU120" s="19" t="s">
        <v>78</v>
      </c>
    </row>
    <row r="121" spans="1:65" s="13" customFormat="1" ht="11.25">
      <c r="B121" s="208"/>
      <c r="C121" s="209"/>
      <c r="D121" s="210" t="s">
        <v>249</v>
      </c>
      <c r="E121" s="209"/>
      <c r="F121" s="212" t="s">
        <v>2122</v>
      </c>
      <c r="G121" s="209"/>
      <c r="H121" s="213">
        <v>22.847999999999999</v>
      </c>
      <c r="I121" s="214"/>
      <c r="J121" s="209"/>
      <c r="K121" s="209"/>
      <c r="L121" s="215"/>
      <c r="M121" s="216"/>
      <c r="N121" s="217"/>
      <c r="O121" s="217"/>
      <c r="P121" s="217"/>
      <c r="Q121" s="217"/>
      <c r="R121" s="217"/>
      <c r="S121" s="217"/>
      <c r="T121" s="218"/>
      <c r="AT121" s="219" t="s">
        <v>249</v>
      </c>
      <c r="AU121" s="219" t="s">
        <v>78</v>
      </c>
      <c r="AV121" s="13" t="s">
        <v>78</v>
      </c>
      <c r="AW121" s="13" t="s">
        <v>4</v>
      </c>
      <c r="AX121" s="13" t="s">
        <v>76</v>
      </c>
      <c r="AY121" s="219" t="s">
        <v>187</v>
      </c>
    </row>
    <row r="122" spans="1:65" s="2" customFormat="1" ht="49.15" customHeight="1">
      <c r="A122" s="36"/>
      <c r="B122" s="37"/>
      <c r="C122" s="180" t="s">
        <v>242</v>
      </c>
      <c r="D122" s="180" t="s">
        <v>190</v>
      </c>
      <c r="E122" s="181" t="s">
        <v>1848</v>
      </c>
      <c r="F122" s="182" t="s">
        <v>1849</v>
      </c>
      <c r="G122" s="183" t="s">
        <v>542</v>
      </c>
      <c r="H122" s="184">
        <v>0.10199999999999999</v>
      </c>
      <c r="I122" s="185"/>
      <c r="J122" s="186">
        <f>ROUND(I122*H122,2)</f>
        <v>0</v>
      </c>
      <c r="K122" s="182" t="s">
        <v>194</v>
      </c>
      <c r="L122" s="41"/>
      <c r="M122" s="187" t="s">
        <v>19</v>
      </c>
      <c r="N122" s="188" t="s">
        <v>39</v>
      </c>
      <c r="O122" s="66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215</v>
      </c>
      <c r="AT122" s="191" t="s">
        <v>190</v>
      </c>
      <c r="AU122" s="191" t="s">
        <v>78</v>
      </c>
      <c r="AY122" s="19" t="s">
        <v>187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76</v>
      </c>
      <c r="BK122" s="192">
        <f>ROUND(I122*H122,2)</f>
        <v>0</v>
      </c>
      <c r="BL122" s="19" t="s">
        <v>215</v>
      </c>
      <c r="BM122" s="191" t="s">
        <v>2123</v>
      </c>
    </row>
    <row r="123" spans="1:65" s="2" customFormat="1" ht="11.25">
      <c r="A123" s="36"/>
      <c r="B123" s="37"/>
      <c r="C123" s="38"/>
      <c r="D123" s="193" t="s">
        <v>197</v>
      </c>
      <c r="E123" s="38"/>
      <c r="F123" s="194" t="s">
        <v>1851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197</v>
      </c>
      <c r="AU123" s="19" t="s">
        <v>78</v>
      </c>
    </row>
    <row r="124" spans="1:65" s="12" customFormat="1" ht="22.9" customHeight="1">
      <c r="B124" s="164"/>
      <c r="C124" s="165"/>
      <c r="D124" s="166" t="s">
        <v>67</v>
      </c>
      <c r="E124" s="178" t="s">
        <v>1208</v>
      </c>
      <c r="F124" s="178" t="s">
        <v>1209</v>
      </c>
      <c r="G124" s="165"/>
      <c r="H124" s="165"/>
      <c r="I124" s="168"/>
      <c r="J124" s="179">
        <f>BK124</f>
        <v>0</v>
      </c>
      <c r="K124" s="165"/>
      <c r="L124" s="170"/>
      <c r="M124" s="171"/>
      <c r="N124" s="172"/>
      <c r="O124" s="172"/>
      <c r="P124" s="173">
        <f>SUM(P125:P153)</f>
        <v>0</v>
      </c>
      <c r="Q124" s="172"/>
      <c r="R124" s="173">
        <f>SUM(R125:R153)</f>
        <v>2.6647262499999999E-3</v>
      </c>
      <c r="S124" s="172"/>
      <c r="T124" s="174">
        <f>SUM(T125:T153)</f>
        <v>0</v>
      </c>
      <c r="AR124" s="175" t="s">
        <v>78</v>
      </c>
      <c r="AT124" s="176" t="s">
        <v>67</v>
      </c>
      <c r="AU124" s="176" t="s">
        <v>76</v>
      </c>
      <c r="AY124" s="175" t="s">
        <v>187</v>
      </c>
      <c r="BK124" s="177">
        <f>SUM(BK125:BK153)</f>
        <v>0</v>
      </c>
    </row>
    <row r="125" spans="1:65" s="2" customFormat="1" ht="37.9" customHeight="1">
      <c r="A125" s="36"/>
      <c r="B125" s="37"/>
      <c r="C125" s="180" t="s">
        <v>251</v>
      </c>
      <c r="D125" s="180" t="s">
        <v>190</v>
      </c>
      <c r="E125" s="181" t="s">
        <v>1211</v>
      </c>
      <c r="F125" s="182" t="s">
        <v>1212</v>
      </c>
      <c r="G125" s="183" t="s">
        <v>193</v>
      </c>
      <c r="H125" s="184">
        <v>6.25</v>
      </c>
      <c r="I125" s="185"/>
      <c r="J125" s="186">
        <f>ROUND(I125*H125,2)</f>
        <v>0</v>
      </c>
      <c r="K125" s="182" t="s">
        <v>194</v>
      </c>
      <c r="L125" s="41"/>
      <c r="M125" s="187" t="s">
        <v>19</v>
      </c>
      <c r="N125" s="188" t="s">
        <v>39</v>
      </c>
      <c r="O125" s="66"/>
      <c r="P125" s="189">
        <f>O125*H125</f>
        <v>0</v>
      </c>
      <c r="Q125" s="189">
        <v>2.2785E-5</v>
      </c>
      <c r="R125" s="189">
        <f>Q125*H125</f>
        <v>1.4240625000000001E-4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215</v>
      </c>
      <c r="AT125" s="191" t="s">
        <v>190</v>
      </c>
      <c r="AU125" s="191" t="s">
        <v>78</v>
      </c>
      <c r="AY125" s="19" t="s">
        <v>187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76</v>
      </c>
      <c r="BK125" s="192">
        <f>ROUND(I125*H125,2)</f>
        <v>0</v>
      </c>
      <c r="BL125" s="19" t="s">
        <v>215</v>
      </c>
      <c r="BM125" s="191" t="s">
        <v>2124</v>
      </c>
    </row>
    <row r="126" spans="1:65" s="2" customFormat="1" ht="11.25">
      <c r="A126" s="36"/>
      <c r="B126" s="37"/>
      <c r="C126" s="38"/>
      <c r="D126" s="193" t="s">
        <v>197</v>
      </c>
      <c r="E126" s="38"/>
      <c r="F126" s="194" t="s">
        <v>1214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197</v>
      </c>
      <c r="AU126" s="19" t="s">
        <v>78</v>
      </c>
    </row>
    <row r="127" spans="1:65" s="13" customFormat="1" ht="11.25">
      <c r="B127" s="208"/>
      <c r="C127" s="209"/>
      <c r="D127" s="210" t="s">
        <v>249</v>
      </c>
      <c r="E127" s="211" t="s">
        <v>19</v>
      </c>
      <c r="F127" s="212" t="s">
        <v>2125</v>
      </c>
      <c r="G127" s="209"/>
      <c r="H127" s="213">
        <v>4</v>
      </c>
      <c r="I127" s="214"/>
      <c r="J127" s="209"/>
      <c r="K127" s="209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249</v>
      </c>
      <c r="AU127" s="219" t="s">
        <v>78</v>
      </c>
      <c r="AV127" s="13" t="s">
        <v>78</v>
      </c>
      <c r="AW127" s="13" t="s">
        <v>30</v>
      </c>
      <c r="AX127" s="13" t="s">
        <v>68</v>
      </c>
      <c r="AY127" s="219" t="s">
        <v>187</v>
      </c>
    </row>
    <row r="128" spans="1:65" s="13" customFormat="1" ht="11.25">
      <c r="B128" s="208"/>
      <c r="C128" s="209"/>
      <c r="D128" s="210" t="s">
        <v>249</v>
      </c>
      <c r="E128" s="211" t="s">
        <v>19</v>
      </c>
      <c r="F128" s="212" t="s">
        <v>2126</v>
      </c>
      <c r="G128" s="209"/>
      <c r="H128" s="213">
        <v>2.25</v>
      </c>
      <c r="I128" s="214"/>
      <c r="J128" s="209"/>
      <c r="K128" s="209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249</v>
      </c>
      <c r="AU128" s="219" t="s">
        <v>78</v>
      </c>
      <c r="AV128" s="13" t="s">
        <v>78</v>
      </c>
      <c r="AW128" s="13" t="s">
        <v>30</v>
      </c>
      <c r="AX128" s="13" t="s">
        <v>68</v>
      </c>
      <c r="AY128" s="219" t="s">
        <v>187</v>
      </c>
    </row>
    <row r="129" spans="1:65" s="15" customFormat="1" ht="11.25">
      <c r="B129" s="230"/>
      <c r="C129" s="231"/>
      <c r="D129" s="210" t="s">
        <v>249</v>
      </c>
      <c r="E129" s="232" t="s">
        <v>19</v>
      </c>
      <c r="F129" s="233" t="s">
        <v>319</v>
      </c>
      <c r="G129" s="231"/>
      <c r="H129" s="234">
        <v>6.25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AT129" s="240" t="s">
        <v>249</v>
      </c>
      <c r="AU129" s="240" t="s">
        <v>78</v>
      </c>
      <c r="AV129" s="15" t="s">
        <v>195</v>
      </c>
      <c r="AW129" s="15" t="s">
        <v>30</v>
      </c>
      <c r="AX129" s="15" t="s">
        <v>76</v>
      </c>
      <c r="AY129" s="240" t="s">
        <v>187</v>
      </c>
    </row>
    <row r="130" spans="1:65" s="2" customFormat="1" ht="24.2" customHeight="1">
      <c r="A130" s="36"/>
      <c r="B130" s="37"/>
      <c r="C130" s="180" t="s">
        <v>256</v>
      </c>
      <c r="D130" s="180" t="s">
        <v>190</v>
      </c>
      <c r="E130" s="181" t="s">
        <v>1966</v>
      </c>
      <c r="F130" s="182" t="s">
        <v>1967</v>
      </c>
      <c r="G130" s="183" t="s">
        <v>193</v>
      </c>
      <c r="H130" s="184">
        <v>6.25</v>
      </c>
      <c r="I130" s="185"/>
      <c r="J130" s="186">
        <f>ROUND(I130*H130,2)</f>
        <v>0</v>
      </c>
      <c r="K130" s="182" t="s">
        <v>194</v>
      </c>
      <c r="L130" s="41"/>
      <c r="M130" s="187" t="s">
        <v>19</v>
      </c>
      <c r="N130" s="188" t="s">
        <v>39</v>
      </c>
      <c r="O130" s="66"/>
      <c r="P130" s="189">
        <f>O130*H130</f>
        <v>0</v>
      </c>
      <c r="Q130" s="189">
        <v>6.0528000000000001E-5</v>
      </c>
      <c r="R130" s="189">
        <f>Q130*H130</f>
        <v>3.7829999999999998E-4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215</v>
      </c>
      <c r="AT130" s="191" t="s">
        <v>190</v>
      </c>
      <c r="AU130" s="191" t="s">
        <v>78</v>
      </c>
      <c r="AY130" s="19" t="s">
        <v>187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76</v>
      </c>
      <c r="BK130" s="192">
        <f>ROUND(I130*H130,2)</f>
        <v>0</v>
      </c>
      <c r="BL130" s="19" t="s">
        <v>215</v>
      </c>
      <c r="BM130" s="191" t="s">
        <v>2127</v>
      </c>
    </row>
    <row r="131" spans="1:65" s="2" customFormat="1" ht="11.25">
      <c r="A131" s="36"/>
      <c r="B131" s="37"/>
      <c r="C131" s="38"/>
      <c r="D131" s="193" t="s">
        <v>197</v>
      </c>
      <c r="E131" s="38"/>
      <c r="F131" s="194" t="s">
        <v>1969</v>
      </c>
      <c r="G131" s="38"/>
      <c r="H131" s="38"/>
      <c r="I131" s="195"/>
      <c r="J131" s="38"/>
      <c r="K131" s="38"/>
      <c r="L131" s="41"/>
      <c r="M131" s="196"/>
      <c r="N131" s="197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197</v>
      </c>
      <c r="AU131" s="19" t="s">
        <v>78</v>
      </c>
    </row>
    <row r="132" spans="1:65" s="13" customFormat="1" ht="11.25">
      <c r="B132" s="208"/>
      <c r="C132" s="209"/>
      <c r="D132" s="210" t="s">
        <v>249</v>
      </c>
      <c r="E132" s="211" t="s">
        <v>19</v>
      </c>
      <c r="F132" s="212" t="s">
        <v>2125</v>
      </c>
      <c r="G132" s="209"/>
      <c r="H132" s="213">
        <v>4</v>
      </c>
      <c r="I132" s="214"/>
      <c r="J132" s="209"/>
      <c r="K132" s="209"/>
      <c r="L132" s="215"/>
      <c r="M132" s="216"/>
      <c r="N132" s="217"/>
      <c r="O132" s="217"/>
      <c r="P132" s="217"/>
      <c r="Q132" s="217"/>
      <c r="R132" s="217"/>
      <c r="S132" s="217"/>
      <c r="T132" s="218"/>
      <c r="AT132" s="219" t="s">
        <v>249</v>
      </c>
      <c r="AU132" s="219" t="s">
        <v>78</v>
      </c>
      <c r="AV132" s="13" t="s">
        <v>78</v>
      </c>
      <c r="AW132" s="13" t="s">
        <v>30</v>
      </c>
      <c r="AX132" s="13" t="s">
        <v>68</v>
      </c>
      <c r="AY132" s="219" t="s">
        <v>187</v>
      </c>
    </row>
    <row r="133" spans="1:65" s="13" customFormat="1" ht="11.25">
      <c r="B133" s="208"/>
      <c r="C133" s="209"/>
      <c r="D133" s="210" t="s">
        <v>249</v>
      </c>
      <c r="E133" s="211" t="s">
        <v>19</v>
      </c>
      <c r="F133" s="212" t="s">
        <v>2126</v>
      </c>
      <c r="G133" s="209"/>
      <c r="H133" s="213">
        <v>2.25</v>
      </c>
      <c r="I133" s="214"/>
      <c r="J133" s="209"/>
      <c r="K133" s="209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249</v>
      </c>
      <c r="AU133" s="219" t="s">
        <v>78</v>
      </c>
      <c r="AV133" s="13" t="s">
        <v>78</v>
      </c>
      <c r="AW133" s="13" t="s">
        <v>30</v>
      </c>
      <c r="AX133" s="13" t="s">
        <v>68</v>
      </c>
      <c r="AY133" s="219" t="s">
        <v>187</v>
      </c>
    </row>
    <row r="134" spans="1:65" s="15" customFormat="1" ht="11.25">
      <c r="B134" s="230"/>
      <c r="C134" s="231"/>
      <c r="D134" s="210" t="s">
        <v>249</v>
      </c>
      <c r="E134" s="232" t="s">
        <v>19</v>
      </c>
      <c r="F134" s="233" t="s">
        <v>319</v>
      </c>
      <c r="G134" s="231"/>
      <c r="H134" s="234">
        <v>6.25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249</v>
      </c>
      <c r="AU134" s="240" t="s">
        <v>78</v>
      </c>
      <c r="AV134" s="15" t="s">
        <v>195</v>
      </c>
      <c r="AW134" s="15" t="s">
        <v>30</v>
      </c>
      <c r="AX134" s="15" t="s">
        <v>76</v>
      </c>
      <c r="AY134" s="240" t="s">
        <v>187</v>
      </c>
    </row>
    <row r="135" spans="1:65" s="2" customFormat="1" ht="24.2" customHeight="1">
      <c r="A135" s="36"/>
      <c r="B135" s="37"/>
      <c r="C135" s="180" t="s">
        <v>262</v>
      </c>
      <c r="D135" s="180" t="s">
        <v>190</v>
      </c>
      <c r="E135" s="181" t="s">
        <v>1217</v>
      </c>
      <c r="F135" s="182" t="s">
        <v>1218</v>
      </c>
      <c r="G135" s="183" t="s">
        <v>193</v>
      </c>
      <c r="H135" s="184">
        <v>6.25</v>
      </c>
      <c r="I135" s="185"/>
      <c r="J135" s="186">
        <f>ROUND(I135*H135,2)</f>
        <v>0</v>
      </c>
      <c r="K135" s="182" t="s">
        <v>194</v>
      </c>
      <c r="L135" s="41"/>
      <c r="M135" s="187" t="s">
        <v>19</v>
      </c>
      <c r="N135" s="188" t="s">
        <v>39</v>
      </c>
      <c r="O135" s="66"/>
      <c r="P135" s="189">
        <f>O135*H135</f>
        <v>0</v>
      </c>
      <c r="Q135" s="189">
        <v>1.2766000000000001E-4</v>
      </c>
      <c r="R135" s="189">
        <f>Q135*H135</f>
        <v>7.9787500000000008E-4</v>
      </c>
      <c r="S135" s="189">
        <v>0</v>
      </c>
      <c r="T135" s="19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215</v>
      </c>
      <c r="AT135" s="191" t="s">
        <v>190</v>
      </c>
      <c r="AU135" s="191" t="s">
        <v>78</v>
      </c>
      <c r="AY135" s="19" t="s">
        <v>187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76</v>
      </c>
      <c r="BK135" s="192">
        <f>ROUND(I135*H135,2)</f>
        <v>0</v>
      </c>
      <c r="BL135" s="19" t="s">
        <v>215</v>
      </c>
      <c r="BM135" s="191" t="s">
        <v>2128</v>
      </c>
    </row>
    <row r="136" spans="1:65" s="2" customFormat="1" ht="11.25">
      <c r="A136" s="36"/>
      <c r="B136" s="37"/>
      <c r="C136" s="38"/>
      <c r="D136" s="193" t="s">
        <v>197</v>
      </c>
      <c r="E136" s="38"/>
      <c r="F136" s="194" t="s">
        <v>1220</v>
      </c>
      <c r="G136" s="38"/>
      <c r="H136" s="38"/>
      <c r="I136" s="195"/>
      <c r="J136" s="38"/>
      <c r="K136" s="38"/>
      <c r="L136" s="41"/>
      <c r="M136" s="196"/>
      <c r="N136" s="197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197</v>
      </c>
      <c r="AU136" s="19" t="s">
        <v>78</v>
      </c>
    </row>
    <row r="137" spans="1:65" s="13" customFormat="1" ht="11.25">
      <c r="B137" s="208"/>
      <c r="C137" s="209"/>
      <c r="D137" s="210" t="s">
        <v>249</v>
      </c>
      <c r="E137" s="211" t="s">
        <v>19</v>
      </c>
      <c r="F137" s="212" t="s">
        <v>2125</v>
      </c>
      <c r="G137" s="209"/>
      <c r="H137" s="213">
        <v>4</v>
      </c>
      <c r="I137" s="214"/>
      <c r="J137" s="209"/>
      <c r="K137" s="209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249</v>
      </c>
      <c r="AU137" s="219" t="s">
        <v>78</v>
      </c>
      <c r="AV137" s="13" t="s">
        <v>78</v>
      </c>
      <c r="AW137" s="13" t="s">
        <v>30</v>
      </c>
      <c r="AX137" s="13" t="s">
        <v>68</v>
      </c>
      <c r="AY137" s="219" t="s">
        <v>187</v>
      </c>
    </row>
    <row r="138" spans="1:65" s="13" customFormat="1" ht="11.25">
      <c r="B138" s="208"/>
      <c r="C138" s="209"/>
      <c r="D138" s="210" t="s">
        <v>249</v>
      </c>
      <c r="E138" s="211" t="s">
        <v>19</v>
      </c>
      <c r="F138" s="212" t="s">
        <v>2126</v>
      </c>
      <c r="G138" s="209"/>
      <c r="H138" s="213">
        <v>2.25</v>
      </c>
      <c r="I138" s="214"/>
      <c r="J138" s="209"/>
      <c r="K138" s="209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249</v>
      </c>
      <c r="AU138" s="219" t="s">
        <v>78</v>
      </c>
      <c r="AV138" s="13" t="s">
        <v>78</v>
      </c>
      <c r="AW138" s="13" t="s">
        <v>30</v>
      </c>
      <c r="AX138" s="13" t="s">
        <v>68</v>
      </c>
      <c r="AY138" s="219" t="s">
        <v>187</v>
      </c>
    </row>
    <row r="139" spans="1:65" s="15" customFormat="1" ht="11.25">
      <c r="B139" s="230"/>
      <c r="C139" s="231"/>
      <c r="D139" s="210" t="s">
        <v>249</v>
      </c>
      <c r="E139" s="232" t="s">
        <v>19</v>
      </c>
      <c r="F139" s="233" t="s">
        <v>319</v>
      </c>
      <c r="G139" s="231"/>
      <c r="H139" s="234">
        <v>6.25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AT139" s="240" t="s">
        <v>249</v>
      </c>
      <c r="AU139" s="240" t="s">
        <v>78</v>
      </c>
      <c r="AV139" s="15" t="s">
        <v>195</v>
      </c>
      <c r="AW139" s="15" t="s">
        <v>30</v>
      </c>
      <c r="AX139" s="15" t="s">
        <v>76</v>
      </c>
      <c r="AY139" s="240" t="s">
        <v>187</v>
      </c>
    </row>
    <row r="140" spans="1:65" s="2" customFormat="1" ht="24.2" customHeight="1">
      <c r="A140" s="36"/>
      <c r="B140" s="37"/>
      <c r="C140" s="180" t="s">
        <v>267</v>
      </c>
      <c r="D140" s="180" t="s">
        <v>190</v>
      </c>
      <c r="E140" s="181" t="s">
        <v>1746</v>
      </c>
      <c r="F140" s="182" t="s">
        <v>1747</v>
      </c>
      <c r="G140" s="183" t="s">
        <v>193</v>
      </c>
      <c r="H140" s="184">
        <v>6.25</v>
      </c>
      <c r="I140" s="185"/>
      <c r="J140" s="186">
        <f>ROUND(I140*H140,2)</f>
        <v>0</v>
      </c>
      <c r="K140" s="182" t="s">
        <v>194</v>
      </c>
      <c r="L140" s="41"/>
      <c r="M140" s="187" t="s">
        <v>19</v>
      </c>
      <c r="N140" s="188" t="s">
        <v>39</v>
      </c>
      <c r="O140" s="66"/>
      <c r="P140" s="189">
        <f>O140*H140</f>
        <v>0</v>
      </c>
      <c r="Q140" s="189">
        <v>1.437E-4</v>
      </c>
      <c r="R140" s="189">
        <f>Q140*H140</f>
        <v>8.9812499999999994E-4</v>
      </c>
      <c r="S140" s="189">
        <v>0</v>
      </c>
      <c r="T140" s="19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215</v>
      </c>
      <c r="AT140" s="191" t="s">
        <v>190</v>
      </c>
      <c r="AU140" s="191" t="s">
        <v>78</v>
      </c>
      <c r="AY140" s="19" t="s">
        <v>187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76</v>
      </c>
      <c r="BK140" s="192">
        <f>ROUND(I140*H140,2)</f>
        <v>0</v>
      </c>
      <c r="BL140" s="19" t="s">
        <v>215</v>
      </c>
      <c r="BM140" s="191" t="s">
        <v>2129</v>
      </c>
    </row>
    <row r="141" spans="1:65" s="2" customFormat="1" ht="11.25">
      <c r="A141" s="36"/>
      <c r="B141" s="37"/>
      <c r="C141" s="38"/>
      <c r="D141" s="193" t="s">
        <v>197</v>
      </c>
      <c r="E141" s="38"/>
      <c r="F141" s="194" t="s">
        <v>1749</v>
      </c>
      <c r="G141" s="38"/>
      <c r="H141" s="38"/>
      <c r="I141" s="195"/>
      <c r="J141" s="38"/>
      <c r="K141" s="38"/>
      <c r="L141" s="41"/>
      <c r="M141" s="196"/>
      <c r="N141" s="197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197</v>
      </c>
      <c r="AU141" s="19" t="s">
        <v>78</v>
      </c>
    </row>
    <row r="142" spans="1:65" s="13" customFormat="1" ht="11.25">
      <c r="B142" s="208"/>
      <c r="C142" s="209"/>
      <c r="D142" s="210" t="s">
        <v>249</v>
      </c>
      <c r="E142" s="211" t="s">
        <v>19</v>
      </c>
      <c r="F142" s="212" t="s">
        <v>2125</v>
      </c>
      <c r="G142" s="209"/>
      <c r="H142" s="213">
        <v>4</v>
      </c>
      <c r="I142" s="214"/>
      <c r="J142" s="209"/>
      <c r="K142" s="209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249</v>
      </c>
      <c r="AU142" s="219" t="s">
        <v>78</v>
      </c>
      <c r="AV142" s="13" t="s">
        <v>78</v>
      </c>
      <c r="AW142" s="13" t="s">
        <v>30</v>
      </c>
      <c r="AX142" s="13" t="s">
        <v>68</v>
      </c>
      <c r="AY142" s="219" t="s">
        <v>187</v>
      </c>
    </row>
    <row r="143" spans="1:65" s="13" customFormat="1" ht="11.25">
      <c r="B143" s="208"/>
      <c r="C143" s="209"/>
      <c r="D143" s="210" t="s">
        <v>249</v>
      </c>
      <c r="E143" s="211" t="s">
        <v>19</v>
      </c>
      <c r="F143" s="212" t="s">
        <v>2126</v>
      </c>
      <c r="G143" s="209"/>
      <c r="H143" s="213">
        <v>2.25</v>
      </c>
      <c r="I143" s="214"/>
      <c r="J143" s="209"/>
      <c r="K143" s="209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249</v>
      </c>
      <c r="AU143" s="219" t="s">
        <v>78</v>
      </c>
      <c r="AV143" s="13" t="s">
        <v>78</v>
      </c>
      <c r="AW143" s="13" t="s">
        <v>30</v>
      </c>
      <c r="AX143" s="13" t="s">
        <v>68</v>
      </c>
      <c r="AY143" s="219" t="s">
        <v>187</v>
      </c>
    </row>
    <row r="144" spans="1:65" s="15" customFormat="1" ht="11.25">
      <c r="B144" s="230"/>
      <c r="C144" s="231"/>
      <c r="D144" s="210" t="s">
        <v>249</v>
      </c>
      <c r="E144" s="232" t="s">
        <v>19</v>
      </c>
      <c r="F144" s="233" t="s">
        <v>319</v>
      </c>
      <c r="G144" s="231"/>
      <c r="H144" s="234">
        <v>6.25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AT144" s="240" t="s">
        <v>249</v>
      </c>
      <c r="AU144" s="240" t="s">
        <v>78</v>
      </c>
      <c r="AV144" s="15" t="s">
        <v>195</v>
      </c>
      <c r="AW144" s="15" t="s">
        <v>30</v>
      </c>
      <c r="AX144" s="15" t="s">
        <v>76</v>
      </c>
      <c r="AY144" s="240" t="s">
        <v>187</v>
      </c>
    </row>
    <row r="145" spans="1:65" s="2" customFormat="1" ht="33" customHeight="1">
      <c r="A145" s="36"/>
      <c r="B145" s="37"/>
      <c r="C145" s="180" t="s">
        <v>8</v>
      </c>
      <c r="D145" s="180" t="s">
        <v>190</v>
      </c>
      <c r="E145" s="181" t="s">
        <v>2086</v>
      </c>
      <c r="F145" s="182" t="s">
        <v>2087</v>
      </c>
      <c r="G145" s="183" t="s">
        <v>193</v>
      </c>
      <c r="H145" s="184">
        <v>0.9</v>
      </c>
      <c r="I145" s="185"/>
      <c r="J145" s="186">
        <f>ROUND(I145*H145,2)</f>
        <v>0</v>
      </c>
      <c r="K145" s="182" t="s">
        <v>194</v>
      </c>
      <c r="L145" s="41"/>
      <c r="M145" s="187" t="s">
        <v>19</v>
      </c>
      <c r="N145" s="188" t="s">
        <v>39</v>
      </c>
      <c r="O145" s="66"/>
      <c r="P145" s="189">
        <f>O145*H145</f>
        <v>0</v>
      </c>
      <c r="Q145" s="189">
        <v>1.072E-4</v>
      </c>
      <c r="R145" s="189">
        <f>Q145*H145</f>
        <v>9.6480000000000011E-5</v>
      </c>
      <c r="S145" s="189">
        <v>0</v>
      </c>
      <c r="T145" s="19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215</v>
      </c>
      <c r="AT145" s="191" t="s">
        <v>190</v>
      </c>
      <c r="AU145" s="191" t="s">
        <v>78</v>
      </c>
      <c r="AY145" s="19" t="s">
        <v>187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76</v>
      </c>
      <c r="BK145" s="192">
        <f>ROUND(I145*H145,2)</f>
        <v>0</v>
      </c>
      <c r="BL145" s="19" t="s">
        <v>215</v>
      </c>
      <c r="BM145" s="191" t="s">
        <v>2130</v>
      </c>
    </row>
    <row r="146" spans="1:65" s="2" customFormat="1" ht="11.25">
      <c r="A146" s="36"/>
      <c r="B146" s="37"/>
      <c r="C146" s="38"/>
      <c r="D146" s="193" t="s">
        <v>197</v>
      </c>
      <c r="E146" s="38"/>
      <c r="F146" s="194" t="s">
        <v>2089</v>
      </c>
      <c r="G146" s="38"/>
      <c r="H146" s="38"/>
      <c r="I146" s="195"/>
      <c r="J146" s="38"/>
      <c r="K146" s="38"/>
      <c r="L146" s="41"/>
      <c r="M146" s="196"/>
      <c r="N146" s="197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197</v>
      </c>
      <c r="AU146" s="19" t="s">
        <v>78</v>
      </c>
    </row>
    <row r="147" spans="1:65" s="13" customFormat="1" ht="11.25">
      <c r="B147" s="208"/>
      <c r="C147" s="209"/>
      <c r="D147" s="210" t="s">
        <v>249</v>
      </c>
      <c r="E147" s="211" t="s">
        <v>19</v>
      </c>
      <c r="F147" s="212" t="s">
        <v>2131</v>
      </c>
      <c r="G147" s="209"/>
      <c r="H147" s="213">
        <v>0.9</v>
      </c>
      <c r="I147" s="214"/>
      <c r="J147" s="209"/>
      <c r="K147" s="209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249</v>
      </c>
      <c r="AU147" s="219" t="s">
        <v>78</v>
      </c>
      <c r="AV147" s="13" t="s">
        <v>78</v>
      </c>
      <c r="AW147" s="13" t="s">
        <v>30</v>
      </c>
      <c r="AX147" s="13" t="s">
        <v>76</v>
      </c>
      <c r="AY147" s="219" t="s">
        <v>187</v>
      </c>
    </row>
    <row r="148" spans="1:65" s="2" customFormat="1" ht="24.2" customHeight="1">
      <c r="A148" s="36"/>
      <c r="B148" s="37"/>
      <c r="C148" s="180" t="s">
        <v>215</v>
      </c>
      <c r="D148" s="180" t="s">
        <v>190</v>
      </c>
      <c r="E148" s="181" t="s">
        <v>2091</v>
      </c>
      <c r="F148" s="182" t="s">
        <v>2092</v>
      </c>
      <c r="G148" s="183" t="s">
        <v>193</v>
      </c>
      <c r="H148" s="184">
        <v>0.9</v>
      </c>
      <c r="I148" s="185"/>
      <c r="J148" s="186">
        <f>ROUND(I148*H148,2)</f>
        <v>0</v>
      </c>
      <c r="K148" s="182" t="s">
        <v>194</v>
      </c>
      <c r="L148" s="41"/>
      <c r="M148" s="187" t="s">
        <v>19</v>
      </c>
      <c r="N148" s="188" t="s">
        <v>39</v>
      </c>
      <c r="O148" s="66"/>
      <c r="P148" s="189">
        <f>O148*H148</f>
        <v>0</v>
      </c>
      <c r="Q148" s="189">
        <v>1.7100000000000001E-4</v>
      </c>
      <c r="R148" s="189">
        <f>Q148*H148</f>
        <v>1.539E-4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215</v>
      </c>
      <c r="AT148" s="191" t="s">
        <v>190</v>
      </c>
      <c r="AU148" s="191" t="s">
        <v>78</v>
      </c>
      <c r="AY148" s="19" t="s">
        <v>187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76</v>
      </c>
      <c r="BK148" s="192">
        <f>ROUND(I148*H148,2)</f>
        <v>0</v>
      </c>
      <c r="BL148" s="19" t="s">
        <v>215</v>
      </c>
      <c r="BM148" s="191" t="s">
        <v>2132</v>
      </c>
    </row>
    <row r="149" spans="1:65" s="2" customFormat="1" ht="11.25">
      <c r="A149" s="36"/>
      <c r="B149" s="37"/>
      <c r="C149" s="38"/>
      <c r="D149" s="193" t="s">
        <v>197</v>
      </c>
      <c r="E149" s="38"/>
      <c r="F149" s="194" t="s">
        <v>2094</v>
      </c>
      <c r="G149" s="38"/>
      <c r="H149" s="38"/>
      <c r="I149" s="195"/>
      <c r="J149" s="38"/>
      <c r="K149" s="38"/>
      <c r="L149" s="41"/>
      <c r="M149" s="196"/>
      <c r="N149" s="19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197</v>
      </c>
      <c r="AU149" s="19" t="s">
        <v>78</v>
      </c>
    </row>
    <row r="150" spans="1:65" s="13" customFormat="1" ht="11.25">
      <c r="B150" s="208"/>
      <c r="C150" s="209"/>
      <c r="D150" s="210" t="s">
        <v>249</v>
      </c>
      <c r="E150" s="211" t="s">
        <v>19</v>
      </c>
      <c r="F150" s="212" t="s">
        <v>2131</v>
      </c>
      <c r="G150" s="209"/>
      <c r="H150" s="213">
        <v>0.9</v>
      </c>
      <c r="I150" s="214"/>
      <c r="J150" s="209"/>
      <c r="K150" s="209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249</v>
      </c>
      <c r="AU150" s="219" t="s">
        <v>78</v>
      </c>
      <c r="AV150" s="13" t="s">
        <v>78</v>
      </c>
      <c r="AW150" s="13" t="s">
        <v>30</v>
      </c>
      <c r="AX150" s="13" t="s">
        <v>76</v>
      </c>
      <c r="AY150" s="219" t="s">
        <v>187</v>
      </c>
    </row>
    <row r="151" spans="1:65" s="2" customFormat="1" ht="24.2" customHeight="1">
      <c r="A151" s="36"/>
      <c r="B151" s="37"/>
      <c r="C151" s="180" t="s">
        <v>281</v>
      </c>
      <c r="D151" s="180" t="s">
        <v>190</v>
      </c>
      <c r="E151" s="181" t="s">
        <v>1928</v>
      </c>
      <c r="F151" s="182" t="s">
        <v>1929</v>
      </c>
      <c r="G151" s="183" t="s">
        <v>193</v>
      </c>
      <c r="H151" s="184">
        <v>0.9</v>
      </c>
      <c r="I151" s="185"/>
      <c r="J151" s="186">
        <f>ROUND(I151*H151,2)</f>
        <v>0</v>
      </c>
      <c r="K151" s="182" t="s">
        <v>194</v>
      </c>
      <c r="L151" s="41"/>
      <c r="M151" s="187" t="s">
        <v>19</v>
      </c>
      <c r="N151" s="188" t="s">
        <v>39</v>
      </c>
      <c r="O151" s="66"/>
      <c r="P151" s="189">
        <f>O151*H151</f>
        <v>0</v>
      </c>
      <c r="Q151" s="189">
        <v>2.196E-4</v>
      </c>
      <c r="R151" s="189">
        <f>Q151*H151</f>
        <v>1.9764000000000001E-4</v>
      </c>
      <c r="S151" s="189">
        <v>0</v>
      </c>
      <c r="T151" s="19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215</v>
      </c>
      <c r="AT151" s="191" t="s">
        <v>190</v>
      </c>
      <c r="AU151" s="191" t="s">
        <v>78</v>
      </c>
      <c r="AY151" s="19" t="s">
        <v>187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76</v>
      </c>
      <c r="BK151" s="192">
        <f>ROUND(I151*H151,2)</f>
        <v>0</v>
      </c>
      <c r="BL151" s="19" t="s">
        <v>215</v>
      </c>
      <c r="BM151" s="191" t="s">
        <v>2133</v>
      </c>
    </row>
    <row r="152" spans="1:65" s="2" customFormat="1" ht="11.25">
      <c r="A152" s="36"/>
      <c r="B152" s="37"/>
      <c r="C152" s="38"/>
      <c r="D152" s="193" t="s">
        <v>197</v>
      </c>
      <c r="E152" s="38"/>
      <c r="F152" s="194" t="s">
        <v>1931</v>
      </c>
      <c r="G152" s="38"/>
      <c r="H152" s="38"/>
      <c r="I152" s="195"/>
      <c r="J152" s="38"/>
      <c r="K152" s="38"/>
      <c r="L152" s="41"/>
      <c r="M152" s="196"/>
      <c r="N152" s="197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197</v>
      </c>
      <c r="AU152" s="19" t="s">
        <v>78</v>
      </c>
    </row>
    <row r="153" spans="1:65" s="13" customFormat="1" ht="11.25">
      <c r="B153" s="208"/>
      <c r="C153" s="209"/>
      <c r="D153" s="210" t="s">
        <v>249</v>
      </c>
      <c r="E153" s="211" t="s">
        <v>19</v>
      </c>
      <c r="F153" s="212" t="s">
        <v>2131</v>
      </c>
      <c r="G153" s="209"/>
      <c r="H153" s="213">
        <v>0.9</v>
      </c>
      <c r="I153" s="214"/>
      <c r="J153" s="209"/>
      <c r="K153" s="209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249</v>
      </c>
      <c r="AU153" s="219" t="s">
        <v>78</v>
      </c>
      <c r="AV153" s="13" t="s">
        <v>78</v>
      </c>
      <c r="AW153" s="13" t="s">
        <v>30</v>
      </c>
      <c r="AX153" s="13" t="s">
        <v>76</v>
      </c>
      <c r="AY153" s="219" t="s">
        <v>187</v>
      </c>
    </row>
    <row r="154" spans="1:65" s="12" customFormat="1" ht="22.9" customHeight="1">
      <c r="B154" s="164"/>
      <c r="C154" s="165"/>
      <c r="D154" s="166" t="s">
        <v>67</v>
      </c>
      <c r="E154" s="178" t="s">
        <v>1247</v>
      </c>
      <c r="F154" s="178" t="s">
        <v>1248</v>
      </c>
      <c r="G154" s="165"/>
      <c r="H154" s="165"/>
      <c r="I154" s="168"/>
      <c r="J154" s="179">
        <f>BK154</f>
        <v>0</v>
      </c>
      <c r="K154" s="165"/>
      <c r="L154" s="170"/>
      <c r="M154" s="171"/>
      <c r="N154" s="172"/>
      <c r="O154" s="172"/>
      <c r="P154" s="173">
        <f>SUM(P155:P176)</f>
        <v>0</v>
      </c>
      <c r="Q154" s="172"/>
      <c r="R154" s="173">
        <f>SUM(R155:R176)</f>
        <v>0.16517410199999999</v>
      </c>
      <c r="S154" s="172"/>
      <c r="T154" s="174">
        <f>SUM(T155:T176)</f>
        <v>3.1939300000000004E-2</v>
      </c>
      <c r="AR154" s="175" t="s">
        <v>78</v>
      </c>
      <c r="AT154" s="176" t="s">
        <v>67</v>
      </c>
      <c r="AU154" s="176" t="s">
        <v>76</v>
      </c>
      <c r="AY154" s="175" t="s">
        <v>187</v>
      </c>
      <c r="BK154" s="177">
        <f>SUM(BK155:BK176)</f>
        <v>0</v>
      </c>
    </row>
    <row r="155" spans="1:65" s="2" customFormat="1" ht="16.5" customHeight="1">
      <c r="A155" s="36"/>
      <c r="B155" s="37"/>
      <c r="C155" s="180" t="s">
        <v>286</v>
      </c>
      <c r="D155" s="180" t="s">
        <v>190</v>
      </c>
      <c r="E155" s="181" t="s">
        <v>1250</v>
      </c>
      <c r="F155" s="182" t="s">
        <v>1251</v>
      </c>
      <c r="G155" s="183" t="s">
        <v>193</v>
      </c>
      <c r="H155" s="184">
        <v>103.03</v>
      </c>
      <c r="I155" s="185"/>
      <c r="J155" s="186">
        <f>ROUND(I155*H155,2)</f>
        <v>0</v>
      </c>
      <c r="K155" s="182" t="s">
        <v>194</v>
      </c>
      <c r="L155" s="41"/>
      <c r="M155" s="187" t="s">
        <v>19</v>
      </c>
      <c r="N155" s="188" t="s">
        <v>39</v>
      </c>
      <c r="O155" s="66"/>
      <c r="P155" s="189">
        <f>O155*H155</f>
        <v>0</v>
      </c>
      <c r="Q155" s="189">
        <v>1E-3</v>
      </c>
      <c r="R155" s="189">
        <f>Q155*H155</f>
        <v>0.10303</v>
      </c>
      <c r="S155" s="189">
        <v>3.1E-4</v>
      </c>
      <c r="T155" s="190">
        <f>S155*H155</f>
        <v>3.1939300000000004E-2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215</v>
      </c>
      <c r="AT155" s="191" t="s">
        <v>190</v>
      </c>
      <c r="AU155" s="191" t="s">
        <v>78</v>
      </c>
      <c r="AY155" s="19" t="s">
        <v>187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9" t="s">
        <v>76</v>
      </c>
      <c r="BK155" s="192">
        <f>ROUND(I155*H155,2)</f>
        <v>0</v>
      </c>
      <c r="BL155" s="19" t="s">
        <v>215</v>
      </c>
      <c r="BM155" s="191" t="s">
        <v>2134</v>
      </c>
    </row>
    <row r="156" spans="1:65" s="2" customFormat="1" ht="11.25">
      <c r="A156" s="36"/>
      <c r="B156" s="37"/>
      <c r="C156" s="38"/>
      <c r="D156" s="193" t="s">
        <v>197</v>
      </c>
      <c r="E156" s="38"/>
      <c r="F156" s="194" t="s">
        <v>1253</v>
      </c>
      <c r="G156" s="38"/>
      <c r="H156" s="38"/>
      <c r="I156" s="195"/>
      <c r="J156" s="38"/>
      <c r="K156" s="38"/>
      <c r="L156" s="41"/>
      <c r="M156" s="196"/>
      <c r="N156" s="197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197</v>
      </c>
      <c r="AU156" s="19" t="s">
        <v>78</v>
      </c>
    </row>
    <row r="157" spans="1:65" s="13" customFormat="1" ht="11.25">
      <c r="B157" s="208"/>
      <c r="C157" s="209"/>
      <c r="D157" s="210" t="s">
        <v>249</v>
      </c>
      <c r="E157" s="211" t="s">
        <v>19</v>
      </c>
      <c r="F157" s="212" t="s">
        <v>2135</v>
      </c>
      <c r="G157" s="209"/>
      <c r="H157" s="213">
        <v>71.680000000000007</v>
      </c>
      <c r="I157" s="214"/>
      <c r="J157" s="209"/>
      <c r="K157" s="209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249</v>
      </c>
      <c r="AU157" s="219" t="s">
        <v>78</v>
      </c>
      <c r="AV157" s="13" t="s">
        <v>78</v>
      </c>
      <c r="AW157" s="13" t="s">
        <v>30</v>
      </c>
      <c r="AX157" s="13" t="s">
        <v>68</v>
      </c>
      <c r="AY157" s="219" t="s">
        <v>187</v>
      </c>
    </row>
    <row r="158" spans="1:65" s="13" customFormat="1" ht="11.25">
      <c r="B158" s="208"/>
      <c r="C158" s="209"/>
      <c r="D158" s="210" t="s">
        <v>249</v>
      </c>
      <c r="E158" s="211" t="s">
        <v>19</v>
      </c>
      <c r="F158" s="212" t="s">
        <v>2136</v>
      </c>
      <c r="G158" s="209"/>
      <c r="H158" s="213">
        <v>31.35</v>
      </c>
      <c r="I158" s="214"/>
      <c r="J158" s="209"/>
      <c r="K158" s="209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249</v>
      </c>
      <c r="AU158" s="219" t="s">
        <v>78</v>
      </c>
      <c r="AV158" s="13" t="s">
        <v>78</v>
      </c>
      <c r="AW158" s="13" t="s">
        <v>30</v>
      </c>
      <c r="AX158" s="13" t="s">
        <v>68</v>
      </c>
      <c r="AY158" s="219" t="s">
        <v>187</v>
      </c>
    </row>
    <row r="159" spans="1:65" s="15" customFormat="1" ht="11.25">
      <c r="B159" s="230"/>
      <c r="C159" s="231"/>
      <c r="D159" s="210" t="s">
        <v>249</v>
      </c>
      <c r="E159" s="232" t="s">
        <v>19</v>
      </c>
      <c r="F159" s="233" t="s">
        <v>319</v>
      </c>
      <c r="G159" s="231"/>
      <c r="H159" s="234">
        <v>103.03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AT159" s="240" t="s">
        <v>249</v>
      </c>
      <c r="AU159" s="240" t="s">
        <v>78</v>
      </c>
      <c r="AV159" s="15" t="s">
        <v>195</v>
      </c>
      <c r="AW159" s="15" t="s">
        <v>30</v>
      </c>
      <c r="AX159" s="15" t="s">
        <v>76</v>
      </c>
      <c r="AY159" s="240" t="s">
        <v>187</v>
      </c>
    </row>
    <row r="160" spans="1:65" s="2" customFormat="1" ht="24.2" customHeight="1">
      <c r="A160" s="36"/>
      <c r="B160" s="37"/>
      <c r="C160" s="180" t="s">
        <v>291</v>
      </c>
      <c r="D160" s="180" t="s">
        <v>190</v>
      </c>
      <c r="E160" s="181" t="s">
        <v>1271</v>
      </c>
      <c r="F160" s="182" t="s">
        <v>1272</v>
      </c>
      <c r="G160" s="183" t="s">
        <v>193</v>
      </c>
      <c r="H160" s="184">
        <v>103.03</v>
      </c>
      <c r="I160" s="185"/>
      <c r="J160" s="186">
        <f>ROUND(I160*H160,2)</f>
        <v>0</v>
      </c>
      <c r="K160" s="182" t="s">
        <v>194</v>
      </c>
      <c r="L160" s="41"/>
      <c r="M160" s="187" t="s">
        <v>19</v>
      </c>
      <c r="N160" s="188" t="s">
        <v>39</v>
      </c>
      <c r="O160" s="66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215</v>
      </c>
      <c r="AT160" s="191" t="s">
        <v>190</v>
      </c>
      <c r="AU160" s="191" t="s">
        <v>78</v>
      </c>
      <c r="AY160" s="19" t="s">
        <v>187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76</v>
      </c>
      <c r="BK160" s="192">
        <f>ROUND(I160*H160,2)</f>
        <v>0</v>
      </c>
      <c r="BL160" s="19" t="s">
        <v>215</v>
      </c>
      <c r="BM160" s="191" t="s">
        <v>2137</v>
      </c>
    </row>
    <row r="161" spans="1:65" s="2" customFormat="1" ht="11.25">
      <c r="A161" s="36"/>
      <c r="B161" s="37"/>
      <c r="C161" s="38"/>
      <c r="D161" s="193" t="s">
        <v>197</v>
      </c>
      <c r="E161" s="38"/>
      <c r="F161" s="194" t="s">
        <v>1274</v>
      </c>
      <c r="G161" s="38"/>
      <c r="H161" s="38"/>
      <c r="I161" s="195"/>
      <c r="J161" s="38"/>
      <c r="K161" s="38"/>
      <c r="L161" s="41"/>
      <c r="M161" s="196"/>
      <c r="N161" s="197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197</v>
      </c>
      <c r="AU161" s="19" t="s">
        <v>78</v>
      </c>
    </row>
    <row r="162" spans="1:65" s="13" customFormat="1" ht="11.25">
      <c r="B162" s="208"/>
      <c r="C162" s="209"/>
      <c r="D162" s="210" t="s">
        <v>249</v>
      </c>
      <c r="E162" s="211" t="s">
        <v>19</v>
      </c>
      <c r="F162" s="212" t="s">
        <v>2135</v>
      </c>
      <c r="G162" s="209"/>
      <c r="H162" s="213">
        <v>71.680000000000007</v>
      </c>
      <c r="I162" s="214"/>
      <c r="J162" s="209"/>
      <c r="K162" s="209"/>
      <c r="L162" s="215"/>
      <c r="M162" s="216"/>
      <c r="N162" s="217"/>
      <c r="O162" s="217"/>
      <c r="P162" s="217"/>
      <c r="Q162" s="217"/>
      <c r="R162" s="217"/>
      <c r="S162" s="217"/>
      <c r="T162" s="218"/>
      <c r="AT162" s="219" t="s">
        <v>249</v>
      </c>
      <c r="AU162" s="219" t="s">
        <v>78</v>
      </c>
      <c r="AV162" s="13" t="s">
        <v>78</v>
      </c>
      <c r="AW162" s="13" t="s">
        <v>30</v>
      </c>
      <c r="AX162" s="13" t="s">
        <v>68</v>
      </c>
      <c r="AY162" s="219" t="s">
        <v>187</v>
      </c>
    </row>
    <row r="163" spans="1:65" s="13" customFormat="1" ht="11.25">
      <c r="B163" s="208"/>
      <c r="C163" s="209"/>
      <c r="D163" s="210" t="s">
        <v>249</v>
      </c>
      <c r="E163" s="211" t="s">
        <v>19</v>
      </c>
      <c r="F163" s="212" t="s">
        <v>2136</v>
      </c>
      <c r="G163" s="209"/>
      <c r="H163" s="213">
        <v>31.35</v>
      </c>
      <c r="I163" s="214"/>
      <c r="J163" s="209"/>
      <c r="K163" s="209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249</v>
      </c>
      <c r="AU163" s="219" t="s">
        <v>78</v>
      </c>
      <c r="AV163" s="13" t="s">
        <v>78</v>
      </c>
      <c r="AW163" s="13" t="s">
        <v>30</v>
      </c>
      <c r="AX163" s="13" t="s">
        <v>68</v>
      </c>
      <c r="AY163" s="219" t="s">
        <v>187</v>
      </c>
    </row>
    <row r="164" spans="1:65" s="15" customFormat="1" ht="11.25">
      <c r="B164" s="230"/>
      <c r="C164" s="231"/>
      <c r="D164" s="210" t="s">
        <v>249</v>
      </c>
      <c r="E164" s="232" t="s">
        <v>19</v>
      </c>
      <c r="F164" s="233" t="s">
        <v>319</v>
      </c>
      <c r="G164" s="231"/>
      <c r="H164" s="234">
        <v>103.03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AT164" s="240" t="s">
        <v>249</v>
      </c>
      <c r="AU164" s="240" t="s">
        <v>78</v>
      </c>
      <c r="AV164" s="15" t="s">
        <v>195</v>
      </c>
      <c r="AW164" s="15" t="s">
        <v>30</v>
      </c>
      <c r="AX164" s="15" t="s">
        <v>76</v>
      </c>
      <c r="AY164" s="240" t="s">
        <v>187</v>
      </c>
    </row>
    <row r="165" spans="1:65" s="2" customFormat="1" ht="37.9" customHeight="1">
      <c r="A165" s="36"/>
      <c r="B165" s="37"/>
      <c r="C165" s="180" t="s">
        <v>296</v>
      </c>
      <c r="D165" s="180" t="s">
        <v>190</v>
      </c>
      <c r="E165" s="181" t="s">
        <v>1979</v>
      </c>
      <c r="F165" s="182" t="s">
        <v>1980</v>
      </c>
      <c r="G165" s="183" t="s">
        <v>214</v>
      </c>
      <c r="H165" s="184">
        <v>6</v>
      </c>
      <c r="I165" s="185"/>
      <c r="J165" s="186">
        <f>ROUND(I165*H165,2)</f>
        <v>0</v>
      </c>
      <c r="K165" s="182" t="s">
        <v>194</v>
      </c>
      <c r="L165" s="41"/>
      <c r="M165" s="187" t="s">
        <v>19</v>
      </c>
      <c r="N165" s="188" t="s">
        <v>39</v>
      </c>
      <c r="O165" s="66"/>
      <c r="P165" s="189">
        <f>O165*H165</f>
        <v>0</v>
      </c>
      <c r="Q165" s="189">
        <v>2.3999999999999998E-3</v>
      </c>
      <c r="R165" s="189">
        <f>Q165*H165</f>
        <v>1.44E-2</v>
      </c>
      <c r="S165" s="189">
        <v>0</v>
      </c>
      <c r="T165" s="19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215</v>
      </c>
      <c r="AT165" s="191" t="s">
        <v>190</v>
      </c>
      <c r="AU165" s="191" t="s">
        <v>78</v>
      </c>
      <c r="AY165" s="19" t="s">
        <v>187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76</v>
      </c>
      <c r="BK165" s="192">
        <f>ROUND(I165*H165,2)</f>
        <v>0</v>
      </c>
      <c r="BL165" s="19" t="s">
        <v>215</v>
      </c>
      <c r="BM165" s="191" t="s">
        <v>2138</v>
      </c>
    </row>
    <row r="166" spans="1:65" s="2" customFormat="1" ht="11.25">
      <c r="A166" s="36"/>
      <c r="B166" s="37"/>
      <c r="C166" s="38"/>
      <c r="D166" s="193" t="s">
        <v>197</v>
      </c>
      <c r="E166" s="38"/>
      <c r="F166" s="194" t="s">
        <v>1982</v>
      </c>
      <c r="G166" s="38"/>
      <c r="H166" s="38"/>
      <c r="I166" s="195"/>
      <c r="J166" s="38"/>
      <c r="K166" s="38"/>
      <c r="L166" s="41"/>
      <c r="M166" s="196"/>
      <c r="N166" s="197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197</v>
      </c>
      <c r="AU166" s="19" t="s">
        <v>78</v>
      </c>
    </row>
    <row r="167" spans="1:65" s="2" customFormat="1" ht="33" customHeight="1">
      <c r="A167" s="36"/>
      <c r="B167" s="37"/>
      <c r="C167" s="180" t="s">
        <v>7</v>
      </c>
      <c r="D167" s="180" t="s">
        <v>190</v>
      </c>
      <c r="E167" s="181" t="s">
        <v>1983</v>
      </c>
      <c r="F167" s="182" t="s">
        <v>1984</v>
      </c>
      <c r="G167" s="183" t="s">
        <v>193</v>
      </c>
      <c r="H167" s="184">
        <v>103.03</v>
      </c>
      <c r="I167" s="185"/>
      <c r="J167" s="186">
        <f>ROUND(I167*H167,2)</f>
        <v>0</v>
      </c>
      <c r="K167" s="182" t="s">
        <v>194</v>
      </c>
      <c r="L167" s="41"/>
      <c r="M167" s="187" t="s">
        <v>19</v>
      </c>
      <c r="N167" s="188" t="s">
        <v>39</v>
      </c>
      <c r="O167" s="66"/>
      <c r="P167" s="189">
        <f>O167*H167</f>
        <v>0</v>
      </c>
      <c r="Q167" s="189">
        <v>2.05E-4</v>
      </c>
      <c r="R167" s="189">
        <f>Q167*H167</f>
        <v>2.1121149999999998E-2</v>
      </c>
      <c r="S167" s="189">
        <v>0</v>
      </c>
      <c r="T167" s="19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215</v>
      </c>
      <c r="AT167" s="191" t="s">
        <v>190</v>
      </c>
      <c r="AU167" s="191" t="s">
        <v>78</v>
      </c>
      <c r="AY167" s="19" t="s">
        <v>187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76</v>
      </c>
      <c r="BK167" s="192">
        <f>ROUND(I167*H167,2)</f>
        <v>0</v>
      </c>
      <c r="BL167" s="19" t="s">
        <v>215</v>
      </c>
      <c r="BM167" s="191" t="s">
        <v>2139</v>
      </c>
    </row>
    <row r="168" spans="1:65" s="2" customFormat="1" ht="11.25">
      <c r="A168" s="36"/>
      <c r="B168" s="37"/>
      <c r="C168" s="38"/>
      <c r="D168" s="193" t="s">
        <v>197</v>
      </c>
      <c r="E168" s="38"/>
      <c r="F168" s="194" t="s">
        <v>1986</v>
      </c>
      <c r="G168" s="38"/>
      <c r="H168" s="38"/>
      <c r="I168" s="195"/>
      <c r="J168" s="38"/>
      <c r="K168" s="38"/>
      <c r="L168" s="41"/>
      <c r="M168" s="196"/>
      <c r="N168" s="19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197</v>
      </c>
      <c r="AU168" s="19" t="s">
        <v>78</v>
      </c>
    </row>
    <row r="169" spans="1:65" s="13" customFormat="1" ht="11.25">
      <c r="B169" s="208"/>
      <c r="C169" s="209"/>
      <c r="D169" s="210" t="s">
        <v>249</v>
      </c>
      <c r="E169" s="211" t="s">
        <v>19</v>
      </c>
      <c r="F169" s="212" t="s">
        <v>2135</v>
      </c>
      <c r="G169" s="209"/>
      <c r="H169" s="213">
        <v>71.680000000000007</v>
      </c>
      <c r="I169" s="214"/>
      <c r="J169" s="209"/>
      <c r="K169" s="209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249</v>
      </c>
      <c r="AU169" s="219" t="s">
        <v>78</v>
      </c>
      <c r="AV169" s="13" t="s">
        <v>78</v>
      </c>
      <c r="AW169" s="13" t="s">
        <v>30</v>
      </c>
      <c r="AX169" s="13" t="s">
        <v>68</v>
      </c>
      <c r="AY169" s="219" t="s">
        <v>187</v>
      </c>
    </row>
    <row r="170" spans="1:65" s="13" customFormat="1" ht="11.25">
      <c r="B170" s="208"/>
      <c r="C170" s="209"/>
      <c r="D170" s="210" t="s">
        <v>249</v>
      </c>
      <c r="E170" s="211" t="s">
        <v>19</v>
      </c>
      <c r="F170" s="212" t="s">
        <v>2136</v>
      </c>
      <c r="G170" s="209"/>
      <c r="H170" s="213">
        <v>31.35</v>
      </c>
      <c r="I170" s="214"/>
      <c r="J170" s="209"/>
      <c r="K170" s="209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249</v>
      </c>
      <c r="AU170" s="219" t="s">
        <v>78</v>
      </c>
      <c r="AV170" s="13" t="s">
        <v>78</v>
      </c>
      <c r="AW170" s="13" t="s">
        <v>30</v>
      </c>
      <c r="AX170" s="13" t="s">
        <v>68</v>
      </c>
      <c r="AY170" s="219" t="s">
        <v>187</v>
      </c>
    </row>
    <row r="171" spans="1:65" s="15" customFormat="1" ht="11.25">
      <c r="B171" s="230"/>
      <c r="C171" s="231"/>
      <c r="D171" s="210" t="s">
        <v>249</v>
      </c>
      <c r="E171" s="232" t="s">
        <v>19</v>
      </c>
      <c r="F171" s="233" t="s">
        <v>319</v>
      </c>
      <c r="G171" s="231"/>
      <c r="H171" s="234">
        <v>103.03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AT171" s="240" t="s">
        <v>249</v>
      </c>
      <c r="AU171" s="240" t="s">
        <v>78</v>
      </c>
      <c r="AV171" s="15" t="s">
        <v>195</v>
      </c>
      <c r="AW171" s="15" t="s">
        <v>30</v>
      </c>
      <c r="AX171" s="15" t="s">
        <v>76</v>
      </c>
      <c r="AY171" s="240" t="s">
        <v>187</v>
      </c>
    </row>
    <row r="172" spans="1:65" s="2" customFormat="1" ht="37.9" customHeight="1">
      <c r="A172" s="36"/>
      <c r="B172" s="37"/>
      <c r="C172" s="180" t="s">
        <v>305</v>
      </c>
      <c r="D172" s="180" t="s">
        <v>190</v>
      </c>
      <c r="E172" s="181" t="s">
        <v>1281</v>
      </c>
      <c r="F172" s="182" t="s">
        <v>1282</v>
      </c>
      <c r="G172" s="183" t="s">
        <v>193</v>
      </c>
      <c r="H172" s="184">
        <v>103.03</v>
      </c>
      <c r="I172" s="185"/>
      <c r="J172" s="186">
        <f>ROUND(I172*H172,2)</f>
        <v>0</v>
      </c>
      <c r="K172" s="182" t="s">
        <v>194</v>
      </c>
      <c r="L172" s="41"/>
      <c r="M172" s="187" t="s">
        <v>19</v>
      </c>
      <c r="N172" s="188" t="s">
        <v>39</v>
      </c>
      <c r="O172" s="66"/>
      <c r="P172" s="189">
        <f>O172*H172</f>
        <v>0</v>
      </c>
      <c r="Q172" s="189">
        <v>2.5839999999999999E-4</v>
      </c>
      <c r="R172" s="189">
        <f>Q172*H172</f>
        <v>2.6622951999999998E-2</v>
      </c>
      <c r="S172" s="189">
        <v>0</v>
      </c>
      <c r="T172" s="19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215</v>
      </c>
      <c r="AT172" s="191" t="s">
        <v>190</v>
      </c>
      <c r="AU172" s="191" t="s">
        <v>78</v>
      </c>
      <c r="AY172" s="19" t="s">
        <v>187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76</v>
      </c>
      <c r="BK172" s="192">
        <f>ROUND(I172*H172,2)</f>
        <v>0</v>
      </c>
      <c r="BL172" s="19" t="s">
        <v>215</v>
      </c>
      <c r="BM172" s="191" t="s">
        <v>2140</v>
      </c>
    </row>
    <row r="173" spans="1:65" s="2" customFormat="1" ht="11.25">
      <c r="A173" s="36"/>
      <c r="B173" s="37"/>
      <c r="C173" s="38"/>
      <c r="D173" s="193" t="s">
        <v>197</v>
      </c>
      <c r="E173" s="38"/>
      <c r="F173" s="194" t="s">
        <v>1284</v>
      </c>
      <c r="G173" s="38"/>
      <c r="H173" s="38"/>
      <c r="I173" s="195"/>
      <c r="J173" s="38"/>
      <c r="K173" s="38"/>
      <c r="L173" s="41"/>
      <c r="M173" s="196"/>
      <c r="N173" s="197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197</v>
      </c>
      <c r="AU173" s="19" t="s">
        <v>78</v>
      </c>
    </row>
    <row r="174" spans="1:65" s="13" customFormat="1" ht="11.25">
      <c r="B174" s="208"/>
      <c r="C174" s="209"/>
      <c r="D174" s="210" t="s">
        <v>249</v>
      </c>
      <c r="E174" s="211" t="s">
        <v>19</v>
      </c>
      <c r="F174" s="212" t="s">
        <v>2135</v>
      </c>
      <c r="G174" s="209"/>
      <c r="H174" s="213">
        <v>71.680000000000007</v>
      </c>
      <c r="I174" s="214"/>
      <c r="J174" s="209"/>
      <c r="K174" s="209"/>
      <c r="L174" s="215"/>
      <c r="M174" s="216"/>
      <c r="N174" s="217"/>
      <c r="O174" s="217"/>
      <c r="P174" s="217"/>
      <c r="Q174" s="217"/>
      <c r="R174" s="217"/>
      <c r="S174" s="217"/>
      <c r="T174" s="218"/>
      <c r="AT174" s="219" t="s">
        <v>249</v>
      </c>
      <c r="AU174" s="219" t="s">
        <v>78</v>
      </c>
      <c r="AV174" s="13" t="s">
        <v>78</v>
      </c>
      <c r="AW174" s="13" t="s">
        <v>30</v>
      </c>
      <c r="AX174" s="13" t="s">
        <v>68</v>
      </c>
      <c r="AY174" s="219" t="s">
        <v>187</v>
      </c>
    </row>
    <row r="175" spans="1:65" s="13" customFormat="1" ht="11.25">
      <c r="B175" s="208"/>
      <c r="C175" s="209"/>
      <c r="D175" s="210" t="s">
        <v>249</v>
      </c>
      <c r="E175" s="211" t="s">
        <v>19</v>
      </c>
      <c r="F175" s="212" t="s">
        <v>2136</v>
      </c>
      <c r="G175" s="209"/>
      <c r="H175" s="213">
        <v>31.35</v>
      </c>
      <c r="I175" s="214"/>
      <c r="J175" s="209"/>
      <c r="K175" s="209"/>
      <c r="L175" s="215"/>
      <c r="M175" s="216"/>
      <c r="N175" s="217"/>
      <c r="O175" s="217"/>
      <c r="P175" s="217"/>
      <c r="Q175" s="217"/>
      <c r="R175" s="217"/>
      <c r="S175" s="217"/>
      <c r="T175" s="218"/>
      <c r="AT175" s="219" t="s">
        <v>249</v>
      </c>
      <c r="AU175" s="219" t="s">
        <v>78</v>
      </c>
      <c r="AV175" s="13" t="s">
        <v>78</v>
      </c>
      <c r="AW175" s="13" t="s">
        <v>30</v>
      </c>
      <c r="AX175" s="13" t="s">
        <v>68</v>
      </c>
      <c r="AY175" s="219" t="s">
        <v>187</v>
      </c>
    </row>
    <row r="176" spans="1:65" s="15" customFormat="1" ht="11.25">
      <c r="B176" s="230"/>
      <c r="C176" s="231"/>
      <c r="D176" s="210" t="s">
        <v>249</v>
      </c>
      <c r="E176" s="232" t="s">
        <v>19</v>
      </c>
      <c r="F176" s="233" t="s">
        <v>319</v>
      </c>
      <c r="G176" s="231"/>
      <c r="H176" s="234">
        <v>103.03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AT176" s="240" t="s">
        <v>249</v>
      </c>
      <c r="AU176" s="240" t="s">
        <v>78</v>
      </c>
      <c r="AV176" s="15" t="s">
        <v>195</v>
      </c>
      <c r="AW176" s="15" t="s">
        <v>30</v>
      </c>
      <c r="AX176" s="15" t="s">
        <v>76</v>
      </c>
      <c r="AY176" s="240" t="s">
        <v>187</v>
      </c>
    </row>
    <row r="177" spans="1:65" s="12" customFormat="1" ht="25.9" customHeight="1">
      <c r="B177" s="164"/>
      <c r="C177" s="165"/>
      <c r="D177" s="166" t="s">
        <v>67</v>
      </c>
      <c r="E177" s="167" t="s">
        <v>1677</v>
      </c>
      <c r="F177" s="167" t="s">
        <v>1678</v>
      </c>
      <c r="G177" s="165"/>
      <c r="H177" s="165"/>
      <c r="I177" s="168"/>
      <c r="J177" s="169">
        <f>BK177</f>
        <v>0</v>
      </c>
      <c r="K177" s="165"/>
      <c r="L177" s="170"/>
      <c r="M177" s="171"/>
      <c r="N177" s="172"/>
      <c r="O177" s="172"/>
      <c r="P177" s="173">
        <f>P178</f>
        <v>0</v>
      </c>
      <c r="Q177" s="172"/>
      <c r="R177" s="173">
        <f>R178</f>
        <v>0</v>
      </c>
      <c r="S177" s="172"/>
      <c r="T177" s="174">
        <f>T178</f>
        <v>0</v>
      </c>
      <c r="AR177" s="175" t="s">
        <v>195</v>
      </c>
      <c r="AT177" s="176" t="s">
        <v>67</v>
      </c>
      <c r="AU177" s="176" t="s">
        <v>68</v>
      </c>
      <c r="AY177" s="175" t="s">
        <v>187</v>
      </c>
      <c r="BK177" s="177">
        <f>BK178</f>
        <v>0</v>
      </c>
    </row>
    <row r="178" spans="1:65" s="2" customFormat="1" ht="16.5" customHeight="1">
      <c r="A178" s="36"/>
      <c r="B178" s="37"/>
      <c r="C178" s="180" t="s">
        <v>310</v>
      </c>
      <c r="D178" s="180" t="s">
        <v>190</v>
      </c>
      <c r="E178" s="181" t="s">
        <v>439</v>
      </c>
      <c r="F178" s="182" t="s">
        <v>1988</v>
      </c>
      <c r="G178" s="183" t="s">
        <v>936</v>
      </c>
      <c r="H178" s="184">
        <v>1</v>
      </c>
      <c r="I178" s="185"/>
      <c r="J178" s="186">
        <f>ROUND(I178*H178,2)</f>
        <v>0</v>
      </c>
      <c r="K178" s="182" t="s">
        <v>19</v>
      </c>
      <c r="L178" s="41"/>
      <c r="M178" s="264" t="s">
        <v>19</v>
      </c>
      <c r="N178" s="265" t="s">
        <v>39</v>
      </c>
      <c r="O178" s="247"/>
      <c r="P178" s="266">
        <f>O178*H178</f>
        <v>0</v>
      </c>
      <c r="Q178" s="266">
        <v>0</v>
      </c>
      <c r="R178" s="266">
        <f>Q178*H178</f>
        <v>0</v>
      </c>
      <c r="S178" s="266">
        <v>0</v>
      </c>
      <c r="T178" s="267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675</v>
      </c>
      <c r="AT178" s="191" t="s">
        <v>190</v>
      </c>
      <c r="AU178" s="191" t="s">
        <v>76</v>
      </c>
      <c r="AY178" s="19" t="s">
        <v>187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76</v>
      </c>
      <c r="BK178" s="192">
        <f>ROUND(I178*H178,2)</f>
        <v>0</v>
      </c>
      <c r="BL178" s="19" t="s">
        <v>675</v>
      </c>
      <c r="BM178" s="191" t="s">
        <v>2141</v>
      </c>
    </row>
    <row r="179" spans="1:65" s="2" customFormat="1" ht="6.95" customHeight="1">
      <c r="A179" s="36"/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41"/>
      <c r="M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</row>
  </sheetData>
  <sheetProtection algorithmName="SHA-512" hashValue="ClH4ZsULe/DhpO2XEr4XXGUJGBaQ7EOHd/2oteCOokQ3u8fE9JSEF7nlAtpJK/bCjiwCQHXuRUonfWtRsZy/Dw==" saltValue="T8dKV0fp6yrJftdr1W1EzK77wXfh3G49BBg4GlYEgOWlnUHqIzOwfxmtWXyb2+OU215bQmlY72865dVe1dd9gA==" spinCount="100000" sheet="1" objects="1" scenarios="1" formatColumns="0" formatRows="0" autoFilter="0"/>
  <autoFilter ref="C91:K178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6" r:id="rId1"/>
    <hyperlink ref="F98" r:id="rId2"/>
    <hyperlink ref="F101" r:id="rId3"/>
    <hyperlink ref="F105" r:id="rId4"/>
    <hyperlink ref="F108" r:id="rId5"/>
    <hyperlink ref="F111" r:id="rId6"/>
    <hyperlink ref="F114" r:id="rId7"/>
    <hyperlink ref="F117" r:id="rId8"/>
    <hyperlink ref="F120" r:id="rId9"/>
    <hyperlink ref="F123" r:id="rId10"/>
    <hyperlink ref="F126" r:id="rId11"/>
    <hyperlink ref="F131" r:id="rId12"/>
    <hyperlink ref="F136" r:id="rId13"/>
    <hyperlink ref="F141" r:id="rId14"/>
    <hyperlink ref="F146" r:id="rId15"/>
    <hyperlink ref="F149" r:id="rId16"/>
    <hyperlink ref="F152" r:id="rId17"/>
    <hyperlink ref="F156" r:id="rId18"/>
    <hyperlink ref="F161" r:id="rId19"/>
    <hyperlink ref="F166" r:id="rId20"/>
    <hyperlink ref="F168" r:id="rId21"/>
    <hyperlink ref="F173" r:id="rId2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19" t="s">
        <v>145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78</v>
      </c>
    </row>
    <row r="4" spans="1:46" s="1" customFormat="1" ht="24.95" customHeight="1">
      <c r="B4" s="22"/>
      <c r="D4" s="112" t="s">
        <v>158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4" t="str">
        <f>'Rekapitulace zakázky'!K6</f>
        <v>Olomouc ADM Nerudova</v>
      </c>
      <c r="F7" s="395"/>
      <c r="G7" s="395"/>
      <c r="H7" s="395"/>
      <c r="L7" s="22"/>
    </row>
    <row r="8" spans="1:46" s="1" customFormat="1" ht="12" customHeight="1">
      <c r="B8" s="22"/>
      <c r="D8" s="114" t="s">
        <v>159</v>
      </c>
      <c r="L8" s="22"/>
    </row>
    <row r="9" spans="1:46" s="2" customFormat="1" ht="16.5" customHeight="1">
      <c r="A9" s="36"/>
      <c r="B9" s="41"/>
      <c r="C9" s="36"/>
      <c r="D9" s="36"/>
      <c r="E9" s="394" t="s">
        <v>1468</v>
      </c>
      <c r="F9" s="397"/>
      <c r="G9" s="397"/>
      <c r="H9" s="39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451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6" t="s">
        <v>2142</v>
      </c>
      <c r="F11" s="397"/>
      <c r="G11" s="397"/>
      <c r="H11" s="39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zakázky'!AN8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tr">
        <f>IF('Rekapitulace zakázky'!AN10="","",'Rekapitulace zakázky'!AN10)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zakázky'!E11="","",'Rekapitulace zakázky'!E11)</f>
        <v xml:space="preserve"> </v>
      </c>
      <c r="F17" s="36"/>
      <c r="G17" s="36"/>
      <c r="H17" s="36"/>
      <c r="I17" s="114" t="s">
        <v>26</v>
      </c>
      <c r="J17" s="105" t="str">
        <f>IF('Rekapitulace zakázky'!AN11="","",'Rekapitulace zakázky'!AN11)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27</v>
      </c>
      <c r="E19" s="36"/>
      <c r="F19" s="36"/>
      <c r="G19" s="36"/>
      <c r="H19" s="36"/>
      <c r="I19" s="114" t="s">
        <v>25</v>
      </c>
      <c r="J19" s="32" t="str">
        <f>'Rekapitulace zakázky'!AN13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8" t="str">
        <f>'Rekapitulace zakázky'!E14</f>
        <v>Vyplň údaj</v>
      </c>
      <c r="F20" s="399"/>
      <c r="G20" s="399"/>
      <c r="H20" s="399"/>
      <c r="I20" s="114" t="s">
        <v>26</v>
      </c>
      <c r="J20" s="32" t="str">
        <f>'Rekapitulace zakázky'!AN14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29</v>
      </c>
      <c r="E22" s="36"/>
      <c r="F22" s="36"/>
      <c r="G22" s="36"/>
      <c r="H22" s="36"/>
      <c r="I22" s="114" t="s">
        <v>25</v>
      </c>
      <c r="J22" s="105" t="str">
        <f>IF('Rekapitulace zakázky'!AN16="","",'Rekapitulace zakázky'!AN16)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zakázky'!E17="","",'Rekapitulace zakázky'!E17)</f>
        <v xml:space="preserve"> </v>
      </c>
      <c r="F23" s="36"/>
      <c r="G23" s="36"/>
      <c r="H23" s="36"/>
      <c r="I23" s="114" t="s">
        <v>26</v>
      </c>
      <c r="J23" s="105" t="str">
        <f>IF('Rekapitulace zakázky'!AN17="","",'Rekapitulace zakázky'!AN17)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31</v>
      </c>
      <c r="E25" s="36"/>
      <c r="F25" s="36"/>
      <c r="G25" s="36"/>
      <c r="H25" s="36"/>
      <c r="I25" s="114" t="s">
        <v>25</v>
      </c>
      <c r="J25" s="105" t="str">
        <f>IF('Rekapitulace zakázky'!AN19="","",'Rekapitulace zakázky'!AN19)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zakázky'!E20="","",'Rekapitulace zakázky'!E20)</f>
        <v xml:space="preserve"> </v>
      </c>
      <c r="F26" s="36"/>
      <c r="G26" s="36"/>
      <c r="H26" s="36"/>
      <c r="I26" s="114" t="s">
        <v>26</v>
      </c>
      <c r="J26" s="105" t="str">
        <f>IF('Rekapitulace zakázky'!AN20="","",'Rekapitulace zakázky'!AN20)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32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71.25" customHeight="1">
      <c r="A29" s="117"/>
      <c r="B29" s="118"/>
      <c r="C29" s="117"/>
      <c r="D29" s="117"/>
      <c r="E29" s="400" t="s">
        <v>33</v>
      </c>
      <c r="F29" s="400"/>
      <c r="G29" s="400"/>
      <c r="H29" s="400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34</v>
      </c>
      <c r="E32" s="36"/>
      <c r="F32" s="36"/>
      <c r="G32" s="36"/>
      <c r="H32" s="36"/>
      <c r="I32" s="36"/>
      <c r="J32" s="122">
        <f>ROUND(J92,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36</v>
      </c>
      <c r="G34" s="36"/>
      <c r="H34" s="36"/>
      <c r="I34" s="123" t="s">
        <v>35</v>
      </c>
      <c r="J34" s="123" t="s">
        <v>37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38</v>
      </c>
      <c r="E35" s="114" t="s">
        <v>39</v>
      </c>
      <c r="F35" s="125">
        <f>ROUND((SUM(BE92:BE179)),  2)</f>
        <v>0</v>
      </c>
      <c r="G35" s="36"/>
      <c r="H35" s="36"/>
      <c r="I35" s="126">
        <v>0.21</v>
      </c>
      <c r="J35" s="125">
        <f>ROUND(((SUM(BE92:BE179))*I35),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40</v>
      </c>
      <c r="F36" s="125">
        <f>ROUND((SUM(BF92:BF179)),  2)</f>
        <v>0</v>
      </c>
      <c r="G36" s="36"/>
      <c r="H36" s="36"/>
      <c r="I36" s="126">
        <v>0.15</v>
      </c>
      <c r="J36" s="125">
        <f>ROUND(((SUM(BF92:BF179))*I36),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41</v>
      </c>
      <c r="F37" s="125">
        <f>ROUND((SUM(BG92:BG179)),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42</v>
      </c>
      <c r="F38" s="125">
        <f>ROUND((SUM(BH92:BH179)),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43</v>
      </c>
      <c r="F39" s="125">
        <f>ROUND((SUM(BI92:BI179)),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44</v>
      </c>
      <c r="E41" s="129"/>
      <c r="F41" s="129"/>
      <c r="G41" s="130" t="s">
        <v>45</v>
      </c>
      <c r="H41" s="131" t="s">
        <v>46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161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1" t="str">
        <f>E7</f>
        <v>Olomouc ADM Nerudova</v>
      </c>
      <c r="F50" s="402"/>
      <c r="G50" s="402"/>
      <c r="H50" s="402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1" t="s">
        <v>1468</v>
      </c>
      <c r="F52" s="403"/>
      <c r="G52" s="403"/>
      <c r="H52" s="403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451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7" t="str">
        <f>E11</f>
        <v>3P45 - Kancelář ST Zlín</v>
      </c>
      <c r="F54" s="403"/>
      <c r="G54" s="403"/>
      <c r="H54" s="403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162</v>
      </c>
      <c r="D61" s="139"/>
      <c r="E61" s="139"/>
      <c r="F61" s="139"/>
      <c r="G61" s="139"/>
      <c r="H61" s="139"/>
      <c r="I61" s="139"/>
      <c r="J61" s="140" t="s">
        <v>163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66</v>
      </c>
      <c r="D63" s="38"/>
      <c r="E63" s="38"/>
      <c r="F63" s="38"/>
      <c r="G63" s="38"/>
      <c r="H63" s="38"/>
      <c r="I63" s="38"/>
      <c r="J63" s="79">
        <f>J92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164</v>
      </c>
    </row>
    <row r="64" spans="1:47" s="9" customFormat="1" ht="24.95" customHeight="1">
      <c r="B64" s="142"/>
      <c r="C64" s="143"/>
      <c r="D64" s="144" t="s">
        <v>165</v>
      </c>
      <c r="E64" s="145"/>
      <c r="F64" s="145"/>
      <c r="G64" s="145"/>
      <c r="H64" s="145"/>
      <c r="I64" s="145"/>
      <c r="J64" s="146">
        <f>J93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808</v>
      </c>
      <c r="E65" s="150"/>
      <c r="F65" s="150"/>
      <c r="G65" s="150"/>
      <c r="H65" s="150"/>
      <c r="I65" s="150"/>
      <c r="J65" s="151">
        <f>J94</f>
        <v>0</v>
      </c>
      <c r="K65" s="99"/>
      <c r="L65" s="152"/>
    </row>
    <row r="66" spans="1:31" s="9" customFormat="1" ht="24.95" customHeight="1">
      <c r="B66" s="142"/>
      <c r="C66" s="143"/>
      <c r="D66" s="144" t="s">
        <v>167</v>
      </c>
      <c r="E66" s="145"/>
      <c r="F66" s="145"/>
      <c r="G66" s="145"/>
      <c r="H66" s="145"/>
      <c r="I66" s="145"/>
      <c r="J66" s="146">
        <f>J102</f>
        <v>0</v>
      </c>
      <c r="K66" s="143"/>
      <c r="L66" s="147"/>
    </row>
    <row r="67" spans="1:31" s="10" customFormat="1" ht="19.899999999999999" customHeight="1">
      <c r="B67" s="148"/>
      <c r="C67" s="99"/>
      <c r="D67" s="149" t="s">
        <v>1470</v>
      </c>
      <c r="E67" s="150"/>
      <c r="F67" s="150"/>
      <c r="G67" s="150"/>
      <c r="H67" s="150"/>
      <c r="I67" s="150"/>
      <c r="J67" s="151">
        <f>J103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818</v>
      </c>
      <c r="E68" s="150"/>
      <c r="F68" s="150"/>
      <c r="G68" s="150"/>
      <c r="H68" s="150"/>
      <c r="I68" s="150"/>
      <c r="J68" s="151">
        <f>J124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819</v>
      </c>
      <c r="E69" s="150"/>
      <c r="F69" s="150"/>
      <c r="G69" s="150"/>
      <c r="H69" s="150"/>
      <c r="I69" s="150"/>
      <c r="J69" s="151">
        <f>J154</f>
        <v>0</v>
      </c>
      <c r="K69" s="99"/>
      <c r="L69" s="152"/>
    </row>
    <row r="70" spans="1:31" s="9" customFormat="1" ht="24.95" customHeight="1">
      <c r="B70" s="142"/>
      <c r="C70" s="143"/>
      <c r="D70" s="144" t="s">
        <v>1659</v>
      </c>
      <c r="E70" s="145"/>
      <c r="F70" s="145"/>
      <c r="G70" s="145"/>
      <c r="H70" s="145"/>
      <c r="I70" s="145"/>
      <c r="J70" s="146">
        <f>J178</f>
        <v>0</v>
      </c>
      <c r="K70" s="143"/>
      <c r="L70" s="147"/>
    </row>
    <row r="71" spans="1:31" s="2" customFormat="1" ht="21.7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5" customHeight="1">
      <c r="A76" s="36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5" customHeight="1">
      <c r="A77" s="36"/>
      <c r="B77" s="37"/>
      <c r="C77" s="25" t="s">
        <v>172</v>
      </c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16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401" t="str">
        <f>E7</f>
        <v>Olomouc ADM Nerudova</v>
      </c>
      <c r="F80" s="402"/>
      <c r="G80" s="402"/>
      <c r="H80" s="402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" customFormat="1" ht="12" customHeight="1">
      <c r="B81" s="23"/>
      <c r="C81" s="31" t="s">
        <v>159</v>
      </c>
      <c r="D81" s="24"/>
      <c r="E81" s="24"/>
      <c r="F81" s="24"/>
      <c r="G81" s="24"/>
      <c r="H81" s="24"/>
      <c r="I81" s="24"/>
      <c r="J81" s="24"/>
      <c r="K81" s="24"/>
      <c r="L81" s="22"/>
    </row>
    <row r="82" spans="1:65" s="2" customFormat="1" ht="16.5" customHeight="1">
      <c r="A82" s="36"/>
      <c r="B82" s="37"/>
      <c r="C82" s="38"/>
      <c r="D82" s="38"/>
      <c r="E82" s="401" t="s">
        <v>1468</v>
      </c>
      <c r="F82" s="403"/>
      <c r="G82" s="403"/>
      <c r="H82" s="403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451</v>
      </c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6.5" customHeight="1">
      <c r="A84" s="36"/>
      <c r="B84" s="37"/>
      <c r="C84" s="38"/>
      <c r="D84" s="38"/>
      <c r="E84" s="357" t="str">
        <f>E11</f>
        <v>3P45 - Kancelář ST Zlín</v>
      </c>
      <c r="F84" s="403"/>
      <c r="G84" s="403"/>
      <c r="H84" s="403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2" customHeight="1">
      <c r="A86" s="36"/>
      <c r="B86" s="37"/>
      <c r="C86" s="31" t="s">
        <v>21</v>
      </c>
      <c r="D86" s="38"/>
      <c r="E86" s="38"/>
      <c r="F86" s="29" t="str">
        <f>F14</f>
        <v xml:space="preserve"> </v>
      </c>
      <c r="G86" s="38"/>
      <c r="H86" s="38"/>
      <c r="I86" s="31" t="s">
        <v>23</v>
      </c>
      <c r="J86" s="61">
        <f>IF(J14="","",J14)</f>
        <v>0</v>
      </c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24</v>
      </c>
      <c r="D88" s="38"/>
      <c r="E88" s="38"/>
      <c r="F88" s="29" t="str">
        <f>E17</f>
        <v xml:space="preserve"> </v>
      </c>
      <c r="G88" s="38"/>
      <c r="H88" s="38"/>
      <c r="I88" s="31" t="s">
        <v>29</v>
      </c>
      <c r="J88" s="34" t="str">
        <f>E23</f>
        <v xml:space="preserve"> 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27</v>
      </c>
      <c r="D89" s="38"/>
      <c r="E89" s="38"/>
      <c r="F89" s="29" t="str">
        <f>IF(E20="","",E20)</f>
        <v>Vyplň údaj</v>
      </c>
      <c r="G89" s="38"/>
      <c r="H89" s="38"/>
      <c r="I89" s="31" t="s">
        <v>31</v>
      </c>
      <c r="J89" s="34" t="str">
        <f>E26</f>
        <v xml:space="preserve"> 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0.3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11" customFormat="1" ht="29.25" customHeight="1">
      <c r="A91" s="153"/>
      <c r="B91" s="154"/>
      <c r="C91" s="155" t="s">
        <v>173</v>
      </c>
      <c r="D91" s="156" t="s">
        <v>53</v>
      </c>
      <c r="E91" s="156" t="s">
        <v>49</v>
      </c>
      <c r="F91" s="156" t="s">
        <v>50</v>
      </c>
      <c r="G91" s="156" t="s">
        <v>174</v>
      </c>
      <c r="H91" s="156" t="s">
        <v>175</v>
      </c>
      <c r="I91" s="156" t="s">
        <v>176</v>
      </c>
      <c r="J91" s="156" t="s">
        <v>163</v>
      </c>
      <c r="K91" s="157" t="s">
        <v>177</v>
      </c>
      <c r="L91" s="158"/>
      <c r="M91" s="70" t="s">
        <v>19</v>
      </c>
      <c r="N91" s="71" t="s">
        <v>38</v>
      </c>
      <c r="O91" s="71" t="s">
        <v>178</v>
      </c>
      <c r="P91" s="71" t="s">
        <v>179</v>
      </c>
      <c r="Q91" s="71" t="s">
        <v>180</v>
      </c>
      <c r="R91" s="71" t="s">
        <v>181</v>
      </c>
      <c r="S91" s="71" t="s">
        <v>182</v>
      </c>
      <c r="T91" s="72" t="s">
        <v>183</v>
      </c>
      <c r="U91" s="153"/>
      <c r="V91" s="153"/>
      <c r="W91" s="153"/>
      <c r="X91" s="153"/>
      <c r="Y91" s="153"/>
      <c r="Z91" s="153"/>
      <c r="AA91" s="153"/>
      <c r="AB91" s="153"/>
      <c r="AC91" s="153"/>
      <c r="AD91" s="153"/>
      <c r="AE91" s="153"/>
    </row>
    <row r="92" spans="1:65" s="2" customFormat="1" ht="22.9" customHeight="1">
      <c r="A92" s="36"/>
      <c r="B92" s="37"/>
      <c r="C92" s="77" t="s">
        <v>184</v>
      </c>
      <c r="D92" s="38"/>
      <c r="E92" s="38"/>
      <c r="F92" s="38"/>
      <c r="G92" s="38"/>
      <c r="H92" s="38"/>
      <c r="I92" s="38"/>
      <c r="J92" s="159">
        <f>BK92</f>
        <v>0</v>
      </c>
      <c r="K92" s="38"/>
      <c r="L92" s="41"/>
      <c r="M92" s="73"/>
      <c r="N92" s="160"/>
      <c r="O92" s="74"/>
      <c r="P92" s="161">
        <f>P93+P102+P178</f>
        <v>0</v>
      </c>
      <c r="Q92" s="74"/>
      <c r="R92" s="161">
        <f>R93+R102+R178</f>
        <v>0.16487675045</v>
      </c>
      <c r="S92" s="74"/>
      <c r="T92" s="162">
        <f>T93+T102+T178</f>
        <v>5.6416899999999999E-2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67</v>
      </c>
      <c r="AU92" s="19" t="s">
        <v>164</v>
      </c>
      <c r="BK92" s="163">
        <f>BK93+BK102+BK178</f>
        <v>0</v>
      </c>
    </row>
    <row r="93" spans="1:65" s="12" customFormat="1" ht="25.9" customHeight="1">
      <c r="B93" s="164"/>
      <c r="C93" s="165"/>
      <c r="D93" s="166" t="s">
        <v>67</v>
      </c>
      <c r="E93" s="167" t="s">
        <v>185</v>
      </c>
      <c r="F93" s="167" t="s">
        <v>186</v>
      </c>
      <c r="G93" s="165"/>
      <c r="H93" s="165"/>
      <c r="I93" s="168"/>
      <c r="J93" s="169">
        <f>BK93</f>
        <v>0</v>
      </c>
      <c r="K93" s="165"/>
      <c r="L93" s="170"/>
      <c r="M93" s="171"/>
      <c r="N93" s="172"/>
      <c r="O93" s="172"/>
      <c r="P93" s="173">
        <f>P94</f>
        <v>0</v>
      </c>
      <c r="Q93" s="172"/>
      <c r="R93" s="173">
        <f>R94</f>
        <v>0</v>
      </c>
      <c r="S93" s="172"/>
      <c r="T93" s="174">
        <f>T94</f>
        <v>0</v>
      </c>
      <c r="AR93" s="175" t="s">
        <v>76</v>
      </c>
      <c r="AT93" s="176" t="s">
        <v>67</v>
      </c>
      <c r="AU93" s="176" t="s">
        <v>68</v>
      </c>
      <c r="AY93" s="175" t="s">
        <v>187</v>
      </c>
      <c r="BK93" s="177">
        <f>BK94</f>
        <v>0</v>
      </c>
    </row>
    <row r="94" spans="1:65" s="12" customFormat="1" ht="22.9" customHeight="1">
      <c r="B94" s="164"/>
      <c r="C94" s="165"/>
      <c r="D94" s="166" t="s">
        <v>67</v>
      </c>
      <c r="E94" s="178" t="s">
        <v>861</v>
      </c>
      <c r="F94" s="178" t="s">
        <v>862</v>
      </c>
      <c r="G94" s="165"/>
      <c r="H94" s="165"/>
      <c r="I94" s="168"/>
      <c r="J94" s="179">
        <f>BK94</f>
        <v>0</v>
      </c>
      <c r="K94" s="165"/>
      <c r="L94" s="170"/>
      <c r="M94" s="171"/>
      <c r="N94" s="172"/>
      <c r="O94" s="172"/>
      <c r="P94" s="173">
        <f>SUM(P95:P101)</f>
        <v>0</v>
      </c>
      <c r="Q94" s="172"/>
      <c r="R94" s="173">
        <f>SUM(R95:R101)</f>
        <v>0</v>
      </c>
      <c r="S94" s="172"/>
      <c r="T94" s="174">
        <f>SUM(T95:T101)</f>
        <v>0</v>
      </c>
      <c r="AR94" s="175" t="s">
        <v>76</v>
      </c>
      <c r="AT94" s="176" t="s">
        <v>67</v>
      </c>
      <c r="AU94" s="176" t="s">
        <v>76</v>
      </c>
      <c r="AY94" s="175" t="s">
        <v>187</v>
      </c>
      <c r="BK94" s="177">
        <f>SUM(BK95:BK101)</f>
        <v>0</v>
      </c>
    </row>
    <row r="95" spans="1:65" s="2" customFormat="1" ht="33" customHeight="1">
      <c r="A95" s="36"/>
      <c r="B95" s="37"/>
      <c r="C95" s="180" t="s">
        <v>76</v>
      </c>
      <c r="D95" s="180" t="s">
        <v>190</v>
      </c>
      <c r="E95" s="181" t="s">
        <v>876</v>
      </c>
      <c r="F95" s="182" t="s">
        <v>877</v>
      </c>
      <c r="G95" s="183" t="s">
        <v>542</v>
      </c>
      <c r="H95" s="184">
        <v>5.6000000000000001E-2</v>
      </c>
      <c r="I95" s="185"/>
      <c r="J95" s="186">
        <f>ROUND(I95*H95,2)</f>
        <v>0</v>
      </c>
      <c r="K95" s="182" t="s">
        <v>194</v>
      </c>
      <c r="L95" s="41"/>
      <c r="M95" s="187" t="s">
        <v>19</v>
      </c>
      <c r="N95" s="188" t="s">
        <v>39</v>
      </c>
      <c r="O95" s="66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195</v>
      </c>
      <c r="AT95" s="191" t="s">
        <v>190</v>
      </c>
      <c r="AU95" s="191" t="s">
        <v>78</v>
      </c>
      <c r="AY95" s="19" t="s">
        <v>187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76</v>
      </c>
      <c r="BK95" s="192">
        <f>ROUND(I95*H95,2)</f>
        <v>0</v>
      </c>
      <c r="BL95" s="19" t="s">
        <v>195</v>
      </c>
      <c r="BM95" s="191" t="s">
        <v>2143</v>
      </c>
    </row>
    <row r="96" spans="1:65" s="2" customFormat="1" ht="11.25">
      <c r="A96" s="36"/>
      <c r="B96" s="37"/>
      <c r="C96" s="38"/>
      <c r="D96" s="193" t="s">
        <v>197</v>
      </c>
      <c r="E96" s="38"/>
      <c r="F96" s="194" t="s">
        <v>879</v>
      </c>
      <c r="G96" s="38"/>
      <c r="H96" s="38"/>
      <c r="I96" s="195"/>
      <c r="J96" s="38"/>
      <c r="K96" s="38"/>
      <c r="L96" s="41"/>
      <c r="M96" s="196"/>
      <c r="N96" s="197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197</v>
      </c>
      <c r="AU96" s="19" t="s">
        <v>78</v>
      </c>
    </row>
    <row r="97" spans="1:65" s="2" customFormat="1" ht="44.25" customHeight="1">
      <c r="A97" s="36"/>
      <c r="B97" s="37"/>
      <c r="C97" s="180" t="s">
        <v>78</v>
      </c>
      <c r="D97" s="180" t="s">
        <v>190</v>
      </c>
      <c r="E97" s="181" t="s">
        <v>880</v>
      </c>
      <c r="F97" s="182" t="s">
        <v>881</v>
      </c>
      <c r="G97" s="183" t="s">
        <v>542</v>
      </c>
      <c r="H97" s="184">
        <v>2.2400000000000002</v>
      </c>
      <c r="I97" s="185"/>
      <c r="J97" s="186">
        <f>ROUND(I97*H97,2)</f>
        <v>0</v>
      </c>
      <c r="K97" s="182" t="s">
        <v>194</v>
      </c>
      <c r="L97" s="41"/>
      <c r="M97" s="187" t="s">
        <v>19</v>
      </c>
      <c r="N97" s="188" t="s">
        <v>39</v>
      </c>
      <c r="O97" s="66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195</v>
      </c>
      <c r="AT97" s="191" t="s">
        <v>190</v>
      </c>
      <c r="AU97" s="191" t="s">
        <v>78</v>
      </c>
      <c r="AY97" s="19" t="s">
        <v>187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76</v>
      </c>
      <c r="BK97" s="192">
        <f>ROUND(I97*H97,2)</f>
        <v>0</v>
      </c>
      <c r="BL97" s="19" t="s">
        <v>195</v>
      </c>
      <c r="BM97" s="191" t="s">
        <v>2144</v>
      </c>
    </row>
    <row r="98" spans="1:65" s="2" customFormat="1" ht="11.25">
      <c r="A98" s="36"/>
      <c r="B98" s="37"/>
      <c r="C98" s="38"/>
      <c r="D98" s="193" t="s">
        <v>197</v>
      </c>
      <c r="E98" s="38"/>
      <c r="F98" s="194" t="s">
        <v>883</v>
      </c>
      <c r="G98" s="38"/>
      <c r="H98" s="38"/>
      <c r="I98" s="195"/>
      <c r="J98" s="38"/>
      <c r="K98" s="38"/>
      <c r="L98" s="41"/>
      <c r="M98" s="196"/>
      <c r="N98" s="197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197</v>
      </c>
      <c r="AU98" s="19" t="s">
        <v>78</v>
      </c>
    </row>
    <row r="99" spans="1:65" s="13" customFormat="1" ht="11.25">
      <c r="B99" s="208"/>
      <c r="C99" s="209"/>
      <c r="D99" s="210" t="s">
        <v>249</v>
      </c>
      <c r="E99" s="209"/>
      <c r="F99" s="212" t="s">
        <v>2145</v>
      </c>
      <c r="G99" s="209"/>
      <c r="H99" s="213">
        <v>2.2400000000000002</v>
      </c>
      <c r="I99" s="214"/>
      <c r="J99" s="209"/>
      <c r="K99" s="209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249</v>
      </c>
      <c r="AU99" s="219" t="s">
        <v>78</v>
      </c>
      <c r="AV99" s="13" t="s">
        <v>78</v>
      </c>
      <c r="AW99" s="13" t="s">
        <v>4</v>
      </c>
      <c r="AX99" s="13" t="s">
        <v>76</v>
      </c>
      <c r="AY99" s="219" t="s">
        <v>187</v>
      </c>
    </row>
    <row r="100" spans="1:65" s="2" customFormat="1" ht="44.25" customHeight="1">
      <c r="A100" s="36"/>
      <c r="B100" s="37"/>
      <c r="C100" s="180" t="s">
        <v>203</v>
      </c>
      <c r="D100" s="180" t="s">
        <v>190</v>
      </c>
      <c r="E100" s="181" t="s">
        <v>885</v>
      </c>
      <c r="F100" s="182" t="s">
        <v>886</v>
      </c>
      <c r="G100" s="183" t="s">
        <v>542</v>
      </c>
      <c r="H100" s="184">
        <v>5.6000000000000001E-2</v>
      </c>
      <c r="I100" s="185"/>
      <c r="J100" s="186">
        <f>ROUND(I100*H100,2)</f>
        <v>0</v>
      </c>
      <c r="K100" s="182" t="s">
        <v>194</v>
      </c>
      <c r="L100" s="41"/>
      <c r="M100" s="187" t="s">
        <v>19</v>
      </c>
      <c r="N100" s="188" t="s">
        <v>39</v>
      </c>
      <c r="O100" s="66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195</v>
      </c>
      <c r="AT100" s="191" t="s">
        <v>190</v>
      </c>
      <c r="AU100" s="191" t="s">
        <v>78</v>
      </c>
      <c r="AY100" s="19" t="s">
        <v>187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9" t="s">
        <v>76</v>
      </c>
      <c r="BK100" s="192">
        <f>ROUND(I100*H100,2)</f>
        <v>0</v>
      </c>
      <c r="BL100" s="19" t="s">
        <v>195</v>
      </c>
      <c r="BM100" s="191" t="s">
        <v>2146</v>
      </c>
    </row>
    <row r="101" spans="1:65" s="2" customFormat="1" ht="11.25">
      <c r="A101" s="36"/>
      <c r="B101" s="37"/>
      <c r="C101" s="38"/>
      <c r="D101" s="193" t="s">
        <v>197</v>
      </c>
      <c r="E101" s="38"/>
      <c r="F101" s="194" t="s">
        <v>888</v>
      </c>
      <c r="G101" s="38"/>
      <c r="H101" s="38"/>
      <c r="I101" s="195"/>
      <c r="J101" s="38"/>
      <c r="K101" s="38"/>
      <c r="L101" s="41"/>
      <c r="M101" s="196"/>
      <c r="N101" s="197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197</v>
      </c>
      <c r="AU101" s="19" t="s">
        <v>78</v>
      </c>
    </row>
    <row r="102" spans="1:65" s="12" customFormat="1" ht="25.9" customHeight="1">
      <c r="B102" s="164"/>
      <c r="C102" s="165"/>
      <c r="D102" s="166" t="s">
        <v>67</v>
      </c>
      <c r="E102" s="167" t="s">
        <v>208</v>
      </c>
      <c r="F102" s="167" t="s">
        <v>209</v>
      </c>
      <c r="G102" s="165"/>
      <c r="H102" s="165"/>
      <c r="I102" s="168"/>
      <c r="J102" s="169">
        <f>BK102</f>
        <v>0</v>
      </c>
      <c r="K102" s="165"/>
      <c r="L102" s="170"/>
      <c r="M102" s="171"/>
      <c r="N102" s="172"/>
      <c r="O102" s="172"/>
      <c r="P102" s="173">
        <f>P103+P124+P154</f>
        <v>0</v>
      </c>
      <c r="Q102" s="172"/>
      <c r="R102" s="173">
        <f>R103+R124+R154</f>
        <v>0.16487675045</v>
      </c>
      <c r="S102" s="172"/>
      <c r="T102" s="174">
        <f>T103+T124+T154</f>
        <v>5.6416899999999999E-2</v>
      </c>
      <c r="AR102" s="175" t="s">
        <v>78</v>
      </c>
      <c r="AT102" s="176" t="s">
        <v>67</v>
      </c>
      <c r="AU102" s="176" t="s">
        <v>68</v>
      </c>
      <c r="AY102" s="175" t="s">
        <v>187</v>
      </c>
      <c r="BK102" s="177">
        <f>BK103+BK124+BK154</f>
        <v>0</v>
      </c>
    </row>
    <row r="103" spans="1:65" s="12" customFormat="1" ht="22.9" customHeight="1">
      <c r="B103" s="164"/>
      <c r="C103" s="165"/>
      <c r="D103" s="166" t="s">
        <v>67</v>
      </c>
      <c r="E103" s="178" t="s">
        <v>1540</v>
      </c>
      <c r="F103" s="178" t="s">
        <v>1541</v>
      </c>
      <c r="G103" s="165"/>
      <c r="H103" s="165"/>
      <c r="I103" s="168"/>
      <c r="J103" s="179">
        <f>BK103</f>
        <v>0</v>
      </c>
      <c r="K103" s="165"/>
      <c r="L103" s="170"/>
      <c r="M103" s="171"/>
      <c r="N103" s="172"/>
      <c r="O103" s="172"/>
      <c r="P103" s="173">
        <f>SUM(P104:P123)</f>
        <v>0</v>
      </c>
      <c r="Q103" s="172"/>
      <c r="R103" s="173">
        <f>SUM(R104:R123)</f>
        <v>5.3437358200000007E-2</v>
      </c>
      <c r="S103" s="172"/>
      <c r="T103" s="174">
        <f>SUM(T104:T123)</f>
        <v>3.6424999999999999E-2</v>
      </c>
      <c r="AR103" s="175" t="s">
        <v>78</v>
      </c>
      <c r="AT103" s="176" t="s">
        <v>67</v>
      </c>
      <c r="AU103" s="176" t="s">
        <v>76</v>
      </c>
      <c r="AY103" s="175" t="s">
        <v>187</v>
      </c>
      <c r="BK103" s="177">
        <f>SUM(BK104:BK123)</f>
        <v>0</v>
      </c>
    </row>
    <row r="104" spans="1:65" s="2" customFormat="1" ht="33" customHeight="1">
      <c r="A104" s="36"/>
      <c r="B104" s="37"/>
      <c r="C104" s="180" t="s">
        <v>195</v>
      </c>
      <c r="D104" s="180" t="s">
        <v>190</v>
      </c>
      <c r="E104" s="181" t="s">
        <v>1943</v>
      </c>
      <c r="F104" s="182" t="s">
        <v>1944</v>
      </c>
      <c r="G104" s="183" t="s">
        <v>193</v>
      </c>
      <c r="H104" s="184">
        <v>14.57</v>
      </c>
      <c r="I104" s="185"/>
      <c r="J104" s="186">
        <f>ROUND(I104*H104,2)</f>
        <v>0</v>
      </c>
      <c r="K104" s="182" t="s">
        <v>194</v>
      </c>
      <c r="L104" s="41"/>
      <c r="M104" s="187" t="s">
        <v>19</v>
      </c>
      <c r="N104" s="188" t="s">
        <v>39</v>
      </c>
      <c r="O104" s="66"/>
      <c r="P104" s="189">
        <f>O104*H104</f>
        <v>0</v>
      </c>
      <c r="Q104" s="189">
        <v>7.6799999999999999E-7</v>
      </c>
      <c r="R104" s="189">
        <f>Q104*H104</f>
        <v>1.118976E-5</v>
      </c>
      <c r="S104" s="189">
        <v>0</v>
      </c>
      <c r="T104" s="19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215</v>
      </c>
      <c r="AT104" s="191" t="s">
        <v>190</v>
      </c>
      <c r="AU104" s="191" t="s">
        <v>78</v>
      </c>
      <c r="AY104" s="19" t="s">
        <v>187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76</v>
      </c>
      <c r="BK104" s="192">
        <f>ROUND(I104*H104,2)</f>
        <v>0</v>
      </c>
      <c r="BL104" s="19" t="s">
        <v>215</v>
      </c>
      <c r="BM104" s="191" t="s">
        <v>2147</v>
      </c>
    </row>
    <row r="105" spans="1:65" s="2" customFormat="1" ht="11.25">
      <c r="A105" s="36"/>
      <c r="B105" s="37"/>
      <c r="C105" s="38"/>
      <c r="D105" s="193" t="s">
        <v>197</v>
      </c>
      <c r="E105" s="38"/>
      <c r="F105" s="194" t="s">
        <v>1946</v>
      </c>
      <c r="G105" s="38"/>
      <c r="H105" s="38"/>
      <c r="I105" s="195"/>
      <c r="J105" s="38"/>
      <c r="K105" s="38"/>
      <c r="L105" s="41"/>
      <c r="M105" s="196"/>
      <c r="N105" s="197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197</v>
      </c>
      <c r="AU105" s="19" t="s">
        <v>78</v>
      </c>
    </row>
    <row r="106" spans="1:65" s="13" customFormat="1" ht="11.25">
      <c r="B106" s="208"/>
      <c r="C106" s="209"/>
      <c r="D106" s="210" t="s">
        <v>249</v>
      </c>
      <c r="E106" s="211" t="s">
        <v>19</v>
      </c>
      <c r="F106" s="212" t="s">
        <v>2148</v>
      </c>
      <c r="G106" s="209"/>
      <c r="H106" s="213">
        <v>14.57</v>
      </c>
      <c r="I106" s="214"/>
      <c r="J106" s="209"/>
      <c r="K106" s="209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249</v>
      </c>
      <c r="AU106" s="219" t="s">
        <v>78</v>
      </c>
      <c r="AV106" s="13" t="s">
        <v>78</v>
      </c>
      <c r="AW106" s="13" t="s">
        <v>30</v>
      </c>
      <c r="AX106" s="13" t="s">
        <v>76</v>
      </c>
      <c r="AY106" s="219" t="s">
        <v>187</v>
      </c>
    </row>
    <row r="107" spans="1:65" s="2" customFormat="1" ht="24.2" customHeight="1">
      <c r="A107" s="36"/>
      <c r="B107" s="37"/>
      <c r="C107" s="180" t="s">
        <v>217</v>
      </c>
      <c r="D107" s="180" t="s">
        <v>190</v>
      </c>
      <c r="E107" s="181" t="s">
        <v>1660</v>
      </c>
      <c r="F107" s="182" t="s">
        <v>1661</v>
      </c>
      <c r="G107" s="183" t="s">
        <v>193</v>
      </c>
      <c r="H107" s="184">
        <v>14.57</v>
      </c>
      <c r="I107" s="185"/>
      <c r="J107" s="186">
        <f>ROUND(I107*H107,2)</f>
        <v>0</v>
      </c>
      <c r="K107" s="182" t="s">
        <v>194</v>
      </c>
      <c r="L107" s="41"/>
      <c r="M107" s="187" t="s">
        <v>19</v>
      </c>
      <c r="N107" s="188" t="s">
        <v>39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2.5000000000000001E-3</v>
      </c>
      <c r="T107" s="190">
        <f>S107*H107</f>
        <v>3.6424999999999999E-2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215</v>
      </c>
      <c r="AT107" s="191" t="s">
        <v>190</v>
      </c>
      <c r="AU107" s="191" t="s">
        <v>78</v>
      </c>
      <c r="AY107" s="19" t="s">
        <v>187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76</v>
      </c>
      <c r="BK107" s="192">
        <f>ROUND(I107*H107,2)</f>
        <v>0</v>
      </c>
      <c r="BL107" s="19" t="s">
        <v>215</v>
      </c>
      <c r="BM107" s="191" t="s">
        <v>2149</v>
      </c>
    </row>
    <row r="108" spans="1:65" s="2" customFormat="1" ht="11.25">
      <c r="A108" s="36"/>
      <c r="B108" s="37"/>
      <c r="C108" s="38"/>
      <c r="D108" s="193" t="s">
        <v>197</v>
      </c>
      <c r="E108" s="38"/>
      <c r="F108" s="194" t="s">
        <v>1663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197</v>
      </c>
      <c r="AU108" s="19" t="s">
        <v>78</v>
      </c>
    </row>
    <row r="109" spans="1:65" s="13" customFormat="1" ht="11.25">
      <c r="B109" s="208"/>
      <c r="C109" s="209"/>
      <c r="D109" s="210" t="s">
        <v>249</v>
      </c>
      <c r="E109" s="211" t="s">
        <v>19</v>
      </c>
      <c r="F109" s="212" t="s">
        <v>2148</v>
      </c>
      <c r="G109" s="209"/>
      <c r="H109" s="213">
        <v>14.57</v>
      </c>
      <c r="I109" s="214"/>
      <c r="J109" s="209"/>
      <c r="K109" s="209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249</v>
      </c>
      <c r="AU109" s="219" t="s">
        <v>78</v>
      </c>
      <c r="AV109" s="13" t="s">
        <v>78</v>
      </c>
      <c r="AW109" s="13" t="s">
        <v>30</v>
      </c>
      <c r="AX109" s="13" t="s">
        <v>76</v>
      </c>
      <c r="AY109" s="219" t="s">
        <v>187</v>
      </c>
    </row>
    <row r="110" spans="1:65" s="2" customFormat="1" ht="24.2" customHeight="1">
      <c r="A110" s="36"/>
      <c r="B110" s="37"/>
      <c r="C110" s="180" t="s">
        <v>221</v>
      </c>
      <c r="D110" s="180" t="s">
        <v>190</v>
      </c>
      <c r="E110" s="181" t="s">
        <v>1551</v>
      </c>
      <c r="F110" s="182" t="s">
        <v>1552</v>
      </c>
      <c r="G110" s="183" t="s">
        <v>193</v>
      </c>
      <c r="H110" s="184">
        <v>14.57</v>
      </c>
      <c r="I110" s="185"/>
      <c r="J110" s="186">
        <f>ROUND(I110*H110,2)</f>
        <v>0</v>
      </c>
      <c r="K110" s="182" t="s">
        <v>194</v>
      </c>
      <c r="L110" s="41"/>
      <c r="M110" s="187" t="s">
        <v>19</v>
      </c>
      <c r="N110" s="188" t="s">
        <v>39</v>
      </c>
      <c r="O110" s="66"/>
      <c r="P110" s="189">
        <f>O110*H110</f>
        <v>0</v>
      </c>
      <c r="Q110" s="189">
        <v>2.9999999999999997E-4</v>
      </c>
      <c r="R110" s="189">
        <f>Q110*H110</f>
        <v>4.3709999999999999E-3</v>
      </c>
      <c r="S110" s="189">
        <v>0</v>
      </c>
      <c r="T110" s="19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215</v>
      </c>
      <c r="AT110" s="191" t="s">
        <v>190</v>
      </c>
      <c r="AU110" s="191" t="s">
        <v>78</v>
      </c>
      <c r="AY110" s="19" t="s">
        <v>187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76</v>
      </c>
      <c r="BK110" s="192">
        <f>ROUND(I110*H110,2)</f>
        <v>0</v>
      </c>
      <c r="BL110" s="19" t="s">
        <v>215</v>
      </c>
      <c r="BM110" s="191" t="s">
        <v>2150</v>
      </c>
    </row>
    <row r="111" spans="1:65" s="2" customFormat="1" ht="11.25">
      <c r="A111" s="36"/>
      <c r="B111" s="37"/>
      <c r="C111" s="38"/>
      <c r="D111" s="193" t="s">
        <v>197</v>
      </c>
      <c r="E111" s="38"/>
      <c r="F111" s="194" t="s">
        <v>1554</v>
      </c>
      <c r="G111" s="38"/>
      <c r="H111" s="38"/>
      <c r="I111" s="195"/>
      <c r="J111" s="38"/>
      <c r="K111" s="38"/>
      <c r="L111" s="41"/>
      <c r="M111" s="196"/>
      <c r="N111" s="19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197</v>
      </c>
      <c r="AU111" s="19" t="s">
        <v>78</v>
      </c>
    </row>
    <row r="112" spans="1:65" s="13" customFormat="1" ht="11.25">
      <c r="B112" s="208"/>
      <c r="C112" s="209"/>
      <c r="D112" s="210" t="s">
        <v>249</v>
      </c>
      <c r="E112" s="211" t="s">
        <v>19</v>
      </c>
      <c r="F112" s="212" t="s">
        <v>2148</v>
      </c>
      <c r="G112" s="209"/>
      <c r="H112" s="213">
        <v>14.57</v>
      </c>
      <c r="I112" s="214"/>
      <c r="J112" s="209"/>
      <c r="K112" s="209"/>
      <c r="L112" s="215"/>
      <c r="M112" s="216"/>
      <c r="N112" s="217"/>
      <c r="O112" s="217"/>
      <c r="P112" s="217"/>
      <c r="Q112" s="217"/>
      <c r="R112" s="217"/>
      <c r="S112" s="217"/>
      <c r="T112" s="218"/>
      <c r="AT112" s="219" t="s">
        <v>249</v>
      </c>
      <c r="AU112" s="219" t="s">
        <v>78</v>
      </c>
      <c r="AV112" s="13" t="s">
        <v>78</v>
      </c>
      <c r="AW112" s="13" t="s">
        <v>30</v>
      </c>
      <c r="AX112" s="13" t="s">
        <v>76</v>
      </c>
      <c r="AY112" s="219" t="s">
        <v>187</v>
      </c>
    </row>
    <row r="113" spans="1:65" s="2" customFormat="1" ht="16.5" customHeight="1">
      <c r="A113" s="36"/>
      <c r="B113" s="37"/>
      <c r="C113" s="198" t="s">
        <v>227</v>
      </c>
      <c r="D113" s="198" t="s">
        <v>243</v>
      </c>
      <c r="E113" s="199" t="s">
        <v>1555</v>
      </c>
      <c r="F113" s="200" t="s">
        <v>1556</v>
      </c>
      <c r="G113" s="201" t="s">
        <v>193</v>
      </c>
      <c r="H113" s="202">
        <v>16.027000000000001</v>
      </c>
      <c r="I113" s="203"/>
      <c r="J113" s="204">
        <f>ROUND(I113*H113,2)</f>
        <v>0</v>
      </c>
      <c r="K113" s="200" t="s">
        <v>194</v>
      </c>
      <c r="L113" s="205"/>
      <c r="M113" s="206" t="s">
        <v>19</v>
      </c>
      <c r="N113" s="207" t="s">
        <v>39</v>
      </c>
      <c r="O113" s="66"/>
      <c r="P113" s="189">
        <f>O113*H113</f>
        <v>0</v>
      </c>
      <c r="Q113" s="189">
        <v>2.8300000000000001E-3</v>
      </c>
      <c r="R113" s="189">
        <f>Q113*H113</f>
        <v>4.5356410000000007E-2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246</v>
      </c>
      <c r="AT113" s="191" t="s">
        <v>243</v>
      </c>
      <c r="AU113" s="191" t="s">
        <v>78</v>
      </c>
      <c r="AY113" s="19" t="s">
        <v>187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76</v>
      </c>
      <c r="BK113" s="192">
        <f>ROUND(I113*H113,2)</f>
        <v>0</v>
      </c>
      <c r="BL113" s="19" t="s">
        <v>215</v>
      </c>
      <c r="BM113" s="191" t="s">
        <v>2151</v>
      </c>
    </row>
    <row r="114" spans="1:65" s="2" customFormat="1" ht="11.25">
      <c r="A114" s="36"/>
      <c r="B114" s="37"/>
      <c r="C114" s="38"/>
      <c r="D114" s="193" t="s">
        <v>197</v>
      </c>
      <c r="E114" s="38"/>
      <c r="F114" s="194" t="s">
        <v>1558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197</v>
      </c>
      <c r="AU114" s="19" t="s">
        <v>78</v>
      </c>
    </row>
    <row r="115" spans="1:65" s="13" customFormat="1" ht="11.25">
      <c r="B115" s="208"/>
      <c r="C115" s="209"/>
      <c r="D115" s="210" t="s">
        <v>249</v>
      </c>
      <c r="E115" s="209"/>
      <c r="F115" s="212" t="s">
        <v>2152</v>
      </c>
      <c r="G115" s="209"/>
      <c r="H115" s="213">
        <v>16.027000000000001</v>
      </c>
      <c r="I115" s="214"/>
      <c r="J115" s="209"/>
      <c r="K115" s="209"/>
      <c r="L115" s="215"/>
      <c r="M115" s="216"/>
      <c r="N115" s="217"/>
      <c r="O115" s="217"/>
      <c r="P115" s="217"/>
      <c r="Q115" s="217"/>
      <c r="R115" s="217"/>
      <c r="S115" s="217"/>
      <c r="T115" s="218"/>
      <c r="AT115" s="219" t="s">
        <v>249</v>
      </c>
      <c r="AU115" s="219" t="s">
        <v>78</v>
      </c>
      <c r="AV115" s="13" t="s">
        <v>78</v>
      </c>
      <c r="AW115" s="13" t="s">
        <v>4</v>
      </c>
      <c r="AX115" s="13" t="s">
        <v>76</v>
      </c>
      <c r="AY115" s="219" t="s">
        <v>187</v>
      </c>
    </row>
    <row r="116" spans="1:65" s="2" customFormat="1" ht="16.5" customHeight="1">
      <c r="A116" s="36"/>
      <c r="B116" s="37"/>
      <c r="C116" s="180" t="s">
        <v>233</v>
      </c>
      <c r="D116" s="180" t="s">
        <v>190</v>
      </c>
      <c r="E116" s="181" t="s">
        <v>2116</v>
      </c>
      <c r="F116" s="182" t="s">
        <v>2117</v>
      </c>
      <c r="G116" s="183" t="s">
        <v>230</v>
      </c>
      <c r="H116" s="184">
        <v>15.6</v>
      </c>
      <c r="I116" s="185"/>
      <c r="J116" s="186">
        <f>ROUND(I116*H116,2)</f>
        <v>0</v>
      </c>
      <c r="K116" s="182" t="s">
        <v>194</v>
      </c>
      <c r="L116" s="41"/>
      <c r="M116" s="187" t="s">
        <v>19</v>
      </c>
      <c r="N116" s="188" t="s">
        <v>39</v>
      </c>
      <c r="O116" s="66"/>
      <c r="P116" s="189">
        <f>O116*H116</f>
        <v>0</v>
      </c>
      <c r="Q116" s="189">
        <v>1.26999E-5</v>
      </c>
      <c r="R116" s="189">
        <f>Q116*H116</f>
        <v>1.9811844000000001E-4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215</v>
      </c>
      <c r="AT116" s="191" t="s">
        <v>190</v>
      </c>
      <c r="AU116" s="191" t="s">
        <v>78</v>
      </c>
      <c r="AY116" s="19" t="s">
        <v>187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76</v>
      </c>
      <c r="BK116" s="192">
        <f>ROUND(I116*H116,2)</f>
        <v>0</v>
      </c>
      <c r="BL116" s="19" t="s">
        <v>215</v>
      </c>
      <c r="BM116" s="191" t="s">
        <v>2153</v>
      </c>
    </row>
    <row r="117" spans="1:65" s="2" customFormat="1" ht="11.25">
      <c r="A117" s="36"/>
      <c r="B117" s="37"/>
      <c r="C117" s="38"/>
      <c r="D117" s="193" t="s">
        <v>197</v>
      </c>
      <c r="E117" s="38"/>
      <c r="F117" s="194" t="s">
        <v>2119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197</v>
      </c>
      <c r="AU117" s="19" t="s">
        <v>78</v>
      </c>
    </row>
    <row r="118" spans="1:65" s="13" customFormat="1" ht="11.25">
      <c r="B118" s="208"/>
      <c r="C118" s="209"/>
      <c r="D118" s="210" t="s">
        <v>249</v>
      </c>
      <c r="E118" s="211" t="s">
        <v>19</v>
      </c>
      <c r="F118" s="212" t="s">
        <v>2154</v>
      </c>
      <c r="G118" s="209"/>
      <c r="H118" s="213">
        <v>15.6</v>
      </c>
      <c r="I118" s="214"/>
      <c r="J118" s="209"/>
      <c r="K118" s="209"/>
      <c r="L118" s="215"/>
      <c r="M118" s="216"/>
      <c r="N118" s="217"/>
      <c r="O118" s="217"/>
      <c r="P118" s="217"/>
      <c r="Q118" s="217"/>
      <c r="R118" s="217"/>
      <c r="S118" s="217"/>
      <c r="T118" s="218"/>
      <c r="AT118" s="219" t="s">
        <v>249</v>
      </c>
      <c r="AU118" s="219" t="s">
        <v>78</v>
      </c>
      <c r="AV118" s="13" t="s">
        <v>78</v>
      </c>
      <c r="AW118" s="13" t="s">
        <v>30</v>
      </c>
      <c r="AX118" s="13" t="s">
        <v>76</v>
      </c>
      <c r="AY118" s="219" t="s">
        <v>187</v>
      </c>
    </row>
    <row r="119" spans="1:65" s="2" customFormat="1" ht="16.5" customHeight="1">
      <c r="A119" s="36"/>
      <c r="B119" s="37"/>
      <c r="C119" s="198" t="s">
        <v>188</v>
      </c>
      <c r="D119" s="198" t="s">
        <v>243</v>
      </c>
      <c r="E119" s="199" t="s">
        <v>1722</v>
      </c>
      <c r="F119" s="200" t="s">
        <v>1723</v>
      </c>
      <c r="G119" s="201" t="s">
        <v>230</v>
      </c>
      <c r="H119" s="202">
        <v>15.912000000000001</v>
      </c>
      <c r="I119" s="203"/>
      <c r="J119" s="204">
        <f>ROUND(I119*H119,2)</f>
        <v>0</v>
      </c>
      <c r="K119" s="200" t="s">
        <v>194</v>
      </c>
      <c r="L119" s="205"/>
      <c r="M119" s="206" t="s">
        <v>19</v>
      </c>
      <c r="N119" s="207" t="s">
        <v>39</v>
      </c>
      <c r="O119" s="66"/>
      <c r="P119" s="189">
        <f>O119*H119</f>
        <v>0</v>
      </c>
      <c r="Q119" s="189">
        <v>2.2000000000000001E-4</v>
      </c>
      <c r="R119" s="189">
        <f>Q119*H119</f>
        <v>3.5006400000000002E-3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246</v>
      </c>
      <c r="AT119" s="191" t="s">
        <v>243</v>
      </c>
      <c r="AU119" s="191" t="s">
        <v>78</v>
      </c>
      <c r="AY119" s="19" t="s">
        <v>187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76</v>
      </c>
      <c r="BK119" s="192">
        <f>ROUND(I119*H119,2)</f>
        <v>0</v>
      </c>
      <c r="BL119" s="19" t="s">
        <v>215</v>
      </c>
      <c r="BM119" s="191" t="s">
        <v>2155</v>
      </c>
    </row>
    <row r="120" spans="1:65" s="2" customFormat="1" ht="11.25">
      <c r="A120" s="36"/>
      <c r="B120" s="37"/>
      <c r="C120" s="38"/>
      <c r="D120" s="193" t="s">
        <v>197</v>
      </c>
      <c r="E120" s="38"/>
      <c r="F120" s="194" t="s">
        <v>1725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197</v>
      </c>
      <c r="AU120" s="19" t="s">
        <v>78</v>
      </c>
    </row>
    <row r="121" spans="1:65" s="13" customFormat="1" ht="11.25">
      <c r="B121" s="208"/>
      <c r="C121" s="209"/>
      <c r="D121" s="210" t="s">
        <v>249</v>
      </c>
      <c r="E121" s="209"/>
      <c r="F121" s="212" t="s">
        <v>2156</v>
      </c>
      <c r="G121" s="209"/>
      <c r="H121" s="213">
        <v>15.912000000000001</v>
      </c>
      <c r="I121" s="214"/>
      <c r="J121" s="209"/>
      <c r="K121" s="209"/>
      <c r="L121" s="215"/>
      <c r="M121" s="216"/>
      <c r="N121" s="217"/>
      <c r="O121" s="217"/>
      <c r="P121" s="217"/>
      <c r="Q121" s="217"/>
      <c r="R121" s="217"/>
      <c r="S121" s="217"/>
      <c r="T121" s="218"/>
      <c r="AT121" s="219" t="s">
        <v>249</v>
      </c>
      <c r="AU121" s="219" t="s">
        <v>78</v>
      </c>
      <c r="AV121" s="13" t="s">
        <v>78</v>
      </c>
      <c r="AW121" s="13" t="s">
        <v>4</v>
      </c>
      <c r="AX121" s="13" t="s">
        <v>76</v>
      </c>
      <c r="AY121" s="219" t="s">
        <v>187</v>
      </c>
    </row>
    <row r="122" spans="1:65" s="2" customFormat="1" ht="49.15" customHeight="1">
      <c r="A122" s="36"/>
      <c r="B122" s="37"/>
      <c r="C122" s="180" t="s">
        <v>242</v>
      </c>
      <c r="D122" s="180" t="s">
        <v>190</v>
      </c>
      <c r="E122" s="181" t="s">
        <v>1848</v>
      </c>
      <c r="F122" s="182" t="s">
        <v>1849</v>
      </c>
      <c r="G122" s="183" t="s">
        <v>542</v>
      </c>
      <c r="H122" s="184">
        <v>5.2999999999999999E-2</v>
      </c>
      <c r="I122" s="185"/>
      <c r="J122" s="186">
        <f>ROUND(I122*H122,2)</f>
        <v>0</v>
      </c>
      <c r="K122" s="182" t="s">
        <v>194</v>
      </c>
      <c r="L122" s="41"/>
      <c r="M122" s="187" t="s">
        <v>19</v>
      </c>
      <c r="N122" s="188" t="s">
        <v>39</v>
      </c>
      <c r="O122" s="66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215</v>
      </c>
      <c r="AT122" s="191" t="s">
        <v>190</v>
      </c>
      <c r="AU122" s="191" t="s">
        <v>78</v>
      </c>
      <c r="AY122" s="19" t="s">
        <v>187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76</v>
      </c>
      <c r="BK122" s="192">
        <f>ROUND(I122*H122,2)</f>
        <v>0</v>
      </c>
      <c r="BL122" s="19" t="s">
        <v>215</v>
      </c>
      <c r="BM122" s="191" t="s">
        <v>2157</v>
      </c>
    </row>
    <row r="123" spans="1:65" s="2" customFormat="1" ht="11.25">
      <c r="A123" s="36"/>
      <c r="B123" s="37"/>
      <c r="C123" s="38"/>
      <c r="D123" s="193" t="s">
        <v>197</v>
      </c>
      <c r="E123" s="38"/>
      <c r="F123" s="194" t="s">
        <v>1851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197</v>
      </c>
      <c r="AU123" s="19" t="s">
        <v>78</v>
      </c>
    </row>
    <row r="124" spans="1:65" s="12" customFormat="1" ht="22.9" customHeight="1">
      <c r="B124" s="164"/>
      <c r="C124" s="165"/>
      <c r="D124" s="166" t="s">
        <v>67</v>
      </c>
      <c r="E124" s="178" t="s">
        <v>1208</v>
      </c>
      <c r="F124" s="178" t="s">
        <v>1209</v>
      </c>
      <c r="G124" s="165"/>
      <c r="H124" s="165"/>
      <c r="I124" s="168"/>
      <c r="J124" s="179">
        <f>BK124</f>
        <v>0</v>
      </c>
      <c r="K124" s="165"/>
      <c r="L124" s="170"/>
      <c r="M124" s="171"/>
      <c r="N124" s="172"/>
      <c r="O124" s="172"/>
      <c r="P124" s="173">
        <f>SUM(P125:P153)</f>
        <v>0</v>
      </c>
      <c r="Q124" s="172"/>
      <c r="R124" s="173">
        <f>SUM(R125:R153)</f>
        <v>2.6647262499999999E-3</v>
      </c>
      <c r="S124" s="172"/>
      <c r="T124" s="174">
        <f>SUM(T125:T153)</f>
        <v>0</v>
      </c>
      <c r="AR124" s="175" t="s">
        <v>78</v>
      </c>
      <c r="AT124" s="176" t="s">
        <v>67</v>
      </c>
      <c r="AU124" s="176" t="s">
        <v>76</v>
      </c>
      <c r="AY124" s="175" t="s">
        <v>187</v>
      </c>
      <c r="BK124" s="177">
        <f>SUM(BK125:BK153)</f>
        <v>0</v>
      </c>
    </row>
    <row r="125" spans="1:65" s="2" customFormat="1" ht="37.9" customHeight="1">
      <c r="A125" s="36"/>
      <c r="B125" s="37"/>
      <c r="C125" s="180" t="s">
        <v>251</v>
      </c>
      <c r="D125" s="180" t="s">
        <v>190</v>
      </c>
      <c r="E125" s="181" t="s">
        <v>1211</v>
      </c>
      <c r="F125" s="182" t="s">
        <v>1212</v>
      </c>
      <c r="G125" s="183" t="s">
        <v>193</v>
      </c>
      <c r="H125" s="184">
        <v>6.25</v>
      </c>
      <c r="I125" s="185"/>
      <c r="J125" s="186">
        <f>ROUND(I125*H125,2)</f>
        <v>0</v>
      </c>
      <c r="K125" s="182" t="s">
        <v>194</v>
      </c>
      <c r="L125" s="41"/>
      <c r="M125" s="187" t="s">
        <v>19</v>
      </c>
      <c r="N125" s="188" t="s">
        <v>39</v>
      </c>
      <c r="O125" s="66"/>
      <c r="P125" s="189">
        <f>O125*H125</f>
        <v>0</v>
      </c>
      <c r="Q125" s="189">
        <v>2.2785E-5</v>
      </c>
      <c r="R125" s="189">
        <f>Q125*H125</f>
        <v>1.4240625000000001E-4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215</v>
      </c>
      <c r="AT125" s="191" t="s">
        <v>190</v>
      </c>
      <c r="AU125" s="191" t="s">
        <v>78</v>
      </c>
      <c r="AY125" s="19" t="s">
        <v>187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76</v>
      </c>
      <c r="BK125" s="192">
        <f>ROUND(I125*H125,2)</f>
        <v>0</v>
      </c>
      <c r="BL125" s="19" t="s">
        <v>215</v>
      </c>
      <c r="BM125" s="191" t="s">
        <v>2158</v>
      </c>
    </row>
    <row r="126" spans="1:65" s="2" customFormat="1" ht="11.25">
      <c r="A126" s="36"/>
      <c r="B126" s="37"/>
      <c r="C126" s="38"/>
      <c r="D126" s="193" t="s">
        <v>197</v>
      </c>
      <c r="E126" s="38"/>
      <c r="F126" s="194" t="s">
        <v>1214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197</v>
      </c>
      <c r="AU126" s="19" t="s">
        <v>78</v>
      </c>
    </row>
    <row r="127" spans="1:65" s="13" customFormat="1" ht="11.25">
      <c r="B127" s="208"/>
      <c r="C127" s="209"/>
      <c r="D127" s="210" t="s">
        <v>249</v>
      </c>
      <c r="E127" s="211" t="s">
        <v>19</v>
      </c>
      <c r="F127" s="212" t="s">
        <v>2159</v>
      </c>
      <c r="G127" s="209"/>
      <c r="H127" s="213">
        <v>4</v>
      </c>
      <c r="I127" s="214"/>
      <c r="J127" s="209"/>
      <c r="K127" s="209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249</v>
      </c>
      <c r="AU127" s="219" t="s">
        <v>78</v>
      </c>
      <c r="AV127" s="13" t="s">
        <v>78</v>
      </c>
      <c r="AW127" s="13" t="s">
        <v>30</v>
      </c>
      <c r="AX127" s="13" t="s">
        <v>68</v>
      </c>
      <c r="AY127" s="219" t="s">
        <v>187</v>
      </c>
    </row>
    <row r="128" spans="1:65" s="13" customFormat="1" ht="11.25">
      <c r="B128" s="208"/>
      <c r="C128" s="209"/>
      <c r="D128" s="210" t="s">
        <v>249</v>
      </c>
      <c r="E128" s="211" t="s">
        <v>19</v>
      </c>
      <c r="F128" s="212" t="s">
        <v>2160</v>
      </c>
      <c r="G128" s="209"/>
      <c r="H128" s="213">
        <v>2.25</v>
      </c>
      <c r="I128" s="214"/>
      <c r="J128" s="209"/>
      <c r="K128" s="209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249</v>
      </c>
      <c r="AU128" s="219" t="s">
        <v>78</v>
      </c>
      <c r="AV128" s="13" t="s">
        <v>78</v>
      </c>
      <c r="AW128" s="13" t="s">
        <v>30</v>
      </c>
      <c r="AX128" s="13" t="s">
        <v>68</v>
      </c>
      <c r="AY128" s="219" t="s">
        <v>187</v>
      </c>
    </row>
    <row r="129" spans="1:65" s="15" customFormat="1" ht="11.25">
      <c r="B129" s="230"/>
      <c r="C129" s="231"/>
      <c r="D129" s="210" t="s">
        <v>249</v>
      </c>
      <c r="E129" s="232" t="s">
        <v>19</v>
      </c>
      <c r="F129" s="233" t="s">
        <v>319</v>
      </c>
      <c r="G129" s="231"/>
      <c r="H129" s="234">
        <v>6.25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AT129" s="240" t="s">
        <v>249</v>
      </c>
      <c r="AU129" s="240" t="s">
        <v>78</v>
      </c>
      <c r="AV129" s="15" t="s">
        <v>195</v>
      </c>
      <c r="AW129" s="15" t="s">
        <v>30</v>
      </c>
      <c r="AX129" s="15" t="s">
        <v>76</v>
      </c>
      <c r="AY129" s="240" t="s">
        <v>187</v>
      </c>
    </row>
    <row r="130" spans="1:65" s="2" customFormat="1" ht="24.2" customHeight="1">
      <c r="A130" s="36"/>
      <c r="B130" s="37"/>
      <c r="C130" s="180" t="s">
        <v>256</v>
      </c>
      <c r="D130" s="180" t="s">
        <v>190</v>
      </c>
      <c r="E130" s="181" t="s">
        <v>1966</v>
      </c>
      <c r="F130" s="182" t="s">
        <v>1967</v>
      </c>
      <c r="G130" s="183" t="s">
        <v>193</v>
      </c>
      <c r="H130" s="184">
        <v>6.25</v>
      </c>
      <c r="I130" s="185"/>
      <c r="J130" s="186">
        <f>ROUND(I130*H130,2)</f>
        <v>0</v>
      </c>
      <c r="K130" s="182" t="s">
        <v>194</v>
      </c>
      <c r="L130" s="41"/>
      <c r="M130" s="187" t="s">
        <v>19</v>
      </c>
      <c r="N130" s="188" t="s">
        <v>39</v>
      </c>
      <c r="O130" s="66"/>
      <c r="P130" s="189">
        <f>O130*H130</f>
        <v>0</v>
      </c>
      <c r="Q130" s="189">
        <v>6.0528000000000001E-5</v>
      </c>
      <c r="R130" s="189">
        <f>Q130*H130</f>
        <v>3.7829999999999998E-4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215</v>
      </c>
      <c r="AT130" s="191" t="s">
        <v>190</v>
      </c>
      <c r="AU130" s="191" t="s">
        <v>78</v>
      </c>
      <c r="AY130" s="19" t="s">
        <v>187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76</v>
      </c>
      <c r="BK130" s="192">
        <f>ROUND(I130*H130,2)</f>
        <v>0</v>
      </c>
      <c r="BL130" s="19" t="s">
        <v>215</v>
      </c>
      <c r="BM130" s="191" t="s">
        <v>2161</v>
      </c>
    </row>
    <row r="131" spans="1:65" s="2" customFormat="1" ht="11.25">
      <c r="A131" s="36"/>
      <c r="B131" s="37"/>
      <c r="C131" s="38"/>
      <c r="D131" s="193" t="s">
        <v>197</v>
      </c>
      <c r="E131" s="38"/>
      <c r="F131" s="194" t="s">
        <v>1969</v>
      </c>
      <c r="G131" s="38"/>
      <c r="H131" s="38"/>
      <c r="I131" s="195"/>
      <c r="J131" s="38"/>
      <c r="K131" s="38"/>
      <c r="L131" s="41"/>
      <c r="M131" s="196"/>
      <c r="N131" s="197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197</v>
      </c>
      <c r="AU131" s="19" t="s">
        <v>78</v>
      </c>
    </row>
    <row r="132" spans="1:65" s="13" customFormat="1" ht="11.25">
      <c r="B132" s="208"/>
      <c r="C132" s="209"/>
      <c r="D132" s="210" t="s">
        <v>249</v>
      </c>
      <c r="E132" s="211" t="s">
        <v>19</v>
      </c>
      <c r="F132" s="212" t="s">
        <v>2159</v>
      </c>
      <c r="G132" s="209"/>
      <c r="H132" s="213">
        <v>4</v>
      </c>
      <c r="I132" s="214"/>
      <c r="J132" s="209"/>
      <c r="K132" s="209"/>
      <c r="L132" s="215"/>
      <c r="M132" s="216"/>
      <c r="N132" s="217"/>
      <c r="O132" s="217"/>
      <c r="P132" s="217"/>
      <c r="Q132" s="217"/>
      <c r="R132" s="217"/>
      <c r="S132" s="217"/>
      <c r="T132" s="218"/>
      <c r="AT132" s="219" t="s">
        <v>249</v>
      </c>
      <c r="AU132" s="219" t="s">
        <v>78</v>
      </c>
      <c r="AV132" s="13" t="s">
        <v>78</v>
      </c>
      <c r="AW132" s="13" t="s">
        <v>30</v>
      </c>
      <c r="AX132" s="13" t="s">
        <v>68</v>
      </c>
      <c r="AY132" s="219" t="s">
        <v>187</v>
      </c>
    </row>
    <row r="133" spans="1:65" s="13" customFormat="1" ht="11.25">
      <c r="B133" s="208"/>
      <c r="C133" s="209"/>
      <c r="D133" s="210" t="s">
        <v>249</v>
      </c>
      <c r="E133" s="211" t="s">
        <v>19</v>
      </c>
      <c r="F133" s="212" t="s">
        <v>2160</v>
      </c>
      <c r="G133" s="209"/>
      <c r="H133" s="213">
        <v>2.25</v>
      </c>
      <c r="I133" s="214"/>
      <c r="J133" s="209"/>
      <c r="K133" s="209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249</v>
      </c>
      <c r="AU133" s="219" t="s">
        <v>78</v>
      </c>
      <c r="AV133" s="13" t="s">
        <v>78</v>
      </c>
      <c r="AW133" s="13" t="s">
        <v>30</v>
      </c>
      <c r="AX133" s="13" t="s">
        <v>68</v>
      </c>
      <c r="AY133" s="219" t="s">
        <v>187</v>
      </c>
    </row>
    <row r="134" spans="1:65" s="15" customFormat="1" ht="11.25">
      <c r="B134" s="230"/>
      <c r="C134" s="231"/>
      <c r="D134" s="210" t="s">
        <v>249</v>
      </c>
      <c r="E134" s="232" t="s">
        <v>19</v>
      </c>
      <c r="F134" s="233" t="s">
        <v>319</v>
      </c>
      <c r="G134" s="231"/>
      <c r="H134" s="234">
        <v>6.25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249</v>
      </c>
      <c r="AU134" s="240" t="s">
        <v>78</v>
      </c>
      <c r="AV134" s="15" t="s">
        <v>195</v>
      </c>
      <c r="AW134" s="15" t="s">
        <v>30</v>
      </c>
      <c r="AX134" s="15" t="s">
        <v>76</v>
      </c>
      <c r="AY134" s="240" t="s">
        <v>187</v>
      </c>
    </row>
    <row r="135" spans="1:65" s="2" customFormat="1" ht="24.2" customHeight="1">
      <c r="A135" s="36"/>
      <c r="B135" s="37"/>
      <c r="C135" s="180" t="s">
        <v>262</v>
      </c>
      <c r="D135" s="180" t="s">
        <v>190</v>
      </c>
      <c r="E135" s="181" t="s">
        <v>1217</v>
      </c>
      <c r="F135" s="182" t="s">
        <v>1218</v>
      </c>
      <c r="G135" s="183" t="s">
        <v>193</v>
      </c>
      <c r="H135" s="184">
        <v>6.25</v>
      </c>
      <c r="I135" s="185"/>
      <c r="J135" s="186">
        <f>ROUND(I135*H135,2)</f>
        <v>0</v>
      </c>
      <c r="K135" s="182" t="s">
        <v>194</v>
      </c>
      <c r="L135" s="41"/>
      <c r="M135" s="187" t="s">
        <v>19</v>
      </c>
      <c r="N135" s="188" t="s">
        <v>39</v>
      </c>
      <c r="O135" s="66"/>
      <c r="P135" s="189">
        <f>O135*H135</f>
        <v>0</v>
      </c>
      <c r="Q135" s="189">
        <v>1.2766000000000001E-4</v>
      </c>
      <c r="R135" s="189">
        <f>Q135*H135</f>
        <v>7.9787500000000008E-4</v>
      </c>
      <c r="S135" s="189">
        <v>0</v>
      </c>
      <c r="T135" s="19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215</v>
      </c>
      <c r="AT135" s="191" t="s">
        <v>190</v>
      </c>
      <c r="AU135" s="191" t="s">
        <v>78</v>
      </c>
      <c r="AY135" s="19" t="s">
        <v>187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76</v>
      </c>
      <c r="BK135" s="192">
        <f>ROUND(I135*H135,2)</f>
        <v>0</v>
      </c>
      <c r="BL135" s="19" t="s">
        <v>215</v>
      </c>
      <c r="BM135" s="191" t="s">
        <v>2162</v>
      </c>
    </row>
    <row r="136" spans="1:65" s="2" customFormat="1" ht="11.25">
      <c r="A136" s="36"/>
      <c r="B136" s="37"/>
      <c r="C136" s="38"/>
      <c r="D136" s="193" t="s">
        <v>197</v>
      </c>
      <c r="E136" s="38"/>
      <c r="F136" s="194" t="s">
        <v>1220</v>
      </c>
      <c r="G136" s="38"/>
      <c r="H136" s="38"/>
      <c r="I136" s="195"/>
      <c r="J136" s="38"/>
      <c r="K136" s="38"/>
      <c r="L136" s="41"/>
      <c r="M136" s="196"/>
      <c r="N136" s="197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197</v>
      </c>
      <c r="AU136" s="19" t="s">
        <v>78</v>
      </c>
    </row>
    <row r="137" spans="1:65" s="13" customFormat="1" ht="11.25">
      <c r="B137" s="208"/>
      <c r="C137" s="209"/>
      <c r="D137" s="210" t="s">
        <v>249</v>
      </c>
      <c r="E137" s="211" t="s">
        <v>19</v>
      </c>
      <c r="F137" s="212" t="s">
        <v>2159</v>
      </c>
      <c r="G137" s="209"/>
      <c r="H137" s="213">
        <v>4</v>
      </c>
      <c r="I137" s="214"/>
      <c r="J137" s="209"/>
      <c r="K137" s="209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249</v>
      </c>
      <c r="AU137" s="219" t="s">
        <v>78</v>
      </c>
      <c r="AV137" s="13" t="s">
        <v>78</v>
      </c>
      <c r="AW137" s="13" t="s">
        <v>30</v>
      </c>
      <c r="AX137" s="13" t="s">
        <v>68</v>
      </c>
      <c r="AY137" s="219" t="s">
        <v>187</v>
      </c>
    </row>
    <row r="138" spans="1:65" s="13" customFormat="1" ht="11.25">
      <c r="B138" s="208"/>
      <c r="C138" s="209"/>
      <c r="D138" s="210" t="s">
        <v>249</v>
      </c>
      <c r="E138" s="211" t="s">
        <v>19</v>
      </c>
      <c r="F138" s="212" t="s">
        <v>2160</v>
      </c>
      <c r="G138" s="209"/>
      <c r="H138" s="213">
        <v>2.25</v>
      </c>
      <c r="I138" s="214"/>
      <c r="J138" s="209"/>
      <c r="K138" s="209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249</v>
      </c>
      <c r="AU138" s="219" t="s">
        <v>78</v>
      </c>
      <c r="AV138" s="13" t="s">
        <v>78</v>
      </c>
      <c r="AW138" s="13" t="s">
        <v>30</v>
      </c>
      <c r="AX138" s="13" t="s">
        <v>68</v>
      </c>
      <c r="AY138" s="219" t="s">
        <v>187</v>
      </c>
    </row>
    <row r="139" spans="1:65" s="15" customFormat="1" ht="11.25">
      <c r="B139" s="230"/>
      <c r="C139" s="231"/>
      <c r="D139" s="210" t="s">
        <v>249</v>
      </c>
      <c r="E139" s="232" t="s">
        <v>19</v>
      </c>
      <c r="F139" s="233" t="s">
        <v>319</v>
      </c>
      <c r="G139" s="231"/>
      <c r="H139" s="234">
        <v>6.25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AT139" s="240" t="s">
        <v>249</v>
      </c>
      <c r="AU139" s="240" t="s">
        <v>78</v>
      </c>
      <c r="AV139" s="15" t="s">
        <v>195</v>
      </c>
      <c r="AW139" s="15" t="s">
        <v>30</v>
      </c>
      <c r="AX139" s="15" t="s">
        <v>76</v>
      </c>
      <c r="AY139" s="240" t="s">
        <v>187</v>
      </c>
    </row>
    <row r="140" spans="1:65" s="2" customFormat="1" ht="24.2" customHeight="1">
      <c r="A140" s="36"/>
      <c r="B140" s="37"/>
      <c r="C140" s="180" t="s">
        <v>267</v>
      </c>
      <c r="D140" s="180" t="s">
        <v>190</v>
      </c>
      <c r="E140" s="181" t="s">
        <v>1746</v>
      </c>
      <c r="F140" s="182" t="s">
        <v>1747</v>
      </c>
      <c r="G140" s="183" t="s">
        <v>193</v>
      </c>
      <c r="H140" s="184">
        <v>6.25</v>
      </c>
      <c r="I140" s="185"/>
      <c r="J140" s="186">
        <f>ROUND(I140*H140,2)</f>
        <v>0</v>
      </c>
      <c r="K140" s="182" t="s">
        <v>194</v>
      </c>
      <c r="L140" s="41"/>
      <c r="M140" s="187" t="s">
        <v>19</v>
      </c>
      <c r="N140" s="188" t="s">
        <v>39</v>
      </c>
      <c r="O140" s="66"/>
      <c r="P140" s="189">
        <f>O140*H140</f>
        <v>0</v>
      </c>
      <c r="Q140" s="189">
        <v>1.437E-4</v>
      </c>
      <c r="R140" s="189">
        <f>Q140*H140</f>
        <v>8.9812499999999994E-4</v>
      </c>
      <c r="S140" s="189">
        <v>0</v>
      </c>
      <c r="T140" s="19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215</v>
      </c>
      <c r="AT140" s="191" t="s">
        <v>190</v>
      </c>
      <c r="AU140" s="191" t="s">
        <v>78</v>
      </c>
      <c r="AY140" s="19" t="s">
        <v>187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76</v>
      </c>
      <c r="BK140" s="192">
        <f>ROUND(I140*H140,2)</f>
        <v>0</v>
      </c>
      <c r="BL140" s="19" t="s">
        <v>215</v>
      </c>
      <c r="BM140" s="191" t="s">
        <v>2163</v>
      </c>
    </row>
    <row r="141" spans="1:65" s="2" customFormat="1" ht="11.25">
      <c r="A141" s="36"/>
      <c r="B141" s="37"/>
      <c r="C141" s="38"/>
      <c r="D141" s="193" t="s">
        <v>197</v>
      </c>
      <c r="E141" s="38"/>
      <c r="F141" s="194" t="s">
        <v>1749</v>
      </c>
      <c r="G141" s="38"/>
      <c r="H141" s="38"/>
      <c r="I141" s="195"/>
      <c r="J141" s="38"/>
      <c r="K141" s="38"/>
      <c r="L141" s="41"/>
      <c r="M141" s="196"/>
      <c r="N141" s="197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197</v>
      </c>
      <c r="AU141" s="19" t="s">
        <v>78</v>
      </c>
    </row>
    <row r="142" spans="1:65" s="13" customFormat="1" ht="11.25">
      <c r="B142" s="208"/>
      <c r="C142" s="209"/>
      <c r="D142" s="210" t="s">
        <v>249</v>
      </c>
      <c r="E142" s="211" t="s">
        <v>19</v>
      </c>
      <c r="F142" s="212" t="s">
        <v>2159</v>
      </c>
      <c r="G142" s="209"/>
      <c r="H142" s="213">
        <v>4</v>
      </c>
      <c r="I142" s="214"/>
      <c r="J142" s="209"/>
      <c r="K142" s="209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249</v>
      </c>
      <c r="AU142" s="219" t="s">
        <v>78</v>
      </c>
      <c r="AV142" s="13" t="s">
        <v>78</v>
      </c>
      <c r="AW142" s="13" t="s">
        <v>30</v>
      </c>
      <c r="AX142" s="13" t="s">
        <v>68</v>
      </c>
      <c r="AY142" s="219" t="s">
        <v>187</v>
      </c>
    </row>
    <row r="143" spans="1:65" s="13" customFormat="1" ht="11.25">
      <c r="B143" s="208"/>
      <c r="C143" s="209"/>
      <c r="D143" s="210" t="s">
        <v>249</v>
      </c>
      <c r="E143" s="211" t="s">
        <v>19</v>
      </c>
      <c r="F143" s="212" t="s">
        <v>2160</v>
      </c>
      <c r="G143" s="209"/>
      <c r="H143" s="213">
        <v>2.25</v>
      </c>
      <c r="I143" s="214"/>
      <c r="J143" s="209"/>
      <c r="K143" s="209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249</v>
      </c>
      <c r="AU143" s="219" t="s">
        <v>78</v>
      </c>
      <c r="AV143" s="13" t="s">
        <v>78</v>
      </c>
      <c r="AW143" s="13" t="s">
        <v>30</v>
      </c>
      <c r="AX143" s="13" t="s">
        <v>68</v>
      </c>
      <c r="AY143" s="219" t="s">
        <v>187</v>
      </c>
    </row>
    <row r="144" spans="1:65" s="15" customFormat="1" ht="11.25">
      <c r="B144" s="230"/>
      <c r="C144" s="231"/>
      <c r="D144" s="210" t="s">
        <v>249</v>
      </c>
      <c r="E144" s="232" t="s">
        <v>19</v>
      </c>
      <c r="F144" s="233" t="s">
        <v>319</v>
      </c>
      <c r="G144" s="231"/>
      <c r="H144" s="234">
        <v>6.25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AT144" s="240" t="s">
        <v>249</v>
      </c>
      <c r="AU144" s="240" t="s">
        <v>78</v>
      </c>
      <c r="AV144" s="15" t="s">
        <v>195</v>
      </c>
      <c r="AW144" s="15" t="s">
        <v>30</v>
      </c>
      <c r="AX144" s="15" t="s">
        <v>76</v>
      </c>
      <c r="AY144" s="240" t="s">
        <v>187</v>
      </c>
    </row>
    <row r="145" spans="1:65" s="2" customFormat="1" ht="33" customHeight="1">
      <c r="A145" s="36"/>
      <c r="B145" s="37"/>
      <c r="C145" s="180" t="s">
        <v>8</v>
      </c>
      <c r="D145" s="180" t="s">
        <v>190</v>
      </c>
      <c r="E145" s="181" t="s">
        <v>2086</v>
      </c>
      <c r="F145" s="182" t="s">
        <v>2087</v>
      </c>
      <c r="G145" s="183" t="s">
        <v>193</v>
      </c>
      <c r="H145" s="184">
        <v>0.9</v>
      </c>
      <c r="I145" s="185"/>
      <c r="J145" s="186">
        <f>ROUND(I145*H145,2)</f>
        <v>0</v>
      </c>
      <c r="K145" s="182" t="s">
        <v>194</v>
      </c>
      <c r="L145" s="41"/>
      <c r="M145" s="187" t="s">
        <v>19</v>
      </c>
      <c r="N145" s="188" t="s">
        <v>39</v>
      </c>
      <c r="O145" s="66"/>
      <c r="P145" s="189">
        <f>O145*H145</f>
        <v>0</v>
      </c>
      <c r="Q145" s="189">
        <v>1.072E-4</v>
      </c>
      <c r="R145" s="189">
        <f>Q145*H145</f>
        <v>9.6480000000000011E-5</v>
      </c>
      <c r="S145" s="189">
        <v>0</v>
      </c>
      <c r="T145" s="19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215</v>
      </c>
      <c r="AT145" s="191" t="s">
        <v>190</v>
      </c>
      <c r="AU145" s="191" t="s">
        <v>78</v>
      </c>
      <c r="AY145" s="19" t="s">
        <v>187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76</v>
      </c>
      <c r="BK145" s="192">
        <f>ROUND(I145*H145,2)</f>
        <v>0</v>
      </c>
      <c r="BL145" s="19" t="s">
        <v>215</v>
      </c>
      <c r="BM145" s="191" t="s">
        <v>2164</v>
      </c>
    </row>
    <row r="146" spans="1:65" s="2" customFormat="1" ht="11.25">
      <c r="A146" s="36"/>
      <c r="B146" s="37"/>
      <c r="C146" s="38"/>
      <c r="D146" s="193" t="s">
        <v>197</v>
      </c>
      <c r="E146" s="38"/>
      <c r="F146" s="194" t="s">
        <v>2089</v>
      </c>
      <c r="G146" s="38"/>
      <c r="H146" s="38"/>
      <c r="I146" s="195"/>
      <c r="J146" s="38"/>
      <c r="K146" s="38"/>
      <c r="L146" s="41"/>
      <c r="M146" s="196"/>
      <c r="N146" s="197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197</v>
      </c>
      <c r="AU146" s="19" t="s">
        <v>78</v>
      </c>
    </row>
    <row r="147" spans="1:65" s="13" customFormat="1" ht="11.25">
      <c r="B147" s="208"/>
      <c r="C147" s="209"/>
      <c r="D147" s="210" t="s">
        <v>249</v>
      </c>
      <c r="E147" s="211" t="s">
        <v>19</v>
      </c>
      <c r="F147" s="212" t="s">
        <v>2131</v>
      </c>
      <c r="G147" s="209"/>
      <c r="H147" s="213">
        <v>0.9</v>
      </c>
      <c r="I147" s="214"/>
      <c r="J147" s="209"/>
      <c r="K147" s="209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249</v>
      </c>
      <c r="AU147" s="219" t="s">
        <v>78</v>
      </c>
      <c r="AV147" s="13" t="s">
        <v>78</v>
      </c>
      <c r="AW147" s="13" t="s">
        <v>30</v>
      </c>
      <c r="AX147" s="13" t="s">
        <v>76</v>
      </c>
      <c r="AY147" s="219" t="s">
        <v>187</v>
      </c>
    </row>
    <row r="148" spans="1:65" s="2" customFormat="1" ht="24.2" customHeight="1">
      <c r="A148" s="36"/>
      <c r="B148" s="37"/>
      <c r="C148" s="180" t="s">
        <v>215</v>
      </c>
      <c r="D148" s="180" t="s">
        <v>190</v>
      </c>
      <c r="E148" s="181" t="s">
        <v>2091</v>
      </c>
      <c r="F148" s="182" t="s">
        <v>2092</v>
      </c>
      <c r="G148" s="183" t="s">
        <v>193</v>
      </c>
      <c r="H148" s="184">
        <v>0.9</v>
      </c>
      <c r="I148" s="185"/>
      <c r="J148" s="186">
        <f>ROUND(I148*H148,2)</f>
        <v>0</v>
      </c>
      <c r="K148" s="182" t="s">
        <v>194</v>
      </c>
      <c r="L148" s="41"/>
      <c r="M148" s="187" t="s">
        <v>19</v>
      </c>
      <c r="N148" s="188" t="s">
        <v>39</v>
      </c>
      <c r="O148" s="66"/>
      <c r="P148" s="189">
        <f>O148*H148</f>
        <v>0</v>
      </c>
      <c r="Q148" s="189">
        <v>1.7100000000000001E-4</v>
      </c>
      <c r="R148" s="189">
        <f>Q148*H148</f>
        <v>1.539E-4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215</v>
      </c>
      <c r="AT148" s="191" t="s">
        <v>190</v>
      </c>
      <c r="AU148" s="191" t="s">
        <v>78</v>
      </c>
      <c r="AY148" s="19" t="s">
        <v>187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76</v>
      </c>
      <c r="BK148" s="192">
        <f>ROUND(I148*H148,2)</f>
        <v>0</v>
      </c>
      <c r="BL148" s="19" t="s">
        <v>215</v>
      </c>
      <c r="BM148" s="191" t="s">
        <v>2165</v>
      </c>
    </row>
    <row r="149" spans="1:65" s="2" customFormat="1" ht="11.25">
      <c r="A149" s="36"/>
      <c r="B149" s="37"/>
      <c r="C149" s="38"/>
      <c r="D149" s="193" t="s">
        <v>197</v>
      </c>
      <c r="E149" s="38"/>
      <c r="F149" s="194" t="s">
        <v>2094</v>
      </c>
      <c r="G149" s="38"/>
      <c r="H149" s="38"/>
      <c r="I149" s="195"/>
      <c r="J149" s="38"/>
      <c r="K149" s="38"/>
      <c r="L149" s="41"/>
      <c r="M149" s="196"/>
      <c r="N149" s="19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197</v>
      </c>
      <c r="AU149" s="19" t="s">
        <v>78</v>
      </c>
    </row>
    <row r="150" spans="1:65" s="13" customFormat="1" ht="11.25">
      <c r="B150" s="208"/>
      <c r="C150" s="209"/>
      <c r="D150" s="210" t="s">
        <v>249</v>
      </c>
      <c r="E150" s="211" t="s">
        <v>19</v>
      </c>
      <c r="F150" s="212" t="s">
        <v>2131</v>
      </c>
      <c r="G150" s="209"/>
      <c r="H150" s="213">
        <v>0.9</v>
      </c>
      <c r="I150" s="214"/>
      <c r="J150" s="209"/>
      <c r="K150" s="209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249</v>
      </c>
      <c r="AU150" s="219" t="s">
        <v>78</v>
      </c>
      <c r="AV150" s="13" t="s">
        <v>78</v>
      </c>
      <c r="AW150" s="13" t="s">
        <v>30</v>
      </c>
      <c r="AX150" s="13" t="s">
        <v>76</v>
      </c>
      <c r="AY150" s="219" t="s">
        <v>187</v>
      </c>
    </row>
    <row r="151" spans="1:65" s="2" customFormat="1" ht="24.2" customHeight="1">
      <c r="A151" s="36"/>
      <c r="B151" s="37"/>
      <c r="C151" s="180" t="s">
        <v>281</v>
      </c>
      <c r="D151" s="180" t="s">
        <v>190</v>
      </c>
      <c r="E151" s="181" t="s">
        <v>1928</v>
      </c>
      <c r="F151" s="182" t="s">
        <v>1929</v>
      </c>
      <c r="G151" s="183" t="s">
        <v>193</v>
      </c>
      <c r="H151" s="184">
        <v>0.9</v>
      </c>
      <c r="I151" s="185"/>
      <c r="J151" s="186">
        <f>ROUND(I151*H151,2)</f>
        <v>0</v>
      </c>
      <c r="K151" s="182" t="s">
        <v>194</v>
      </c>
      <c r="L151" s="41"/>
      <c r="M151" s="187" t="s">
        <v>19</v>
      </c>
      <c r="N151" s="188" t="s">
        <v>39</v>
      </c>
      <c r="O151" s="66"/>
      <c r="P151" s="189">
        <f>O151*H151</f>
        <v>0</v>
      </c>
      <c r="Q151" s="189">
        <v>2.196E-4</v>
      </c>
      <c r="R151" s="189">
        <f>Q151*H151</f>
        <v>1.9764000000000001E-4</v>
      </c>
      <c r="S151" s="189">
        <v>0</v>
      </c>
      <c r="T151" s="19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215</v>
      </c>
      <c r="AT151" s="191" t="s">
        <v>190</v>
      </c>
      <c r="AU151" s="191" t="s">
        <v>78</v>
      </c>
      <c r="AY151" s="19" t="s">
        <v>187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76</v>
      </c>
      <c r="BK151" s="192">
        <f>ROUND(I151*H151,2)</f>
        <v>0</v>
      </c>
      <c r="BL151" s="19" t="s">
        <v>215</v>
      </c>
      <c r="BM151" s="191" t="s">
        <v>2166</v>
      </c>
    </row>
    <row r="152" spans="1:65" s="2" customFormat="1" ht="11.25">
      <c r="A152" s="36"/>
      <c r="B152" s="37"/>
      <c r="C152" s="38"/>
      <c r="D152" s="193" t="s">
        <v>197</v>
      </c>
      <c r="E152" s="38"/>
      <c r="F152" s="194" t="s">
        <v>1931</v>
      </c>
      <c r="G152" s="38"/>
      <c r="H152" s="38"/>
      <c r="I152" s="195"/>
      <c r="J152" s="38"/>
      <c r="K152" s="38"/>
      <c r="L152" s="41"/>
      <c r="M152" s="196"/>
      <c r="N152" s="197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197</v>
      </c>
      <c r="AU152" s="19" t="s">
        <v>78</v>
      </c>
    </row>
    <row r="153" spans="1:65" s="13" customFormat="1" ht="11.25">
      <c r="B153" s="208"/>
      <c r="C153" s="209"/>
      <c r="D153" s="210" t="s">
        <v>249</v>
      </c>
      <c r="E153" s="211" t="s">
        <v>19</v>
      </c>
      <c r="F153" s="212" t="s">
        <v>2131</v>
      </c>
      <c r="G153" s="209"/>
      <c r="H153" s="213">
        <v>0.9</v>
      </c>
      <c r="I153" s="214"/>
      <c r="J153" s="209"/>
      <c r="K153" s="209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249</v>
      </c>
      <c r="AU153" s="219" t="s">
        <v>78</v>
      </c>
      <c r="AV153" s="13" t="s">
        <v>78</v>
      </c>
      <c r="AW153" s="13" t="s">
        <v>30</v>
      </c>
      <c r="AX153" s="13" t="s">
        <v>76</v>
      </c>
      <c r="AY153" s="219" t="s">
        <v>187</v>
      </c>
    </row>
    <row r="154" spans="1:65" s="12" customFormat="1" ht="22.9" customHeight="1">
      <c r="B154" s="164"/>
      <c r="C154" s="165"/>
      <c r="D154" s="166" t="s">
        <v>67</v>
      </c>
      <c r="E154" s="178" t="s">
        <v>1247</v>
      </c>
      <c r="F154" s="178" t="s">
        <v>1248</v>
      </c>
      <c r="G154" s="165"/>
      <c r="H154" s="165"/>
      <c r="I154" s="168"/>
      <c r="J154" s="179">
        <f>BK154</f>
        <v>0</v>
      </c>
      <c r="K154" s="165"/>
      <c r="L154" s="170"/>
      <c r="M154" s="171"/>
      <c r="N154" s="172"/>
      <c r="O154" s="172"/>
      <c r="P154" s="173">
        <f>SUM(P155:P177)</f>
        <v>0</v>
      </c>
      <c r="Q154" s="172"/>
      <c r="R154" s="173">
        <f>SUM(R155:R177)</f>
        <v>0.10877466599999998</v>
      </c>
      <c r="S154" s="172"/>
      <c r="T154" s="174">
        <f>SUM(T155:T177)</f>
        <v>1.99919E-2</v>
      </c>
      <c r="AR154" s="175" t="s">
        <v>78</v>
      </c>
      <c r="AT154" s="176" t="s">
        <v>67</v>
      </c>
      <c r="AU154" s="176" t="s">
        <v>76</v>
      </c>
      <c r="AY154" s="175" t="s">
        <v>187</v>
      </c>
      <c r="BK154" s="177">
        <f>SUM(BK155:BK177)</f>
        <v>0</v>
      </c>
    </row>
    <row r="155" spans="1:65" s="2" customFormat="1" ht="16.5" customHeight="1">
      <c r="A155" s="36"/>
      <c r="B155" s="37"/>
      <c r="C155" s="180" t="s">
        <v>286</v>
      </c>
      <c r="D155" s="180" t="s">
        <v>190</v>
      </c>
      <c r="E155" s="181" t="s">
        <v>1250</v>
      </c>
      <c r="F155" s="182" t="s">
        <v>1251</v>
      </c>
      <c r="G155" s="183" t="s">
        <v>193</v>
      </c>
      <c r="H155" s="184">
        <v>64.489999999999995</v>
      </c>
      <c r="I155" s="185"/>
      <c r="J155" s="186">
        <f>ROUND(I155*H155,2)</f>
        <v>0</v>
      </c>
      <c r="K155" s="182" t="s">
        <v>194</v>
      </c>
      <c r="L155" s="41"/>
      <c r="M155" s="187" t="s">
        <v>19</v>
      </c>
      <c r="N155" s="188" t="s">
        <v>39</v>
      </c>
      <c r="O155" s="66"/>
      <c r="P155" s="189">
        <f>O155*H155</f>
        <v>0</v>
      </c>
      <c r="Q155" s="189">
        <v>1E-3</v>
      </c>
      <c r="R155" s="189">
        <f>Q155*H155</f>
        <v>6.4489999999999992E-2</v>
      </c>
      <c r="S155" s="189">
        <v>3.1E-4</v>
      </c>
      <c r="T155" s="190">
        <f>S155*H155</f>
        <v>1.99919E-2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215</v>
      </c>
      <c r="AT155" s="191" t="s">
        <v>190</v>
      </c>
      <c r="AU155" s="191" t="s">
        <v>78</v>
      </c>
      <c r="AY155" s="19" t="s">
        <v>187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9" t="s">
        <v>76</v>
      </c>
      <c r="BK155" s="192">
        <f>ROUND(I155*H155,2)</f>
        <v>0</v>
      </c>
      <c r="BL155" s="19" t="s">
        <v>215</v>
      </c>
      <c r="BM155" s="191" t="s">
        <v>2167</v>
      </c>
    </row>
    <row r="156" spans="1:65" s="2" customFormat="1" ht="11.25">
      <c r="A156" s="36"/>
      <c r="B156" s="37"/>
      <c r="C156" s="38"/>
      <c r="D156" s="193" t="s">
        <v>197</v>
      </c>
      <c r="E156" s="38"/>
      <c r="F156" s="194" t="s">
        <v>1253</v>
      </c>
      <c r="G156" s="38"/>
      <c r="H156" s="38"/>
      <c r="I156" s="195"/>
      <c r="J156" s="38"/>
      <c r="K156" s="38"/>
      <c r="L156" s="41"/>
      <c r="M156" s="196"/>
      <c r="N156" s="197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197</v>
      </c>
      <c r="AU156" s="19" t="s">
        <v>78</v>
      </c>
    </row>
    <row r="157" spans="1:65" s="13" customFormat="1" ht="11.25">
      <c r="B157" s="208"/>
      <c r="C157" s="209"/>
      <c r="D157" s="210" t="s">
        <v>249</v>
      </c>
      <c r="E157" s="211" t="s">
        <v>19</v>
      </c>
      <c r="F157" s="212" t="s">
        <v>2168</v>
      </c>
      <c r="G157" s="209"/>
      <c r="H157" s="213">
        <v>49.92</v>
      </c>
      <c r="I157" s="214"/>
      <c r="J157" s="209"/>
      <c r="K157" s="209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249</v>
      </c>
      <c r="AU157" s="219" t="s">
        <v>78</v>
      </c>
      <c r="AV157" s="13" t="s">
        <v>78</v>
      </c>
      <c r="AW157" s="13" t="s">
        <v>30</v>
      </c>
      <c r="AX157" s="13" t="s">
        <v>68</v>
      </c>
      <c r="AY157" s="219" t="s">
        <v>187</v>
      </c>
    </row>
    <row r="158" spans="1:65" s="13" customFormat="1" ht="11.25">
      <c r="B158" s="208"/>
      <c r="C158" s="209"/>
      <c r="D158" s="210" t="s">
        <v>249</v>
      </c>
      <c r="E158" s="211" t="s">
        <v>19</v>
      </c>
      <c r="F158" s="212" t="s">
        <v>2169</v>
      </c>
      <c r="G158" s="209"/>
      <c r="H158" s="213">
        <v>14.57</v>
      </c>
      <c r="I158" s="214"/>
      <c r="J158" s="209"/>
      <c r="K158" s="209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249</v>
      </c>
      <c r="AU158" s="219" t="s">
        <v>78</v>
      </c>
      <c r="AV158" s="13" t="s">
        <v>78</v>
      </c>
      <c r="AW158" s="13" t="s">
        <v>30</v>
      </c>
      <c r="AX158" s="13" t="s">
        <v>68</v>
      </c>
      <c r="AY158" s="219" t="s">
        <v>187</v>
      </c>
    </row>
    <row r="159" spans="1:65" s="15" customFormat="1" ht="11.25">
      <c r="B159" s="230"/>
      <c r="C159" s="231"/>
      <c r="D159" s="210" t="s">
        <v>249</v>
      </c>
      <c r="E159" s="232" t="s">
        <v>19</v>
      </c>
      <c r="F159" s="233" t="s">
        <v>319</v>
      </c>
      <c r="G159" s="231"/>
      <c r="H159" s="234">
        <v>64.489999999999995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AT159" s="240" t="s">
        <v>249</v>
      </c>
      <c r="AU159" s="240" t="s">
        <v>78</v>
      </c>
      <c r="AV159" s="15" t="s">
        <v>195</v>
      </c>
      <c r="AW159" s="15" t="s">
        <v>30</v>
      </c>
      <c r="AX159" s="15" t="s">
        <v>76</v>
      </c>
      <c r="AY159" s="240" t="s">
        <v>187</v>
      </c>
    </row>
    <row r="160" spans="1:65" s="2" customFormat="1" ht="24.2" customHeight="1">
      <c r="A160" s="36"/>
      <c r="B160" s="37"/>
      <c r="C160" s="180" t="s">
        <v>291</v>
      </c>
      <c r="D160" s="180" t="s">
        <v>190</v>
      </c>
      <c r="E160" s="181" t="s">
        <v>1271</v>
      </c>
      <c r="F160" s="182" t="s">
        <v>1272</v>
      </c>
      <c r="G160" s="183" t="s">
        <v>193</v>
      </c>
      <c r="H160" s="184">
        <v>64.489999999999995</v>
      </c>
      <c r="I160" s="185"/>
      <c r="J160" s="186">
        <f>ROUND(I160*H160,2)</f>
        <v>0</v>
      </c>
      <c r="K160" s="182" t="s">
        <v>194</v>
      </c>
      <c r="L160" s="41"/>
      <c r="M160" s="187" t="s">
        <v>19</v>
      </c>
      <c r="N160" s="188" t="s">
        <v>39</v>
      </c>
      <c r="O160" s="66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215</v>
      </c>
      <c r="AT160" s="191" t="s">
        <v>190</v>
      </c>
      <c r="AU160" s="191" t="s">
        <v>78</v>
      </c>
      <c r="AY160" s="19" t="s">
        <v>187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76</v>
      </c>
      <c r="BK160" s="192">
        <f>ROUND(I160*H160,2)</f>
        <v>0</v>
      </c>
      <c r="BL160" s="19" t="s">
        <v>215</v>
      </c>
      <c r="BM160" s="191" t="s">
        <v>2170</v>
      </c>
    </row>
    <row r="161" spans="1:65" s="2" customFormat="1" ht="11.25">
      <c r="A161" s="36"/>
      <c r="B161" s="37"/>
      <c r="C161" s="38"/>
      <c r="D161" s="193" t="s">
        <v>197</v>
      </c>
      <c r="E161" s="38"/>
      <c r="F161" s="194" t="s">
        <v>1274</v>
      </c>
      <c r="G161" s="38"/>
      <c r="H161" s="38"/>
      <c r="I161" s="195"/>
      <c r="J161" s="38"/>
      <c r="K161" s="38"/>
      <c r="L161" s="41"/>
      <c r="M161" s="196"/>
      <c r="N161" s="197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197</v>
      </c>
      <c r="AU161" s="19" t="s">
        <v>78</v>
      </c>
    </row>
    <row r="162" spans="1:65" s="13" customFormat="1" ht="11.25">
      <c r="B162" s="208"/>
      <c r="C162" s="209"/>
      <c r="D162" s="210" t="s">
        <v>249</v>
      </c>
      <c r="E162" s="211" t="s">
        <v>19</v>
      </c>
      <c r="F162" s="212" t="s">
        <v>2168</v>
      </c>
      <c r="G162" s="209"/>
      <c r="H162" s="213">
        <v>49.92</v>
      </c>
      <c r="I162" s="214"/>
      <c r="J162" s="209"/>
      <c r="K162" s="209"/>
      <c r="L162" s="215"/>
      <c r="M162" s="216"/>
      <c r="N162" s="217"/>
      <c r="O162" s="217"/>
      <c r="P162" s="217"/>
      <c r="Q162" s="217"/>
      <c r="R162" s="217"/>
      <c r="S162" s="217"/>
      <c r="T162" s="218"/>
      <c r="AT162" s="219" t="s">
        <v>249</v>
      </c>
      <c r="AU162" s="219" t="s">
        <v>78</v>
      </c>
      <c r="AV162" s="13" t="s">
        <v>78</v>
      </c>
      <c r="AW162" s="13" t="s">
        <v>30</v>
      </c>
      <c r="AX162" s="13" t="s">
        <v>68</v>
      </c>
      <c r="AY162" s="219" t="s">
        <v>187</v>
      </c>
    </row>
    <row r="163" spans="1:65" s="13" customFormat="1" ht="11.25">
      <c r="B163" s="208"/>
      <c r="C163" s="209"/>
      <c r="D163" s="210" t="s">
        <v>249</v>
      </c>
      <c r="E163" s="211" t="s">
        <v>19</v>
      </c>
      <c r="F163" s="212" t="s">
        <v>2169</v>
      </c>
      <c r="G163" s="209"/>
      <c r="H163" s="213">
        <v>14.57</v>
      </c>
      <c r="I163" s="214"/>
      <c r="J163" s="209"/>
      <c r="K163" s="209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249</v>
      </c>
      <c r="AU163" s="219" t="s">
        <v>78</v>
      </c>
      <c r="AV163" s="13" t="s">
        <v>78</v>
      </c>
      <c r="AW163" s="13" t="s">
        <v>30</v>
      </c>
      <c r="AX163" s="13" t="s">
        <v>68</v>
      </c>
      <c r="AY163" s="219" t="s">
        <v>187</v>
      </c>
    </row>
    <row r="164" spans="1:65" s="15" customFormat="1" ht="11.25">
      <c r="B164" s="230"/>
      <c r="C164" s="231"/>
      <c r="D164" s="210" t="s">
        <v>249</v>
      </c>
      <c r="E164" s="232" t="s">
        <v>19</v>
      </c>
      <c r="F164" s="233" t="s">
        <v>319</v>
      </c>
      <c r="G164" s="231"/>
      <c r="H164" s="234">
        <v>64.489999999999995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AT164" s="240" t="s">
        <v>249</v>
      </c>
      <c r="AU164" s="240" t="s">
        <v>78</v>
      </c>
      <c r="AV164" s="15" t="s">
        <v>195</v>
      </c>
      <c r="AW164" s="15" t="s">
        <v>30</v>
      </c>
      <c r="AX164" s="15" t="s">
        <v>76</v>
      </c>
      <c r="AY164" s="240" t="s">
        <v>187</v>
      </c>
    </row>
    <row r="165" spans="1:65" s="2" customFormat="1" ht="37.9" customHeight="1">
      <c r="A165" s="36"/>
      <c r="B165" s="37"/>
      <c r="C165" s="180" t="s">
        <v>296</v>
      </c>
      <c r="D165" s="180" t="s">
        <v>190</v>
      </c>
      <c r="E165" s="181" t="s">
        <v>1979</v>
      </c>
      <c r="F165" s="182" t="s">
        <v>1980</v>
      </c>
      <c r="G165" s="183" t="s">
        <v>214</v>
      </c>
      <c r="H165" s="184">
        <v>6</v>
      </c>
      <c r="I165" s="185"/>
      <c r="J165" s="186">
        <f>ROUND(I165*H165,2)</f>
        <v>0</v>
      </c>
      <c r="K165" s="182" t="s">
        <v>194</v>
      </c>
      <c r="L165" s="41"/>
      <c r="M165" s="187" t="s">
        <v>19</v>
      </c>
      <c r="N165" s="188" t="s">
        <v>39</v>
      </c>
      <c r="O165" s="66"/>
      <c r="P165" s="189">
        <f>O165*H165</f>
        <v>0</v>
      </c>
      <c r="Q165" s="189">
        <v>2.3999999999999998E-3</v>
      </c>
      <c r="R165" s="189">
        <f>Q165*H165</f>
        <v>1.44E-2</v>
      </c>
      <c r="S165" s="189">
        <v>0</v>
      </c>
      <c r="T165" s="19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215</v>
      </c>
      <c r="AT165" s="191" t="s">
        <v>190</v>
      </c>
      <c r="AU165" s="191" t="s">
        <v>78</v>
      </c>
      <c r="AY165" s="19" t="s">
        <v>187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76</v>
      </c>
      <c r="BK165" s="192">
        <f>ROUND(I165*H165,2)</f>
        <v>0</v>
      </c>
      <c r="BL165" s="19" t="s">
        <v>215</v>
      </c>
      <c r="BM165" s="191" t="s">
        <v>2171</v>
      </c>
    </row>
    <row r="166" spans="1:65" s="2" customFormat="1" ht="11.25">
      <c r="A166" s="36"/>
      <c r="B166" s="37"/>
      <c r="C166" s="38"/>
      <c r="D166" s="193" t="s">
        <v>197</v>
      </c>
      <c r="E166" s="38"/>
      <c r="F166" s="194" t="s">
        <v>1982</v>
      </c>
      <c r="G166" s="38"/>
      <c r="H166" s="38"/>
      <c r="I166" s="195"/>
      <c r="J166" s="38"/>
      <c r="K166" s="38"/>
      <c r="L166" s="41"/>
      <c r="M166" s="196"/>
      <c r="N166" s="197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197</v>
      </c>
      <c r="AU166" s="19" t="s">
        <v>78</v>
      </c>
    </row>
    <row r="167" spans="1:65" s="13" customFormat="1" ht="11.25">
      <c r="B167" s="208"/>
      <c r="C167" s="209"/>
      <c r="D167" s="210" t="s">
        <v>249</v>
      </c>
      <c r="E167" s="211" t="s">
        <v>19</v>
      </c>
      <c r="F167" s="212" t="s">
        <v>221</v>
      </c>
      <c r="G167" s="209"/>
      <c r="H167" s="213">
        <v>6</v>
      </c>
      <c r="I167" s="214"/>
      <c r="J167" s="209"/>
      <c r="K167" s="209"/>
      <c r="L167" s="215"/>
      <c r="M167" s="216"/>
      <c r="N167" s="217"/>
      <c r="O167" s="217"/>
      <c r="P167" s="217"/>
      <c r="Q167" s="217"/>
      <c r="R167" s="217"/>
      <c r="S167" s="217"/>
      <c r="T167" s="218"/>
      <c r="AT167" s="219" t="s">
        <v>249</v>
      </c>
      <c r="AU167" s="219" t="s">
        <v>78</v>
      </c>
      <c r="AV167" s="13" t="s">
        <v>78</v>
      </c>
      <c r="AW167" s="13" t="s">
        <v>30</v>
      </c>
      <c r="AX167" s="13" t="s">
        <v>76</v>
      </c>
      <c r="AY167" s="219" t="s">
        <v>187</v>
      </c>
    </row>
    <row r="168" spans="1:65" s="2" customFormat="1" ht="33" customHeight="1">
      <c r="A168" s="36"/>
      <c r="B168" s="37"/>
      <c r="C168" s="180" t="s">
        <v>7</v>
      </c>
      <c r="D168" s="180" t="s">
        <v>190</v>
      </c>
      <c r="E168" s="181" t="s">
        <v>1983</v>
      </c>
      <c r="F168" s="182" t="s">
        <v>1984</v>
      </c>
      <c r="G168" s="183" t="s">
        <v>193</v>
      </c>
      <c r="H168" s="184">
        <v>64.489999999999995</v>
      </c>
      <c r="I168" s="185"/>
      <c r="J168" s="186">
        <f>ROUND(I168*H168,2)</f>
        <v>0</v>
      </c>
      <c r="K168" s="182" t="s">
        <v>194</v>
      </c>
      <c r="L168" s="41"/>
      <c r="M168" s="187" t="s">
        <v>19</v>
      </c>
      <c r="N168" s="188" t="s">
        <v>39</v>
      </c>
      <c r="O168" s="66"/>
      <c r="P168" s="189">
        <f>O168*H168</f>
        <v>0</v>
      </c>
      <c r="Q168" s="189">
        <v>2.05E-4</v>
      </c>
      <c r="R168" s="189">
        <f>Q168*H168</f>
        <v>1.3220449999999998E-2</v>
      </c>
      <c r="S168" s="189">
        <v>0</v>
      </c>
      <c r="T168" s="19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215</v>
      </c>
      <c r="AT168" s="191" t="s">
        <v>190</v>
      </c>
      <c r="AU168" s="191" t="s">
        <v>78</v>
      </c>
      <c r="AY168" s="19" t="s">
        <v>187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9" t="s">
        <v>76</v>
      </c>
      <c r="BK168" s="192">
        <f>ROUND(I168*H168,2)</f>
        <v>0</v>
      </c>
      <c r="BL168" s="19" t="s">
        <v>215</v>
      </c>
      <c r="BM168" s="191" t="s">
        <v>2172</v>
      </c>
    </row>
    <row r="169" spans="1:65" s="2" customFormat="1" ht="11.25">
      <c r="A169" s="36"/>
      <c r="B169" s="37"/>
      <c r="C169" s="38"/>
      <c r="D169" s="193" t="s">
        <v>197</v>
      </c>
      <c r="E169" s="38"/>
      <c r="F169" s="194" t="s">
        <v>1986</v>
      </c>
      <c r="G169" s="38"/>
      <c r="H169" s="38"/>
      <c r="I169" s="195"/>
      <c r="J169" s="38"/>
      <c r="K169" s="38"/>
      <c r="L169" s="41"/>
      <c r="M169" s="196"/>
      <c r="N169" s="197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197</v>
      </c>
      <c r="AU169" s="19" t="s">
        <v>78</v>
      </c>
    </row>
    <row r="170" spans="1:65" s="13" customFormat="1" ht="11.25">
      <c r="B170" s="208"/>
      <c r="C170" s="209"/>
      <c r="D170" s="210" t="s">
        <v>249</v>
      </c>
      <c r="E170" s="211" t="s">
        <v>19</v>
      </c>
      <c r="F170" s="212" t="s">
        <v>2168</v>
      </c>
      <c r="G170" s="209"/>
      <c r="H170" s="213">
        <v>49.92</v>
      </c>
      <c r="I170" s="214"/>
      <c r="J170" s="209"/>
      <c r="K170" s="209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249</v>
      </c>
      <c r="AU170" s="219" t="s">
        <v>78</v>
      </c>
      <c r="AV170" s="13" t="s">
        <v>78</v>
      </c>
      <c r="AW170" s="13" t="s">
        <v>30</v>
      </c>
      <c r="AX170" s="13" t="s">
        <v>68</v>
      </c>
      <c r="AY170" s="219" t="s">
        <v>187</v>
      </c>
    </row>
    <row r="171" spans="1:65" s="13" customFormat="1" ht="11.25">
      <c r="B171" s="208"/>
      <c r="C171" s="209"/>
      <c r="D171" s="210" t="s">
        <v>249</v>
      </c>
      <c r="E171" s="211" t="s">
        <v>19</v>
      </c>
      <c r="F171" s="212" t="s">
        <v>2169</v>
      </c>
      <c r="G171" s="209"/>
      <c r="H171" s="213">
        <v>14.57</v>
      </c>
      <c r="I171" s="214"/>
      <c r="J171" s="209"/>
      <c r="K171" s="209"/>
      <c r="L171" s="215"/>
      <c r="M171" s="216"/>
      <c r="N171" s="217"/>
      <c r="O171" s="217"/>
      <c r="P171" s="217"/>
      <c r="Q171" s="217"/>
      <c r="R171" s="217"/>
      <c r="S171" s="217"/>
      <c r="T171" s="218"/>
      <c r="AT171" s="219" t="s">
        <v>249</v>
      </c>
      <c r="AU171" s="219" t="s">
        <v>78</v>
      </c>
      <c r="AV171" s="13" t="s">
        <v>78</v>
      </c>
      <c r="AW171" s="13" t="s">
        <v>30</v>
      </c>
      <c r="AX171" s="13" t="s">
        <v>68</v>
      </c>
      <c r="AY171" s="219" t="s">
        <v>187</v>
      </c>
    </row>
    <row r="172" spans="1:65" s="15" customFormat="1" ht="11.25">
      <c r="B172" s="230"/>
      <c r="C172" s="231"/>
      <c r="D172" s="210" t="s">
        <v>249</v>
      </c>
      <c r="E172" s="232" t="s">
        <v>19</v>
      </c>
      <c r="F172" s="233" t="s">
        <v>319</v>
      </c>
      <c r="G172" s="231"/>
      <c r="H172" s="234">
        <v>64.489999999999995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AT172" s="240" t="s">
        <v>249</v>
      </c>
      <c r="AU172" s="240" t="s">
        <v>78</v>
      </c>
      <c r="AV172" s="15" t="s">
        <v>195</v>
      </c>
      <c r="AW172" s="15" t="s">
        <v>30</v>
      </c>
      <c r="AX172" s="15" t="s">
        <v>76</v>
      </c>
      <c r="AY172" s="240" t="s">
        <v>187</v>
      </c>
    </row>
    <row r="173" spans="1:65" s="2" customFormat="1" ht="37.9" customHeight="1">
      <c r="A173" s="36"/>
      <c r="B173" s="37"/>
      <c r="C173" s="180" t="s">
        <v>305</v>
      </c>
      <c r="D173" s="180" t="s">
        <v>190</v>
      </c>
      <c r="E173" s="181" t="s">
        <v>1281</v>
      </c>
      <c r="F173" s="182" t="s">
        <v>1282</v>
      </c>
      <c r="G173" s="183" t="s">
        <v>193</v>
      </c>
      <c r="H173" s="184">
        <v>64.489999999999995</v>
      </c>
      <c r="I173" s="185"/>
      <c r="J173" s="186">
        <f>ROUND(I173*H173,2)</f>
        <v>0</v>
      </c>
      <c r="K173" s="182" t="s">
        <v>194</v>
      </c>
      <c r="L173" s="41"/>
      <c r="M173" s="187" t="s">
        <v>19</v>
      </c>
      <c r="N173" s="188" t="s">
        <v>39</v>
      </c>
      <c r="O173" s="66"/>
      <c r="P173" s="189">
        <f>O173*H173</f>
        <v>0</v>
      </c>
      <c r="Q173" s="189">
        <v>2.5839999999999999E-4</v>
      </c>
      <c r="R173" s="189">
        <f>Q173*H173</f>
        <v>1.6664215999999999E-2</v>
      </c>
      <c r="S173" s="189">
        <v>0</v>
      </c>
      <c r="T173" s="19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215</v>
      </c>
      <c r="AT173" s="191" t="s">
        <v>190</v>
      </c>
      <c r="AU173" s="191" t="s">
        <v>78</v>
      </c>
      <c r="AY173" s="19" t="s">
        <v>187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76</v>
      </c>
      <c r="BK173" s="192">
        <f>ROUND(I173*H173,2)</f>
        <v>0</v>
      </c>
      <c r="BL173" s="19" t="s">
        <v>215</v>
      </c>
      <c r="BM173" s="191" t="s">
        <v>2173</v>
      </c>
    </row>
    <row r="174" spans="1:65" s="2" customFormat="1" ht="11.25">
      <c r="A174" s="36"/>
      <c r="B174" s="37"/>
      <c r="C174" s="38"/>
      <c r="D174" s="193" t="s">
        <v>197</v>
      </c>
      <c r="E174" s="38"/>
      <c r="F174" s="194" t="s">
        <v>1284</v>
      </c>
      <c r="G174" s="38"/>
      <c r="H174" s="38"/>
      <c r="I174" s="195"/>
      <c r="J174" s="38"/>
      <c r="K174" s="38"/>
      <c r="L174" s="41"/>
      <c r="M174" s="196"/>
      <c r="N174" s="197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197</v>
      </c>
      <c r="AU174" s="19" t="s">
        <v>78</v>
      </c>
    </row>
    <row r="175" spans="1:65" s="13" customFormat="1" ht="11.25">
      <c r="B175" s="208"/>
      <c r="C175" s="209"/>
      <c r="D175" s="210" t="s">
        <v>249</v>
      </c>
      <c r="E175" s="211" t="s">
        <v>19</v>
      </c>
      <c r="F175" s="212" t="s">
        <v>2168</v>
      </c>
      <c r="G175" s="209"/>
      <c r="H175" s="213">
        <v>49.92</v>
      </c>
      <c r="I175" s="214"/>
      <c r="J175" s="209"/>
      <c r="K175" s="209"/>
      <c r="L175" s="215"/>
      <c r="M175" s="216"/>
      <c r="N175" s="217"/>
      <c r="O175" s="217"/>
      <c r="P175" s="217"/>
      <c r="Q175" s="217"/>
      <c r="R175" s="217"/>
      <c r="S175" s="217"/>
      <c r="T175" s="218"/>
      <c r="AT175" s="219" t="s">
        <v>249</v>
      </c>
      <c r="AU175" s="219" t="s">
        <v>78</v>
      </c>
      <c r="AV175" s="13" t="s">
        <v>78</v>
      </c>
      <c r="AW175" s="13" t="s">
        <v>30</v>
      </c>
      <c r="AX175" s="13" t="s">
        <v>68</v>
      </c>
      <c r="AY175" s="219" t="s">
        <v>187</v>
      </c>
    </row>
    <row r="176" spans="1:65" s="13" customFormat="1" ht="11.25">
      <c r="B176" s="208"/>
      <c r="C176" s="209"/>
      <c r="D176" s="210" t="s">
        <v>249</v>
      </c>
      <c r="E176" s="211" t="s">
        <v>19</v>
      </c>
      <c r="F176" s="212" t="s">
        <v>2169</v>
      </c>
      <c r="G176" s="209"/>
      <c r="H176" s="213">
        <v>14.57</v>
      </c>
      <c r="I176" s="214"/>
      <c r="J176" s="209"/>
      <c r="K176" s="209"/>
      <c r="L176" s="215"/>
      <c r="M176" s="216"/>
      <c r="N176" s="217"/>
      <c r="O176" s="217"/>
      <c r="P176" s="217"/>
      <c r="Q176" s="217"/>
      <c r="R176" s="217"/>
      <c r="S176" s="217"/>
      <c r="T176" s="218"/>
      <c r="AT176" s="219" t="s">
        <v>249</v>
      </c>
      <c r="AU176" s="219" t="s">
        <v>78</v>
      </c>
      <c r="AV176" s="13" t="s">
        <v>78</v>
      </c>
      <c r="AW176" s="13" t="s">
        <v>30</v>
      </c>
      <c r="AX176" s="13" t="s">
        <v>68</v>
      </c>
      <c r="AY176" s="219" t="s">
        <v>187</v>
      </c>
    </row>
    <row r="177" spans="1:65" s="15" customFormat="1" ht="11.25">
      <c r="B177" s="230"/>
      <c r="C177" s="231"/>
      <c r="D177" s="210" t="s">
        <v>249</v>
      </c>
      <c r="E177" s="232" t="s">
        <v>19</v>
      </c>
      <c r="F177" s="233" t="s">
        <v>319</v>
      </c>
      <c r="G177" s="231"/>
      <c r="H177" s="234">
        <v>64.489999999999995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AT177" s="240" t="s">
        <v>249</v>
      </c>
      <c r="AU177" s="240" t="s">
        <v>78</v>
      </c>
      <c r="AV177" s="15" t="s">
        <v>195</v>
      </c>
      <c r="AW177" s="15" t="s">
        <v>30</v>
      </c>
      <c r="AX177" s="15" t="s">
        <v>76</v>
      </c>
      <c r="AY177" s="240" t="s">
        <v>187</v>
      </c>
    </row>
    <row r="178" spans="1:65" s="12" customFormat="1" ht="25.9" customHeight="1">
      <c r="B178" s="164"/>
      <c r="C178" s="165"/>
      <c r="D178" s="166" t="s">
        <v>67</v>
      </c>
      <c r="E178" s="167" t="s">
        <v>1677</v>
      </c>
      <c r="F178" s="167" t="s">
        <v>1678</v>
      </c>
      <c r="G178" s="165"/>
      <c r="H178" s="165"/>
      <c r="I178" s="168"/>
      <c r="J178" s="169">
        <f>BK178</f>
        <v>0</v>
      </c>
      <c r="K178" s="165"/>
      <c r="L178" s="170"/>
      <c r="M178" s="171"/>
      <c r="N178" s="172"/>
      <c r="O178" s="172"/>
      <c r="P178" s="173">
        <f>P179</f>
        <v>0</v>
      </c>
      <c r="Q178" s="172"/>
      <c r="R178" s="173">
        <f>R179</f>
        <v>0</v>
      </c>
      <c r="S178" s="172"/>
      <c r="T178" s="174">
        <f>T179</f>
        <v>0</v>
      </c>
      <c r="AR178" s="175" t="s">
        <v>195</v>
      </c>
      <c r="AT178" s="176" t="s">
        <v>67</v>
      </c>
      <c r="AU178" s="176" t="s">
        <v>68</v>
      </c>
      <c r="AY178" s="175" t="s">
        <v>187</v>
      </c>
      <c r="BK178" s="177">
        <f>BK179</f>
        <v>0</v>
      </c>
    </row>
    <row r="179" spans="1:65" s="2" customFormat="1" ht="16.5" customHeight="1">
      <c r="A179" s="36"/>
      <c r="B179" s="37"/>
      <c r="C179" s="180" t="s">
        <v>310</v>
      </c>
      <c r="D179" s="180" t="s">
        <v>190</v>
      </c>
      <c r="E179" s="181" t="s">
        <v>439</v>
      </c>
      <c r="F179" s="182" t="s">
        <v>1988</v>
      </c>
      <c r="G179" s="183" t="s">
        <v>936</v>
      </c>
      <c r="H179" s="184">
        <v>1</v>
      </c>
      <c r="I179" s="185"/>
      <c r="J179" s="186">
        <f>ROUND(I179*H179,2)</f>
        <v>0</v>
      </c>
      <c r="K179" s="182" t="s">
        <v>19</v>
      </c>
      <c r="L179" s="41"/>
      <c r="M179" s="264" t="s">
        <v>19</v>
      </c>
      <c r="N179" s="265" t="s">
        <v>39</v>
      </c>
      <c r="O179" s="247"/>
      <c r="P179" s="266">
        <f>O179*H179</f>
        <v>0</v>
      </c>
      <c r="Q179" s="266">
        <v>0</v>
      </c>
      <c r="R179" s="266">
        <f>Q179*H179</f>
        <v>0</v>
      </c>
      <c r="S179" s="266">
        <v>0</v>
      </c>
      <c r="T179" s="267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1" t="s">
        <v>675</v>
      </c>
      <c r="AT179" s="191" t="s">
        <v>190</v>
      </c>
      <c r="AU179" s="191" t="s">
        <v>76</v>
      </c>
      <c r="AY179" s="19" t="s">
        <v>187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9" t="s">
        <v>76</v>
      </c>
      <c r="BK179" s="192">
        <f>ROUND(I179*H179,2)</f>
        <v>0</v>
      </c>
      <c r="BL179" s="19" t="s">
        <v>675</v>
      </c>
      <c r="BM179" s="191" t="s">
        <v>2174</v>
      </c>
    </row>
    <row r="180" spans="1:65" s="2" customFormat="1" ht="6.95" customHeight="1">
      <c r="A180" s="36"/>
      <c r="B180" s="49"/>
      <c r="C180" s="50"/>
      <c r="D180" s="50"/>
      <c r="E180" s="50"/>
      <c r="F180" s="50"/>
      <c r="G180" s="50"/>
      <c r="H180" s="50"/>
      <c r="I180" s="50"/>
      <c r="J180" s="50"/>
      <c r="K180" s="50"/>
      <c r="L180" s="41"/>
      <c r="M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</row>
  </sheetData>
  <sheetProtection algorithmName="SHA-512" hashValue="l6s/W50MYG7152R5JhJw+ubcNCvrqM4HfbG11PomWPS2UMfUDKhsUQDRXY0i7lN9c3sa4fO/eZrq3bK7PDEZhw==" saltValue="mUN19tW/yFQsYkpDoqCHhkTFXinU1oglewKPvnWb69ELn2k9sdkOpfZuV/Mu4bSaRTYhhxhV2T8GfplbX8pR5Q==" spinCount="100000" sheet="1" objects="1" scenarios="1" formatColumns="0" formatRows="0" autoFilter="0"/>
  <autoFilter ref="C91:K179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6" r:id="rId1"/>
    <hyperlink ref="F98" r:id="rId2"/>
    <hyperlink ref="F101" r:id="rId3"/>
    <hyperlink ref="F105" r:id="rId4"/>
    <hyperlink ref="F108" r:id="rId5"/>
    <hyperlink ref="F111" r:id="rId6"/>
    <hyperlink ref="F114" r:id="rId7"/>
    <hyperlink ref="F117" r:id="rId8"/>
    <hyperlink ref="F120" r:id="rId9"/>
    <hyperlink ref="F123" r:id="rId10"/>
    <hyperlink ref="F126" r:id="rId11"/>
    <hyperlink ref="F131" r:id="rId12"/>
    <hyperlink ref="F136" r:id="rId13"/>
    <hyperlink ref="F141" r:id="rId14"/>
    <hyperlink ref="F146" r:id="rId15"/>
    <hyperlink ref="F149" r:id="rId16"/>
    <hyperlink ref="F152" r:id="rId17"/>
    <hyperlink ref="F156" r:id="rId18"/>
    <hyperlink ref="F161" r:id="rId19"/>
    <hyperlink ref="F166" r:id="rId20"/>
    <hyperlink ref="F169" r:id="rId21"/>
    <hyperlink ref="F174" r:id="rId2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19" t="s">
        <v>148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78</v>
      </c>
    </row>
    <row r="4" spans="1:46" s="1" customFormat="1" ht="24.95" customHeight="1">
      <c r="B4" s="22"/>
      <c r="D4" s="112" t="s">
        <v>158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4" t="str">
        <f>'Rekapitulace zakázky'!K6</f>
        <v>Olomouc ADM Nerudova</v>
      </c>
      <c r="F7" s="395"/>
      <c r="G7" s="395"/>
      <c r="H7" s="395"/>
      <c r="L7" s="22"/>
    </row>
    <row r="8" spans="1:46" s="1" customFormat="1" ht="12" customHeight="1">
      <c r="B8" s="22"/>
      <c r="D8" s="114" t="s">
        <v>159</v>
      </c>
      <c r="L8" s="22"/>
    </row>
    <row r="9" spans="1:46" s="2" customFormat="1" ht="16.5" customHeight="1">
      <c r="A9" s="36"/>
      <c r="B9" s="41"/>
      <c r="C9" s="36"/>
      <c r="D9" s="36"/>
      <c r="E9" s="394" t="s">
        <v>1468</v>
      </c>
      <c r="F9" s="397"/>
      <c r="G9" s="397"/>
      <c r="H9" s="39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451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6" t="s">
        <v>2175</v>
      </c>
      <c r="F11" s="397"/>
      <c r="G11" s="397"/>
      <c r="H11" s="39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zakázky'!AN8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tr">
        <f>IF('Rekapitulace zakázky'!AN10="","",'Rekapitulace zakázky'!AN10)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zakázky'!E11="","",'Rekapitulace zakázky'!E11)</f>
        <v xml:space="preserve"> </v>
      </c>
      <c r="F17" s="36"/>
      <c r="G17" s="36"/>
      <c r="H17" s="36"/>
      <c r="I17" s="114" t="s">
        <v>26</v>
      </c>
      <c r="J17" s="105" t="str">
        <f>IF('Rekapitulace zakázky'!AN11="","",'Rekapitulace zakázky'!AN11)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27</v>
      </c>
      <c r="E19" s="36"/>
      <c r="F19" s="36"/>
      <c r="G19" s="36"/>
      <c r="H19" s="36"/>
      <c r="I19" s="114" t="s">
        <v>25</v>
      </c>
      <c r="J19" s="32" t="str">
        <f>'Rekapitulace zakázky'!AN13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8" t="str">
        <f>'Rekapitulace zakázky'!E14</f>
        <v>Vyplň údaj</v>
      </c>
      <c r="F20" s="399"/>
      <c r="G20" s="399"/>
      <c r="H20" s="399"/>
      <c r="I20" s="114" t="s">
        <v>26</v>
      </c>
      <c r="J20" s="32" t="str">
        <f>'Rekapitulace zakázky'!AN14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29</v>
      </c>
      <c r="E22" s="36"/>
      <c r="F22" s="36"/>
      <c r="G22" s="36"/>
      <c r="H22" s="36"/>
      <c r="I22" s="114" t="s">
        <v>25</v>
      </c>
      <c r="J22" s="105" t="str">
        <f>IF('Rekapitulace zakázky'!AN16="","",'Rekapitulace zakázky'!AN16)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zakázky'!E17="","",'Rekapitulace zakázky'!E17)</f>
        <v xml:space="preserve"> </v>
      </c>
      <c r="F23" s="36"/>
      <c r="G23" s="36"/>
      <c r="H23" s="36"/>
      <c r="I23" s="114" t="s">
        <v>26</v>
      </c>
      <c r="J23" s="105" t="str">
        <f>IF('Rekapitulace zakázky'!AN17="","",'Rekapitulace zakázky'!AN17)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31</v>
      </c>
      <c r="E25" s="36"/>
      <c r="F25" s="36"/>
      <c r="G25" s="36"/>
      <c r="H25" s="36"/>
      <c r="I25" s="114" t="s">
        <v>25</v>
      </c>
      <c r="J25" s="105" t="str">
        <f>IF('Rekapitulace zakázky'!AN19="","",'Rekapitulace zakázky'!AN19)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zakázky'!E20="","",'Rekapitulace zakázky'!E20)</f>
        <v xml:space="preserve"> </v>
      </c>
      <c r="F26" s="36"/>
      <c r="G26" s="36"/>
      <c r="H26" s="36"/>
      <c r="I26" s="114" t="s">
        <v>26</v>
      </c>
      <c r="J26" s="105" t="str">
        <f>IF('Rekapitulace zakázky'!AN20="","",'Rekapitulace zakázky'!AN20)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32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00" t="s">
        <v>19</v>
      </c>
      <c r="F29" s="400"/>
      <c r="G29" s="400"/>
      <c r="H29" s="400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34</v>
      </c>
      <c r="E32" s="36"/>
      <c r="F32" s="36"/>
      <c r="G32" s="36"/>
      <c r="H32" s="36"/>
      <c r="I32" s="36"/>
      <c r="J32" s="122">
        <f>ROUND(J95,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36</v>
      </c>
      <c r="G34" s="36"/>
      <c r="H34" s="36"/>
      <c r="I34" s="123" t="s">
        <v>35</v>
      </c>
      <c r="J34" s="123" t="s">
        <v>37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38</v>
      </c>
      <c r="E35" s="114" t="s">
        <v>39</v>
      </c>
      <c r="F35" s="125">
        <f>ROUND((SUM(BE95:BE252)),  2)</f>
        <v>0</v>
      </c>
      <c r="G35" s="36"/>
      <c r="H35" s="36"/>
      <c r="I35" s="126">
        <v>0.21</v>
      </c>
      <c r="J35" s="125">
        <f>ROUND(((SUM(BE95:BE252))*I35),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40</v>
      </c>
      <c r="F36" s="125">
        <f>ROUND((SUM(BF95:BF252)),  2)</f>
        <v>0</v>
      </c>
      <c r="G36" s="36"/>
      <c r="H36" s="36"/>
      <c r="I36" s="126">
        <v>0.15</v>
      </c>
      <c r="J36" s="125">
        <f>ROUND(((SUM(BF95:BF252))*I36),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41</v>
      </c>
      <c r="F37" s="125">
        <f>ROUND((SUM(BG95:BG252)),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42</v>
      </c>
      <c r="F38" s="125">
        <f>ROUND((SUM(BH95:BH252)),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43</v>
      </c>
      <c r="F39" s="125">
        <f>ROUND((SUM(BI95:BI252)),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44</v>
      </c>
      <c r="E41" s="129"/>
      <c r="F41" s="129"/>
      <c r="G41" s="130" t="s">
        <v>45</v>
      </c>
      <c r="H41" s="131" t="s">
        <v>46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161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1" t="str">
        <f>E7</f>
        <v>Olomouc ADM Nerudova</v>
      </c>
      <c r="F50" s="402"/>
      <c r="G50" s="402"/>
      <c r="H50" s="402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1" t="s">
        <v>1468</v>
      </c>
      <c r="F52" s="403"/>
      <c r="G52" s="403"/>
      <c r="H52" s="403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451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7" t="str">
        <f>E11</f>
        <v>3P51; 3P52 - Kanceláře SMT</v>
      </c>
      <c r="F54" s="403"/>
      <c r="G54" s="403"/>
      <c r="H54" s="403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162</v>
      </c>
      <c r="D61" s="139"/>
      <c r="E61" s="139"/>
      <c r="F61" s="139"/>
      <c r="G61" s="139"/>
      <c r="H61" s="139"/>
      <c r="I61" s="139"/>
      <c r="J61" s="140" t="s">
        <v>163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66</v>
      </c>
      <c r="D63" s="38"/>
      <c r="E63" s="38"/>
      <c r="F63" s="38"/>
      <c r="G63" s="38"/>
      <c r="H63" s="38"/>
      <c r="I63" s="38"/>
      <c r="J63" s="79">
        <f>J95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164</v>
      </c>
    </row>
    <row r="64" spans="1:47" s="9" customFormat="1" ht="24.95" customHeight="1">
      <c r="B64" s="142"/>
      <c r="C64" s="143"/>
      <c r="D64" s="144" t="s">
        <v>165</v>
      </c>
      <c r="E64" s="145"/>
      <c r="F64" s="145"/>
      <c r="G64" s="145"/>
      <c r="H64" s="145"/>
      <c r="I64" s="145"/>
      <c r="J64" s="146">
        <f>J96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808</v>
      </c>
      <c r="E65" s="150"/>
      <c r="F65" s="150"/>
      <c r="G65" s="150"/>
      <c r="H65" s="150"/>
      <c r="I65" s="150"/>
      <c r="J65" s="151">
        <f>J97</f>
        <v>0</v>
      </c>
      <c r="K65" s="99"/>
      <c r="L65" s="152"/>
    </row>
    <row r="66" spans="1:31" s="9" customFormat="1" ht="24.95" customHeight="1">
      <c r="B66" s="142"/>
      <c r="C66" s="143"/>
      <c r="D66" s="144" t="s">
        <v>167</v>
      </c>
      <c r="E66" s="145"/>
      <c r="F66" s="145"/>
      <c r="G66" s="145"/>
      <c r="H66" s="145"/>
      <c r="I66" s="145"/>
      <c r="J66" s="146">
        <f>J105</f>
        <v>0</v>
      </c>
      <c r="K66" s="143"/>
      <c r="L66" s="147"/>
    </row>
    <row r="67" spans="1:31" s="10" customFormat="1" ht="19.899999999999999" customHeight="1">
      <c r="B67" s="148"/>
      <c r="C67" s="99"/>
      <c r="D67" s="149" t="s">
        <v>811</v>
      </c>
      <c r="E67" s="150"/>
      <c r="F67" s="150"/>
      <c r="G67" s="150"/>
      <c r="H67" s="150"/>
      <c r="I67" s="150"/>
      <c r="J67" s="151">
        <f>J106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815</v>
      </c>
      <c r="E68" s="150"/>
      <c r="F68" s="150"/>
      <c r="G68" s="150"/>
      <c r="H68" s="150"/>
      <c r="I68" s="150"/>
      <c r="J68" s="151">
        <f>J117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1470</v>
      </c>
      <c r="E69" s="150"/>
      <c r="F69" s="150"/>
      <c r="G69" s="150"/>
      <c r="H69" s="150"/>
      <c r="I69" s="150"/>
      <c r="J69" s="151">
        <f>J126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817</v>
      </c>
      <c r="E70" s="150"/>
      <c r="F70" s="150"/>
      <c r="G70" s="150"/>
      <c r="H70" s="150"/>
      <c r="I70" s="150"/>
      <c r="J70" s="151">
        <f>J157</f>
        <v>0</v>
      </c>
      <c r="K70" s="99"/>
      <c r="L70" s="152"/>
    </row>
    <row r="71" spans="1:31" s="10" customFormat="1" ht="19.899999999999999" customHeight="1">
      <c r="B71" s="148"/>
      <c r="C71" s="99"/>
      <c r="D71" s="149" t="s">
        <v>818</v>
      </c>
      <c r="E71" s="150"/>
      <c r="F71" s="150"/>
      <c r="G71" s="150"/>
      <c r="H71" s="150"/>
      <c r="I71" s="150"/>
      <c r="J71" s="151">
        <f>J169</f>
        <v>0</v>
      </c>
      <c r="K71" s="99"/>
      <c r="L71" s="152"/>
    </row>
    <row r="72" spans="1:31" s="10" customFormat="1" ht="19.899999999999999" customHeight="1">
      <c r="B72" s="148"/>
      <c r="C72" s="99"/>
      <c r="D72" s="149" t="s">
        <v>819</v>
      </c>
      <c r="E72" s="150"/>
      <c r="F72" s="150"/>
      <c r="G72" s="150"/>
      <c r="H72" s="150"/>
      <c r="I72" s="150"/>
      <c r="J72" s="151">
        <f>J208</f>
        <v>0</v>
      </c>
      <c r="K72" s="99"/>
      <c r="L72" s="152"/>
    </row>
    <row r="73" spans="1:31" s="9" customFormat="1" ht="24.95" customHeight="1">
      <c r="B73" s="142"/>
      <c r="C73" s="143"/>
      <c r="D73" s="144" t="s">
        <v>1659</v>
      </c>
      <c r="E73" s="145"/>
      <c r="F73" s="145"/>
      <c r="G73" s="145"/>
      <c r="H73" s="145"/>
      <c r="I73" s="145"/>
      <c r="J73" s="146">
        <f>J251</f>
        <v>0</v>
      </c>
      <c r="K73" s="143"/>
      <c r="L73" s="147"/>
    </row>
    <row r="74" spans="1:31" s="2" customFormat="1" ht="21.7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9" spans="1:31" s="2" customFormat="1" ht="6.95" customHeight="1">
      <c r="A79" s="36"/>
      <c r="B79" s="51"/>
      <c r="C79" s="52"/>
      <c r="D79" s="52"/>
      <c r="E79" s="52"/>
      <c r="F79" s="52"/>
      <c r="G79" s="52"/>
      <c r="H79" s="52"/>
      <c r="I79" s="52"/>
      <c r="J79" s="52"/>
      <c r="K79" s="52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24.95" customHeight="1">
      <c r="A80" s="36"/>
      <c r="B80" s="37"/>
      <c r="C80" s="25" t="s">
        <v>172</v>
      </c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12" customHeight="1">
      <c r="A82" s="36"/>
      <c r="B82" s="37"/>
      <c r="C82" s="31" t="s">
        <v>16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2" customFormat="1" ht="16.5" customHeight="1">
      <c r="A83" s="36"/>
      <c r="B83" s="37"/>
      <c r="C83" s="38"/>
      <c r="D83" s="38"/>
      <c r="E83" s="401" t="str">
        <f>E7</f>
        <v>Olomouc ADM Nerudova</v>
      </c>
      <c r="F83" s="402"/>
      <c r="G83" s="402"/>
      <c r="H83" s="402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3" s="1" customFormat="1" ht="12" customHeight="1">
      <c r="B84" s="23"/>
      <c r="C84" s="31" t="s">
        <v>159</v>
      </c>
      <c r="D84" s="24"/>
      <c r="E84" s="24"/>
      <c r="F84" s="24"/>
      <c r="G84" s="24"/>
      <c r="H84" s="24"/>
      <c r="I84" s="24"/>
      <c r="J84" s="24"/>
      <c r="K84" s="24"/>
      <c r="L84" s="22"/>
    </row>
    <row r="85" spans="1:63" s="2" customFormat="1" ht="16.5" customHeight="1">
      <c r="A85" s="36"/>
      <c r="B85" s="37"/>
      <c r="C85" s="38"/>
      <c r="D85" s="38"/>
      <c r="E85" s="401" t="s">
        <v>1468</v>
      </c>
      <c r="F85" s="403"/>
      <c r="G85" s="403"/>
      <c r="H85" s="403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2" customHeight="1">
      <c r="A86" s="36"/>
      <c r="B86" s="37"/>
      <c r="C86" s="31" t="s">
        <v>451</v>
      </c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16.5" customHeight="1">
      <c r="A87" s="36"/>
      <c r="B87" s="37"/>
      <c r="C87" s="38"/>
      <c r="D87" s="38"/>
      <c r="E87" s="357" t="str">
        <f>E11</f>
        <v>3P51; 3P52 - Kanceláře SMT</v>
      </c>
      <c r="F87" s="403"/>
      <c r="G87" s="403"/>
      <c r="H87" s="403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12" customHeight="1">
      <c r="A89" s="36"/>
      <c r="B89" s="37"/>
      <c r="C89" s="31" t="s">
        <v>21</v>
      </c>
      <c r="D89" s="38"/>
      <c r="E89" s="38"/>
      <c r="F89" s="29" t="str">
        <f>F14</f>
        <v xml:space="preserve"> </v>
      </c>
      <c r="G89" s="38"/>
      <c r="H89" s="38"/>
      <c r="I89" s="31" t="s">
        <v>23</v>
      </c>
      <c r="J89" s="61">
        <f>IF(J14="","",J14)</f>
        <v>0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15.2" customHeight="1">
      <c r="A91" s="36"/>
      <c r="B91" s="37"/>
      <c r="C91" s="31" t="s">
        <v>24</v>
      </c>
      <c r="D91" s="38"/>
      <c r="E91" s="38"/>
      <c r="F91" s="29" t="str">
        <f>E17</f>
        <v xml:space="preserve"> </v>
      </c>
      <c r="G91" s="38"/>
      <c r="H91" s="38"/>
      <c r="I91" s="31" t="s">
        <v>29</v>
      </c>
      <c r="J91" s="34" t="str">
        <f>E23</f>
        <v xml:space="preserve"> </v>
      </c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5.2" customHeight="1">
      <c r="A92" s="36"/>
      <c r="B92" s="37"/>
      <c r="C92" s="31" t="s">
        <v>27</v>
      </c>
      <c r="D92" s="38"/>
      <c r="E92" s="38"/>
      <c r="F92" s="29" t="str">
        <f>IF(E20="","",E20)</f>
        <v>Vyplň údaj</v>
      </c>
      <c r="G92" s="38"/>
      <c r="H92" s="38"/>
      <c r="I92" s="31" t="s">
        <v>31</v>
      </c>
      <c r="J92" s="34" t="str">
        <f>E26</f>
        <v xml:space="preserve"> </v>
      </c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2" customFormat="1" ht="10.3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63" s="11" customFormat="1" ht="29.25" customHeight="1">
      <c r="A94" s="153"/>
      <c r="B94" s="154"/>
      <c r="C94" s="155" t="s">
        <v>173</v>
      </c>
      <c r="D94" s="156" t="s">
        <v>53</v>
      </c>
      <c r="E94" s="156" t="s">
        <v>49</v>
      </c>
      <c r="F94" s="156" t="s">
        <v>50</v>
      </c>
      <c r="G94" s="156" t="s">
        <v>174</v>
      </c>
      <c r="H94" s="156" t="s">
        <v>175</v>
      </c>
      <c r="I94" s="156" t="s">
        <v>176</v>
      </c>
      <c r="J94" s="156" t="s">
        <v>163</v>
      </c>
      <c r="K94" s="157" t="s">
        <v>177</v>
      </c>
      <c r="L94" s="158"/>
      <c r="M94" s="70" t="s">
        <v>19</v>
      </c>
      <c r="N94" s="71" t="s">
        <v>38</v>
      </c>
      <c r="O94" s="71" t="s">
        <v>178</v>
      </c>
      <c r="P94" s="71" t="s">
        <v>179</v>
      </c>
      <c r="Q94" s="71" t="s">
        <v>180</v>
      </c>
      <c r="R94" s="71" t="s">
        <v>181</v>
      </c>
      <c r="S94" s="71" t="s">
        <v>182</v>
      </c>
      <c r="T94" s="72" t="s">
        <v>183</v>
      </c>
      <c r="U94" s="153"/>
      <c r="V94" s="153"/>
      <c r="W94" s="153"/>
      <c r="X94" s="153"/>
      <c r="Y94" s="153"/>
      <c r="Z94" s="153"/>
      <c r="AA94" s="153"/>
      <c r="AB94" s="153"/>
      <c r="AC94" s="153"/>
      <c r="AD94" s="153"/>
      <c r="AE94" s="153"/>
    </row>
    <row r="95" spans="1:63" s="2" customFormat="1" ht="22.9" customHeight="1">
      <c r="A95" s="36"/>
      <c r="B95" s="37"/>
      <c r="C95" s="77" t="s">
        <v>184</v>
      </c>
      <c r="D95" s="38"/>
      <c r="E95" s="38"/>
      <c r="F95" s="38"/>
      <c r="G95" s="38"/>
      <c r="H95" s="38"/>
      <c r="I95" s="38"/>
      <c r="J95" s="159">
        <f>BK95</f>
        <v>0</v>
      </c>
      <c r="K95" s="38"/>
      <c r="L95" s="41"/>
      <c r="M95" s="73"/>
      <c r="N95" s="160"/>
      <c r="O95" s="74"/>
      <c r="P95" s="161">
        <f>P96+P105+P251</f>
        <v>0</v>
      </c>
      <c r="Q95" s="74"/>
      <c r="R95" s="161">
        <f>R96+R105+R251</f>
        <v>0.44760416999999997</v>
      </c>
      <c r="S95" s="74"/>
      <c r="T95" s="162">
        <f>T96+T105+T251</f>
        <v>0.15086150000000001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67</v>
      </c>
      <c r="AU95" s="19" t="s">
        <v>164</v>
      </c>
      <c r="BK95" s="163">
        <f>BK96+BK105+BK251</f>
        <v>0</v>
      </c>
    </row>
    <row r="96" spans="1:63" s="12" customFormat="1" ht="25.9" customHeight="1">
      <c r="B96" s="164"/>
      <c r="C96" s="165"/>
      <c r="D96" s="166" t="s">
        <v>67</v>
      </c>
      <c r="E96" s="167" t="s">
        <v>185</v>
      </c>
      <c r="F96" s="167" t="s">
        <v>186</v>
      </c>
      <c r="G96" s="165"/>
      <c r="H96" s="165"/>
      <c r="I96" s="168"/>
      <c r="J96" s="169">
        <f>BK96</f>
        <v>0</v>
      </c>
      <c r="K96" s="165"/>
      <c r="L96" s="170"/>
      <c r="M96" s="171"/>
      <c r="N96" s="172"/>
      <c r="O96" s="172"/>
      <c r="P96" s="173">
        <f>P97</f>
        <v>0</v>
      </c>
      <c r="Q96" s="172"/>
      <c r="R96" s="173">
        <f>R97</f>
        <v>0</v>
      </c>
      <c r="S96" s="172"/>
      <c r="T96" s="174">
        <f>T97</f>
        <v>0</v>
      </c>
      <c r="AR96" s="175" t="s">
        <v>76</v>
      </c>
      <c r="AT96" s="176" t="s">
        <v>67</v>
      </c>
      <c r="AU96" s="176" t="s">
        <v>68</v>
      </c>
      <c r="AY96" s="175" t="s">
        <v>187</v>
      </c>
      <c r="BK96" s="177">
        <f>BK97</f>
        <v>0</v>
      </c>
    </row>
    <row r="97" spans="1:65" s="12" customFormat="1" ht="22.9" customHeight="1">
      <c r="B97" s="164"/>
      <c r="C97" s="165"/>
      <c r="D97" s="166" t="s">
        <v>67</v>
      </c>
      <c r="E97" s="178" t="s">
        <v>861</v>
      </c>
      <c r="F97" s="178" t="s">
        <v>862</v>
      </c>
      <c r="G97" s="165"/>
      <c r="H97" s="165"/>
      <c r="I97" s="168"/>
      <c r="J97" s="179">
        <f>BK97</f>
        <v>0</v>
      </c>
      <c r="K97" s="165"/>
      <c r="L97" s="170"/>
      <c r="M97" s="171"/>
      <c r="N97" s="172"/>
      <c r="O97" s="172"/>
      <c r="P97" s="173">
        <f>SUM(P98:P104)</f>
        <v>0</v>
      </c>
      <c r="Q97" s="172"/>
      <c r="R97" s="173">
        <f>SUM(R98:R104)</f>
        <v>0</v>
      </c>
      <c r="S97" s="172"/>
      <c r="T97" s="174">
        <f>SUM(T98:T104)</f>
        <v>0</v>
      </c>
      <c r="AR97" s="175" t="s">
        <v>76</v>
      </c>
      <c r="AT97" s="176" t="s">
        <v>67</v>
      </c>
      <c r="AU97" s="176" t="s">
        <v>76</v>
      </c>
      <c r="AY97" s="175" t="s">
        <v>187</v>
      </c>
      <c r="BK97" s="177">
        <f>SUM(BK98:BK104)</f>
        <v>0</v>
      </c>
    </row>
    <row r="98" spans="1:65" s="2" customFormat="1" ht="33" customHeight="1">
      <c r="A98" s="36"/>
      <c r="B98" s="37"/>
      <c r="C98" s="180" t="s">
        <v>76</v>
      </c>
      <c r="D98" s="180" t="s">
        <v>190</v>
      </c>
      <c r="E98" s="181" t="s">
        <v>876</v>
      </c>
      <c r="F98" s="182" t="s">
        <v>877</v>
      </c>
      <c r="G98" s="183" t="s">
        <v>542</v>
      </c>
      <c r="H98" s="184">
        <v>0.151</v>
      </c>
      <c r="I98" s="185"/>
      <c r="J98" s="186">
        <f>ROUND(I98*H98,2)</f>
        <v>0</v>
      </c>
      <c r="K98" s="182" t="s">
        <v>194</v>
      </c>
      <c r="L98" s="41"/>
      <c r="M98" s="187" t="s">
        <v>19</v>
      </c>
      <c r="N98" s="188" t="s">
        <v>39</v>
      </c>
      <c r="O98" s="66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195</v>
      </c>
      <c r="AT98" s="191" t="s">
        <v>190</v>
      </c>
      <c r="AU98" s="191" t="s">
        <v>78</v>
      </c>
      <c r="AY98" s="19" t="s">
        <v>187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76</v>
      </c>
      <c r="BK98" s="192">
        <f>ROUND(I98*H98,2)</f>
        <v>0</v>
      </c>
      <c r="BL98" s="19" t="s">
        <v>195</v>
      </c>
      <c r="BM98" s="191" t="s">
        <v>2176</v>
      </c>
    </row>
    <row r="99" spans="1:65" s="2" customFormat="1" ht="11.25">
      <c r="A99" s="36"/>
      <c r="B99" s="37"/>
      <c r="C99" s="38"/>
      <c r="D99" s="193" t="s">
        <v>197</v>
      </c>
      <c r="E99" s="38"/>
      <c r="F99" s="194" t="s">
        <v>879</v>
      </c>
      <c r="G99" s="38"/>
      <c r="H99" s="38"/>
      <c r="I99" s="195"/>
      <c r="J99" s="38"/>
      <c r="K99" s="38"/>
      <c r="L99" s="41"/>
      <c r="M99" s="196"/>
      <c r="N99" s="197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197</v>
      </c>
      <c r="AU99" s="19" t="s">
        <v>78</v>
      </c>
    </row>
    <row r="100" spans="1:65" s="2" customFormat="1" ht="44.25" customHeight="1">
      <c r="A100" s="36"/>
      <c r="B100" s="37"/>
      <c r="C100" s="180" t="s">
        <v>78</v>
      </c>
      <c r="D100" s="180" t="s">
        <v>190</v>
      </c>
      <c r="E100" s="181" t="s">
        <v>880</v>
      </c>
      <c r="F100" s="182" t="s">
        <v>881</v>
      </c>
      <c r="G100" s="183" t="s">
        <v>542</v>
      </c>
      <c r="H100" s="184">
        <v>6.04</v>
      </c>
      <c r="I100" s="185"/>
      <c r="J100" s="186">
        <f>ROUND(I100*H100,2)</f>
        <v>0</v>
      </c>
      <c r="K100" s="182" t="s">
        <v>194</v>
      </c>
      <c r="L100" s="41"/>
      <c r="M100" s="187" t="s">
        <v>19</v>
      </c>
      <c r="N100" s="188" t="s">
        <v>39</v>
      </c>
      <c r="O100" s="66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195</v>
      </c>
      <c r="AT100" s="191" t="s">
        <v>190</v>
      </c>
      <c r="AU100" s="191" t="s">
        <v>78</v>
      </c>
      <c r="AY100" s="19" t="s">
        <v>187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9" t="s">
        <v>76</v>
      </c>
      <c r="BK100" s="192">
        <f>ROUND(I100*H100,2)</f>
        <v>0</v>
      </c>
      <c r="BL100" s="19" t="s">
        <v>195</v>
      </c>
      <c r="BM100" s="191" t="s">
        <v>2177</v>
      </c>
    </row>
    <row r="101" spans="1:65" s="2" customFormat="1" ht="11.25">
      <c r="A101" s="36"/>
      <c r="B101" s="37"/>
      <c r="C101" s="38"/>
      <c r="D101" s="193" t="s">
        <v>197</v>
      </c>
      <c r="E101" s="38"/>
      <c r="F101" s="194" t="s">
        <v>883</v>
      </c>
      <c r="G101" s="38"/>
      <c r="H101" s="38"/>
      <c r="I101" s="195"/>
      <c r="J101" s="38"/>
      <c r="K101" s="38"/>
      <c r="L101" s="41"/>
      <c r="M101" s="196"/>
      <c r="N101" s="197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197</v>
      </c>
      <c r="AU101" s="19" t="s">
        <v>78</v>
      </c>
    </row>
    <row r="102" spans="1:65" s="13" customFormat="1" ht="11.25">
      <c r="B102" s="208"/>
      <c r="C102" s="209"/>
      <c r="D102" s="210" t="s">
        <v>249</v>
      </c>
      <c r="E102" s="209"/>
      <c r="F102" s="212" t="s">
        <v>2178</v>
      </c>
      <c r="G102" s="209"/>
      <c r="H102" s="213">
        <v>6.04</v>
      </c>
      <c r="I102" s="214"/>
      <c r="J102" s="209"/>
      <c r="K102" s="209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249</v>
      </c>
      <c r="AU102" s="219" t="s">
        <v>78</v>
      </c>
      <c r="AV102" s="13" t="s">
        <v>78</v>
      </c>
      <c r="AW102" s="13" t="s">
        <v>4</v>
      </c>
      <c r="AX102" s="13" t="s">
        <v>76</v>
      </c>
      <c r="AY102" s="219" t="s">
        <v>187</v>
      </c>
    </row>
    <row r="103" spans="1:65" s="2" customFormat="1" ht="44.25" customHeight="1">
      <c r="A103" s="36"/>
      <c r="B103" s="37"/>
      <c r="C103" s="180" t="s">
        <v>203</v>
      </c>
      <c r="D103" s="180" t="s">
        <v>190</v>
      </c>
      <c r="E103" s="181" t="s">
        <v>885</v>
      </c>
      <c r="F103" s="182" t="s">
        <v>886</v>
      </c>
      <c r="G103" s="183" t="s">
        <v>542</v>
      </c>
      <c r="H103" s="184">
        <v>0.151</v>
      </c>
      <c r="I103" s="185"/>
      <c r="J103" s="186">
        <f>ROUND(I103*H103,2)</f>
        <v>0</v>
      </c>
      <c r="K103" s="182" t="s">
        <v>194</v>
      </c>
      <c r="L103" s="41"/>
      <c r="M103" s="187" t="s">
        <v>19</v>
      </c>
      <c r="N103" s="188" t="s">
        <v>39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195</v>
      </c>
      <c r="AT103" s="191" t="s">
        <v>190</v>
      </c>
      <c r="AU103" s="191" t="s">
        <v>78</v>
      </c>
      <c r="AY103" s="19" t="s">
        <v>187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76</v>
      </c>
      <c r="BK103" s="192">
        <f>ROUND(I103*H103,2)</f>
        <v>0</v>
      </c>
      <c r="BL103" s="19" t="s">
        <v>195</v>
      </c>
      <c r="BM103" s="191" t="s">
        <v>2179</v>
      </c>
    </row>
    <row r="104" spans="1:65" s="2" customFormat="1" ht="11.25">
      <c r="A104" s="36"/>
      <c r="B104" s="37"/>
      <c r="C104" s="38"/>
      <c r="D104" s="193" t="s">
        <v>197</v>
      </c>
      <c r="E104" s="38"/>
      <c r="F104" s="194" t="s">
        <v>888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197</v>
      </c>
      <c r="AU104" s="19" t="s">
        <v>78</v>
      </c>
    </row>
    <row r="105" spans="1:65" s="12" customFormat="1" ht="25.9" customHeight="1">
      <c r="B105" s="164"/>
      <c r="C105" s="165"/>
      <c r="D105" s="166" t="s">
        <v>67</v>
      </c>
      <c r="E105" s="167" t="s">
        <v>208</v>
      </c>
      <c r="F105" s="167" t="s">
        <v>209</v>
      </c>
      <c r="G105" s="165"/>
      <c r="H105" s="165"/>
      <c r="I105" s="168"/>
      <c r="J105" s="169">
        <f>BK105</f>
        <v>0</v>
      </c>
      <c r="K105" s="165"/>
      <c r="L105" s="170"/>
      <c r="M105" s="171"/>
      <c r="N105" s="172"/>
      <c r="O105" s="172"/>
      <c r="P105" s="173">
        <f>P106+P117+P126+P157+P169+P208</f>
        <v>0</v>
      </c>
      <c r="Q105" s="172"/>
      <c r="R105" s="173">
        <f>R106+R117+R126+R157+R169+R208</f>
        <v>0.44760416999999997</v>
      </c>
      <c r="S105" s="172"/>
      <c r="T105" s="174">
        <f>T106+T117+T126+T157+T169+T208</f>
        <v>0.15086150000000001</v>
      </c>
      <c r="AR105" s="175" t="s">
        <v>78</v>
      </c>
      <c r="AT105" s="176" t="s">
        <v>67</v>
      </c>
      <c r="AU105" s="176" t="s">
        <v>68</v>
      </c>
      <c r="AY105" s="175" t="s">
        <v>187</v>
      </c>
      <c r="BK105" s="177">
        <f>BK106+BK117+BK126+BK157+BK169+BK208</f>
        <v>0</v>
      </c>
    </row>
    <row r="106" spans="1:65" s="12" customFormat="1" ht="22.9" customHeight="1">
      <c r="B106" s="164"/>
      <c r="C106" s="165"/>
      <c r="D106" s="166" t="s">
        <v>67</v>
      </c>
      <c r="E106" s="178" t="s">
        <v>947</v>
      </c>
      <c r="F106" s="178" t="s">
        <v>948</v>
      </c>
      <c r="G106" s="165"/>
      <c r="H106" s="165"/>
      <c r="I106" s="168"/>
      <c r="J106" s="179">
        <f>BK106</f>
        <v>0</v>
      </c>
      <c r="K106" s="165"/>
      <c r="L106" s="170"/>
      <c r="M106" s="171"/>
      <c r="N106" s="172"/>
      <c r="O106" s="172"/>
      <c r="P106" s="173">
        <f>SUM(P107:P116)</f>
        <v>0</v>
      </c>
      <c r="Q106" s="172"/>
      <c r="R106" s="173">
        <f>SUM(R107:R116)</f>
        <v>1.831E-2</v>
      </c>
      <c r="S106" s="172"/>
      <c r="T106" s="174">
        <f>SUM(T107:T116)</f>
        <v>2.102E-2</v>
      </c>
      <c r="AR106" s="175" t="s">
        <v>78</v>
      </c>
      <c r="AT106" s="176" t="s">
        <v>67</v>
      </c>
      <c r="AU106" s="176" t="s">
        <v>76</v>
      </c>
      <c r="AY106" s="175" t="s">
        <v>187</v>
      </c>
      <c r="BK106" s="177">
        <f>SUM(BK107:BK116)</f>
        <v>0</v>
      </c>
    </row>
    <row r="107" spans="1:65" s="2" customFormat="1" ht="21.75" customHeight="1">
      <c r="A107" s="36"/>
      <c r="B107" s="37"/>
      <c r="C107" s="180" t="s">
        <v>195</v>
      </c>
      <c r="D107" s="180" t="s">
        <v>190</v>
      </c>
      <c r="E107" s="181" t="s">
        <v>970</v>
      </c>
      <c r="F107" s="182" t="s">
        <v>971</v>
      </c>
      <c r="G107" s="183" t="s">
        <v>507</v>
      </c>
      <c r="H107" s="184">
        <v>1</v>
      </c>
      <c r="I107" s="185"/>
      <c r="J107" s="186">
        <f>ROUND(I107*H107,2)</f>
        <v>0</v>
      </c>
      <c r="K107" s="182" t="s">
        <v>194</v>
      </c>
      <c r="L107" s="41"/>
      <c r="M107" s="187" t="s">
        <v>19</v>
      </c>
      <c r="N107" s="188" t="s">
        <v>39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1.9460000000000002E-2</v>
      </c>
      <c r="T107" s="190">
        <f>S107*H107</f>
        <v>1.9460000000000002E-2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215</v>
      </c>
      <c r="AT107" s="191" t="s">
        <v>190</v>
      </c>
      <c r="AU107" s="191" t="s">
        <v>78</v>
      </c>
      <c r="AY107" s="19" t="s">
        <v>187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76</v>
      </c>
      <c r="BK107" s="192">
        <f>ROUND(I107*H107,2)</f>
        <v>0</v>
      </c>
      <c r="BL107" s="19" t="s">
        <v>215</v>
      </c>
      <c r="BM107" s="191" t="s">
        <v>2180</v>
      </c>
    </row>
    <row r="108" spans="1:65" s="2" customFormat="1" ht="11.25">
      <c r="A108" s="36"/>
      <c r="B108" s="37"/>
      <c r="C108" s="38"/>
      <c r="D108" s="193" t="s">
        <v>197</v>
      </c>
      <c r="E108" s="38"/>
      <c r="F108" s="194" t="s">
        <v>973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197</v>
      </c>
      <c r="AU108" s="19" t="s">
        <v>78</v>
      </c>
    </row>
    <row r="109" spans="1:65" s="2" customFormat="1" ht="37.9" customHeight="1">
      <c r="A109" s="36"/>
      <c r="B109" s="37"/>
      <c r="C109" s="180" t="s">
        <v>217</v>
      </c>
      <c r="D109" s="180" t="s">
        <v>190</v>
      </c>
      <c r="E109" s="181" t="s">
        <v>974</v>
      </c>
      <c r="F109" s="182" t="s">
        <v>975</v>
      </c>
      <c r="G109" s="183" t="s">
        <v>507</v>
      </c>
      <c r="H109" s="184">
        <v>1</v>
      </c>
      <c r="I109" s="185"/>
      <c r="J109" s="186">
        <f>ROUND(I109*H109,2)</f>
        <v>0</v>
      </c>
      <c r="K109" s="182" t="s">
        <v>194</v>
      </c>
      <c r="L109" s="41"/>
      <c r="M109" s="187" t="s">
        <v>19</v>
      </c>
      <c r="N109" s="188" t="s">
        <v>39</v>
      </c>
      <c r="O109" s="66"/>
      <c r="P109" s="189">
        <f>O109*H109</f>
        <v>0</v>
      </c>
      <c r="Q109" s="189">
        <v>1.6469999999999999E-2</v>
      </c>
      <c r="R109" s="189">
        <f>Q109*H109</f>
        <v>1.6469999999999999E-2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215</v>
      </c>
      <c r="AT109" s="191" t="s">
        <v>190</v>
      </c>
      <c r="AU109" s="191" t="s">
        <v>78</v>
      </c>
      <c r="AY109" s="19" t="s">
        <v>187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76</v>
      </c>
      <c r="BK109" s="192">
        <f>ROUND(I109*H109,2)</f>
        <v>0</v>
      </c>
      <c r="BL109" s="19" t="s">
        <v>215</v>
      </c>
      <c r="BM109" s="191" t="s">
        <v>2181</v>
      </c>
    </row>
    <row r="110" spans="1:65" s="2" customFormat="1" ht="11.25">
      <c r="A110" s="36"/>
      <c r="B110" s="37"/>
      <c r="C110" s="38"/>
      <c r="D110" s="193" t="s">
        <v>197</v>
      </c>
      <c r="E110" s="38"/>
      <c r="F110" s="194" t="s">
        <v>977</v>
      </c>
      <c r="G110" s="38"/>
      <c r="H110" s="38"/>
      <c r="I110" s="195"/>
      <c r="J110" s="38"/>
      <c r="K110" s="38"/>
      <c r="L110" s="41"/>
      <c r="M110" s="196"/>
      <c r="N110" s="197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197</v>
      </c>
      <c r="AU110" s="19" t="s">
        <v>78</v>
      </c>
    </row>
    <row r="111" spans="1:65" s="2" customFormat="1" ht="16.5" customHeight="1">
      <c r="A111" s="36"/>
      <c r="B111" s="37"/>
      <c r="C111" s="180" t="s">
        <v>221</v>
      </c>
      <c r="D111" s="180" t="s">
        <v>190</v>
      </c>
      <c r="E111" s="181" t="s">
        <v>1870</v>
      </c>
      <c r="F111" s="182" t="s">
        <v>1871</v>
      </c>
      <c r="G111" s="183" t="s">
        <v>507</v>
      </c>
      <c r="H111" s="184">
        <v>1</v>
      </c>
      <c r="I111" s="185"/>
      <c r="J111" s="186">
        <f>ROUND(I111*H111,2)</f>
        <v>0</v>
      </c>
      <c r="K111" s="182" t="s">
        <v>194</v>
      </c>
      <c r="L111" s="41"/>
      <c r="M111" s="187" t="s">
        <v>19</v>
      </c>
      <c r="N111" s="188" t="s">
        <v>39</v>
      </c>
      <c r="O111" s="66"/>
      <c r="P111" s="189">
        <f>O111*H111</f>
        <v>0</v>
      </c>
      <c r="Q111" s="189">
        <v>0</v>
      </c>
      <c r="R111" s="189">
        <f>Q111*H111</f>
        <v>0</v>
      </c>
      <c r="S111" s="189">
        <v>1.56E-3</v>
      </c>
      <c r="T111" s="190">
        <f>S111*H111</f>
        <v>1.56E-3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215</v>
      </c>
      <c r="AT111" s="191" t="s">
        <v>190</v>
      </c>
      <c r="AU111" s="191" t="s">
        <v>78</v>
      </c>
      <c r="AY111" s="19" t="s">
        <v>187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76</v>
      </c>
      <c r="BK111" s="192">
        <f>ROUND(I111*H111,2)</f>
        <v>0</v>
      </c>
      <c r="BL111" s="19" t="s">
        <v>215</v>
      </c>
      <c r="BM111" s="191" t="s">
        <v>2182</v>
      </c>
    </row>
    <row r="112" spans="1:65" s="2" customFormat="1" ht="11.25">
      <c r="A112" s="36"/>
      <c r="B112" s="37"/>
      <c r="C112" s="38"/>
      <c r="D112" s="193" t="s">
        <v>197</v>
      </c>
      <c r="E112" s="38"/>
      <c r="F112" s="194" t="s">
        <v>1873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197</v>
      </c>
      <c r="AU112" s="19" t="s">
        <v>78</v>
      </c>
    </row>
    <row r="113" spans="1:65" s="2" customFormat="1" ht="16.5" customHeight="1">
      <c r="A113" s="36"/>
      <c r="B113" s="37"/>
      <c r="C113" s="180" t="s">
        <v>227</v>
      </c>
      <c r="D113" s="180" t="s">
        <v>190</v>
      </c>
      <c r="E113" s="181" t="s">
        <v>999</v>
      </c>
      <c r="F113" s="182" t="s">
        <v>1000</v>
      </c>
      <c r="G113" s="183" t="s">
        <v>507</v>
      </c>
      <c r="H113" s="184">
        <v>1</v>
      </c>
      <c r="I113" s="185"/>
      <c r="J113" s="186">
        <f>ROUND(I113*H113,2)</f>
        <v>0</v>
      </c>
      <c r="K113" s="182" t="s">
        <v>194</v>
      </c>
      <c r="L113" s="41"/>
      <c r="M113" s="187" t="s">
        <v>19</v>
      </c>
      <c r="N113" s="188" t="s">
        <v>39</v>
      </c>
      <c r="O113" s="66"/>
      <c r="P113" s="189">
        <f>O113*H113</f>
        <v>0</v>
      </c>
      <c r="Q113" s="189">
        <v>1.8400000000000001E-3</v>
      </c>
      <c r="R113" s="189">
        <f>Q113*H113</f>
        <v>1.8400000000000001E-3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215</v>
      </c>
      <c r="AT113" s="191" t="s">
        <v>190</v>
      </c>
      <c r="AU113" s="191" t="s">
        <v>78</v>
      </c>
      <c r="AY113" s="19" t="s">
        <v>187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76</v>
      </c>
      <c r="BK113" s="192">
        <f>ROUND(I113*H113,2)</f>
        <v>0</v>
      </c>
      <c r="BL113" s="19" t="s">
        <v>215</v>
      </c>
      <c r="BM113" s="191" t="s">
        <v>2183</v>
      </c>
    </row>
    <row r="114" spans="1:65" s="2" customFormat="1" ht="11.25">
      <c r="A114" s="36"/>
      <c r="B114" s="37"/>
      <c r="C114" s="38"/>
      <c r="D114" s="193" t="s">
        <v>197</v>
      </c>
      <c r="E114" s="38"/>
      <c r="F114" s="194" t="s">
        <v>1002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197</v>
      </c>
      <c r="AU114" s="19" t="s">
        <v>78</v>
      </c>
    </row>
    <row r="115" spans="1:65" s="2" customFormat="1" ht="49.15" customHeight="1">
      <c r="A115" s="36"/>
      <c r="B115" s="37"/>
      <c r="C115" s="180" t="s">
        <v>233</v>
      </c>
      <c r="D115" s="180" t="s">
        <v>190</v>
      </c>
      <c r="E115" s="181" t="s">
        <v>1007</v>
      </c>
      <c r="F115" s="182" t="s">
        <v>1008</v>
      </c>
      <c r="G115" s="183" t="s">
        <v>542</v>
      </c>
      <c r="H115" s="184">
        <v>1.7999999999999999E-2</v>
      </c>
      <c r="I115" s="185"/>
      <c r="J115" s="186">
        <f>ROUND(I115*H115,2)</f>
        <v>0</v>
      </c>
      <c r="K115" s="182" t="s">
        <v>194</v>
      </c>
      <c r="L115" s="41"/>
      <c r="M115" s="187" t="s">
        <v>19</v>
      </c>
      <c r="N115" s="188" t="s">
        <v>39</v>
      </c>
      <c r="O115" s="66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215</v>
      </c>
      <c r="AT115" s="191" t="s">
        <v>190</v>
      </c>
      <c r="AU115" s="191" t="s">
        <v>78</v>
      </c>
      <c r="AY115" s="19" t="s">
        <v>187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76</v>
      </c>
      <c r="BK115" s="192">
        <f>ROUND(I115*H115,2)</f>
        <v>0</v>
      </c>
      <c r="BL115" s="19" t="s">
        <v>215</v>
      </c>
      <c r="BM115" s="191" t="s">
        <v>2184</v>
      </c>
    </row>
    <row r="116" spans="1:65" s="2" customFormat="1" ht="11.25">
      <c r="A116" s="36"/>
      <c r="B116" s="37"/>
      <c r="C116" s="38"/>
      <c r="D116" s="193" t="s">
        <v>197</v>
      </c>
      <c r="E116" s="38"/>
      <c r="F116" s="194" t="s">
        <v>1010</v>
      </c>
      <c r="G116" s="38"/>
      <c r="H116" s="38"/>
      <c r="I116" s="195"/>
      <c r="J116" s="38"/>
      <c r="K116" s="38"/>
      <c r="L116" s="41"/>
      <c r="M116" s="196"/>
      <c r="N116" s="197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197</v>
      </c>
      <c r="AU116" s="19" t="s">
        <v>78</v>
      </c>
    </row>
    <row r="117" spans="1:65" s="12" customFormat="1" ht="22.9" customHeight="1">
      <c r="B117" s="164"/>
      <c r="C117" s="165"/>
      <c r="D117" s="166" t="s">
        <v>67</v>
      </c>
      <c r="E117" s="178" t="s">
        <v>1078</v>
      </c>
      <c r="F117" s="178" t="s">
        <v>1079</v>
      </c>
      <c r="G117" s="165"/>
      <c r="H117" s="165"/>
      <c r="I117" s="168"/>
      <c r="J117" s="179">
        <f>BK117</f>
        <v>0</v>
      </c>
      <c r="K117" s="165"/>
      <c r="L117" s="170"/>
      <c r="M117" s="171"/>
      <c r="N117" s="172"/>
      <c r="O117" s="172"/>
      <c r="P117" s="173">
        <f>SUM(P118:P125)</f>
        <v>0</v>
      </c>
      <c r="Q117" s="172"/>
      <c r="R117" s="173">
        <f>SUM(R118:R125)</f>
        <v>8.6400000000000001E-3</v>
      </c>
      <c r="S117" s="172"/>
      <c r="T117" s="174">
        <f>SUM(T118:T125)</f>
        <v>5.4000000000000003E-3</v>
      </c>
      <c r="AR117" s="175" t="s">
        <v>78</v>
      </c>
      <c r="AT117" s="176" t="s">
        <v>67</v>
      </c>
      <c r="AU117" s="176" t="s">
        <v>76</v>
      </c>
      <c r="AY117" s="175" t="s">
        <v>187</v>
      </c>
      <c r="BK117" s="177">
        <f>SUM(BK118:BK125)</f>
        <v>0</v>
      </c>
    </row>
    <row r="118" spans="1:65" s="2" customFormat="1" ht="24.2" customHeight="1">
      <c r="A118" s="36"/>
      <c r="B118" s="37"/>
      <c r="C118" s="180" t="s">
        <v>188</v>
      </c>
      <c r="D118" s="180" t="s">
        <v>190</v>
      </c>
      <c r="E118" s="181" t="s">
        <v>1876</v>
      </c>
      <c r="F118" s="182" t="s">
        <v>1877</v>
      </c>
      <c r="G118" s="183" t="s">
        <v>214</v>
      </c>
      <c r="H118" s="184">
        <v>3</v>
      </c>
      <c r="I118" s="185"/>
      <c r="J118" s="186">
        <f>ROUND(I118*H118,2)</f>
        <v>0</v>
      </c>
      <c r="K118" s="182" t="s">
        <v>194</v>
      </c>
      <c r="L118" s="41"/>
      <c r="M118" s="187" t="s">
        <v>19</v>
      </c>
      <c r="N118" s="188" t="s">
        <v>39</v>
      </c>
      <c r="O118" s="66"/>
      <c r="P118" s="189">
        <f>O118*H118</f>
        <v>0</v>
      </c>
      <c r="Q118" s="189">
        <v>0</v>
      </c>
      <c r="R118" s="189">
        <f>Q118*H118</f>
        <v>0</v>
      </c>
      <c r="S118" s="189">
        <v>1.8E-3</v>
      </c>
      <c r="T118" s="190">
        <f>S118*H118</f>
        <v>5.4000000000000003E-3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215</v>
      </c>
      <c r="AT118" s="191" t="s">
        <v>190</v>
      </c>
      <c r="AU118" s="191" t="s">
        <v>78</v>
      </c>
      <c r="AY118" s="19" t="s">
        <v>187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76</v>
      </c>
      <c r="BK118" s="192">
        <f>ROUND(I118*H118,2)</f>
        <v>0</v>
      </c>
      <c r="BL118" s="19" t="s">
        <v>215</v>
      </c>
      <c r="BM118" s="191" t="s">
        <v>2185</v>
      </c>
    </row>
    <row r="119" spans="1:65" s="2" customFormat="1" ht="11.25">
      <c r="A119" s="36"/>
      <c r="B119" s="37"/>
      <c r="C119" s="38"/>
      <c r="D119" s="193" t="s">
        <v>197</v>
      </c>
      <c r="E119" s="38"/>
      <c r="F119" s="194" t="s">
        <v>1879</v>
      </c>
      <c r="G119" s="38"/>
      <c r="H119" s="38"/>
      <c r="I119" s="195"/>
      <c r="J119" s="38"/>
      <c r="K119" s="38"/>
      <c r="L119" s="41"/>
      <c r="M119" s="196"/>
      <c r="N119" s="197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197</v>
      </c>
      <c r="AU119" s="19" t="s">
        <v>78</v>
      </c>
    </row>
    <row r="120" spans="1:65" s="2" customFormat="1" ht="24.2" customHeight="1">
      <c r="A120" s="36"/>
      <c r="B120" s="37"/>
      <c r="C120" s="180" t="s">
        <v>242</v>
      </c>
      <c r="D120" s="180" t="s">
        <v>190</v>
      </c>
      <c r="E120" s="181" t="s">
        <v>1698</v>
      </c>
      <c r="F120" s="182" t="s">
        <v>1699</v>
      </c>
      <c r="G120" s="183" t="s">
        <v>214</v>
      </c>
      <c r="H120" s="184">
        <v>3</v>
      </c>
      <c r="I120" s="185"/>
      <c r="J120" s="186">
        <f>ROUND(I120*H120,2)</f>
        <v>0</v>
      </c>
      <c r="K120" s="182" t="s">
        <v>194</v>
      </c>
      <c r="L120" s="41"/>
      <c r="M120" s="187" t="s">
        <v>19</v>
      </c>
      <c r="N120" s="188" t="s">
        <v>39</v>
      </c>
      <c r="O120" s="66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215</v>
      </c>
      <c r="AT120" s="191" t="s">
        <v>190</v>
      </c>
      <c r="AU120" s="191" t="s">
        <v>78</v>
      </c>
      <c r="AY120" s="19" t="s">
        <v>187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76</v>
      </c>
      <c r="BK120" s="192">
        <f>ROUND(I120*H120,2)</f>
        <v>0</v>
      </c>
      <c r="BL120" s="19" t="s">
        <v>215</v>
      </c>
      <c r="BM120" s="191" t="s">
        <v>2186</v>
      </c>
    </row>
    <row r="121" spans="1:65" s="2" customFormat="1" ht="11.25">
      <c r="A121" s="36"/>
      <c r="B121" s="37"/>
      <c r="C121" s="38"/>
      <c r="D121" s="193" t="s">
        <v>197</v>
      </c>
      <c r="E121" s="38"/>
      <c r="F121" s="194" t="s">
        <v>1701</v>
      </c>
      <c r="G121" s="38"/>
      <c r="H121" s="38"/>
      <c r="I121" s="195"/>
      <c r="J121" s="38"/>
      <c r="K121" s="38"/>
      <c r="L121" s="41"/>
      <c r="M121" s="196"/>
      <c r="N121" s="197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197</v>
      </c>
      <c r="AU121" s="19" t="s">
        <v>78</v>
      </c>
    </row>
    <row r="122" spans="1:65" s="2" customFormat="1" ht="24.2" customHeight="1">
      <c r="A122" s="36"/>
      <c r="B122" s="37"/>
      <c r="C122" s="198" t="s">
        <v>251</v>
      </c>
      <c r="D122" s="198" t="s">
        <v>243</v>
      </c>
      <c r="E122" s="199" t="s">
        <v>1702</v>
      </c>
      <c r="F122" s="200" t="s">
        <v>1703</v>
      </c>
      <c r="G122" s="201" t="s">
        <v>214</v>
      </c>
      <c r="H122" s="202">
        <v>3</v>
      </c>
      <c r="I122" s="203"/>
      <c r="J122" s="204">
        <f>ROUND(I122*H122,2)</f>
        <v>0</v>
      </c>
      <c r="K122" s="200" t="s">
        <v>194</v>
      </c>
      <c r="L122" s="205"/>
      <c r="M122" s="206" t="s">
        <v>19</v>
      </c>
      <c r="N122" s="207" t="s">
        <v>39</v>
      </c>
      <c r="O122" s="66"/>
      <c r="P122" s="189">
        <f>O122*H122</f>
        <v>0</v>
      </c>
      <c r="Q122" s="189">
        <v>2.8800000000000002E-3</v>
      </c>
      <c r="R122" s="189">
        <f>Q122*H122</f>
        <v>8.6400000000000001E-3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246</v>
      </c>
      <c r="AT122" s="191" t="s">
        <v>243</v>
      </c>
      <c r="AU122" s="191" t="s">
        <v>78</v>
      </c>
      <c r="AY122" s="19" t="s">
        <v>187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76</v>
      </c>
      <c r="BK122" s="192">
        <f>ROUND(I122*H122,2)</f>
        <v>0</v>
      </c>
      <c r="BL122" s="19" t="s">
        <v>215</v>
      </c>
      <c r="BM122" s="191" t="s">
        <v>2187</v>
      </c>
    </row>
    <row r="123" spans="1:65" s="2" customFormat="1" ht="11.25">
      <c r="A123" s="36"/>
      <c r="B123" s="37"/>
      <c r="C123" s="38"/>
      <c r="D123" s="193" t="s">
        <v>197</v>
      </c>
      <c r="E123" s="38"/>
      <c r="F123" s="194" t="s">
        <v>1705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197</v>
      </c>
      <c r="AU123" s="19" t="s">
        <v>78</v>
      </c>
    </row>
    <row r="124" spans="1:65" s="2" customFormat="1" ht="49.15" customHeight="1">
      <c r="A124" s="36"/>
      <c r="B124" s="37"/>
      <c r="C124" s="180" t="s">
        <v>256</v>
      </c>
      <c r="D124" s="180" t="s">
        <v>190</v>
      </c>
      <c r="E124" s="181" t="s">
        <v>1092</v>
      </c>
      <c r="F124" s="182" t="s">
        <v>1093</v>
      </c>
      <c r="G124" s="183" t="s">
        <v>542</v>
      </c>
      <c r="H124" s="184">
        <v>8.9999999999999993E-3</v>
      </c>
      <c r="I124" s="185"/>
      <c r="J124" s="186">
        <f>ROUND(I124*H124,2)</f>
        <v>0</v>
      </c>
      <c r="K124" s="182" t="s">
        <v>194</v>
      </c>
      <c r="L124" s="41"/>
      <c r="M124" s="187" t="s">
        <v>19</v>
      </c>
      <c r="N124" s="188" t="s">
        <v>39</v>
      </c>
      <c r="O124" s="66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215</v>
      </c>
      <c r="AT124" s="191" t="s">
        <v>190</v>
      </c>
      <c r="AU124" s="191" t="s">
        <v>78</v>
      </c>
      <c r="AY124" s="19" t="s">
        <v>187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76</v>
      </c>
      <c r="BK124" s="192">
        <f>ROUND(I124*H124,2)</f>
        <v>0</v>
      </c>
      <c r="BL124" s="19" t="s">
        <v>215</v>
      </c>
      <c r="BM124" s="191" t="s">
        <v>2188</v>
      </c>
    </row>
    <row r="125" spans="1:65" s="2" customFormat="1" ht="11.25">
      <c r="A125" s="36"/>
      <c r="B125" s="37"/>
      <c r="C125" s="38"/>
      <c r="D125" s="193" t="s">
        <v>197</v>
      </c>
      <c r="E125" s="38"/>
      <c r="F125" s="194" t="s">
        <v>1095</v>
      </c>
      <c r="G125" s="38"/>
      <c r="H125" s="38"/>
      <c r="I125" s="195"/>
      <c r="J125" s="38"/>
      <c r="K125" s="38"/>
      <c r="L125" s="41"/>
      <c r="M125" s="196"/>
      <c r="N125" s="197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197</v>
      </c>
      <c r="AU125" s="19" t="s">
        <v>78</v>
      </c>
    </row>
    <row r="126" spans="1:65" s="12" customFormat="1" ht="22.9" customHeight="1">
      <c r="B126" s="164"/>
      <c r="C126" s="165"/>
      <c r="D126" s="166" t="s">
        <v>67</v>
      </c>
      <c r="E126" s="178" t="s">
        <v>1540</v>
      </c>
      <c r="F126" s="178" t="s">
        <v>1541</v>
      </c>
      <c r="G126" s="165"/>
      <c r="H126" s="165"/>
      <c r="I126" s="168"/>
      <c r="J126" s="179">
        <f>BK126</f>
        <v>0</v>
      </c>
      <c r="K126" s="165"/>
      <c r="L126" s="170"/>
      <c r="M126" s="171"/>
      <c r="N126" s="172"/>
      <c r="O126" s="172"/>
      <c r="P126" s="173">
        <f>SUM(P127:P156)</f>
        <v>0</v>
      </c>
      <c r="Q126" s="172"/>
      <c r="R126" s="173">
        <f>SUM(R127:R156)</f>
        <v>0.11547567</v>
      </c>
      <c r="S126" s="172"/>
      <c r="T126" s="174">
        <f>SUM(T127:T156)</f>
        <v>7.8975000000000004E-2</v>
      </c>
      <c r="AR126" s="175" t="s">
        <v>78</v>
      </c>
      <c r="AT126" s="176" t="s">
        <v>67</v>
      </c>
      <c r="AU126" s="176" t="s">
        <v>76</v>
      </c>
      <c r="AY126" s="175" t="s">
        <v>187</v>
      </c>
      <c r="BK126" s="177">
        <f>SUM(BK127:BK156)</f>
        <v>0</v>
      </c>
    </row>
    <row r="127" spans="1:65" s="2" customFormat="1" ht="33" customHeight="1">
      <c r="A127" s="36"/>
      <c r="B127" s="37"/>
      <c r="C127" s="180" t="s">
        <v>262</v>
      </c>
      <c r="D127" s="180" t="s">
        <v>190</v>
      </c>
      <c r="E127" s="181" t="s">
        <v>1943</v>
      </c>
      <c r="F127" s="182" t="s">
        <v>1944</v>
      </c>
      <c r="G127" s="183" t="s">
        <v>193</v>
      </c>
      <c r="H127" s="184">
        <v>31.59</v>
      </c>
      <c r="I127" s="185"/>
      <c r="J127" s="186">
        <f>ROUND(I127*H127,2)</f>
        <v>0</v>
      </c>
      <c r="K127" s="182" t="s">
        <v>194</v>
      </c>
      <c r="L127" s="41"/>
      <c r="M127" s="187" t="s">
        <v>19</v>
      </c>
      <c r="N127" s="188" t="s">
        <v>39</v>
      </c>
      <c r="O127" s="66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215</v>
      </c>
      <c r="AT127" s="191" t="s">
        <v>190</v>
      </c>
      <c r="AU127" s="191" t="s">
        <v>78</v>
      </c>
      <c r="AY127" s="19" t="s">
        <v>187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76</v>
      </c>
      <c r="BK127" s="192">
        <f>ROUND(I127*H127,2)</f>
        <v>0</v>
      </c>
      <c r="BL127" s="19" t="s">
        <v>215</v>
      </c>
      <c r="BM127" s="191" t="s">
        <v>2189</v>
      </c>
    </row>
    <row r="128" spans="1:65" s="2" customFormat="1" ht="11.25">
      <c r="A128" s="36"/>
      <c r="B128" s="37"/>
      <c r="C128" s="38"/>
      <c r="D128" s="193" t="s">
        <v>197</v>
      </c>
      <c r="E128" s="38"/>
      <c r="F128" s="194" t="s">
        <v>1946</v>
      </c>
      <c r="G128" s="38"/>
      <c r="H128" s="38"/>
      <c r="I128" s="195"/>
      <c r="J128" s="38"/>
      <c r="K128" s="38"/>
      <c r="L128" s="41"/>
      <c r="M128" s="196"/>
      <c r="N128" s="197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197</v>
      </c>
      <c r="AU128" s="19" t="s">
        <v>78</v>
      </c>
    </row>
    <row r="129" spans="1:65" s="13" customFormat="1" ht="11.25">
      <c r="B129" s="208"/>
      <c r="C129" s="209"/>
      <c r="D129" s="210" t="s">
        <v>249</v>
      </c>
      <c r="E129" s="211" t="s">
        <v>19</v>
      </c>
      <c r="F129" s="212" t="s">
        <v>2190</v>
      </c>
      <c r="G129" s="209"/>
      <c r="H129" s="213">
        <v>16.2</v>
      </c>
      <c r="I129" s="214"/>
      <c r="J129" s="209"/>
      <c r="K129" s="209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249</v>
      </c>
      <c r="AU129" s="219" t="s">
        <v>78</v>
      </c>
      <c r="AV129" s="13" t="s">
        <v>78</v>
      </c>
      <c r="AW129" s="13" t="s">
        <v>30</v>
      </c>
      <c r="AX129" s="13" t="s">
        <v>68</v>
      </c>
      <c r="AY129" s="219" t="s">
        <v>187</v>
      </c>
    </row>
    <row r="130" spans="1:65" s="13" customFormat="1" ht="11.25">
      <c r="B130" s="208"/>
      <c r="C130" s="209"/>
      <c r="D130" s="210" t="s">
        <v>249</v>
      </c>
      <c r="E130" s="211" t="s">
        <v>19</v>
      </c>
      <c r="F130" s="212" t="s">
        <v>2191</v>
      </c>
      <c r="G130" s="209"/>
      <c r="H130" s="213">
        <v>15.39</v>
      </c>
      <c r="I130" s="214"/>
      <c r="J130" s="209"/>
      <c r="K130" s="209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249</v>
      </c>
      <c r="AU130" s="219" t="s">
        <v>78</v>
      </c>
      <c r="AV130" s="13" t="s">
        <v>78</v>
      </c>
      <c r="AW130" s="13" t="s">
        <v>30</v>
      </c>
      <c r="AX130" s="13" t="s">
        <v>68</v>
      </c>
      <c r="AY130" s="219" t="s">
        <v>187</v>
      </c>
    </row>
    <row r="131" spans="1:65" s="15" customFormat="1" ht="11.25">
      <c r="B131" s="230"/>
      <c r="C131" s="231"/>
      <c r="D131" s="210" t="s">
        <v>249</v>
      </c>
      <c r="E131" s="232" t="s">
        <v>19</v>
      </c>
      <c r="F131" s="233" t="s">
        <v>319</v>
      </c>
      <c r="G131" s="231"/>
      <c r="H131" s="234">
        <v>31.59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AT131" s="240" t="s">
        <v>249</v>
      </c>
      <c r="AU131" s="240" t="s">
        <v>78</v>
      </c>
      <c r="AV131" s="15" t="s">
        <v>195</v>
      </c>
      <c r="AW131" s="15" t="s">
        <v>30</v>
      </c>
      <c r="AX131" s="15" t="s">
        <v>76</v>
      </c>
      <c r="AY131" s="240" t="s">
        <v>187</v>
      </c>
    </row>
    <row r="132" spans="1:65" s="2" customFormat="1" ht="24.2" customHeight="1">
      <c r="A132" s="36"/>
      <c r="B132" s="37"/>
      <c r="C132" s="180" t="s">
        <v>267</v>
      </c>
      <c r="D132" s="180" t="s">
        <v>190</v>
      </c>
      <c r="E132" s="181" t="s">
        <v>1660</v>
      </c>
      <c r="F132" s="182" t="s">
        <v>1661</v>
      </c>
      <c r="G132" s="183" t="s">
        <v>193</v>
      </c>
      <c r="H132" s="184">
        <v>31.59</v>
      </c>
      <c r="I132" s="185"/>
      <c r="J132" s="186">
        <f>ROUND(I132*H132,2)</f>
        <v>0</v>
      </c>
      <c r="K132" s="182" t="s">
        <v>194</v>
      </c>
      <c r="L132" s="41"/>
      <c r="M132" s="187" t="s">
        <v>19</v>
      </c>
      <c r="N132" s="188" t="s">
        <v>39</v>
      </c>
      <c r="O132" s="66"/>
      <c r="P132" s="189">
        <f>O132*H132</f>
        <v>0</v>
      </c>
      <c r="Q132" s="189">
        <v>0</v>
      </c>
      <c r="R132" s="189">
        <f>Q132*H132</f>
        <v>0</v>
      </c>
      <c r="S132" s="189">
        <v>2.5000000000000001E-3</v>
      </c>
      <c r="T132" s="190">
        <f>S132*H132</f>
        <v>7.8975000000000004E-2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215</v>
      </c>
      <c r="AT132" s="191" t="s">
        <v>190</v>
      </c>
      <c r="AU132" s="191" t="s">
        <v>78</v>
      </c>
      <c r="AY132" s="19" t="s">
        <v>187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76</v>
      </c>
      <c r="BK132" s="192">
        <f>ROUND(I132*H132,2)</f>
        <v>0</v>
      </c>
      <c r="BL132" s="19" t="s">
        <v>215</v>
      </c>
      <c r="BM132" s="191" t="s">
        <v>2192</v>
      </c>
    </row>
    <row r="133" spans="1:65" s="2" customFormat="1" ht="11.25">
      <c r="A133" s="36"/>
      <c r="B133" s="37"/>
      <c r="C133" s="38"/>
      <c r="D133" s="193" t="s">
        <v>197</v>
      </c>
      <c r="E133" s="38"/>
      <c r="F133" s="194" t="s">
        <v>1663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197</v>
      </c>
      <c r="AU133" s="19" t="s">
        <v>78</v>
      </c>
    </row>
    <row r="134" spans="1:65" s="13" customFormat="1" ht="11.25">
      <c r="B134" s="208"/>
      <c r="C134" s="209"/>
      <c r="D134" s="210" t="s">
        <v>249</v>
      </c>
      <c r="E134" s="211" t="s">
        <v>19</v>
      </c>
      <c r="F134" s="212" t="s">
        <v>2190</v>
      </c>
      <c r="G134" s="209"/>
      <c r="H134" s="213">
        <v>16.2</v>
      </c>
      <c r="I134" s="214"/>
      <c r="J134" s="209"/>
      <c r="K134" s="209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249</v>
      </c>
      <c r="AU134" s="219" t="s">
        <v>78</v>
      </c>
      <c r="AV134" s="13" t="s">
        <v>78</v>
      </c>
      <c r="AW134" s="13" t="s">
        <v>30</v>
      </c>
      <c r="AX134" s="13" t="s">
        <v>68</v>
      </c>
      <c r="AY134" s="219" t="s">
        <v>187</v>
      </c>
    </row>
    <row r="135" spans="1:65" s="13" customFormat="1" ht="11.25">
      <c r="B135" s="208"/>
      <c r="C135" s="209"/>
      <c r="D135" s="210" t="s">
        <v>249</v>
      </c>
      <c r="E135" s="211" t="s">
        <v>19</v>
      </c>
      <c r="F135" s="212" t="s">
        <v>2191</v>
      </c>
      <c r="G135" s="209"/>
      <c r="H135" s="213">
        <v>15.39</v>
      </c>
      <c r="I135" s="214"/>
      <c r="J135" s="209"/>
      <c r="K135" s="209"/>
      <c r="L135" s="215"/>
      <c r="M135" s="216"/>
      <c r="N135" s="217"/>
      <c r="O135" s="217"/>
      <c r="P135" s="217"/>
      <c r="Q135" s="217"/>
      <c r="R135" s="217"/>
      <c r="S135" s="217"/>
      <c r="T135" s="218"/>
      <c r="AT135" s="219" t="s">
        <v>249</v>
      </c>
      <c r="AU135" s="219" t="s">
        <v>78</v>
      </c>
      <c r="AV135" s="13" t="s">
        <v>78</v>
      </c>
      <c r="AW135" s="13" t="s">
        <v>30</v>
      </c>
      <c r="AX135" s="13" t="s">
        <v>68</v>
      </c>
      <c r="AY135" s="219" t="s">
        <v>187</v>
      </c>
    </row>
    <row r="136" spans="1:65" s="15" customFormat="1" ht="11.25">
      <c r="B136" s="230"/>
      <c r="C136" s="231"/>
      <c r="D136" s="210" t="s">
        <v>249</v>
      </c>
      <c r="E136" s="232" t="s">
        <v>19</v>
      </c>
      <c r="F136" s="233" t="s">
        <v>319</v>
      </c>
      <c r="G136" s="231"/>
      <c r="H136" s="234">
        <v>31.59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249</v>
      </c>
      <c r="AU136" s="240" t="s">
        <v>78</v>
      </c>
      <c r="AV136" s="15" t="s">
        <v>195</v>
      </c>
      <c r="AW136" s="15" t="s">
        <v>30</v>
      </c>
      <c r="AX136" s="15" t="s">
        <v>76</v>
      </c>
      <c r="AY136" s="240" t="s">
        <v>187</v>
      </c>
    </row>
    <row r="137" spans="1:65" s="2" customFormat="1" ht="24.2" customHeight="1">
      <c r="A137" s="36"/>
      <c r="B137" s="37"/>
      <c r="C137" s="180" t="s">
        <v>8</v>
      </c>
      <c r="D137" s="180" t="s">
        <v>190</v>
      </c>
      <c r="E137" s="181" t="s">
        <v>1551</v>
      </c>
      <c r="F137" s="182" t="s">
        <v>1552</v>
      </c>
      <c r="G137" s="183" t="s">
        <v>193</v>
      </c>
      <c r="H137" s="184">
        <v>31.59</v>
      </c>
      <c r="I137" s="185"/>
      <c r="J137" s="186">
        <f>ROUND(I137*H137,2)</f>
        <v>0</v>
      </c>
      <c r="K137" s="182" t="s">
        <v>194</v>
      </c>
      <c r="L137" s="41"/>
      <c r="M137" s="187" t="s">
        <v>19</v>
      </c>
      <c r="N137" s="188" t="s">
        <v>39</v>
      </c>
      <c r="O137" s="66"/>
      <c r="P137" s="189">
        <f>O137*H137</f>
        <v>0</v>
      </c>
      <c r="Q137" s="189">
        <v>2.9999999999999997E-4</v>
      </c>
      <c r="R137" s="189">
        <f>Q137*H137</f>
        <v>9.4769999999999993E-3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215</v>
      </c>
      <c r="AT137" s="191" t="s">
        <v>190</v>
      </c>
      <c r="AU137" s="191" t="s">
        <v>78</v>
      </c>
      <c r="AY137" s="19" t="s">
        <v>187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76</v>
      </c>
      <c r="BK137" s="192">
        <f>ROUND(I137*H137,2)</f>
        <v>0</v>
      </c>
      <c r="BL137" s="19" t="s">
        <v>215</v>
      </c>
      <c r="BM137" s="191" t="s">
        <v>2193</v>
      </c>
    </row>
    <row r="138" spans="1:65" s="2" customFormat="1" ht="11.25">
      <c r="A138" s="36"/>
      <c r="B138" s="37"/>
      <c r="C138" s="38"/>
      <c r="D138" s="193" t="s">
        <v>197</v>
      </c>
      <c r="E138" s="38"/>
      <c r="F138" s="194" t="s">
        <v>1554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197</v>
      </c>
      <c r="AU138" s="19" t="s">
        <v>78</v>
      </c>
    </row>
    <row r="139" spans="1:65" s="13" customFormat="1" ht="11.25">
      <c r="B139" s="208"/>
      <c r="C139" s="209"/>
      <c r="D139" s="210" t="s">
        <v>249</v>
      </c>
      <c r="E139" s="211" t="s">
        <v>19</v>
      </c>
      <c r="F139" s="212" t="s">
        <v>2190</v>
      </c>
      <c r="G139" s="209"/>
      <c r="H139" s="213">
        <v>16.2</v>
      </c>
      <c r="I139" s="214"/>
      <c r="J139" s="209"/>
      <c r="K139" s="209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249</v>
      </c>
      <c r="AU139" s="219" t="s">
        <v>78</v>
      </c>
      <c r="AV139" s="13" t="s">
        <v>78</v>
      </c>
      <c r="AW139" s="13" t="s">
        <v>30</v>
      </c>
      <c r="AX139" s="13" t="s">
        <v>68</v>
      </c>
      <c r="AY139" s="219" t="s">
        <v>187</v>
      </c>
    </row>
    <row r="140" spans="1:65" s="13" customFormat="1" ht="11.25">
      <c r="B140" s="208"/>
      <c r="C140" s="209"/>
      <c r="D140" s="210" t="s">
        <v>249</v>
      </c>
      <c r="E140" s="211" t="s">
        <v>19</v>
      </c>
      <c r="F140" s="212" t="s">
        <v>2191</v>
      </c>
      <c r="G140" s="209"/>
      <c r="H140" s="213">
        <v>15.39</v>
      </c>
      <c r="I140" s="214"/>
      <c r="J140" s="209"/>
      <c r="K140" s="209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249</v>
      </c>
      <c r="AU140" s="219" t="s">
        <v>78</v>
      </c>
      <c r="AV140" s="13" t="s">
        <v>78</v>
      </c>
      <c r="AW140" s="13" t="s">
        <v>30</v>
      </c>
      <c r="AX140" s="13" t="s">
        <v>68</v>
      </c>
      <c r="AY140" s="219" t="s">
        <v>187</v>
      </c>
    </row>
    <row r="141" spans="1:65" s="15" customFormat="1" ht="11.25">
      <c r="B141" s="230"/>
      <c r="C141" s="231"/>
      <c r="D141" s="210" t="s">
        <v>249</v>
      </c>
      <c r="E141" s="232" t="s">
        <v>19</v>
      </c>
      <c r="F141" s="233" t="s">
        <v>319</v>
      </c>
      <c r="G141" s="231"/>
      <c r="H141" s="234">
        <v>31.59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AT141" s="240" t="s">
        <v>249</v>
      </c>
      <c r="AU141" s="240" t="s">
        <v>78</v>
      </c>
      <c r="AV141" s="15" t="s">
        <v>195</v>
      </c>
      <c r="AW141" s="15" t="s">
        <v>30</v>
      </c>
      <c r="AX141" s="15" t="s">
        <v>76</v>
      </c>
      <c r="AY141" s="240" t="s">
        <v>187</v>
      </c>
    </row>
    <row r="142" spans="1:65" s="2" customFormat="1" ht="16.5" customHeight="1">
      <c r="A142" s="36"/>
      <c r="B142" s="37"/>
      <c r="C142" s="198" t="s">
        <v>215</v>
      </c>
      <c r="D142" s="198" t="s">
        <v>243</v>
      </c>
      <c r="E142" s="199" t="s">
        <v>1555</v>
      </c>
      <c r="F142" s="200" t="s">
        <v>1556</v>
      </c>
      <c r="G142" s="201" t="s">
        <v>193</v>
      </c>
      <c r="H142" s="202">
        <v>34.749000000000002</v>
      </c>
      <c r="I142" s="203"/>
      <c r="J142" s="204">
        <f>ROUND(I142*H142,2)</f>
        <v>0</v>
      </c>
      <c r="K142" s="200" t="s">
        <v>194</v>
      </c>
      <c r="L142" s="205"/>
      <c r="M142" s="206" t="s">
        <v>19</v>
      </c>
      <c r="N142" s="207" t="s">
        <v>39</v>
      </c>
      <c r="O142" s="66"/>
      <c r="P142" s="189">
        <f>O142*H142</f>
        <v>0</v>
      </c>
      <c r="Q142" s="189">
        <v>2.8300000000000001E-3</v>
      </c>
      <c r="R142" s="189">
        <f>Q142*H142</f>
        <v>9.8339670000000004E-2</v>
      </c>
      <c r="S142" s="189">
        <v>0</v>
      </c>
      <c r="T142" s="19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246</v>
      </c>
      <c r="AT142" s="191" t="s">
        <v>243</v>
      </c>
      <c r="AU142" s="191" t="s">
        <v>78</v>
      </c>
      <c r="AY142" s="19" t="s">
        <v>187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76</v>
      </c>
      <c r="BK142" s="192">
        <f>ROUND(I142*H142,2)</f>
        <v>0</v>
      </c>
      <c r="BL142" s="19" t="s">
        <v>215</v>
      </c>
      <c r="BM142" s="191" t="s">
        <v>2194</v>
      </c>
    </row>
    <row r="143" spans="1:65" s="2" customFormat="1" ht="11.25">
      <c r="A143" s="36"/>
      <c r="B143" s="37"/>
      <c r="C143" s="38"/>
      <c r="D143" s="193" t="s">
        <v>197</v>
      </c>
      <c r="E143" s="38"/>
      <c r="F143" s="194" t="s">
        <v>1558</v>
      </c>
      <c r="G143" s="38"/>
      <c r="H143" s="38"/>
      <c r="I143" s="195"/>
      <c r="J143" s="38"/>
      <c r="K143" s="38"/>
      <c r="L143" s="41"/>
      <c r="M143" s="196"/>
      <c r="N143" s="19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197</v>
      </c>
      <c r="AU143" s="19" t="s">
        <v>78</v>
      </c>
    </row>
    <row r="144" spans="1:65" s="13" customFormat="1" ht="11.25">
      <c r="B144" s="208"/>
      <c r="C144" s="209"/>
      <c r="D144" s="210" t="s">
        <v>249</v>
      </c>
      <c r="E144" s="209"/>
      <c r="F144" s="212" t="s">
        <v>2195</v>
      </c>
      <c r="G144" s="209"/>
      <c r="H144" s="213">
        <v>34.749000000000002</v>
      </c>
      <c r="I144" s="214"/>
      <c r="J144" s="209"/>
      <c r="K144" s="209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249</v>
      </c>
      <c r="AU144" s="219" t="s">
        <v>78</v>
      </c>
      <c r="AV144" s="13" t="s">
        <v>78</v>
      </c>
      <c r="AW144" s="13" t="s">
        <v>4</v>
      </c>
      <c r="AX144" s="13" t="s">
        <v>76</v>
      </c>
      <c r="AY144" s="219" t="s">
        <v>187</v>
      </c>
    </row>
    <row r="145" spans="1:65" s="2" customFormat="1" ht="21.75" customHeight="1">
      <c r="A145" s="36"/>
      <c r="B145" s="37"/>
      <c r="C145" s="180" t="s">
        <v>281</v>
      </c>
      <c r="D145" s="180" t="s">
        <v>190</v>
      </c>
      <c r="E145" s="181" t="s">
        <v>1717</v>
      </c>
      <c r="F145" s="182" t="s">
        <v>1718</v>
      </c>
      <c r="G145" s="183" t="s">
        <v>230</v>
      </c>
      <c r="H145" s="184">
        <v>33.299999999999997</v>
      </c>
      <c r="I145" s="185"/>
      <c r="J145" s="186">
        <f>ROUND(I145*H145,2)</f>
        <v>0</v>
      </c>
      <c r="K145" s="182" t="s">
        <v>194</v>
      </c>
      <c r="L145" s="41"/>
      <c r="M145" s="187" t="s">
        <v>19</v>
      </c>
      <c r="N145" s="188" t="s">
        <v>39</v>
      </c>
      <c r="O145" s="66"/>
      <c r="P145" s="189">
        <f>O145*H145</f>
        <v>0</v>
      </c>
      <c r="Q145" s="189">
        <v>1.0000000000000001E-5</v>
      </c>
      <c r="R145" s="189">
        <f>Q145*H145</f>
        <v>3.3300000000000002E-4</v>
      </c>
      <c r="S145" s="189">
        <v>0</v>
      </c>
      <c r="T145" s="19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215</v>
      </c>
      <c r="AT145" s="191" t="s">
        <v>190</v>
      </c>
      <c r="AU145" s="191" t="s">
        <v>78</v>
      </c>
      <c r="AY145" s="19" t="s">
        <v>187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76</v>
      </c>
      <c r="BK145" s="192">
        <f>ROUND(I145*H145,2)</f>
        <v>0</v>
      </c>
      <c r="BL145" s="19" t="s">
        <v>215</v>
      </c>
      <c r="BM145" s="191" t="s">
        <v>2196</v>
      </c>
    </row>
    <row r="146" spans="1:65" s="2" customFormat="1" ht="11.25">
      <c r="A146" s="36"/>
      <c r="B146" s="37"/>
      <c r="C146" s="38"/>
      <c r="D146" s="193" t="s">
        <v>197</v>
      </c>
      <c r="E146" s="38"/>
      <c r="F146" s="194" t="s">
        <v>1720</v>
      </c>
      <c r="G146" s="38"/>
      <c r="H146" s="38"/>
      <c r="I146" s="195"/>
      <c r="J146" s="38"/>
      <c r="K146" s="38"/>
      <c r="L146" s="41"/>
      <c r="M146" s="196"/>
      <c r="N146" s="197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197</v>
      </c>
      <c r="AU146" s="19" t="s">
        <v>78</v>
      </c>
    </row>
    <row r="147" spans="1:65" s="13" customFormat="1" ht="11.25">
      <c r="B147" s="208"/>
      <c r="C147" s="209"/>
      <c r="D147" s="210" t="s">
        <v>249</v>
      </c>
      <c r="E147" s="211" t="s">
        <v>19</v>
      </c>
      <c r="F147" s="212" t="s">
        <v>2197</v>
      </c>
      <c r="G147" s="209"/>
      <c r="H147" s="213">
        <v>16.8</v>
      </c>
      <c r="I147" s="214"/>
      <c r="J147" s="209"/>
      <c r="K147" s="209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249</v>
      </c>
      <c r="AU147" s="219" t="s">
        <v>78</v>
      </c>
      <c r="AV147" s="13" t="s">
        <v>78</v>
      </c>
      <c r="AW147" s="13" t="s">
        <v>30</v>
      </c>
      <c r="AX147" s="13" t="s">
        <v>68</v>
      </c>
      <c r="AY147" s="219" t="s">
        <v>187</v>
      </c>
    </row>
    <row r="148" spans="1:65" s="13" customFormat="1" ht="11.25">
      <c r="B148" s="208"/>
      <c r="C148" s="209"/>
      <c r="D148" s="210" t="s">
        <v>249</v>
      </c>
      <c r="E148" s="211" t="s">
        <v>19</v>
      </c>
      <c r="F148" s="212" t="s">
        <v>2198</v>
      </c>
      <c r="G148" s="209"/>
      <c r="H148" s="213">
        <v>16.5</v>
      </c>
      <c r="I148" s="214"/>
      <c r="J148" s="209"/>
      <c r="K148" s="209"/>
      <c r="L148" s="215"/>
      <c r="M148" s="216"/>
      <c r="N148" s="217"/>
      <c r="O148" s="217"/>
      <c r="P148" s="217"/>
      <c r="Q148" s="217"/>
      <c r="R148" s="217"/>
      <c r="S148" s="217"/>
      <c r="T148" s="218"/>
      <c r="AT148" s="219" t="s">
        <v>249</v>
      </c>
      <c r="AU148" s="219" t="s">
        <v>78</v>
      </c>
      <c r="AV148" s="13" t="s">
        <v>78</v>
      </c>
      <c r="AW148" s="13" t="s">
        <v>30</v>
      </c>
      <c r="AX148" s="13" t="s">
        <v>68</v>
      </c>
      <c r="AY148" s="219" t="s">
        <v>187</v>
      </c>
    </row>
    <row r="149" spans="1:65" s="15" customFormat="1" ht="11.25">
      <c r="B149" s="230"/>
      <c r="C149" s="231"/>
      <c r="D149" s="210" t="s">
        <v>249</v>
      </c>
      <c r="E149" s="232" t="s">
        <v>19</v>
      </c>
      <c r="F149" s="233" t="s">
        <v>319</v>
      </c>
      <c r="G149" s="231"/>
      <c r="H149" s="234">
        <v>33.299999999999997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AT149" s="240" t="s">
        <v>249</v>
      </c>
      <c r="AU149" s="240" t="s">
        <v>78</v>
      </c>
      <c r="AV149" s="15" t="s">
        <v>195</v>
      </c>
      <c r="AW149" s="15" t="s">
        <v>30</v>
      </c>
      <c r="AX149" s="15" t="s">
        <v>76</v>
      </c>
      <c r="AY149" s="240" t="s">
        <v>187</v>
      </c>
    </row>
    <row r="150" spans="1:65" s="2" customFormat="1" ht="16.5" customHeight="1">
      <c r="A150" s="36"/>
      <c r="B150" s="37"/>
      <c r="C150" s="198" t="s">
        <v>286</v>
      </c>
      <c r="D150" s="198" t="s">
        <v>243</v>
      </c>
      <c r="E150" s="199" t="s">
        <v>1722</v>
      </c>
      <c r="F150" s="200" t="s">
        <v>1723</v>
      </c>
      <c r="G150" s="201" t="s">
        <v>230</v>
      </c>
      <c r="H150" s="202">
        <v>33.299999999999997</v>
      </c>
      <c r="I150" s="203"/>
      <c r="J150" s="204">
        <f>ROUND(I150*H150,2)</f>
        <v>0</v>
      </c>
      <c r="K150" s="200" t="s">
        <v>194</v>
      </c>
      <c r="L150" s="205"/>
      <c r="M150" s="206" t="s">
        <v>19</v>
      </c>
      <c r="N150" s="207" t="s">
        <v>39</v>
      </c>
      <c r="O150" s="66"/>
      <c r="P150" s="189">
        <f>O150*H150</f>
        <v>0</v>
      </c>
      <c r="Q150" s="189">
        <v>2.2000000000000001E-4</v>
      </c>
      <c r="R150" s="189">
        <f>Q150*H150</f>
        <v>7.326E-3</v>
      </c>
      <c r="S150" s="189">
        <v>0</v>
      </c>
      <c r="T150" s="19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246</v>
      </c>
      <c r="AT150" s="191" t="s">
        <v>243</v>
      </c>
      <c r="AU150" s="191" t="s">
        <v>78</v>
      </c>
      <c r="AY150" s="19" t="s">
        <v>187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76</v>
      </c>
      <c r="BK150" s="192">
        <f>ROUND(I150*H150,2)</f>
        <v>0</v>
      </c>
      <c r="BL150" s="19" t="s">
        <v>215</v>
      </c>
      <c r="BM150" s="191" t="s">
        <v>2199</v>
      </c>
    </row>
    <row r="151" spans="1:65" s="2" customFormat="1" ht="11.25">
      <c r="A151" s="36"/>
      <c r="B151" s="37"/>
      <c r="C151" s="38"/>
      <c r="D151" s="193" t="s">
        <v>197</v>
      </c>
      <c r="E151" s="38"/>
      <c r="F151" s="194" t="s">
        <v>1725</v>
      </c>
      <c r="G151" s="38"/>
      <c r="H151" s="38"/>
      <c r="I151" s="195"/>
      <c r="J151" s="38"/>
      <c r="K151" s="38"/>
      <c r="L151" s="41"/>
      <c r="M151" s="196"/>
      <c r="N151" s="197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197</v>
      </c>
      <c r="AU151" s="19" t="s">
        <v>78</v>
      </c>
    </row>
    <row r="152" spans="1:65" s="13" customFormat="1" ht="11.25">
      <c r="B152" s="208"/>
      <c r="C152" s="209"/>
      <c r="D152" s="210" t="s">
        <v>249</v>
      </c>
      <c r="E152" s="211" t="s">
        <v>19</v>
      </c>
      <c r="F152" s="212" t="s">
        <v>2197</v>
      </c>
      <c r="G152" s="209"/>
      <c r="H152" s="213">
        <v>16.8</v>
      </c>
      <c r="I152" s="214"/>
      <c r="J152" s="209"/>
      <c r="K152" s="209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249</v>
      </c>
      <c r="AU152" s="219" t="s">
        <v>78</v>
      </c>
      <c r="AV152" s="13" t="s">
        <v>78</v>
      </c>
      <c r="AW152" s="13" t="s">
        <v>30</v>
      </c>
      <c r="AX152" s="13" t="s">
        <v>68</v>
      </c>
      <c r="AY152" s="219" t="s">
        <v>187</v>
      </c>
    </row>
    <row r="153" spans="1:65" s="13" customFormat="1" ht="11.25">
      <c r="B153" s="208"/>
      <c r="C153" s="209"/>
      <c r="D153" s="210" t="s">
        <v>249</v>
      </c>
      <c r="E153" s="211" t="s">
        <v>19</v>
      </c>
      <c r="F153" s="212" t="s">
        <v>2198</v>
      </c>
      <c r="G153" s="209"/>
      <c r="H153" s="213">
        <v>16.5</v>
      </c>
      <c r="I153" s="214"/>
      <c r="J153" s="209"/>
      <c r="K153" s="209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249</v>
      </c>
      <c r="AU153" s="219" t="s">
        <v>78</v>
      </c>
      <c r="AV153" s="13" t="s">
        <v>78</v>
      </c>
      <c r="AW153" s="13" t="s">
        <v>30</v>
      </c>
      <c r="AX153" s="13" t="s">
        <v>68</v>
      </c>
      <c r="AY153" s="219" t="s">
        <v>187</v>
      </c>
    </row>
    <row r="154" spans="1:65" s="15" customFormat="1" ht="11.25">
      <c r="B154" s="230"/>
      <c r="C154" s="231"/>
      <c r="D154" s="210" t="s">
        <v>249</v>
      </c>
      <c r="E154" s="232" t="s">
        <v>19</v>
      </c>
      <c r="F154" s="233" t="s">
        <v>319</v>
      </c>
      <c r="G154" s="231"/>
      <c r="H154" s="234">
        <v>33.299999999999997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AT154" s="240" t="s">
        <v>249</v>
      </c>
      <c r="AU154" s="240" t="s">
        <v>78</v>
      </c>
      <c r="AV154" s="15" t="s">
        <v>195</v>
      </c>
      <c r="AW154" s="15" t="s">
        <v>30</v>
      </c>
      <c r="AX154" s="15" t="s">
        <v>76</v>
      </c>
      <c r="AY154" s="240" t="s">
        <v>187</v>
      </c>
    </row>
    <row r="155" spans="1:65" s="2" customFormat="1" ht="49.15" customHeight="1">
      <c r="A155" s="36"/>
      <c r="B155" s="37"/>
      <c r="C155" s="180" t="s">
        <v>291</v>
      </c>
      <c r="D155" s="180" t="s">
        <v>190</v>
      </c>
      <c r="E155" s="181" t="s">
        <v>1848</v>
      </c>
      <c r="F155" s="182" t="s">
        <v>1849</v>
      </c>
      <c r="G155" s="183" t="s">
        <v>542</v>
      </c>
      <c r="H155" s="184">
        <v>0.115</v>
      </c>
      <c r="I155" s="185"/>
      <c r="J155" s="186">
        <f>ROUND(I155*H155,2)</f>
        <v>0</v>
      </c>
      <c r="K155" s="182" t="s">
        <v>194</v>
      </c>
      <c r="L155" s="41"/>
      <c r="M155" s="187" t="s">
        <v>19</v>
      </c>
      <c r="N155" s="188" t="s">
        <v>39</v>
      </c>
      <c r="O155" s="66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215</v>
      </c>
      <c r="AT155" s="191" t="s">
        <v>190</v>
      </c>
      <c r="AU155" s="191" t="s">
        <v>78</v>
      </c>
      <c r="AY155" s="19" t="s">
        <v>187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9" t="s">
        <v>76</v>
      </c>
      <c r="BK155" s="192">
        <f>ROUND(I155*H155,2)</f>
        <v>0</v>
      </c>
      <c r="BL155" s="19" t="s">
        <v>215</v>
      </c>
      <c r="BM155" s="191" t="s">
        <v>2200</v>
      </c>
    </row>
    <row r="156" spans="1:65" s="2" customFormat="1" ht="11.25">
      <c r="A156" s="36"/>
      <c r="B156" s="37"/>
      <c r="C156" s="38"/>
      <c r="D156" s="193" t="s">
        <v>197</v>
      </c>
      <c r="E156" s="38"/>
      <c r="F156" s="194" t="s">
        <v>1851</v>
      </c>
      <c r="G156" s="38"/>
      <c r="H156" s="38"/>
      <c r="I156" s="195"/>
      <c r="J156" s="38"/>
      <c r="K156" s="38"/>
      <c r="L156" s="41"/>
      <c r="M156" s="196"/>
      <c r="N156" s="197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197</v>
      </c>
      <c r="AU156" s="19" t="s">
        <v>78</v>
      </c>
    </row>
    <row r="157" spans="1:65" s="12" customFormat="1" ht="22.9" customHeight="1">
      <c r="B157" s="164"/>
      <c r="C157" s="165"/>
      <c r="D157" s="166" t="s">
        <v>67</v>
      </c>
      <c r="E157" s="178" t="s">
        <v>1121</v>
      </c>
      <c r="F157" s="178" t="s">
        <v>1122</v>
      </c>
      <c r="G157" s="165"/>
      <c r="H157" s="165"/>
      <c r="I157" s="168"/>
      <c r="J157" s="179">
        <f>BK157</f>
        <v>0</v>
      </c>
      <c r="K157" s="165"/>
      <c r="L157" s="170"/>
      <c r="M157" s="171"/>
      <c r="N157" s="172"/>
      <c r="O157" s="172"/>
      <c r="P157" s="173">
        <f>SUM(P158:P168)</f>
        <v>0</v>
      </c>
      <c r="Q157" s="172"/>
      <c r="R157" s="173">
        <f>SUM(R158:R168)</f>
        <v>4.3830000000000001E-2</v>
      </c>
      <c r="S157" s="172"/>
      <c r="T157" s="174">
        <f>SUM(T158:T168)</f>
        <v>0</v>
      </c>
      <c r="AR157" s="175" t="s">
        <v>78</v>
      </c>
      <c r="AT157" s="176" t="s">
        <v>67</v>
      </c>
      <c r="AU157" s="176" t="s">
        <v>76</v>
      </c>
      <c r="AY157" s="175" t="s">
        <v>187</v>
      </c>
      <c r="BK157" s="177">
        <f>SUM(BK158:BK168)</f>
        <v>0</v>
      </c>
    </row>
    <row r="158" spans="1:65" s="2" customFormat="1" ht="24.2" customHeight="1">
      <c r="A158" s="36"/>
      <c r="B158" s="37"/>
      <c r="C158" s="180" t="s">
        <v>296</v>
      </c>
      <c r="D158" s="180" t="s">
        <v>190</v>
      </c>
      <c r="E158" s="181" t="s">
        <v>1899</v>
      </c>
      <c r="F158" s="182" t="s">
        <v>1900</v>
      </c>
      <c r="G158" s="183" t="s">
        <v>193</v>
      </c>
      <c r="H158" s="184">
        <v>2.25</v>
      </c>
      <c r="I158" s="185"/>
      <c r="J158" s="186">
        <f>ROUND(I158*H158,2)</f>
        <v>0</v>
      </c>
      <c r="K158" s="182" t="s">
        <v>194</v>
      </c>
      <c r="L158" s="41"/>
      <c r="M158" s="187" t="s">
        <v>19</v>
      </c>
      <c r="N158" s="188" t="s">
        <v>39</v>
      </c>
      <c r="O158" s="66"/>
      <c r="P158" s="189">
        <f>O158*H158</f>
        <v>0</v>
      </c>
      <c r="Q158" s="189">
        <v>5.0000000000000001E-4</v>
      </c>
      <c r="R158" s="189">
        <f>Q158*H158</f>
        <v>1.1250000000000001E-3</v>
      </c>
      <c r="S158" s="189">
        <v>0</v>
      </c>
      <c r="T158" s="19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215</v>
      </c>
      <c r="AT158" s="191" t="s">
        <v>190</v>
      </c>
      <c r="AU158" s="191" t="s">
        <v>78</v>
      </c>
      <c r="AY158" s="19" t="s">
        <v>187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76</v>
      </c>
      <c r="BK158" s="192">
        <f>ROUND(I158*H158,2)</f>
        <v>0</v>
      </c>
      <c r="BL158" s="19" t="s">
        <v>215</v>
      </c>
      <c r="BM158" s="191" t="s">
        <v>2201</v>
      </c>
    </row>
    <row r="159" spans="1:65" s="2" customFormat="1" ht="11.25">
      <c r="A159" s="36"/>
      <c r="B159" s="37"/>
      <c r="C159" s="38"/>
      <c r="D159" s="193" t="s">
        <v>197</v>
      </c>
      <c r="E159" s="38"/>
      <c r="F159" s="194" t="s">
        <v>1902</v>
      </c>
      <c r="G159" s="38"/>
      <c r="H159" s="38"/>
      <c r="I159" s="195"/>
      <c r="J159" s="38"/>
      <c r="K159" s="38"/>
      <c r="L159" s="41"/>
      <c r="M159" s="196"/>
      <c r="N159" s="197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197</v>
      </c>
      <c r="AU159" s="19" t="s">
        <v>78</v>
      </c>
    </row>
    <row r="160" spans="1:65" s="13" customFormat="1" ht="11.25">
      <c r="B160" s="208"/>
      <c r="C160" s="209"/>
      <c r="D160" s="210" t="s">
        <v>249</v>
      </c>
      <c r="E160" s="211" t="s">
        <v>19</v>
      </c>
      <c r="F160" s="212" t="s">
        <v>2202</v>
      </c>
      <c r="G160" s="209"/>
      <c r="H160" s="213">
        <v>2.25</v>
      </c>
      <c r="I160" s="214"/>
      <c r="J160" s="209"/>
      <c r="K160" s="209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249</v>
      </c>
      <c r="AU160" s="219" t="s">
        <v>78</v>
      </c>
      <c r="AV160" s="13" t="s">
        <v>78</v>
      </c>
      <c r="AW160" s="13" t="s">
        <v>30</v>
      </c>
      <c r="AX160" s="13" t="s">
        <v>76</v>
      </c>
      <c r="AY160" s="219" t="s">
        <v>187</v>
      </c>
    </row>
    <row r="161" spans="1:65" s="2" customFormat="1" ht="37.9" customHeight="1">
      <c r="A161" s="36"/>
      <c r="B161" s="37"/>
      <c r="C161" s="180" t="s">
        <v>7</v>
      </c>
      <c r="D161" s="180" t="s">
        <v>190</v>
      </c>
      <c r="E161" s="181" t="s">
        <v>1904</v>
      </c>
      <c r="F161" s="182" t="s">
        <v>1905</v>
      </c>
      <c r="G161" s="183" t="s">
        <v>193</v>
      </c>
      <c r="H161" s="184">
        <v>2.25</v>
      </c>
      <c r="I161" s="185"/>
      <c r="J161" s="186">
        <f>ROUND(I161*H161,2)</f>
        <v>0</v>
      </c>
      <c r="K161" s="182" t="s">
        <v>194</v>
      </c>
      <c r="L161" s="41"/>
      <c r="M161" s="187" t="s">
        <v>19</v>
      </c>
      <c r="N161" s="188" t="s">
        <v>39</v>
      </c>
      <c r="O161" s="66"/>
      <c r="P161" s="189">
        <f>O161*H161</f>
        <v>0</v>
      </c>
      <c r="Q161" s="189">
        <v>6.0000000000000001E-3</v>
      </c>
      <c r="R161" s="189">
        <f>Q161*H161</f>
        <v>1.35E-2</v>
      </c>
      <c r="S161" s="189">
        <v>0</v>
      </c>
      <c r="T161" s="19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1" t="s">
        <v>215</v>
      </c>
      <c r="AT161" s="191" t="s">
        <v>190</v>
      </c>
      <c r="AU161" s="191" t="s">
        <v>78</v>
      </c>
      <c r="AY161" s="19" t="s">
        <v>187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9" t="s">
        <v>76</v>
      </c>
      <c r="BK161" s="192">
        <f>ROUND(I161*H161,2)</f>
        <v>0</v>
      </c>
      <c r="BL161" s="19" t="s">
        <v>215</v>
      </c>
      <c r="BM161" s="191" t="s">
        <v>2203</v>
      </c>
    </row>
    <row r="162" spans="1:65" s="2" customFormat="1" ht="11.25">
      <c r="A162" s="36"/>
      <c r="B162" s="37"/>
      <c r="C162" s="38"/>
      <c r="D162" s="193" t="s">
        <v>197</v>
      </c>
      <c r="E162" s="38"/>
      <c r="F162" s="194" t="s">
        <v>1907</v>
      </c>
      <c r="G162" s="38"/>
      <c r="H162" s="38"/>
      <c r="I162" s="195"/>
      <c r="J162" s="38"/>
      <c r="K162" s="38"/>
      <c r="L162" s="41"/>
      <c r="M162" s="196"/>
      <c r="N162" s="197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197</v>
      </c>
      <c r="AU162" s="19" t="s">
        <v>78</v>
      </c>
    </row>
    <row r="163" spans="1:65" s="13" customFormat="1" ht="11.25">
      <c r="B163" s="208"/>
      <c r="C163" s="209"/>
      <c r="D163" s="210" t="s">
        <v>249</v>
      </c>
      <c r="E163" s="211" t="s">
        <v>19</v>
      </c>
      <c r="F163" s="212" t="s">
        <v>2202</v>
      </c>
      <c r="G163" s="209"/>
      <c r="H163" s="213">
        <v>2.25</v>
      </c>
      <c r="I163" s="214"/>
      <c r="J163" s="209"/>
      <c r="K163" s="209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249</v>
      </c>
      <c r="AU163" s="219" t="s">
        <v>78</v>
      </c>
      <c r="AV163" s="13" t="s">
        <v>78</v>
      </c>
      <c r="AW163" s="13" t="s">
        <v>30</v>
      </c>
      <c r="AX163" s="13" t="s">
        <v>76</v>
      </c>
      <c r="AY163" s="219" t="s">
        <v>187</v>
      </c>
    </row>
    <row r="164" spans="1:65" s="2" customFormat="1" ht="16.5" customHeight="1">
      <c r="A164" s="36"/>
      <c r="B164" s="37"/>
      <c r="C164" s="198" t="s">
        <v>305</v>
      </c>
      <c r="D164" s="198" t="s">
        <v>243</v>
      </c>
      <c r="E164" s="199" t="s">
        <v>1908</v>
      </c>
      <c r="F164" s="200" t="s">
        <v>1909</v>
      </c>
      <c r="G164" s="201" t="s">
        <v>193</v>
      </c>
      <c r="H164" s="202">
        <v>2.4750000000000001</v>
      </c>
      <c r="I164" s="203"/>
      <c r="J164" s="204">
        <f>ROUND(I164*H164,2)</f>
        <v>0</v>
      </c>
      <c r="K164" s="200" t="s">
        <v>194</v>
      </c>
      <c r="L164" s="205"/>
      <c r="M164" s="206" t="s">
        <v>19</v>
      </c>
      <c r="N164" s="207" t="s">
        <v>39</v>
      </c>
      <c r="O164" s="66"/>
      <c r="P164" s="189">
        <f>O164*H164</f>
        <v>0</v>
      </c>
      <c r="Q164" s="189">
        <v>1.18E-2</v>
      </c>
      <c r="R164" s="189">
        <f>Q164*H164</f>
        <v>2.9205000000000002E-2</v>
      </c>
      <c r="S164" s="189">
        <v>0</v>
      </c>
      <c r="T164" s="19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246</v>
      </c>
      <c r="AT164" s="191" t="s">
        <v>243</v>
      </c>
      <c r="AU164" s="191" t="s">
        <v>78</v>
      </c>
      <c r="AY164" s="19" t="s">
        <v>187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76</v>
      </c>
      <c r="BK164" s="192">
        <f>ROUND(I164*H164,2)</f>
        <v>0</v>
      </c>
      <c r="BL164" s="19" t="s">
        <v>215</v>
      </c>
      <c r="BM164" s="191" t="s">
        <v>2204</v>
      </c>
    </row>
    <row r="165" spans="1:65" s="2" customFormat="1" ht="11.25">
      <c r="A165" s="36"/>
      <c r="B165" s="37"/>
      <c r="C165" s="38"/>
      <c r="D165" s="193" t="s">
        <v>197</v>
      </c>
      <c r="E165" s="38"/>
      <c r="F165" s="194" t="s">
        <v>1911</v>
      </c>
      <c r="G165" s="38"/>
      <c r="H165" s="38"/>
      <c r="I165" s="195"/>
      <c r="J165" s="38"/>
      <c r="K165" s="38"/>
      <c r="L165" s="41"/>
      <c r="M165" s="196"/>
      <c r="N165" s="197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197</v>
      </c>
      <c r="AU165" s="19" t="s">
        <v>78</v>
      </c>
    </row>
    <row r="166" spans="1:65" s="13" customFormat="1" ht="11.25">
      <c r="B166" s="208"/>
      <c r="C166" s="209"/>
      <c r="D166" s="210" t="s">
        <v>249</v>
      </c>
      <c r="E166" s="209"/>
      <c r="F166" s="212" t="s">
        <v>2205</v>
      </c>
      <c r="G166" s="209"/>
      <c r="H166" s="213">
        <v>2.4750000000000001</v>
      </c>
      <c r="I166" s="214"/>
      <c r="J166" s="209"/>
      <c r="K166" s="209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249</v>
      </c>
      <c r="AU166" s="219" t="s">
        <v>78</v>
      </c>
      <c r="AV166" s="13" t="s">
        <v>78</v>
      </c>
      <c r="AW166" s="13" t="s">
        <v>4</v>
      </c>
      <c r="AX166" s="13" t="s">
        <v>76</v>
      </c>
      <c r="AY166" s="219" t="s">
        <v>187</v>
      </c>
    </row>
    <row r="167" spans="1:65" s="2" customFormat="1" ht="49.15" customHeight="1">
      <c r="A167" s="36"/>
      <c r="B167" s="37"/>
      <c r="C167" s="180" t="s">
        <v>310</v>
      </c>
      <c r="D167" s="180" t="s">
        <v>190</v>
      </c>
      <c r="E167" s="181" t="s">
        <v>1204</v>
      </c>
      <c r="F167" s="182" t="s">
        <v>1205</v>
      </c>
      <c r="G167" s="183" t="s">
        <v>542</v>
      </c>
      <c r="H167" s="184">
        <v>4.3999999999999997E-2</v>
      </c>
      <c r="I167" s="185"/>
      <c r="J167" s="186">
        <f>ROUND(I167*H167,2)</f>
        <v>0</v>
      </c>
      <c r="K167" s="182" t="s">
        <v>194</v>
      </c>
      <c r="L167" s="41"/>
      <c r="M167" s="187" t="s">
        <v>19</v>
      </c>
      <c r="N167" s="188" t="s">
        <v>39</v>
      </c>
      <c r="O167" s="66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215</v>
      </c>
      <c r="AT167" s="191" t="s">
        <v>190</v>
      </c>
      <c r="AU167" s="191" t="s">
        <v>78</v>
      </c>
      <c r="AY167" s="19" t="s">
        <v>187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76</v>
      </c>
      <c r="BK167" s="192">
        <f>ROUND(I167*H167,2)</f>
        <v>0</v>
      </c>
      <c r="BL167" s="19" t="s">
        <v>215</v>
      </c>
      <c r="BM167" s="191" t="s">
        <v>2206</v>
      </c>
    </row>
    <row r="168" spans="1:65" s="2" customFormat="1" ht="11.25">
      <c r="A168" s="36"/>
      <c r="B168" s="37"/>
      <c r="C168" s="38"/>
      <c r="D168" s="193" t="s">
        <v>197</v>
      </c>
      <c r="E168" s="38"/>
      <c r="F168" s="194" t="s">
        <v>1207</v>
      </c>
      <c r="G168" s="38"/>
      <c r="H168" s="38"/>
      <c r="I168" s="195"/>
      <c r="J168" s="38"/>
      <c r="K168" s="38"/>
      <c r="L168" s="41"/>
      <c r="M168" s="196"/>
      <c r="N168" s="19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197</v>
      </c>
      <c r="AU168" s="19" t="s">
        <v>78</v>
      </c>
    </row>
    <row r="169" spans="1:65" s="12" customFormat="1" ht="22.9" customHeight="1">
      <c r="B169" s="164"/>
      <c r="C169" s="165"/>
      <c r="D169" s="166" t="s">
        <v>67</v>
      </c>
      <c r="E169" s="178" t="s">
        <v>1208</v>
      </c>
      <c r="F169" s="178" t="s">
        <v>1209</v>
      </c>
      <c r="G169" s="165"/>
      <c r="H169" s="165"/>
      <c r="I169" s="168"/>
      <c r="J169" s="179">
        <f>BK169</f>
        <v>0</v>
      </c>
      <c r="K169" s="165"/>
      <c r="L169" s="170"/>
      <c r="M169" s="171"/>
      <c r="N169" s="172"/>
      <c r="O169" s="172"/>
      <c r="P169" s="173">
        <f>SUM(P170:P207)</f>
        <v>0</v>
      </c>
      <c r="Q169" s="172"/>
      <c r="R169" s="173">
        <f>SUM(R170:R207)</f>
        <v>1.0267999999999999E-2</v>
      </c>
      <c r="S169" s="172"/>
      <c r="T169" s="174">
        <f>SUM(T170:T207)</f>
        <v>0</v>
      </c>
      <c r="AR169" s="175" t="s">
        <v>78</v>
      </c>
      <c r="AT169" s="176" t="s">
        <v>67</v>
      </c>
      <c r="AU169" s="176" t="s">
        <v>76</v>
      </c>
      <c r="AY169" s="175" t="s">
        <v>187</v>
      </c>
      <c r="BK169" s="177">
        <f>SUM(BK170:BK207)</f>
        <v>0</v>
      </c>
    </row>
    <row r="170" spans="1:65" s="2" customFormat="1" ht="37.9" customHeight="1">
      <c r="A170" s="36"/>
      <c r="B170" s="37"/>
      <c r="C170" s="180" t="s">
        <v>320</v>
      </c>
      <c r="D170" s="180" t="s">
        <v>190</v>
      </c>
      <c r="E170" s="181" t="s">
        <v>1211</v>
      </c>
      <c r="F170" s="182" t="s">
        <v>1212</v>
      </c>
      <c r="G170" s="183" t="s">
        <v>193</v>
      </c>
      <c r="H170" s="184">
        <v>18.75</v>
      </c>
      <c r="I170" s="185"/>
      <c r="J170" s="186">
        <f>ROUND(I170*H170,2)</f>
        <v>0</v>
      </c>
      <c r="K170" s="182" t="s">
        <v>194</v>
      </c>
      <c r="L170" s="41"/>
      <c r="M170" s="187" t="s">
        <v>19</v>
      </c>
      <c r="N170" s="188" t="s">
        <v>39</v>
      </c>
      <c r="O170" s="66"/>
      <c r="P170" s="189">
        <f>O170*H170</f>
        <v>0</v>
      </c>
      <c r="Q170" s="189">
        <v>2.0000000000000002E-5</v>
      </c>
      <c r="R170" s="189">
        <f>Q170*H170</f>
        <v>3.7500000000000001E-4</v>
      </c>
      <c r="S170" s="189">
        <v>0</v>
      </c>
      <c r="T170" s="19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215</v>
      </c>
      <c r="AT170" s="191" t="s">
        <v>190</v>
      </c>
      <c r="AU170" s="191" t="s">
        <v>78</v>
      </c>
      <c r="AY170" s="19" t="s">
        <v>187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76</v>
      </c>
      <c r="BK170" s="192">
        <f>ROUND(I170*H170,2)</f>
        <v>0</v>
      </c>
      <c r="BL170" s="19" t="s">
        <v>215</v>
      </c>
      <c r="BM170" s="191" t="s">
        <v>2207</v>
      </c>
    </row>
    <row r="171" spans="1:65" s="2" customFormat="1" ht="11.25">
      <c r="A171" s="36"/>
      <c r="B171" s="37"/>
      <c r="C171" s="38"/>
      <c r="D171" s="193" t="s">
        <v>197</v>
      </c>
      <c r="E171" s="38"/>
      <c r="F171" s="194" t="s">
        <v>1214</v>
      </c>
      <c r="G171" s="38"/>
      <c r="H171" s="38"/>
      <c r="I171" s="195"/>
      <c r="J171" s="38"/>
      <c r="K171" s="38"/>
      <c r="L171" s="41"/>
      <c r="M171" s="196"/>
      <c r="N171" s="197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197</v>
      </c>
      <c r="AU171" s="19" t="s">
        <v>78</v>
      </c>
    </row>
    <row r="172" spans="1:65" s="13" customFormat="1" ht="11.25">
      <c r="B172" s="208"/>
      <c r="C172" s="209"/>
      <c r="D172" s="210" t="s">
        <v>249</v>
      </c>
      <c r="E172" s="211" t="s">
        <v>19</v>
      </c>
      <c r="F172" s="212" t="s">
        <v>2208</v>
      </c>
      <c r="G172" s="209"/>
      <c r="H172" s="213">
        <v>12</v>
      </c>
      <c r="I172" s="214"/>
      <c r="J172" s="209"/>
      <c r="K172" s="209"/>
      <c r="L172" s="215"/>
      <c r="M172" s="216"/>
      <c r="N172" s="217"/>
      <c r="O172" s="217"/>
      <c r="P172" s="217"/>
      <c r="Q172" s="217"/>
      <c r="R172" s="217"/>
      <c r="S172" s="217"/>
      <c r="T172" s="218"/>
      <c r="AT172" s="219" t="s">
        <v>249</v>
      </c>
      <c r="AU172" s="219" t="s">
        <v>78</v>
      </c>
      <c r="AV172" s="13" t="s">
        <v>78</v>
      </c>
      <c r="AW172" s="13" t="s">
        <v>30</v>
      </c>
      <c r="AX172" s="13" t="s">
        <v>68</v>
      </c>
      <c r="AY172" s="219" t="s">
        <v>187</v>
      </c>
    </row>
    <row r="173" spans="1:65" s="13" customFormat="1" ht="11.25">
      <c r="B173" s="208"/>
      <c r="C173" s="209"/>
      <c r="D173" s="210" t="s">
        <v>249</v>
      </c>
      <c r="E173" s="211" t="s">
        <v>19</v>
      </c>
      <c r="F173" s="212" t="s">
        <v>2209</v>
      </c>
      <c r="G173" s="209"/>
      <c r="H173" s="213">
        <v>6.75</v>
      </c>
      <c r="I173" s="214"/>
      <c r="J173" s="209"/>
      <c r="K173" s="209"/>
      <c r="L173" s="215"/>
      <c r="M173" s="216"/>
      <c r="N173" s="217"/>
      <c r="O173" s="217"/>
      <c r="P173" s="217"/>
      <c r="Q173" s="217"/>
      <c r="R173" s="217"/>
      <c r="S173" s="217"/>
      <c r="T173" s="218"/>
      <c r="AT173" s="219" t="s">
        <v>249</v>
      </c>
      <c r="AU173" s="219" t="s">
        <v>78</v>
      </c>
      <c r="AV173" s="13" t="s">
        <v>78</v>
      </c>
      <c r="AW173" s="13" t="s">
        <v>30</v>
      </c>
      <c r="AX173" s="13" t="s">
        <v>68</v>
      </c>
      <c r="AY173" s="219" t="s">
        <v>187</v>
      </c>
    </row>
    <row r="174" spans="1:65" s="15" customFormat="1" ht="11.25">
      <c r="B174" s="230"/>
      <c r="C174" s="231"/>
      <c r="D174" s="210" t="s">
        <v>249</v>
      </c>
      <c r="E174" s="232" t="s">
        <v>19</v>
      </c>
      <c r="F174" s="233" t="s">
        <v>319</v>
      </c>
      <c r="G174" s="231"/>
      <c r="H174" s="234">
        <v>18.75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AT174" s="240" t="s">
        <v>249</v>
      </c>
      <c r="AU174" s="240" t="s">
        <v>78</v>
      </c>
      <c r="AV174" s="15" t="s">
        <v>195</v>
      </c>
      <c r="AW174" s="15" t="s">
        <v>30</v>
      </c>
      <c r="AX174" s="15" t="s">
        <v>76</v>
      </c>
      <c r="AY174" s="240" t="s">
        <v>187</v>
      </c>
    </row>
    <row r="175" spans="1:65" s="2" customFormat="1" ht="24.2" customHeight="1">
      <c r="A175" s="36"/>
      <c r="B175" s="37"/>
      <c r="C175" s="180" t="s">
        <v>326</v>
      </c>
      <c r="D175" s="180" t="s">
        <v>190</v>
      </c>
      <c r="E175" s="181" t="s">
        <v>1966</v>
      </c>
      <c r="F175" s="182" t="s">
        <v>1967</v>
      </c>
      <c r="G175" s="183" t="s">
        <v>193</v>
      </c>
      <c r="H175" s="184">
        <v>18.75</v>
      </c>
      <c r="I175" s="185"/>
      <c r="J175" s="186">
        <f>ROUND(I175*H175,2)</f>
        <v>0</v>
      </c>
      <c r="K175" s="182" t="s">
        <v>194</v>
      </c>
      <c r="L175" s="41"/>
      <c r="M175" s="187" t="s">
        <v>19</v>
      </c>
      <c r="N175" s="188" t="s">
        <v>39</v>
      </c>
      <c r="O175" s="66"/>
      <c r="P175" s="189">
        <f>O175*H175</f>
        <v>0</v>
      </c>
      <c r="Q175" s="189">
        <v>6.0000000000000002E-5</v>
      </c>
      <c r="R175" s="189">
        <f>Q175*H175</f>
        <v>1.1250000000000001E-3</v>
      </c>
      <c r="S175" s="189">
        <v>0</v>
      </c>
      <c r="T175" s="19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215</v>
      </c>
      <c r="AT175" s="191" t="s">
        <v>190</v>
      </c>
      <c r="AU175" s="191" t="s">
        <v>78</v>
      </c>
      <c r="AY175" s="19" t="s">
        <v>187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9" t="s">
        <v>76</v>
      </c>
      <c r="BK175" s="192">
        <f>ROUND(I175*H175,2)</f>
        <v>0</v>
      </c>
      <c r="BL175" s="19" t="s">
        <v>215</v>
      </c>
      <c r="BM175" s="191" t="s">
        <v>2210</v>
      </c>
    </row>
    <row r="176" spans="1:65" s="2" customFormat="1" ht="11.25">
      <c r="A176" s="36"/>
      <c r="B176" s="37"/>
      <c r="C176" s="38"/>
      <c r="D176" s="193" t="s">
        <v>197</v>
      </c>
      <c r="E176" s="38"/>
      <c r="F176" s="194" t="s">
        <v>1969</v>
      </c>
      <c r="G176" s="38"/>
      <c r="H176" s="38"/>
      <c r="I176" s="195"/>
      <c r="J176" s="38"/>
      <c r="K176" s="38"/>
      <c r="L176" s="41"/>
      <c r="M176" s="196"/>
      <c r="N176" s="197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197</v>
      </c>
      <c r="AU176" s="19" t="s">
        <v>78</v>
      </c>
    </row>
    <row r="177" spans="1:65" s="13" customFormat="1" ht="11.25">
      <c r="B177" s="208"/>
      <c r="C177" s="209"/>
      <c r="D177" s="210" t="s">
        <v>249</v>
      </c>
      <c r="E177" s="211" t="s">
        <v>19</v>
      </c>
      <c r="F177" s="212" t="s">
        <v>2208</v>
      </c>
      <c r="G177" s="209"/>
      <c r="H177" s="213">
        <v>12</v>
      </c>
      <c r="I177" s="214"/>
      <c r="J177" s="209"/>
      <c r="K177" s="209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249</v>
      </c>
      <c r="AU177" s="219" t="s">
        <v>78</v>
      </c>
      <c r="AV177" s="13" t="s">
        <v>78</v>
      </c>
      <c r="AW177" s="13" t="s">
        <v>30</v>
      </c>
      <c r="AX177" s="13" t="s">
        <v>68</v>
      </c>
      <c r="AY177" s="219" t="s">
        <v>187</v>
      </c>
    </row>
    <row r="178" spans="1:65" s="13" customFormat="1" ht="11.25">
      <c r="B178" s="208"/>
      <c r="C178" s="209"/>
      <c r="D178" s="210" t="s">
        <v>249</v>
      </c>
      <c r="E178" s="211" t="s">
        <v>19</v>
      </c>
      <c r="F178" s="212" t="s">
        <v>2209</v>
      </c>
      <c r="G178" s="209"/>
      <c r="H178" s="213">
        <v>6.75</v>
      </c>
      <c r="I178" s="214"/>
      <c r="J178" s="209"/>
      <c r="K178" s="209"/>
      <c r="L178" s="215"/>
      <c r="M178" s="216"/>
      <c r="N178" s="217"/>
      <c r="O178" s="217"/>
      <c r="P178" s="217"/>
      <c r="Q178" s="217"/>
      <c r="R178" s="217"/>
      <c r="S178" s="217"/>
      <c r="T178" s="218"/>
      <c r="AT178" s="219" t="s">
        <v>249</v>
      </c>
      <c r="AU178" s="219" t="s">
        <v>78</v>
      </c>
      <c r="AV178" s="13" t="s">
        <v>78</v>
      </c>
      <c r="AW178" s="13" t="s">
        <v>30</v>
      </c>
      <c r="AX178" s="13" t="s">
        <v>68</v>
      </c>
      <c r="AY178" s="219" t="s">
        <v>187</v>
      </c>
    </row>
    <row r="179" spans="1:65" s="15" customFormat="1" ht="11.25">
      <c r="B179" s="230"/>
      <c r="C179" s="231"/>
      <c r="D179" s="210" t="s">
        <v>249</v>
      </c>
      <c r="E179" s="232" t="s">
        <v>19</v>
      </c>
      <c r="F179" s="233" t="s">
        <v>319</v>
      </c>
      <c r="G179" s="231"/>
      <c r="H179" s="234">
        <v>18.75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AT179" s="240" t="s">
        <v>249</v>
      </c>
      <c r="AU179" s="240" t="s">
        <v>78</v>
      </c>
      <c r="AV179" s="15" t="s">
        <v>195</v>
      </c>
      <c r="AW179" s="15" t="s">
        <v>30</v>
      </c>
      <c r="AX179" s="15" t="s">
        <v>76</v>
      </c>
      <c r="AY179" s="240" t="s">
        <v>187</v>
      </c>
    </row>
    <row r="180" spans="1:65" s="2" customFormat="1" ht="24.2" customHeight="1">
      <c r="A180" s="36"/>
      <c r="B180" s="37"/>
      <c r="C180" s="180" t="s">
        <v>334</v>
      </c>
      <c r="D180" s="180" t="s">
        <v>190</v>
      </c>
      <c r="E180" s="181" t="s">
        <v>1217</v>
      </c>
      <c r="F180" s="182" t="s">
        <v>1218</v>
      </c>
      <c r="G180" s="183" t="s">
        <v>193</v>
      </c>
      <c r="H180" s="184">
        <v>18.75</v>
      </c>
      <c r="I180" s="185"/>
      <c r="J180" s="186">
        <f>ROUND(I180*H180,2)</f>
        <v>0</v>
      </c>
      <c r="K180" s="182" t="s">
        <v>194</v>
      </c>
      <c r="L180" s="41"/>
      <c r="M180" s="187" t="s">
        <v>19</v>
      </c>
      <c r="N180" s="188" t="s">
        <v>39</v>
      </c>
      <c r="O180" s="66"/>
      <c r="P180" s="189">
        <f>O180*H180</f>
        <v>0</v>
      </c>
      <c r="Q180" s="189">
        <v>1.2999999999999999E-4</v>
      </c>
      <c r="R180" s="189">
        <f>Q180*H180</f>
        <v>2.4375E-3</v>
      </c>
      <c r="S180" s="189">
        <v>0</v>
      </c>
      <c r="T180" s="19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1" t="s">
        <v>215</v>
      </c>
      <c r="AT180" s="191" t="s">
        <v>190</v>
      </c>
      <c r="AU180" s="191" t="s">
        <v>78</v>
      </c>
      <c r="AY180" s="19" t="s">
        <v>187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9" t="s">
        <v>76</v>
      </c>
      <c r="BK180" s="192">
        <f>ROUND(I180*H180,2)</f>
        <v>0</v>
      </c>
      <c r="BL180" s="19" t="s">
        <v>215</v>
      </c>
      <c r="BM180" s="191" t="s">
        <v>2211</v>
      </c>
    </row>
    <row r="181" spans="1:65" s="2" customFormat="1" ht="11.25">
      <c r="A181" s="36"/>
      <c r="B181" s="37"/>
      <c r="C181" s="38"/>
      <c r="D181" s="193" t="s">
        <v>197</v>
      </c>
      <c r="E181" s="38"/>
      <c r="F181" s="194" t="s">
        <v>1220</v>
      </c>
      <c r="G181" s="38"/>
      <c r="H181" s="38"/>
      <c r="I181" s="195"/>
      <c r="J181" s="38"/>
      <c r="K181" s="38"/>
      <c r="L181" s="41"/>
      <c r="M181" s="196"/>
      <c r="N181" s="197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197</v>
      </c>
      <c r="AU181" s="19" t="s">
        <v>78</v>
      </c>
    </row>
    <row r="182" spans="1:65" s="13" customFormat="1" ht="11.25">
      <c r="B182" s="208"/>
      <c r="C182" s="209"/>
      <c r="D182" s="210" t="s">
        <v>249</v>
      </c>
      <c r="E182" s="211" t="s">
        <v>19</v>
      </c>
      <c r="F182" s="212" t="s">
        <v>2208</v>
      </c>
      <c r="G182" s="209"/>
      <c r="H182" s="213">
        <v>12</v>
      </c>
      <c r="I182" s="214"/>
      <c r="J182" s="209"/>
      <c r="K182" s="209"/>
      <c r="L182" s="215"/>
      <c r="M182" s="216"/>
      <c r="N182" s="217"/>
      <c r="O182" s="217"/>
      <c r="P182" s="217"/>
      <c r="Q182" s="217"/>
      <c r="R182" s="217"/>
      <c r="S182" s="217"/>
      <c r="T182" s="218"/>
      <c r="AT182" s="219" t="s">
        <v>249</v>
      </c>
      <c r="AU182" s="219" t="s">
        <v>78</v>
      </c>
      <c r="AV182" s="13" t="s">
        <v>78</v>
      </c>
      <c r="AW182" s="13" t="s">
        <v>30</v>
      </c>
      <c r="AX182" s="13" t="s">
        <v>68</v>
      </c>
      <c r="AY182" s="219" t="s">
        <v>187</v>
      </c>
    </row>
    <row r="183" spans="1:65" s="13" customFormat="1" ht="11.25">
      <c r="B183" s="208"/>
      <c r="C183" s="209"/>
      <c r="D183" s="210" t="s">
        <v>249</v>
      </c>
      <c r="E183" s="211" t="s">
        <v>19</v>
      </c>
      <c r="F183" s="212" t="s">
        <v>2209</v>
      </c>
      <c r="G183" s="209"/>
      <c r="H183" s="213">
        <v>6.75</v>
      </c>
      <c r="I183" s="214"/>
      <c r="J183" s="209"/>
      <c r="K183" s="209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249</v>
      </c>
      <c r="AU183" s="219" t="s">
        <v>78</v>
      </c>
      <c r="AV183" s="13" t="s">
        <v>78</v>
      </c>
      <c r="AW183" s="13" t="s">
        <v>30</v>
      </c>
      <c r="AX183" s="13" t="s">
        <v>68</v>
      </c>
      <c r="AY183" s="219" t="s">
        <v>187</v>
      </c>
    </row>
    <row r="184" spans="1:65" s="15" customFormat="1" ht="11.25">
      <c r="B184" s="230"/>
      <c r="C184" s="231"/>
      <c r="D184" s="210" t="s">
        <v>249</v>
      </c>
      <c r="E184" s="232" t="s">
        <v>19</v>
      </c>
      <c r="F184" s="233" t="s">
        <v>319</v>
      </c>
      <c r="G184" s="231"/>
      <c r="H184" s="234">
        <v>18.75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AT184" s="240" t="s">
        <v>249</v>
      </c>
      <c r="AU184" s="240" t="s">
        <v>78</v>
      </c>
      <c r="AV184" s="15" t="s">
        <v>195</v>
      </c>
      <c r="AW184" s="15" t="s">
        <v>30</v>
      </c>
      <c r="AX184" s="15" t="s">
        <v>76</v>
      </c>
      <c r="AY184" s="240" t="s">
        <v>187</v>
      </c>
    </row>
    <row r="185" spans="1:65" s="2" customFormat="1" ht="24.2" customHeight="1">
      <c r="A185" s="36"/>
      <c r="B185" s="37"/>
      <c r="C185" s="180" t="s">
        <v>340</v>
      </c>
      <c r="D185" s="180" t="s">
        <v>190</v>
      </c>
      <c r="E185" s="181" t="s">
        <v>1920</v>
      </c>
      <c r="F185" s="182" t="s">
        <v>1921</v>
      </c>
      <c r="G185" s="183" t="s">
        <v>193</v>
      </c>
      <c r="H185" s="184">
        <v>18.75</v>
      </c>
      <c r="I185" s="185"/>
      <c r="J185" s="186">
        <f>ROUND(I185*H185,2)</f>
        <v>0</v>
      </c>
      <c r="K185" s="182" t="s">
        <v>194</v>
      </c>
      <c r="L185" s="41"/>
      <c r="M185" s="187" t="s">
        <v>19</v>
      </c>
      <c r="N185" s="188" t="s">
        <v>39</v>
      </c>
      <c r="O185" s="66"/>
      <c r="P185" s="189">
        <f>O185*H185</f>
        <v>0</v>
      </c>
      <c r="Q185" s="189">
        <v>2.9E-4</v>
      </c>
      <c r="R185" s="189">
        <f>Q185*H185</f>
        <v>5.4374999999999996E-3</v>
      </c>
      <c r="S185" s="189">
        <v>0</v>
      </c>
      <c r="T185" s="19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1" t="s">
        <v>215</v>
      </c>
      <c r="AT185" s="191" t="s">
        <v>190</v>
      </c>
      <c r="AU185" s="191" t="s">
        <v>78</v>
      </c>
      <c r="AY185" s="19" t="s">
        <v>187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9" t="s">
        <v>76</v>
      </c>
      <c r="BK185" s="192">
        <f>ROUND(I185*H185,2)</f>
        <v>0</v>
      </c>
      <c r="BL185" s="19" t="s">
        <v>215</v>
      </c>
      <c r="BM185" s="191" t="s">
        <v>2212</v>
      </c>
    </row>
    <row r="186" spans="1:65" s="2" customFormat="1" ht="11.25">
      <c r="A186" s="36"/>
      <c r="B186" s="37"/>
      <c r="C186" s="38"/>
      <c r="D186" s="193" t="s">
        <v>197</v>
      </c>
      <c r="E186" s="38"/>
      <c r="F186" s="194" t="s">
        <v>1923</v>
      </c>
      <c r="G186" s="38"/>
      <c r="H186" s="38"/>
      <c r="I186" s="195"/>
      <c r="J186" s="38"/>
      <c r="K186" s="38"/>
      <c r="L186" s="41"/>
      <c r="M186" s="196"/>
      <c r="N186" s="197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197</v>
      </c>
      <c r="AU186" s="19" t="s">
        <v>78</v>
      </c>
    </row>
    <row r="187" spans="1:65" s="13" customFormat="1" ht="11.25">
      <c r="B187" s="208"/>
      <c r="C187" s="209"/>
      <c r="D187" s="210" t="s">
        <v>249</v>
      </c>
      <c r="E187" s="211" t="s">
        <v>19</v>
      </c>
      <c r="F187" s="212" t="s">
        <v>2208</v>
      </c>
      <c r="G187" s="209"/>
      <c r="H187" s="213">
        <v>12</v>
      </c>
      <c r="I187" s="214"/>
      <c r="J187" s="209"/>
      <c r="K187" s="209"/>
      <c r="L187" s="215"/>
      <c r="M187" s="216"/>
      <c r="N187" s="217"/>
      <c r="O187" s="217"/>
      <c r="P187" s="217"/>
      <c r="Q187" s="217"/>
      <c r="R187" s="217"/>
      <c r="S187" s="217"/>
      <c r="T187" s="218"/>
      <c r="AT187" s="219" t="s">
        <v>249</v>
      </c>
      <c r="AU187" s="219" t="s">
        <v>78</v>
      </c>
      <c r="AV187" s="13" t="s">
        <v>78</v>
      </c>
      <c r="AW187" s="13" t="s">
        <v>30</v>
      </c>
      <c r="AX187" s="13" t="s">
        <v>68</v>
      </c>
      <c r="AY187" s="219" t="s">
        <v>187</v>
      </c>
    </row>
    <row r="188" spans="1:65" s="13" customFormat="1" ht="11.25">
      <c r="B188" s="208"/>
      <c r="C188" s="209"/>
      <c r="D188" s="210" t="s">
        <v>249</v>
      </c>
      <c r="E188" s="211" t="s">
        <v>19</v>
      </c>
      <c r="F188" s="212" t="s">
        <v>2209</v>
      </c>
      <c r="G188" s="209"/>
      <c r="H188" s="213">
        <v>6.75</v>
      </c>
      <c r="I188" s="214"/>
      <c r="J188" s="209"/>
      <c r="K188" s="209"/>
      <c r="L188" s="215"/>
      <c r="M188" s="216"/>
      <c r="N188" s="217"/>
      <c r="O188" s="217"/>
      <c r="P188" s="217"/>
      <c r="Q188" s="217"/>
      <c r="R188" s="217"/>
      <c r="S188" s="217"/>
      <c r="T188" s="218"/>
      <c r="AT188" s="219" t="s">
        <v>249</v>
      </c>
      <c r="AU188" s="219" t="s">
        <v>78</v>
      </c>
      <c r="AV188" s="13" t="s">
        <v>78</v>
      </c>
      <c r="AW188" s="13" t="s">
        <v>30</v>
      </c>
      <c r="AX188" s="13" t="s">
        <v>68</v>
      </c>
      <c r="AY188" s="219" t="s">
        <v>187</v>
      </c>
    </row>
    <row r="189" spans="1:65" s="15" customFormat="1" ht="11.25">
      <c r="B189" s="230"/>
      <c r="C189" s="231"/>
      <c r="D189" s="210" t="s">
        <v>249</v>
      </c>
      <c r="E189" s="232" t="s">
        <v>19</v>
      </c>
      <c r="F189" s="233" t="s">
        <v>319</v>
      </c>
      <c r="G189" s="231"/>
      <c r="H189" s="234">
        <v>18.75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AT189" s="240" t="s">
        <v>249</v>
      </c>
      <c r="AU189" s="240" t="s">
        <v>78</v>
      </c>
      <c r="AV189" s="15" t="s">
        <v>195</v>
      </c>
      <c r="AW189" s="15" t="s">
        <v>30</v>
      </c>
      <c r="AX189" s="15" t="s">
        <v>76</v>
      </c>
      <c r="AY189" s="240" t="s">
        <v>187</v>
      </c>
    </row>
    <row r="190" spans="1:65" s="2" customFormat="1" ht="33" customHeight="1">
      <c r="A190" s="36"/>
      <c r="B190" s="37"/>
      <c r="C190" s="180" t="s">
        <v>345</v>
      </c>
      <c r="D190" s="180" t="s">
        <v>190</v>
      </c>
      <c r="E190" s="181" t="s">
        <v>1232</v>
      </c>
      <c r="F190" s="182" t="s">
        <v>1233</v>
      </c>
      <c r="G190" s="183" t="s">
        <v>193</v>
      </c>
      <c r="H190" s="184">
        <v>1.9</v>
      </c>
      <c r="I190" s="185"/>
      <c r="J190" s="186">
        <f>ROUND(I190*H190,2)</f>
        <v>0</v>
      </c>
      <c r="K190" s="182" t="s">
        <v>194</v>
      </c>
      <c r="L190" s="41"/>
      <c r="M190" s="187" t="s">
        <v>19</v>
      </c>
      <c r="N190" s="188" t="s">
        <v>39</v>
      </c>
      <c r="O190" s="66"/>
      <c r="P190" s="189">
        <f>O190*H190</f>
        <v>0</v>
      </c>
      <c r="Q190" s="189">
        <v>9.0000000000000006E-5</v>
      </c>
      <c r="R190" s="189">
        <f>Q190*H190</f>
        <v>1.7100000000000001E-4</v>
      </c>
      <c r="S190" s="189">
        <v>0</v>
      </c>
      <c r="T190" s="19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1" t="s">
        <v>215</v>
      </c>
      <c r="AT190" s="191" t="s">
        <v>190</v>
      </c>
      <c r="AU190" s="191" t="s">
        <v>78</v>
      </c>
      <c r="AY190" s="19" t="s">
        <v>187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9" t="s">
        <v>76</v>
      </c>
      <c r="BK190" s="192">
        <f>ROUND(I190*H190,2)</f>
        <v>0</v>
      </c>
      <c r="BL190" s="19" t="s">
        <v>215</v>
      </c>
      <c r="BM190" s="191" t="s">
        <v>2213</v>
      </c>
    </row>
    <row r="191" spans="1:65" s="2" customFormat="1" ht="11.25">
      <c r="A191" s="36"/>
      <c r="B191" s="37"/>
      <c r="C191" s="38"/>
      <c r="D191" s="193" t="s">
        <v>197</v>
      </c>
      <c r="E191" s="38"/>
      <c r="F191" s="194" t="s">
        <v>1235</v>
      </c>
      <c r="G191" s="38"/>
      <c r="H191" s="38"/>
      <c r="I191" s="195"/>
      <c r="J191" s="38"/>
      <c r="K191" s="38"/>
      <c r="L191" s="41"/>
      <c r="M191" s="196"/>
      <c r="N191" s="197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197</v>
      </c>
      <c r="AU191" s="19" t="s">
        <v>78</v>
      </c>
    </row>
    <row r="192" spans="1:65" s="13" customFormat="1" ht="11.25">
      <c r="B192" s="208"/>
      <c r="C192" s="209"/>
      <c r="D192" s="210" t="s">
        <v>249</v>
      </c>
      <c r="E192" s="211" t="s">
        <v>19</v>
      </c>
      <c r="F192" s="212" t="s">
        <v>2214</v>
      </c>
      <c r="G192" s="209"/>
      <c r="H192" s="213">
        <v>0.9</v>
      </c>
      <c r="I192" s="214"/>
      <c r="J192" s="209"/>
      <c r="K192" s="209"/>
      <c r="L192" s="215"/>
      <c r="M192" s="216"/>
      <c r="N192" s="217"/>
      <c r="O192" s="217"/>
      <c r="P192" s="217"/>
      <c r="Q192" s="217"/>
      <c r="R192" s="217"/>
      <c r="S192" s="217"/>
      <c r="T192" s="218"/>
      <c r="AT192" s="219" t="s">
        <v>249</v>
      </c>
      <c r="AU192" s="219" t="s">
        <v>78</v>
      </c>
      <c r="AV192" s="13" t="s">
        <v>78</v>
      </c>
      <c r="AW192" s="13" t="s">
        <v>30</v>
      </c>
      <c r="AX192" s="13" t="s">
        <v>68</v>
      </c>
      <c r="AY192" s="219" t="s">
        <v>187</v>
      </c>
    </row>
    <row r="193" spans="1:65" s="13" customFormat="1" ht="11.25">
      <c r="B193" s="208"/>
      <c r="C193" s="209"/>
      <c r="D193" s="210" t="s">
        <v>249</v>
      </c>
      <c r="E193" s="211" t="s">
        <v>19</v>
      </c>
      <c r="F193" s="212" t="s">
        <v>2215</v>
      </c>
      <c r="G193" s="209"/>
      <c r="H193" s="213">
        <v>1</v>
      </c>
      <c r="I193" s="214"/>
      <c r="J193" s="209"/>
      <c r="K193" s="209"/>
      <c r="L193" s="215"/>
      <c r="M193" s="216"/>
      <c r="N193" s="217"/>
      <c r="O193" s="217"/>
      <c r="P193" s="217"/>
      <c r="Q193" s="217"/>
      <c r="R193" s="217"/>
      <c r="S193" s="217"/>
      <c r="T193" s="218"/>
      <c r="AT193" s="219" t="s">
        <v>249</v>
      </c>
      <c r="AU193" s="219" t="s">
        <v>78</v>
      </c>
      <c r="AV193" s="13" t="s">
        <v>78</v>
      </c>
      <c r="AW193" s="13" t="s">
        <v>30</v>
      </c>
      <c r="AX193" s="13" t="s">
        <v>68</v>
      </c>
      <c r="AY193" s="219" t="s">
        <v>187</v>
      </c>
    </row>
    <row r="194" spans="1:65" s="15" customFormat="1" ht="11.25">
      <c r="B194" s="230"/>
      <c r="C194" s="231"/>
      <c r="D194" s="210" t="s">
        <v>249</v>
      </c>
      <c r="E194" s="232" t="s">
        <v>19</v>
      </c>
      <c r="F194" s="233" t="s">
        <v>319</v>
      </c>
      <c r="G194" s="231"/>
      <c r="H194" s="234">
        <v>1.9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AT194" s="240" t="s">
        <v>249</v>
      </c>
      <c r="AU194" s="240" t="s">
        <v>78</v>
      </c>
      <c r="AV194" s="15" t="s">
        <v>195</v>
      </c>
      <c r="AW194" s="15" t="s">
        <v>30</v>
      </c>
      <c r="AX194" s="15" t="s">
        <v>76</v>
      </c>
      <c r="AY194" s="240" t="s">
        <v>187</v>
      </c>
    </row>
    <row r="195" spans="1:65" s="2" customFormat="1" ht="24.2" customHeight="1">
      <c r="A195" s="36"/>
      <c r="B195" s="37"/>
      <c r="C195" s="180" t="s">
        <v>350</v>
      </c>
      <c r="D195" s="180" t="s">
        <v>190</v>
      </c>
      <c r="E195" s="181" t="s">
        <v>1238</v>
      </c>
      <c r="F195" s="182" t="s">
        <v>1239</v>
      </c>
      <c r="G195" s="183" t="s">
        <v>193</v>
      </c>
      <c r="H195" s="184">
        <v>1.9</v>
      </c>
      <c r="I195" s="185"/>
      <c r="J195" s="186">
        <f>ROUND(I195*H195,2)</f>
        <v>0</v>
      </c>
      <c r="K195" s="182" t="s">
        <v>194</v>
      </c>
      <c r="L195" s="41"/>
      <c r="M195" s="187" t="s">
        <v>19</v>
      </c>
      <c r="N195" s="188" t="s">
        <v>39</v>
      </c>
      <c r="O195" s="66"/>
      <c r="P195" s="189">
        <f>O195*H195</f>
        <v>0</v>
      </c>
      <c r="Q195" s="189">
        <v>1.6000000000000001E-4</v>
      </c>
      <c r="R195" s="189">
        <f>Q195*H195</f>
        <v>3.0400000000000002E-4</v>
      </c>
      <c r="S195" s="189">
        <v>0</v>
      </c>
      <c r="T195" s="19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1" t="s">
        <v>215</v>
      </c>
      <c r="AT195" s="191" t="s">
        <v>190</v>
      </c>
      <c r="AU195" s="191" t="s">
        <v>78</v>
      </c>
      <c r="AY195" s="19" t="s">
        <v>187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9" t="s">
        <v>76</v>
      </c>
      <c r="BK195" s="192">
        <f>ROUND(I195*H195,2)</f>
        <v>0</v>
      </c>
      <c r="BL195" s="19" t="s">
        <v>215</v>
      </c>
      <c r="BM195" s="191" t="s">
        <v>2216</v>
      </c>
    </row>
    <row r="196" spans="1:65" s="2" customFormat="1" ht="11.25">
      <c r="A196" s="36"/>
      <c r="B196" s="37"/>
      <c r="C196" s="38"/>
      <c r="D196" s="193" t="s">
        <v>197</v>
      </c>
      <c r="E196" s="38"/>
      <c r="F196" s="194" t="s">
        <v>1241</v>
      </c>
      <c r="G196" s="38"/>
      <c r="H196" s="38"/>
      <c r="I196" s="195"/>
      <c r="J196" s="38"/>
      <c r="K196" s="38"/>
      <c r="L196" s="41"/>
      <c r="M196" s="196"/>
      <c r="N196" s="197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197</v>
      </c>
      <c r="AU196" s="19" t="s">
        <v>78</v>
      </c>
    </row>
    <row r="197" spans="1:65" s="13" customFormat="1" ht="11.25">
      <c r="B197" s="208"/>
      <c r="C197" s="209"/>
      <c r="D197" s="210" t="s">
        <v>249</v>
      </c>
      <c r="E197" s="211" t="s">
        <v>19</v>
      </c>
      <c r="F197" s="212" t="s">
        <v>2214</v>
      </c>
      <c r="G197" s="209"/>
      <c r="H197" s="213">
        <v>0.9</v>
      </c>
      <c r="I197" s="214"/>
      <c r="J197" s="209"/>
      <c r="K197" s="209"/>
      <c r="L197" s="215"/>
      <c r="M197" s="216"/>
      <c r="N197" s="217"/>
      <c r="O197" s="217"/>
      <c r="P197" s="217"/>
      <c r="Q197" s="217"/>
      <c r="R197" s="217"/>
      <c r="S197" s="217"/>
      <c r="T197" s="218"/>
      <c r="AT197" s="219" t="s">
        <v>249</v>
      </c>
      <c r="AU197" s="219" t="s">
        <v>78</v>
      </c>
      <c r="AV197" s="13" t="s">
        <v>78</v>
      </c>
      <c r="AW197" s="13" t="s">
        <v>30</v>
      </c>
      <c r="AX197" s="13" t="s">
        <v>68</v>
      </c>
      <c r="AY197" s="219" t="s">
        <v>187</v>
      </c>
    </row>
    <row r="198" spans="1:65" s="13" customFormat="1" ht="11.25">
      <c r="B198" s="208"/>
      <c r="C198" s="209"/>
      <c r="D198" s="210" t="s">
        <v>249</v>
      </c>
      <c r="E198" s="211" t="s">
        <v>19</v>
      </c>
      <c r="F198" s="212" t="s">
        <v>2215</v>
      </c>
      <c r="G198" s="209"/>
      <c r="H198" s="213">
        <v>1</v>
      </c>
      <c r="I198" s="214"/>
      <c r="J198" s="209"/>
      <c r="K198" s="209"/>
      <c r="L198" s="215"/>
      <c r="M198" s="216"/>
      <c r="N198" s="217"/>
      <c r="O198" s="217"/>
      <c r="P198" s="217"/>
      <c r="Q198" s="217"/>
      <c r="R198" s="217"/>
      <c r="S198" s="217"/>
      <c r="T198" s="218"/>
      <c r="AT198" s="219" t="s">
        <v>249</v>
      </c>
      <c r="AU198" s="219" t="s">
        <v>78</v>
      </c>
      <c r="AV198" s="13" t="s">
        <v>78</v>
      </c>
      <c r="AW198" s="13" t="s">
        <v>30</v>
      </c>
      <c r="AX198" s="13" t="s">
        <v>68</v>
      </c>
      <c r="AY198" s="219" t="s">
        <v>187</v>
      </c>
    </row>
    <row r="199" spans="1:65" s="15" customFormat="1" ht="11.25">
      <c r="B199" s="230"/>
      <c r="C199" s="231"/>
      <c r="D199" s="210" t="s">
        <v>249</v>
      </c>
      <c r="E199" s="232" t="s">
        <v>19</v>
      </c>
      <c r="F199" s="233" t="s">
        <v>319</v>
      </c>
      <c r="G199" s="231"/>
      <c r="H199" s="234">
        <v>1.9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AT199" s="240" t="s">
        <v>249</v>
      </c>
      <c r="AU199" s="240" t="s">
        <v>78</v>
      </c>
      <c r="AV199" s="15" t="s">
        <v>195</v>
      </c>
      <c r="AW199" s="15" t="s">
        <v>30</v>
      </c>
      <c r="AX199" s="15" t="s">
        <v>76</v>
      </c>
      <c r="AY199" s="240" t="s">
        <v>187</v>
      </c>
    </row>
    <row r="200" spans="1:65" s="2" customFormat="1" ht="24.2" customHeight="1">
      <c r="A200" s="36"/>
      <c r="B200" s="37"/>
      <c r="C200" s="180" t="s">
        <v>355</v>
      </c>
      <c r="D200" s="180" t="s">
        <v>190</v>
      </c>
      <c r="E200" s="181" t="s">
        <v>1928</v>
      </c>
      <c r="F200" s="182" t="s">
        <v>1929</v>
      </c>
      <c r="G200" s="183" t="s">
        <v>193</v>
      </c>
      <c r="H200" s="184">
        <v>1.9</v>
      </c>
      <c r="I200" s="185"/>
      <c r="J200" s="186">
        <f>ROUND(I200*H200,2)</f>
        <v>0</v>
      </c>
      <c r="K200" s="182" t="s">
        <v>194</v>
      </c>
      <c r="L200" s="41"/>
      <c r="M200" s="187" t="s">
        <v>19</v>
      </c>
      <c r="N200" s="188" t="s">
        <v>39</v>
      </c>
      <c r="O200" s="66"/>
      <c r="P200" s="189">
        <f>O200*H200</f>
        <v>0</v>
      </c>
      <c r="Q200" s="189">
        <v>2.2000000000000001E-4</v>
      </c>
      <c r="R200" s="189">
        <f>Q200*H200</f>
        <v>4.1799999999999997E-4</v>
      </c>
      <c r="S200" s="189">
        <v>0</v>
      </c>
      <c r="T200" s="19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91" t="s">
        <v>215</v>
      </c>
      <c r="AT200" s="191" t="s">
        <v>190</v>
      </c>
      <c r="AU200" s="191" t="s">
        <v>78</v>
      </c>
      <c r="AY200" s="19" t="s">
        <v>187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9" t="s">
        <v>76</v>
      </c>
      <c r="BK200" s="192">
        <f>ROUND(I200*H200,2)</f>
        <v>0</v>
      </c>
      <c r="BL200" s="19" t="s">
        <v>215</v>
      </c>
      <c r="BM200" s="191" t="s">
        <v>2217</v>
      </c>
    </row>
    <row r="201" spans="1:65" s="2" customFormat="1" ht="11.25">
      <c r="A201" s="36"/>
      <c r="B201" s="37"/>
      <c r="C201" s="38"/>
      <c r="D201" s="193" t="s">
        <v>197</v>
      </c>
      <c r="E201" s="38"/>
      <c r="F201" s="194" t="s">
        <v>1931</v>
      </c>
      <c r="G201" s="38"/>
      <c r="H201" s="38"/>
      <c r="I201" s="195"/>
      <c r="J201" s="38"/>
      <c r="K201" s="38"/>
      <c r="L201" s="41"/>
      <c r="M201" s="196"/>
      <c r="N201" s="197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197</v>
      </c>
      <c r="AU201" s="19" t="s">
        <v>78</v>
      </c>
    </row>
    <row r="202" spans="1:65" s="13" customFormat="1" ht="11.25">
      <c r="B202" s="208"/>
      <c r="C202" s="209"/>
      <c r="D202" s="210" t="s">
        <v>249</v>
      </c>
      <c r="E202" s="211" t="s">
        <v>19</v>
      </c>
      <c r="F202" s="212" t="s">
        <v>2214</v>
      </c>
      <c r="G202" s="209"/>
      <c r="H202" s="213">
        <v>0.9</v>
      </c>
      <c r="I202" s="214"/>
      <c r="J202" s="209"/>
      <c r="K202" s="209"/>
      <c r="L202" s="215"/>
      <c r="M202" s="216"/>
      <c r="N202" s="217"/>
      <c r="O202" s="217"/>
      <c r="P202" s="217"/>
      <c r="Q202" s="217"/>
      <c r="R202" s="217"/>
      <c r="S202" s="217"/>
      <c r="T202" s="218"/>
      <c r="AT202" s="219" t="s">
        <v>249</v>
      </c>
      <c r="AU202" s="219" t="s">
        <v>78</v>
      </c>
      <c r="AV202" s="13" t="s">
        <v>78</v>
      </c>
      <c r="AW202" s="13" t="s">
        <v>30</v>
      </c>
      <c r="AX202" s="13" t="s">
        <v>68</v>
      </c>
      <c r="AY202" s="219" t="s">
        <v>187</v>
      </c>
    </row>
    <row r="203" spans="1:65" s="13" customFormat="1" ht="11.25">
      <c r="B203" s="208"/>
      <c r="C203" s="209"/>
      <c r="D203" s="210" t="s">
        <v>249</v>
      </c>
      <c r="E203" s="211" t="s">
        <v>19</v>
      </c>
      <c r="F203" s="212" t="s">
        <v>2215</v>
      </c>
      <c r="G203" s="209"/>
      <c r="H203" s="213">
        <v>1</v>
      </c>
      <c r="I203" s="214"/>
      <c r="J203" s="209"/>
      <c r="K203" s="209"/>
      <c r="L203" s="215"/>
      <c r="M203" s="216"/>
      <c r="N203" s="217"/>
      <c r="O203" s="217"/>
      <c r="P203" s="217"/>
      <c r="Q203" s="217"/>
      <c r="R203" s="217"/>
      <c r="S203" s="217"/>
      <c r="T203" s="218"/>
      <c r="AT203" s="219" t="s">
        <v>249</v>
      </c>
      <c r="AU203" s="219" t="s">
        <v>78</v>
      </c>
      <c r="AV203" s="13" t="s">
        <v>78</v>
      </c>
      <c r="AW203" s="13" t="s">
        <v>30</v>
      </c>
      <c r="AX203" s="13" t="s">
        <v>68</v>
      </c>
      <c r="AY203" s="219" t="s">
        <v>187</v>
      </c>
    </row>
    <row r="204" spans="1:65" s="15" customFormat="1" ht="11.25">
      <c r="B204" s="230"/>
      <c r="C204" s="231"/>
      <c r="D204" s="210" t="s">
        <v>249</v>
      </c>
      <c r="E204" s="232" t="s">
        <v>19</v>
      </c>
      <c r="F204" s="233" t="s">
        <v>319</v>
      </c>
      <c r="G204" s="231"/>
      <c r="H204" s="234">
        <v>1.9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AT204" s="240" t="s">
        <v>249</v>
      </c>
      <c r="AU204" s="240" t="s">
        <v>78</v>
      </c>
      <c r="AV204" s="15" t="s">
        <v>195</v>
      </c>
      <c r="AW204" s="15" t="s">
        <v>30</v>
      </c>
      <c r="AX204" s="15" t="s">
        <v>76</v>
      </c>
      <c r="AY204" s="240" t="s">
        <v>187</v>
      </c>
    </row>
    <row r="205" spans="1:65" s="2" customFormat="1" ht="16.5" customHeight="1">
      <c r="A205" s="36"/>
      <c r="B205" s="37"/>
      <c r="C205" s="180" t="s">
        <v>362</v>
      </c>
      <c r="D205" s="180" t="s">
        <v>190</v>
      </c>
      <c r="E205" s="181" t="s">
        <v>2218</v>
      </c>
      <c r="F205" s="182" t="s">
        <v>2219</v>
      </c>
      <c r="G205" s="183" t="s">
        <v>193</v>
      </c>
      <c r="H205" s="184">
        <v>2.25</v>
      </c>
      <c r="I205" s="185"/>
      <c r="J205" s="186">
        <f>ROUND(I205*H205,2)</f>
        <v>0</v>
      </c>
      <c r="K205" s="182" t="s">
        <v>194</v>
      </c>
      <c r="L205" s="41"/>
      <c r="M205" s="187" t="s">
        <v>19</v>
      </c>
      <c r="N205" s="188" t="s">
        <v>39</v>
      </c>
      <c r="O205" s="66"/>
      <c r="P205" s="189">
        <f>O205*H205</f>
        <v>0</v>
      </c>
      <c r="Q205" s="189">
        <v>0</v>
      </c>
      <c r="R205" s="189">
        <f>Q205*H205</f>
        <v>0</v>
      </c>
      <c r="S205" s="189">
        <v>0</v>
      </c>
      <c r="T205" s="19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1" t="s">
        <v>215</v>
      </c>
      <c r="AT205" s="191" t="s">
        <v>190</v>
      </c>
      <c r="AU205" s="191" t="s">
        <v>78</v>
      </c>
      <c r="AY205" s="19" t="s">
        <v>187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9" t="s">
        <v>76</v>
      </c>
      <c r="BK205" s="192">
        <f>ROUND(I205*H205,2)</f>
        <v>0</v>
      </c>
      <c r="BL205" s="19" t="s">
        <v>215</v>
      </c>
      <c r="BM205" s="191" t="s">
        <v>2220</v>
      </c>
    </row>
    <row r="206" spans="1:65" s="2" customFormat="1" ht="11.25">
      <c r="A206" s="36"/>
      <c r="B206" s="37"/>
      <c r="C206" s="38"/>
      <c r="D206" s="193" t="s">
        <v>197</v>
      </c>
      <c r="E206" s="38"/>
      <c r="F206" s="194" t="s">
        <v>2221</v>
      </c>
      <c r="G206" s="38"/>
      <c r="H206" s="38"/>
      <c r="I206" s="195"/>
      <c r="J206" s="38"/>
      <c r="K206" s="38"/>
      <c r="L206" s="41"/>
      <c r="M206" s="196"/>
      <c r="N206" s="197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197</v>
      </c>
      <c r="AU206" s="19" t="s">
        <v>78</v>
      </c>
    </row>
    <row r="207" spans="1:65" s="13" customFormat="1" ht="11.25">
      <c r="B207" s="208"/>
      <c r="C207" s="209"/>
      <c r="D207" s="210" t="s">
        <v>249</v>
      </c>
      <c r="E207" s="211" t="s">
        <v>19</v>
      </c>
      <c r="F207" s="212" t="s">
        <v>2222</v>
      </c>
      <c r="G207" s="209"/>
      <c r="H207" s="213">
        <v>2.25</v>
      </c>
      <c r="I207" s="214"/>
      <c r="J207" s="209"/>
      <c r="K207" s="209"/>
      <c r="L207" s="215"/>
      <c r="M207" s="216"/>
      <c r="N207" s="217"/>
      <c r="O207" s="217"/>
      <c r="P207" s="217"/>
      <c r="Q207" s="217"/>
      <c r="R207" s="217"/>
      <c r="S207" s="217"/>
      <c r="T207" s="218"/>
      <c r="AT207" s="219" t="s">
        <v>249</v>
      </c>
      <c r="AU207" s="219" t="s">
        <v>78</v>
      </c>
      <c r="AV207" s="13" t="s">
        <v>78</v>
      </c>
      <c r="AW207" s="13" t="s">
        <v>30</v>
      </c>
      <c r="AX207" s="13" t="s">
        <v>76</v>
      </c>
      <c r="AY207" s="219" t="s">
        <v>187</v>
      </c>
    </row>
    <row r="208" spans="1:65" s="12" customFormat="1" ht="22.9" customHeight="1">
      <c r="B208" s="164"/>
      <c r="C208" s="165"/>
      <c r="D208" s="166" t="s">
        <v>67</v>
      </c>
      <c r="E208" s="178" t="s">
        <v>1247</v>
      </c>
      <c r="F208" s="178" t="s">
        <v>1248</v>
      </c>
      <c r="G208" s="165"/>
      <c r="H208" s="165"/>
      <c r="I208" s="168"/>
      <c r="J208" s="179">
        <f>BK208</f>
        <v>0</v>
      </c>
      <c r="K208" s="165"/>
      <c r="L208" s="170"/>
      <c r="M208" s="171"/>
      <c r="N208" s="172"/>
      <c r="O208" s="172"/>
      <c r="P208" s="173">
        <f>SUM(P209:P250)</f>
        <v>0</v>
      </c>
      <c r="Q208" s="172"/>
      <c r="R208" s="173">
        <f>SUM(R209:R250)</f>
        <v>0.25108049999999998</v>
      </c>
      <c r="S208" s="172"/>
      <c r="T208" s="174">
        <f>SUM(T209:T250)</f>
        <v>4.5466500000000007E-2</v>
      </c>
      <c r="AR208" s="175" t="s">
        <v>78</v>
      </c>
      <c r="AT208" s="176" t="s">
        <v>67</v>
      </c>
      <c r="AU208" s="176" t="s">
        <v>76</v>
      </c>
      <c r="AY208" s="175" t="s">
        <v>187</v>
      </c>
      <c r="BK208" s="177">
        <f>SUM(BK209:BK250)</f>
        <v>0</v>
      </c>
    </row>
    <row r="209" spans="1:65" s="2" customFormat="1" ht="16.5" customHeight="1">
      <c r="A209" s="36"/>
      <c r="B209" s="37"/>
      <c r="C209" s="180" t="s">
        <v>246</v>
      </c>
      <c r="D209" s="180" t="s">
        <v>190</v>
      </c>
      <c r="E209" s="181" t="s">
        <v>1250</v>
      </c>
      <c r="F209" s="182" t="s">
        <v>1251</v>
      </c>
      <c r="G209" s="183" t="s">
        <v>193</v>
      </c>
      <c r="H209" s="184">
        <v>138.15</v>
      </c>
      <c r="I209" s="185"/>
      <c r="J209" s="186">
        <f>ROUND(I209*H209,2)</f>
        <v>0</v>
      </c>
      <c r="K209" s="182" t="s">
        <v>194</v>
      </c>
      <c r="L209" s="41"/>
      <c r="M209" s="187" t="s">
        <v>19</v>
      </c>
      <c r="N209" s="188" t="s">
        <v>39</v>
      </c>
      <c r="O209" s="66"/>
      <c r="P209" s="189">
        <f>O209*H209</f>
        <v>0</v>
      </c>
      <c r="Q209" s="189">
        <v>1E-3</v>
      </c>
      <c r="R209" s="189">
        <f>Q209*H209</f>
        <v>0.13815</v>
      </c>
      <c r="S209" s="189">
        <v>3.1E-4</v>
      </c>
      <c r="T209" s="190">
        <f>S209*H209</f>
        <v>4.2826500000000003E-2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1" t="s">
        <v>215</v>
      </c>
      <c r="AT209" s="191" t="s">
        <v>190</v>
      </c>
      <c r="AU209" s="191" t="s">
        <v>78</v>
      </c>
      <c r="AY209" s="19" t="s">
        <v>187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9" t="s">
        <v>76</v>
      </c>
      <c r="BK209" s="192">
        <f>ROUND(I209*H209,2)</f>
        <v>0</v>
      </c>
      <c r="BL209" s="19" t="s">
        <v>215</v>
      </c>
      <c r="BM209" s="191" t="s">
        <v>2223</v>
      </c>
    </row>
    <row r="210" spans="1:65" s="2" customFormat="1" ht="11.25">
      <c r="A210" s="36"/>
      <c r="B210" s="37"/>
      <c r="C210" s="38"/>
      <c r="D210" s="193" t="s">
        <v>197</v>
      </c>
      <c r="E210" s="38"/>
      <c r="F210" s="194" t="s">
        <v>1253</v>
      </c>
      <c r="G210" s="38"/>
      <c r="H210" s="38"/>
      <c r="I210" s="195"/>
      <c r="J210" s="38"/>
      <c r="K210" s="38"/>
      <c r="L210" s="41"/>
      <c r="M210" s="196"/>
      <c r="N210" s="197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197</v>
      </c>
      <c r="AU210" s="19" t="s">
        <v>78</v>
      </c>
    </row>
    <row r="211" spans="1:65" s="14" customFormat="1" ht="11.25">
      <c r="B211" s="220"/>
      <c r="C211" s="221"/>
      <c r="D211" s="210" t="s">
        <v>249</v>
      </c>
      <c r="E211" s="222" t="s">
        <v>19</v>
      </c>
      <c r="F211" s="223" t="s">
        <v>1973</v>
      </c>
      <c r="G211" s="221"/>
      <c r="H211" s="222" t="s">
        <v>19</v>
      </c>
      <c r="I211" s="224"/>
      <c r="J211" s="221"/>
      <c r="K211" s="221"/>
      <c r="L211" s="225"/>
      <c r="M211" s="226"/>
      <c r="N211" s="227"/>
      <c r="O211" s="227"/>
      <c r="P211" s="227"/>
      <c r="Q211" s="227"/>
      <c r="R211" s="227"/>
      <c r="S211" s="227"/>
      <c r="T211" s="228"/>
      <c r="AT211" s="229" t="s">
        <v>249</v>
      </c>
      <c r="AU211" s="229" t="s">
        <v>78</v>
      </c>
      <c r="AV211" s="14" t="s">
        <v>76</v>
      </c>
      <c r="AW211" s="14" t="s">
        <v>30</v>
      </c>
      <c r="AX211" s="14" t="s">
        <v>68</v>
      </c>
      <c r="AY211" s="229" t="s">
        <v>187</v>
      </c>
    </row>
    <row r="212" spans="1:65" s="13" customFormat="1" ht="11.25">
      <c r="B212" s="208"/>
      <c r="C212" s="209"/>
      <c r="D212" s="210" t="s">
        <v>249</v>
      </c>
      <c r="E212" s="211" t="s">
        <v>19</v>
      </c>
      <c r="F212" s="212" t="s">
        <v>2224</v>
      </c>
      <c r="G212" s="209"/>
      <c r="H212" s="213">
        <v>53.76</v>
      </c>
      <c r="I212" s="214"/>
      <c r="J212" s="209"/>
      <c r="K212" s="209"/>
      <c r="L212" s="215"/>
      <c r="M212" s="216"/>
      <c r="N212" s="217"/>
      <c r="O212" s="217"/>
      <c r="P212" s="217"/>
      <c r="Q212" s="217"/>
      <c r="R212" s="217"/>
      <c r="S212" s="217"/>
      <c r="T212" s="218"/>
      <c r="AT212" s="219" t="s">
        <v>249</v>
      </c>
      <c r="AU212" s="219" t="s">
        <v>78</v>
      </c>
      <c r="AV212" s="13" t="s">
        <v>78</v>
      </c>
      <c r="AW212" s="13" t="s">
        <v>30</v>
      </c>
      <c r="AX212" s="13" t="s">
        <v>68</v>
      </c>
      <c r="AY212" s="219" t="s">
        <v>187</v>
      </c>
    </row>
    <row r="213" spans="1:65" s="13" customFormat="1" ht="11.25">
      <c r="B213" s="208"/>
      <c r="C213" s="209"/>
      <c r="D213" s="210" t="s">
        <v>249</v>
      </c>
      <c r="E213" s="211" t="s">
        <v>19</v>
      </c>
      <c r="F213" s="212" t="s">
        <v>2225</v>
      </c>
      <c r="G213" s="209"/>
      <c r="H213" s="213">
        <v>52.8</v>
      </c>
      <c r="I213" s="214"/>
      <c r="J213" s="209"/>
      <c r="K213" s="209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249</v>
      </c>
      <c r="AU213" s="219" t="s">
        <v>78</v>
      </c>
      <c r="AV213" s="13" t="s">
        <v>78</v>
      </c>
      <c r="AW213" s="13" t="s">
        <v>30</v>
      </c>
      <c r="AX213" s="13" t="s">
        <v>68</v>
      </c>
      <c r="AY213" s="219" t="s">
        <v>187</v>
      </c>
    </row>
    <row r="214" spans="1:65" s="14" customFormat="1" ht="11.25">
      <c r="B214" s="220"/>
      <c r="C214" s="221"/>
      <c r="D214" s="210" t="s">
        <v>249</v>
      </c>
      <c r="E214" s="222" t="s">
        <v>19</v>
      </c>
      <c r="F214" s="223" t="s">
        <v>2226</v>
      </c>
      <c r="G214" s="221"/>
      <c r="H214" s="222" t="s">
        <v>19</v>
      </c>
      <c r="I214" s="224"/>
      <c r="J214" s="221"/>
      <c r="K214" s="221"/>
      <c r="L214" s="225"/>
      <c r="M214" s="226"/>
      <c r="N214" s="227"/>
      <c r="O214" s="227"/>
      <c r="P214" s="227"/>
      <c r="Q214" s="227"/>
      <c r="R214" s="227"/>
      <c r="S214" s="227"/>
      <c r="T214" s="228"/>
      <c r="AT214" s="229" t="s">
        <v>249</v>
      </c>
      <c r="AU214" s="229" t="s">
        <v>78</v>
      </c>
      <c r="AV214" s="14" t="s">
        <v>76</v>
      </c>
      <c r="AW214" s="14" t="s">
        <v>30</v>
      </c>
      <c r="AX214" s="14" t="s">
        <v>68</v>
      </c>
      <c r="AY214" s="229" t="s">
        <v>187</v>
      </c>
    </row>
    <row r="215" spans="1:65" s="13" customFormat="1" ht="11.25">
      <c r="B215" s="208"/>
      <c r="C215" s="209"/>
      <c r="D215" s="210" t="s">
        <v>249</v>
      </c>
      <c r="E215" s="211" t="s">
        <v>19</v>
      </c>
      <c r="F215" s="212" t="s">
        <v>2190</v>
      </c>
      <c r="G215" s="209"/>
      <c r="H215" s="213">
        <v>16.2</v>
      </c>
      <c r="I215" s="214"/>
      <c r="J215" s="209"/>
      <c r="K215" s="209"/>
      <c r="L215" s="215"/>
      <c r="M215" s="216"/>
      <c r="N215" s="217"/>
      <c r="O215" s="217"/>
      <c r="P215" s="217"/>
      <c r="Q215" s="217"/>
      <c r="R215" s="217"/>
      <c r="S215" s="217"/>
      <c r="T215" s="218"/>
      <c r="AT215" s="219" t="s">
        <v>249</v>
      </c>
      <c r="AU215" s="219" t="s">
        <v>78</v>
      </c>
      <c r="AV215" s="13" t="s">
        <v>78</v>
      </c>
      <c r="AW215" s="13" t="s">
        <v>30</v>
      </c>
      <c r="AX215" s="13" t="s">
        <v>68</v>
      </c>
      <c r="AY215" s="219" t="s">
        <v>187</v>
      </c>
    </row>
    <row r="216" spans="1:65" s="13" customFormat="1" ht="11.25">
      <c r="B216" s="208"/>
      <c r="C216" s="209"/>
      <c r="D216" s="210" t="s">
        <v>249</v>
      </c>
      <c r="E216" s="211" t="s">
        <v>19</v>
      </c>
      <c r="F216" s="212" t="s">
        <v>2191</v>
      </c>
      <c r="G216" s="209"/>
      <c r="H216" s="213">
        <v>15.39</v>
      </c>
      <c r="I216" s="214"/>
      <c r="J216" s="209"/>
      <c r="K216" s="209"/>
      <c r="L216" s="215"/>
      <c r="M216" s="216"/>
      <c r="N216" s="217"/>
      <c r="O216" s="217"/>
      <c r="P216" s="217"/>
      <c r="Q216" s="217"/>
      <c r="R216" s="217"/>
      <c r="S216" s="217"/>
      <c r="T216" s="218"/>
      <c r="AT216" s="219" t="s">
        <v>249</v>
      </c>
      <c r="AU216" s="219" t="s">
        <v>78</v>
      </c>
      <c r="AV216" s="13" t="s">
        <v>78</v>
      </c>
      <c r="AW216" s="13" t="s">
        <v>30</v>
      </c>
      <c r="AX216" s="13" t="s">
        <v>68</v>
      </c>
      <c r="AY216" s="219" t="s">
        <v>187</v>
      </c>
    </row>
    <row r="217" spans="1:65" s="15" customFormat="1" ht="11.25">
      <c r="B217" s="230"/>
      <c r="C217" s="231"/>
      <c r="D217" s="210" t="s">
        <v>249</v>
      </c>
      <c r="E217" s="232" t="s">
        <v>19</v>
      </c>
      <c r="F217" s="233" t="s">
        <v>319</v>
      </c>
      <c r="G217" s="231"/>
      <c r="H217" s="234">
        <v>138.15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AT217" s="240" t="s">
        <v>249</v>
      </c>
      <c r="AU217" s="240" t="s">
        <v>78</v>
      </c>
      <c r="AV217" s="15" t="s">
        <v>195</v>
      </c>
      <c r="AW217" s="15" t="s">
        <v>30</v>
      </c>
      <c r="AX217" s="15" t="s">
        <v>76</v>
      </c>
      <c r="AY217" s="240" t="s">
        <v>187</v>
      </c>
    </row>
    <row r="218" spans="1:65" s="2" customFormat="1" ht="24.2" customHeight="1">
      <c r="A218" s="36"/>
      <c r="B218" s="37"/>
      <c r="C218" s="180" t="s">
        <v>371</v>
      </c>
      <c r="D218" s="180" t="s">
        <v>190</v>
      </c>
      <c r="E218" s="181" t="s">
        <v>1271</v>
      </c>
      <c r="F218" s="182" t="s">
        <v>1272</v>
      </c>
      <c r="G218" s="183" t="s">
        <v>193</v>
      </c>
      <c r="H218" s="184">
        <v>138.15</v>
      </c>
      <c r="I218" s="185"/>
      <c r="J218" s="186">
        <f>ROUND(I218*H218,2)</f>
        <v>0</v>
      </c>
      <c r="K218" s="182" t="s">
        <v>194</v>
      </c>
      <c r="L218" s="41"/>
      <c r="M218" s="187" t="s">
        <v>19</v>
      </c>
      <c r="N218" s="188" t="s">
        <v>39</v>
      </c>
      <c r="O218" s="66"/>
      <c r="P218" s="189">
        <f>O218*H218</f>
        <v>0</v>
      </c>
      <c r="Q218" s="189">
        <v>0</v>
      </c>
      <c r="R218" s="189">
        <f>Q218*H218</f>
        <v>0</v>
      </c>
      <c r="S218" s="189">
        <v>0</v>
      </c>
      <c r="T218" s="19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1" t="s">
        <v>215</v>
      </c>
      <c r="AT218" s="191" t="s">
        <v>190</v>
      </c>
      <c r="AU218" s="191" t="s">
        <v>78</v>
      </c>
      <c r="AY218" s="19" t="s">
        <v>187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9" t="s">
        <v>76</v>
      </c>
      <c r="BK218" s="192">
        <f>ROUND(I218*H218,2)</f>
        <v>0</v>
      </c>
      <c r="BL218" s="19" t="s">
        <v>215</v>
      </c>
      <c r="BM218" s="191" t="s">
        <v>2227</v>
      </c>
    </row>
    <row r="219" spans="1:65" s="2" customFormat="1" ht="11.25">
      <c r="A219" s="36"/>
      <c r="B219" s="37"/>
      <c r="C219" s="38"/>
      <c r="D219" s="193" t="s">
        <v>197</v>
      </c>
      <c r="E219" s="38"/>
      <c r="F219" s="194" t="s">
        <v>1274</v>
      </c>
      <c r="G219" s="38"/>
      <c r="H219" s="38"/>
      <c r="I219" s="195"/>
      <c r="J219" s="38"/>
      <c r="K219" s="38"/>
      <c r="L219" s="41"/>
      <c r="M219" s="196"/>
      <c r="N219" s="197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197</v>
      </c>
      <c r="AU219" s="19" t="s">
        <v>78</v>
      </c>
    </row>
    <row r="220" spans="1:65" s="14" customFormat="1" ht="11.25">
      <c r="B220" s="220"/>
      <c r="C220" s="221"/>
      <c r="D220" s="210" t="s">
        <v>249</v>
      </c>
      <c r="E220" s="222" t="s">
        <v>19</v>
      </c>
      <c r="F220" s="223" t="s">
        <v>1973</v>
      </c>
      <c r="G220" s="221"/>
      <c r="H220" s="222" t="s">
        <v>19</v>
      </c>
      <c r="I220" s="224"/>
      <c r="J220" s="221"/>
      <c r="K220" s="221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249</v>
      </c>
      <c r="AU220" s="229" t="s">
        <v>78</v>
      </c>
      <c r="AV220" s="14" t="s">
        <v>76</v>
      </c>
      <c r="AW220" s="14" t="s">
        <v>30</v>
      </c>
      <c r="AX220" s="14" t="s">
        <v>68</v>
      </c>
      <c r="AY220" s="229" t="s">
        <v>187</v>
      </c>
    </row>
    <row r="221" spans="1:65" s="13" customFormat="1" ht="11.25">
      <c r="B221" s="208"/>
      <c r="C221" s="209"/>
      <c r="D221" s="210" t="s">
        <v>249</v>
      </c>
      <c r="E221" s="211" t="s">
        <v>19</v>
      </c>
      <c r="F221" s="212" t="s">
        <v>2224</v>
      </c>
      <c r="G221" s="209"/>
      <c r="H221" s="213">
        <v>53.76</v>
      </c>
      <c r="I221" s="214"/>
      <c r="J221" s="209"/>
      <c r="K221" s="209"/>
      <c r="L221" s="215"/>
      <c r="M221" s="216"/>
      <c r="N221" s="217"/>
      <c r="O221" s="217"/>
      <c r="P221" s="217"/>
      <c r="Q221" s="217"/>
      <c r="R221" s="217"/>
      <c r="S221" s="217"/>
      <c r="T221" s="218"/>
      <c r="AT221" s="219" t="s">
        <v>249</v>
      </c>
      <c r="AU221" s="219" t="s">
        <v>78</v>
      </c>
      <c r="AV221" s="13" t="s">
        <v>78</v>
      </c>
      <c r="AW221" s="13" t="s">
        <v>30</v>
      </c>
      <c r="AX221" s="13" t="s">
        <v>68</v>
      </c>
      <c r="AY221" s="219" t="s">
        <v>187</v>
      </c>
    </row>
    <row r="222" spans="1:65" s="13" customFormat="1" ht="11.25">
      <c r="B222" s="208"/>
      <c r="C222" s="209"/>
      <c r="D222" s="210" t="s">
        <v>249</v>
      </c>
      <c r="E222" s="211" t="s">
        <v>19</v>
      </c>
      <c r="F222" s="212" t="s">
        <v>2225</v>
      </c>
      <c r="G222" s="209"/>
      <c r="H222" s="213">
        <v>52.8</v>
      </c>
      <c r="I222" s="214"/>
      <c r="J222" s="209"/>
      <c r="K222" s="209"/>
      <c r="L222" s="215"/>
      <c r="M222" s="216"/>
      <c r="N222" s="217"/>
      <c r="O222" s="217"/>
      <c r="P222" s="217"/>
      <c r="Q222" s="217"/>
      <c r="R222" s="217"/>
      <c r="S222" s="217"/>
      <c r="T222" s="218"/>
      <c r="AT222" s="219" t="s">
        <v>249</v>
      </c>
      <c r="AU222" s="219" t="s">
        <v>78</v>
      </c>
      <c r="AV222" s="13" t="s">
        <v>78</v>
      </c>
      <c r="AW222" s="13" t="s">
        <v>30</v>
      </c>
      <c r="AX222" s="13" t="s">
        <v>68</v>
      </c>
      <c r="AY222" s="219" t="s">
        <v>187</v>
      </c>
    </row>
    <row r="223" spans="1:65" s="14" customFormat="1" ht="11.25">
      <c r="B223" s="220"/>
      <c r="C223" s="221"/>
      <c r="D223" s="210" t="s">
        <v>249</v>
      </c>
      <c r="E223" s="222" t="s">
        <v>19</v>
      </c>
      <c r="F223" s="223" t="s">
        <v>2226</v>
      </c>
      <c r="G223" s="221"/>
      <c r="H223" s="222" t="s">
        <v>19</v>
      </c>
      <c r="I223" s="224"/>
      <c r="J223" s="221"/>
      <c r="K223" s="221"/>
      <c r="L223" s="225"/>
      <c r="M223" s="226"/>
      <c r="N223" s="227"/>
      <c r="O223" s="227"/>
      <c r="P223" s="227"/>
      <c r="Q223" s="227"/>
      <c r="R223" s="227"/>
      <c r="S223" s="227"/>
      <c r="T223" s="228"/>
      <c r="AT223" s="229" t="s">
        <v>249</v>
      </c>
      <c r="AU223" s="229" t="s">
        <v>78</v>
      </c>
      <c r="AV223" s="14" t="s">
        <v>76</v>
      </c>
      <c r="AW223" s="14" t="s">
        <v>30</v>
      </c>
      <c r="AX223" s="14" t="s">
        <v>68</v>
      </c>
      <c r="AY223" s="229" t="s">
        <v>187</v>
      </c>
    </row>
    <row r="224" spans="1:65" s="13" customFormat="1" ht="11.25">
      <c r="B224" s="208"/>
      <c r="C224" s="209"/>
      <c r="D224" s="210" t="s">
        <v>249</v>
      </c>
      <c r="E224" s="211" t="s">
        <v>19</v>
      </c>
      <c r="F224" s="212" t="s">
        <v>2190</v>
      </c>
      <c r="G224" s="209"/>
      <c r="H224" s="213">
        <v>16.2</v>
      </c>
      <c r="I224" s="214"/>
      <c r="J224" s="209"/>
      <c r="K224" s="209"/>
      <c r="L224" s="215"/>
      <c r="M224" s="216"/>
      <c r="N224" s="217"/>
      <c r="O224" s="217"/>
      <c r="P224" s="217"/>
      <c r="Q224" s="217"/>
      <c r="R224" s="217"/>
      <c r="S224" s="217"/>
      <c r="T224" s="218"/>
      <c r="AT224" s="219" t="s">
        <v>249</v>
      </c>
      <c r="AU224" s="219" t="s">
        <v>78</v>
      </c>
      <c r="AV224" s="13" t="s">
        <v>78</v>
      </c>
      <c r="AW224" s="13" t="s">
        <v>30</v>
      </c>
      <c r="AX224" s="13" t="s">
        <v>68</v>
      </c>
      <c r="AY224" s="219" t="s">
        <v>187</v>
      </c>
    </row>
    <row r="225" spans="1:65" s="13" customFormat="1" ht="11.25">
      <c r="B225" s="208"/>
      <c r="C225" s="209"/>
      <c r="D225" s="210" t="s">
        <v>249</v>
      </c>
      <c r="E225" s="211" t="s">
        <v>19</v>
      </c>
      <c r="F225" s="212" t="s">
        <v>2191</v>
      </c>
      <c r="G225" s="209"/>
      <c r="H225" s="213">
        <v>15.39</v>
      </c>
      <c r="I225" s="214"/>
      <c r="J225" s="209"/>
      <c r="K225" s="209"/>
      <c r="L225" s="215"/>
      <c r="M225" s="216"/>
      <c r="N225" s="217"/>
      <c r="O225" s="217"/>
      <c r="P225" s="217"/>
      <c r="Q225" s="217"/>
      <c r="R225" s="217"/>
      <c r="S225" s="217"/>
      <c r="T225" s="218"/>
      <c r="AT225" s="219" t="s">
        <v>249</v>
      </c>
      <c r="AU225" s="219" t="s">
        <v>78</v>
      </c>
      <c r="AV225" s="13" t="s">
        <v>78</v>
      </c>
      <c r="AW225" s="13" t="s">
        <v>30</v>
      </c>
      <c r="AX225" s="13" t="s">
        <v>68</v>
      </c>
      <c r="AY225" s="219" t="s">
        <v>187</v>
      </c>
    </row>
    <row r="226" spans="1:65" s="15" customFormat="1" ht="11.25">
      <c r="B226" s="230"/>
      <c r="C226" s="231"/>
      <c r="D226" s="210" t="s">
        <v>249</v>
      </c>
      <c r="E226" s="232" t="s">
        <v>19</v>
      </c>
      <c r="F226" s="233" t="s">
        <v>319</v>
      </c>
      <c r="G226" s="231"/>
      <c r="H226" s="234">
        <v>138.15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AT226" s="240" t="s">
        <v>249</v>
      </c>
      <c r="AU226" s="240" t="s">
        <v>78</v>
      </c>
      <c r="AV226" s="15" t="s">
        <v>195</v>
      </c>
      <c r="AW226" s="15" t="s">
        <v>30</v>
      </c>
      <c r="AX226" s="15" t="s">
        <v>76</v>
      </c>
      <c r="AY226" s="240" t="s">
        <v>187</v>
      </c>
    </row>
    <row r="227" spans="1:65" s="2" customFormat="1" ht="24.2" customHeight="1">
      <c r="A227" s="36"/>
      <c r="B227" s="37"/>
      <c r="C227" s="180" t="s">
        <v>376</v>
      </c>
      <c r="D227" s="180" t="s">
        <v>190</v>
      </c>
      <c r="E227" s="181" t="s">
        <v>2228</v>
      </c>
      <c r="F227" s="182" t="s">
        <v>2229</v>
      </c>
      <c r="G227" s="183" t="s">
        <v>193</v>
      </c>
      <c r="H227" s="184">
        <v>17.600000000000001</v>
      </c>
      <c r="I227" s="185"/>
      <c r="J227" s="186">
        <f>ROUND(I227*H227,2)</f>
        <v>0</v>
      </c>
      <c r="K227" s="182" t="s">
        <v>194</v>
      </c>
      <c r="L227" s="41"/>
      <c r="M227" s="187" t="s">
        <v>19</v>
      </c>
      <c r="N227" s="188" t="s">
        <v>39</v>
      </c>
      <c r="O227" s="66"/>
      <c r="P227" s="189">
        <f>O227*H227</f>
        <v>0</v>
      </c>
      <c r="Q227" s="189">
        <v>0</v>
      </c>
      <c r="R227" s="189">
        <f>Q227*H227</f>
        <v>0</v>
      </c>
      <c r="S227" s="189">
        <v>1.4999999999999999E-4</v>
      </c>
      <c r="T227" s="190">
        <f>S227*H227</f>
        <v>2.64E-3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91" t="s">
        <v>215</v>
      </c>
      <c r="AT227" s="191" t="s">
        <v>190</v>
      </c>
      <c r="AU227" s="191" t="s">
        <v>78</v>
      </c>
      <c r="AY227" s="19" t="s">
        <v>187</v>
      </c>
      <c r="BE227" s="192">
        <f>IF(N227="základní",J227,0)</f>
        <v>0</v>
      </c>
      <c r="BF227" s="192">
        <f>IF(N227="snížená",J227,0)</f>
        <v>0</v>
      </c>
      <c r="BG227" s="192">
        <f>IF(N227="zákl. přenesená",J227,0)</f>
        <v>0</v>
      </c>
      <c r="BH227" s="192">
        <f>IF(N227="sníž. přenesená",J227,0)</f>
        <v>0</v>
      </c>
      <c r="BI227" s="192">
        <f>IF(N227="nulová",J227,0)</f>
        <v>0</v>
      </c>
      <c r="BJ227" s="19" t="s">
        <v>76</v>
      </c>
      <c r="BK227" s="192">
        <f>ROUND(I227*H227,2)</f>
        <v>0</v>
      </c>
      <c r="BL227" s="19" t="s">
        <v>215</v>
      </c>
      <c r="BM227" s="191" t="s">
        <v>2230</v>
      </c>
    </row>
    <row r="228" spans="1:65" s="2" customFormat="1" ht="11.25">
      <c r="A228" s="36"/>
      <c r="B228" s="37"/>
      <c r="C228" s="38"/>
      <c r="D228" s="193" t="s">
        <v>197</v>
      </c>
      <c r="E228" s="38"/>
      <c r="F228" s="194" t="s">
        <v>2231</v>
      </c>
      <c r="G228" s="38"/>
      <c r="H228" s="38"/>
      <c r="I228" s="195"/>
      <c r="J228" s="38"/>
      <c r="K228" s="38"/>
      <c r="L228" s="41"/>
      <c r="M228" s="196"/>
      <c r="N228" s="197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197</v>
      </c>
      <c r="AU228" s="19" t="s">
        <v>78</v>
      </c>
    </row>
    <row r="229" spans="1:65" s="13" customFormat="1" ht="11.25">
      <c r="B229" s="208"/>
      <c r="C229" s="209"/>
      <c r="D229" s="210" t="s">
        <v>249</v>
      </c>
      <c r="E229" s="211" t="s">
        <v>19</v>
      </c>
      <c r="F229" s="212" t="s">
        <v>2232</v>
      </c>
      <c r="G229" s="209"/>
      <c r="H229" s="213">
        <v>17.600000000000001</v>
      </c>
      <c r="I229" s="214"/>
      <c r="J229" s="209"/>
      <c r="K229" s="209"/>
      <c r="L229" s="215"/>
      <c r="M229" s="216"/>
      <c r="N229" s="217"/>
      <c r="O229" s="217"/>
      <c r="P229" s="217"/>
      <c r="Q229" s="217"/>
      <c r="R229" s="217"/>
      <c r="S229" s="217"/>
      <c r="T229" s="218"/>
      <c r="AT229" s="219" t="s">
        <v>249</v>
      </c>
      <c r="AU229" s="219" t="s">
        <v>78</v>
      </c>
      <c r="AV229" s="13" t="s">
        <v>78</v>
      </c>
      <c r="AW229" s="13" t="s">
        <v>30</v>
      </c>
      <c r="AX229" s="13" t="s">
        <v>76</v>
      </c>
      <c r="AY229" s="219" t="s">
        <v>187</v>
      </c>
    </row>
    <row r="230" spans="1:65" s="2" customFormat="1" ht="37.9" customHeight="1">
      <c r="A230" s="36"/>
      <c r="B230" s="37"/>
      <c r="C230" s="180" t="s">
        <v>381</v>
      </c>
      <c r="D230" s="180" t="s">
        <v>190</v>
      </c>
      <c r="E230" s="181" t="s">
        <v>1979</v>
      </c>
      <c r="F230" s="182" t="s">
        <v>1980</v>
      </c>
      <c r="G230" s="183" t="s">
        <v>214</v>
      </c>
      <c r="H230" s="184">
        <v>20</v>
      </c>
      <c r="I230" s="185"/>
      <c r="J230" s="186">
        <f>ROUND(I230*H230,2)</f>
        <v>0</v>
      </c>
      <c r="K230" s="182" t="s">
        <v>194</v>
      </c>
      <c r="L230" s="41"/>
      <c r="M230" s="187" t="s">
        <v>19</v>
      </c>
      <c r="N230" s="188" t="s">
        <v>39</v>
      </c>
      <c r="O230" s="66"/>
      <c r="P230" s="189">
        <f>O230*H230</f>
        <v>0</v>
      </c>
      <c r="Q230" s="189">
        <v>2.3999999999999998E-3</v>
      </c>
      <c r="R230" s="189">
        <f>Q230*H230</f>
        <v>4.7999999999999994E-2</v>
      </c>
      <c r="S230" s="189">
        <v>0</v>
      </c>
      <c r="T230" s="19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91" t="s">
        <v>215</v>
      </c>
      <c r="AT230" s="191" t="s">
        <v>190</v>
      </c>
      <c r="AU230" s="191" t="s">
        <v>78</v>
      </c>
      <c r="AY230" s="19" t="s">
        <v>187</v>
      </c>
      <c r="BE230" s="192">
        <f>IF(N230="základní",J230,0)</f>
        <v>0</v>
      </c>
      <c r="BF230" s="192">
        <f>IF(N230="snížená",J230,0)</f>
        <v>0</v>
      </c>
      <c r="BG230" s="192">
        <f>IF(N230="zákl. přenesená",J230,0)</f>
        <v>0</v>
      </c>
      <c r="BH230" s="192">
        <f>IF(N230="sníž. přenesená",J230,0)</f>
        <v>0</v>
      </c>
      <c r="BI230" s="192">
        <f>IF(N230="nulová",J230,0)</f>
        <v>0</v>
      </c>
      <c r="BJ230" s="19" t="s">
        <v>76</v>
      </c>
      <c r="BK230" s="192">
        <f>ROUND(I230*H230,2)</f>
        <v>0</v>
      </c>
      <c r="BL230" s="19" t="s">
        <v>215</v>
      </c>
      <c r="BM230" s="191" t="s">
        <v>2233</v>
      </c>
    </row>
    <row r="231" spans="1:65" s="2" customFormat="1" ht="11.25">
      <c r="A231" s="36"/>
      <c r="B231" s="37"/>
      <c r="C231" s="38"/>
      <c r="D231" s="193" t="s">
        <v>197</v>
      </c>
      <c r="E231" s="38"/>
      <c r="F231" s="194" t="s">
        <v>1982</v>
      </c>
      <c r="G231" s="38"/>
      <c r="H231" s="38"/>
      <c r="I231" s="195"/>
      <c r="J231" s="38"/>
      <c r="K231" s="38"/>
      <c r="L231" s="41"/>
      <c r="M231" s="196"/>
      <c r="N231" s="197"/>
      <c r="O231" s="66"/>
      <c r="P231" s="66"/>
      <c r="Q231" s="66"/>
      <c r="R231" s="66"/>
      <c r="S231" s="66"/>
      <c r="T231" s="67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9" t="s">
        <v>197</v>
      </c>
      <c r="AU231" s="19" t="s">
        <v>78</v>
      </c>
    </row>
    <row r="232" spans="1:65" s="13" customFormat="1" ht="11.25">
      <c r="B232" s="208"/>
      <c r="C232" s="209"/>
      <c r="D232" s="210" t="s">
        <v>249</v>
      </c>
      <c r="E232" s="211" t="s">
        <v>19</v>
      </c>
      <c r="F232" s="212" t="s">
        <v>296</v>
      </c>
      <c r="G232" s="209"/>
      <c r="H232" s="213">
        <v>20</v>
      </c>
      <c r="I232" s="214"/>
      <c r="J232" s="209"/>
      <c r="K232" s="209"/>
      <c r="L232" s="215"/>
      <c r="M232" s="216"/>
      <c r="N232" s="217"/>
      <c r="O232" s="217"/>
      <c r="P232" s="217"/>
      <c r="Q232" s="217"/>
      <c r="R232" s="217"/>
      <c r="S232" s="217"/>
      <c r="T232" s="218"/>
      <c r="AT232" s="219" t="s">
        <v>249</v>
      </c>
      <c r="AU232" s="219" t="s">
        <v>78</v>
      </c>
      <c r="AV232" s="13" t="s">
        <v>78</v>
      </c>
      <c r="AW232" s="13" t="s">
        <v>30</v>
      </c>
      <c r="AX232" s="13" t="s">
        <v>76</v>
      </c>
      <c r="AY232" s="219" t="s">
        <v>187</v>
      </c>
    </row>
    <row r="233" spans="1:65" s="2" customFormat="1" ht="33" customHeight="1">
      <c r="A233" s="36"/>
      <c r="B233" s="37"/>
      <c r="C233" s="180" t="s">
        <v>386</v>
      </c>
      <c r="D233" s="180" t="s">
        <v>190</v>
      </c>
      <c r="E233" s="181" t="s">
        <v>1983</v>
      </c>
      <c r="F233" s="182" t="s">
        <v>1984</v>
      </c>
      <c r="G233" s="183" t="s">
        <v>193</v>
      </c>
      <c r="H233" s="184">
        <v>138.15</v>
      </c>
      <c r="I233" s="185"/>
      <c r="J233" s="186">
        <f>ROUND(I233*H233,2)</f>
        <v>0</v>
      </c>
      <c r="K233" s="182" t="s">
        <v>194</v>
      </c>
      <c r="L233" s="41"/>
      <c r="M233" s="187" t="s">
        <v>19</v>
      </c>
      <c r="N233" s="188" t="s">
        <v>39</v>
      </c>
      <c r="O233" s="66"/>
      <c r="P233" s="189">
        <f>O233*H233</f>
        <v>0</v>
      </c>
      <c r="Q233" s="189">
        <v>2.1000000000000001E-4</v>
      </c>
      <c r="R233" s="189">
        <f>Q233*H233</f>
        <v>2.9011500000000003E-2</v>
      </c>
      <c r="S233" s="189">
        <v>0</v>
      </c>
      <c r="T233" s="19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91" t="s">
        <v>215</v>
      </c>
      <c r="AT233" s="191" t="s">
        <v>190</v>
      </c>
      <c r="AU233" s="191" t="s">
        <v>78</v>
      </c>
      <c r="AY233" s="19" t="s">
        <v>187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9" t="s">
        <v>76</v>
      </c>
      <c r="BK233" s="192">
        <f>ROUND(I233*H233,2)</f>
        <v>0</v>
      </c>
      <c r="BL233" s="19" t="s">
        <v>215</v>
      </c>
      <c r="BM233" s="191" t="s">
        <v>2234</v>
      </c>
    </row>
    <row r="234" spans="1:65" s="2" customFormat="1" ht="11.25">
      <c r="A234" s="36"/>
      <c r="B234" s="37"/>
      <c r="C234" s="38"/>
      <c r="D234" s="193" t="s">
        <v>197</v>
      </c>
      <c r="E234" s="38"/>
      <c r="F234" s="194" t="s">
        <v>1986</v>
      </c>
      <c r="G234" s="38"/>
      <c r="H234" s="38"/>
      <c r="I234" s="195"/>
      <c r="J234" s="38"/>
      <c r="K234" s="38"/>
      <c r="L234" s="41"/>
      <c r="M234" s="196"/>
      <c r="N234" s="197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197</v>
      </c>
      <c r="AU234" s="19" t="s">
        <v>78</v>
      </c>
    </row>
    <row r="235" spans="1:65" s="14" customFormat="1" ht="11.25">
      <c r="B235" s="220"/>
      <c r="C235" s="221"/>
      <c r="D235" s="210" t="s">
        <v>249</v>
      </c>
      <c r="E235" s="222" t="s">
        <v>19</v>
      </c>
      <c r="F235" s="223" t="s">
        <v>1973</v>
      </c>
      <c r="G235" s="221"/>
      <c r="H235" s="222" t="s">
        <v>19</v>
      </c>
      <c r="I235" s="224"/>
      <c r="J235" s="221"/>
      <c r="K235" s="221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249</v>
      </c>
      <c r="AU235" s="229" t="s">
        <v>78</v>
      </c>
      <c r="AV235" s="14" t="s">
        <v>76</v>
      </c>
      <c r="AW235" s="14" t="s">
        <v>30</v>
      </c>
      <c r="AX235" s="14" t="s">
        <v>68</v>
      </c>
      <c r="AY235" s="229" t="s">
        <v>187</v>
      </c>
    </row>
    <row r="236" spans="1:65" s="13" customFormat="1" ht="11.25">
      <c r="B236" s="208"/>
      <c r="C236" s="209"/>
      <c r="D236" s="210" t="s">
        <v>249</v>
      </c>
      <c r="E236" s="211" t="s">
        <v>19</v>
      </c>
      <c r="F236" s="212" t="s">
        <v>2224</v>
      </c>
      <c r="G236" s="209"/>
      <c r="H236" s="213">
        <v>53.76</v>
      </c>
      <c r="I236" s="214"/>
      <c r="J236" s="209"/>
      <c r="K236" s="209"/>
      <c r="L236" s="215"/>
      <c r="M236" s="216"/>
      <c r="N236" s="217"/>
      <c r="O236" s="217"/>
      <c r="P236" s="217"/>
      <c r="Q236" s="217"/>
      <c r="R236" s="217"/>
      <c r="S236" s="217"/>
      <c r="T236" s="218"/>
      <c r="AT236" s="219" t="s">
        <v>249</v>
      </c>
      <c r="AU236" s="219" t="s">
        <v>78</v>
      </c>
      <c r="AV236" s="13" t="s">
        <v>78</v>
      </c>
      <c r="AW236" s="13" t="s">
        <v>30</v>
      </c>
      <c r="AX236" s="13" t="s">
        <v>68</v>
      </c>
      <c r="AY236" s="219" t="s">
        <v>187</v>
      </c>
    </row>
    <row r="237" spans="1:65" s="13" customFormat="1" ht="11.25">
      <c r="B237" s="208"/>
      <c r="C237" s="209"/>
      <c r="D237" s="210" t="s">
        <v>249</v>
      </c>
      <c r="E237" s="211" t="s">
        <v>19</v>
      </c>
      <c r="F237" s="212" t="s">
        <v>2225</v>
      </c>
      <c r="G237" s="209"/>
      <c r="H237" s="213">
        <v>52.8</v>
      </c>
      <c r="I237" s="214"/>
      <c r="J237" s="209"/>
      <c r="K237" s="209"/>
      <c r="L237" s="215"/>
      <c r="M237" s="216"/>
      <c r="N237" s="217"/>
      <c r="O237" s="217"/>
      <c r="P237" s="217"/>
      <c r="Q237" s="217"/>
      <c r="R237" s="217"/>
      <c r="S237" s="217"/>
      <c r="T237" s="218"/>
      <c r="AT237" s="219" t="s">
        <v>249</v>
      </c>
      <c r="AU237" s="219" t="s">
        <v>78</v>
      </c>
      <c r="AV237" s="13" t="s">
        <v>78</v>
      </c>
      <c r="AW237" s="13" t="s">
        <v>30</v>
      </c>
      <c r="AX237" s="13" t="s">
        <v>68</v>
      </c>
      <c r="AY237" s="219" t="s">
        <v>187</v>
      </c>
    </row>
    <row r="238" spans="1:65" s="14" customFormat="1" ht="11.25">
      <c r="B238" s="220"/>
      <c r="C238" s="221"/>
      <c r="D238" s="210" t="s">
        <v>249</v>
      </c>
      <c r="E238" s="222" t="s">
        <v>19</v>
      </c>
      <c r="F238" s="223" t="s">
        <v>2226</v>
      </c>
      <c r="G238" s="221"/>
      <c r="H238" s="222" t="s">
        <v>19</v>
      </c>
      <c r="I238" s="224"/>
      <c r="J238" s="221"/>
      <c r="K238" s="221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249</v>
      </c>
      <c r="AU238" s="229" t="s">
        <v>78</v>
      </c>
      <c r="AV238" s="14" t="s">
        <v>76</v>
      </c>
      <c r="AW238" s="14" t="s">
        <v>30</v>
      </c>
      <c r="AX238" s="14" t="s">
        <v>68</v>
      </c>
      <c r="AY238" s="229" t="s">
        <v>187</v>
      </c>
    </row>
    <row r="239" spans="1:65" s="13" customFormat="1" ht="11.25">
      <c r="B239" s="208"/>
      <c r="C239" s="209"/>
      <c r="D239" s="210" t="s">
        <v>249</v>
      </c>
      <c r="E239" s="211" t="s">
        <v>19</v>
      </c>
      <c r="F239" s="212" t="s">
        <v>2190</v>
      </c>
      <c r="G239" s="209"/>
      <c r="H239" s="213">
        <v>16.2</v>
      </c>
      <c r="I239" s="214"/>
      <c r="J239" s="209"/>
      <c r="K239" s="209"/>
      <c r="L239" s="215"/>
      <c r="M239" s="216"/>
      <c r="N239" s="217"/>
      <c r="O239" s="217"/>
      <c r="P239" s="217"/>
      <c r="Q239" s="217"/>
      <c r="R239" s="217"/>
      <c r="S239" s="217"/>
      <c r="T239" s="218"/>
      <c r="AT239" s="219" t="s">
        <v>249</v>
      </c>
      <c r="AU239" s="219" t="s">
        <v>78</v>
      </c>
      <c r="AV239" s="13" t="s">
        <v>78</v>
      </c>
      <c r="AW239" s="13" t="s">
        <v>30</v>
      </c>
      <c r="AX239" s="13" t="s">
        <v>68</v>
      </c>
      <c r="AY239" s="219" t="s">
        <v>187</v>
      </c>
    </row>
    <row r="240" spans="1:65" s="13" customFormat="1" ht="11.25">
      <c r="B240" s="208"/>
      <c r="C240" s="209"/>
      <c r="D240" s="210" t="s">
        <v>249</v>
      </c>
      <c r="E240" s="211" t="s">
        <v>19</v>
      </c>
      <c r="F240" s="212" t="s">
        <v>2191</v>
      </c>
      <c r="G240" s="209"/>
      <c r="H240" s="213">
        <v>15.39</v>
      </c>
      <c r="I240" s="214"/>
      <c r="J240" s="209"/>
      <c r="K240" s="209"/>
      <c r="L240" s="215"/>
      <c r="M240" s="216"/>
      <c r="N240" s="217"/>
      <c r="O240" s="217"/>
      <c r="P240" s="217"/>
      <c r="Q240" s="217"/>
      <c r="R240" s="217"/>
      <c r="S240" s="217"/>
      <c r="T240" s="218"/>
      <c r="AT240" s="219" t="s">
        <v>249</v>
      </c>
      <c r="AU240" s="219" t="s">
        <v>78</v>
      </c>
      <c r="AV240" s="13" t="s">
        <v>78</v>
      </c>
      <c r="AW240" s="13" t="s">
        <v>30</v>
      </c>
      <c r="AX240" s="13" t="s">
        <v>68</v>
      </c>
      <c r="AY240" s="219" t="s">
        <v>187</v>
      </c>
    </row>
    <row r="241" spans="1:65" s="15" customFormat="1" ht="11.25">
      <c r="B241" s="230"/>
      <c r="C241" s="231"/>
      <c r="D241" s="210" t="s">
        <v>249</v>
      </c>
      <c r="E241" s="232" t="s">
        <v>19</v>
      </c>
      <c r="F241" s="233" t="s">
        <v>319</v>
      </c>
      <c r="G241" s="231"/>
      <c r="H241" s="234">
        <v>138.15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AT241" s="240" t="s">
        <v>249</v>
      </c>
      <c r="AU241" s="240" t="s">
        <v>78</v>
      </c>
      <c r="AV241" s="15" t="s">
        <v>195</v>
      </c>
      <c r="AW241" s="15" t="s">
        <v>30</v>
      </c>
      <c r="AX241" s="15" t="s">
        <v>76</v>
      </c>
      <c r="AY241" s="240" t="s">
        <v>187</v>
      </c>
    </row>
    <row r="242" spans="1:65" s="2" customFormat="1" ht="37.9" customHeight="1">
      <c r="A242" s="36"/>
      <c r="B242" s="37"/>
      <c r="C242" s="180" t="s">
        <v>391</v>
      </c>
      <c r="D242" s="180" t="s">
        <v>190</v>
      </c>
      <c r="E242" s="181" t="s">
        <v>1281</v>
      </c>
      <c r="F242" s="182" t="s">
        <v>1282</v>
      </c>
      <c r="G242" s="183" t="s">
        <v>193</v>
      </c>
      <c r="H242" s="184">
        <v>138.15</v>
      </c>
      <c r="I242" s="185"/>
      <c r="J242" s="186">
        <f>ROUND(I242*H242,2)</f>
        <v>0</v>
      </c>
      <c r="K242" s="182" t="s">
        <v>194</v>
      </c>
      <c r="L242" s="41"/>
      <c r="M242" s="187" t="s">
        <v>19</v>
      </c>
      <c r="N242" s="188" t="s">
        <v>39</v>
      </c>
      <c r="O242" s="66"/>
      <c r="P242" s="189">
        <f>O242*H242</f>
        <v>0</v>
      </c>
      <c r="Q242" s="189">
        <v>2.5999999999999998E-4</v>
      </c>
      <c r="R242" s="189">
        <f>Q242*H242</f>
        <v>3.5919E-2</v>
      </c>
      <c r="S242" s="189">
        <v>0</v>
      </c>
      <c r="T242" s="19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91" t="s">
        <v>215</v>
      </c>
      <c r="AT242" s="191" t="s">
        <v>190</v>
      </c>
      <c r="AU242" s="191" t="s">
        <v>78</v>
      </c>
      <c r="AY242" s="19" t="s">
        <v>187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19" t="s">
        <v>76</v>
      </c>
      <c r="BK242" s="192">
        <f>ROUND(I242*H242,2)</f>
        <v>0</v>
      </c>
      <c r="BL242" s="19" t="s">
        <v>215</v>
      </c>
      <c r="BM242" s="191" t="s">
        <v>2235</v>
      </c>
    </row>
    <row r="243" spans="1:65" s="2" customFormat="1" ht="11.25">
      <c r="A243" s="36"/>
      <c r="B243" s="37"/>
      <c r="C243" s="38"/>
      <c r="D243" s="193" t="s">
        <v>197</v>
      </c>
      <c r="E243" s="38"/>
      <c r="F243" s="194" t="s">
        <v>1284</v>
      </c>
      <c r="G243" s="38"/>
      <c r="H243" s="38"/>
      <c r="I243" s="195"/>
      <c r="J243" s="38"/>
      <c r="K243" s="38"/>
      <c r="L243" s="41"/>
      <c r="M243" s="196"/>
      <c r="N243" s="197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197</v>
      </c>
      <c r="AU243" s="19" t="s">
        <v>78</v>
      </c>
    </row>
    <row r="244" spans="1:65" s="14" customFormat="1" ht="11.25">
      <c r="B244" s="220"/>
      <c r="C244" s="221"/>
      <c r="D244" s="210" t="s">
        <v>249</v>
      </c>
      <c r="E244" s="222" t="s">
        <v>19</v>
      </c>
      <c r="F244" s="223" t="s">
        <v>1973</v>
      </c>
      <c r="G244" s="221"/>
      <c r="H244" s="222" t="s">
        <v>19</v>
      </c>
      <c r="I244" s="224"/>
      <c r="J244" s="221"/>
      <c r="K244" s="221"/>
      <c r="L244" s="225"/>
      <c r="M244" s="226"/>
      <c r="N244" s="227"/>
      <c r="O244" s="227"/>
      <c r="P244" s="227"/>
      <c r="Q244" s="227"/>
      <c r="R244" s="227"/>
      <c r="S244" s="227"/>
      <c r="T244" s="228"/>
      <c r="AT244" s="229" t="s">
        <v>249</v>
      </c>
      <c r="AU244" s="229" t="s">
        <v>78</v>
      </c>
      <c r="AV244" s="14" t="s">
        <v>76</v>
      </c>
      <c r="AW244" s="14" t="s">
        <v>30</v>
      </c>
      <c r="AX244" s="14" t="s">
        <v>68</v>
      </c>
      <c r="AY244" s="229" t="s">
        <v>187</v>
      </c>
    </row>
    <row r="245" spans="1:65" s="13" customFormat="1" ht="11.25">
      <c r="B245" s="208"/>
      <c r="C245" s="209"/>
      <c r="D245" s="210" t="s">
        <v>249</v>
      </c>
      <c r="E245" s="211" t="s">
        <v>19</v>
      </c>
      <c r="F245" s="212" t="s">
        <v>2224</v>
      </c>
      <c r="G245" s="209"/>
      <c r="H245" s="213">
        <v>53.76</v>
      </c>
      <c r="I245" s="214"/>
      <c r="J245" s="209"/>
      <c r="K245" s="209"/>
      <c r="L245" s="215"/>
      <c r="M245" s="216"/>
      <c r="N245" s="217"/>
      <c r="O245" s="217"/>
      <c r="P245" s="217"/>
      <c r="Q245" s="217"/>
      <c r="R245" s="217"/>
      <c r="S245" s="217"/>
      <c r="T245" s="218"/>
      <c r="AT245" s="219" t="s">
        <v>249</v>
      </c>
      <c r="AU245" s="219" t="s">
        <v>78</v>
      </c>
      <c r="AV245" s="13" t="s">
        <v>78</v>
      </c>
      <c r="AW245" s="13" t="s">
        <v>30</v>
      </c>
      <c r="AX245" s="13" t="s">
        <v>68</v>
      </c>
      <c r="AY245" s="219" t="s">
        <v>187</v>
      </c>
    </row>
    <row r="246" spans="1:65" s="13" customFormat="1" ht="11.25">
      <c r="B246" s="208"/>
      <c r="C246" s="209"/>
      <c r="D246" s="210" t="s">
        <v>249</v>
      </c>
      <c r="E246" s="211" t="s">
        <v>19</v>
      </c>
      <c r="F246" s="212" t="s">
        <v>2225</v>
      </c>
      <c r="G246" s="209"/>
      <c r="H246" s="213">
        <v>52.8</v>
      </c>
      <c r="I246" s="214"/>
      <c r="J246" s="209"/>
      <c r="K246" s="209"/>
      <c r="L246" s="215"/>
      <c r="M246" s="216"/>
      <c r="N246" s="217"/>
      <c r="O246" s="217"/>
      <c r="P246" s="217"/>
      <c r="Q246" s="217"/>
      <c r="R246" s="217"/>
      <c r="S246" s="217"/>
      <c r="T246" s="218"/>
      <c r="AT246" s="219" t="s">
        <v>249</v>
      </c>
      <c r="AU246" s="219" t="s">
        <v>78</v>
      </c>
      <c r="AV246" s="13" t="s">
        <v>78</v>
      </c>
      <c r="AW246" s="13" t="s">
        <v>30</v>
      </c>
      <c r="AX246" s="13" t="s">
        <v>68</v>
      </c>
      <c r="AY246" s="219" t="s">
        <v>187</v>
      </c>
    </row>
    <row r="247" spans="1:65" s="14" customFormat="1" ht="11.25">
      <c r="B247" s="220"/>
      <c r="C247" s="221"/>
      <c r="D247" s="210" t="s">
        <v>249</v>
      </c>
      <c r="E247" s="222" t="s">
        <v>19</v>
      </c>
      <c r="F247" s="223" t="s">
        <v>2226</v>
      </c>
      <c r="G247" s="221"/>
      <c r="H247" s="222" t="s">
        <v>19</v>
      </c>
      <c r="I247" s="224"/>
      <c r="J247" s="221"/>
      <c r="K247" s="221"/>
      <c r="L247" s="225"/>
      <c r="M247" s="226"/>
      <c r="N247" s="227"/>
      <c r="O247" s="227"/>
      <c r="P247" s="227"/>
      <c r="Q247" s="227"/>
      <c r="R247" s="227"/>
      <c r="S247" s="227"/>
      <c r="T247" s="228"/>
      <c r="AT247" s="229" t="s">
        <v>249</v>
      </c>
      <c r="AU247" s="229" t="s">
        <v>78</v>
      </c>
      <c r="AV247" s="14" t="s">
        <v>76</v>
      </c>
      <c r="AW247" s="14" t="s">
        <v>30</v>
      </c>
      <c r="AX247" s="14" t="s">
        <v>68</v>
      </c>
      <c r="AY247" s="229" t="s">
        <v>187</v>
      </c>
    </row>
    <row r="248" spans="1:65" s="13" customFormat="1" ht="11.25">
      <c r="B248" s="208"/>
      <c r="C248" s="209"/>
      <c r="D248" s="210" t="s">
        <v>249</v>
      </c>
      <c r="E248" s="211" t="s">
        <v>19</v>
      </c>
      <c r="F248" s="212" t="s">
        <v>2190</v>
      </c>
      <c r="G248" s="209"/>
      <c r="H248" s="213">
        <v>16.2</v>
      </c>
      <c r="I248" s="214"/>
      <c r="J248" s="209"/>
      <c r="K248" s="209"/>
      <c r="L248" s="215"/>
      <c r="M248" s="216"/>
      <c r="N248" s="217"/>
      <c r="O248" s="217"/>
      <c r="P248" s="217"/>
      <c r="Q248" s="217"/>
      <c r="R248" s="217"/>
      <c r="S248" s="217"/>
      <c r="T248" s="218"/>
      <c r="AT248" s="219" t="s">
        <v>249</v>
      </c>
      <c r="AU248" s="219" t="s">
        <v>78</v>
      </c>
      <c r="AV248" s="13" t="s">
        <v>78</v>
      </c>
      <c r="AW248" s="13" t="s">
        <v>30</v>
      </c>
      <c r="AX248" s="13" t="s">
        <v>68</v>
      </c>
      <c r="AY248" s="219" t="s">
        <v>187</v>
      </c>
    </row>
    <row r="249" spans="1:65" s="13" customFormat="1" ht="11.25">
      <c r="B249" s="208"/>
      <c r="C249" s="209"/>
      <c r="D249" s="210" t="s">
        <v>249</v>
      </c>
      <c r="E249" s="211" t="s">
        <v>19</v>
      </c>
      <c r="F249" s="212" t="s">
        <v>2191</v>
      </c>
      <c r="G249" s="209"/>
      <c r="H249" s="213">
        <v>15.39</v>
      </c>
      <c r="I249" s="214"/>
      <c r="J249" s="209"/>
      <c r="K249" s="209"/>
      <c r="L249" s="215"/>
      <c r="M249" s="216"/>
      <c r="N249" s="217"/>
      <c r="O249" s="217"/>
      <c r="P249" s="217"/>
      <c r="Q249" s="217"/>
      <c r="R249" s="217"/>
      <c r="S249" s="217"/>
      <c r="T249" s="218"/>
      <c r="AT249" s="219" t="s">
        <v>249</v>
      </c>
      <c r="AU249" s="219" t="s">
        <v>78</v>
      </c>
      <c r="AV249" s="13" t="s">
        <v>78</v>
      </c>
      <c r="AW249" s="13" t="s">
        <v>30</v>
      </c>
      <c r="AX249" s="13" t="s">
        <v>68</v>
      </c>
      <c r="AY249" s="219" t="s">
        <v>187</v>
      </c>
    </row>
    <row r="250" spans="1:65" s="15" customFormat="1" ht="11.25">
      <c r="B250" s="230"/>
      <c r="C250" s="231"/>
      <c r="D250" s="210" t="s">
        <v>249</v>
      </c>
      <c r="E250" s="232" t="s">
        <v>19</v>
      </c>
      <c r="F250" s="233" t="s">
        <v>319</v>
      </c>
      <c r="G250" s="231"/>
      <c r="H250" s="234">
        <v>138.15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AT250" s="240" t="s">
        <v>249</v>
      </c>
      <c r="AU250" s="240" t="s">
        <v>78</v>
      </c>
      <c r="AV250" s="15" t="s">
        <v>195</v>
      </c>
      <c r="AW250" s="15" t="s">
        <v>30</v>
      </c>
      <c r="AX250" s="15" t="s">
        <v>76</v>
      </c>
      <c r="AY250" s="240" t="s">
        <v>187</v>
      </c>
    </row>
    <row r="251" spans="1:65" s="12" customFormat="1" ht="25.9" customHeight="1">
      <c r="B251" s="164"/>
      <c r="C251" s="165"/>
      <c r="D251" s="166" t="s">
        <v>67</v>
      </c>
      <c r="E251" s="167" t="s">
        <v>1677</v>
      </c>
      <c r="F251" s="167" t="s">
        <v>1678</v>
      </c>
      <c r="G251" s="165"/>
      <c r="H251" s="165"/>
      <c r="I251" s="168"/>
      <c r="J251" s="169">
        <f>BK251</f>
        <v>0</v>
      </c>
      <c r="K251" s="165"/>
      <c r="L251" s="170"/>
      <c r="M251" s="171"/>
      <c r="N251" s="172"/>
      <c r="O251" s="172"/>
      <c r="P251" s="173">
        <f>P252</f>
        <v>0</v>
      </c>
      <c r="Q251" s="172"/>
      <c r="R251" s="173">
        <f>R252</f>
        <v>0</v>
      </c>
      <c r="S251" s="172"/>
      <c r="T251" s="174">
        <f>T252</f>
        <v>0</v>
      </c>
      <c r="AR251" s="175" t="s">
        <v>195</v>
      </c>
      <c r="AT251" s="176" t="s">
        <v>67</v>
      </c>
      <c r="AU251" s="176" t="s">
        <v>68</v>
      </c>
      <c r="AY251" s="175" t="s">
        <v>187</v>
      </c>
      <c r="BK251" s="177">
        <f>BK252</f>
        <v>0</v>
      </c>
    </row>
    <row r="252" spans="1:65" s="2" customFormat="1" ht="16.5" customHeight="1">
      <c r="A252" s="36"/>
      <c r="B252" s="37"/>
      <c r="C252" s="180" t="s">
        <v>396</v>
      </c>
      <c r="D252" s="180" t="s">
        <v>190</v>
      </c>
      <c r="E252" s="181" t="s">
        <v>439</v>
      </c>
      <c r="F252" s="182" t="s">
        <v>1988</v>
      </c>
      <c r="G252" s="183" t="s">
        <v>936</v>
      </c>
      <c r="H252" s="184">
        <v>2</v>
      </c>
      <c r="I252" s="185"/>
      <c r="J252" s="186">
        <f>ROUND(I252*H252,2)</f>
        <v>0</v>
      </c>
      <c r="K252" s="182" t="s">
        <v>19</v>
      </c>
      <c r="L252" s="41"/>
      <c r="M252" s="264" t="s">
        <v>19</v>
      </c>
      <c r="N252" s="265" t="s">
        <v>39</v>
      </c>
      <c r="O252" s="247"/>
      <c r="P252" s="266">
        <f>O252*H252</f>
        <v>0</v>
      </c>
      <c r="Q252" s="266">
        <v>0</v>
      </c>
      <c r="R252" s="266">
        <f>Q252*H252</f>
        <v>0</v>
      </c>
      <c r="S252" s="266">
        <v>0</v>
      </c>
      <c r="T252" s="267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91" t="s">
        <v>675</v>
      </c>
      <c r="AT252" s="191" t="s">
        <v>190</v>
      </c>
      <c r="AU252" s="191" t="s">
        <v>76</v>
      </c>
      <c r="AY252" s="19" t="s">
        <v>187</v>
      </c>
      <c r="BE252" s="192">
        <f>IF(N252="základní",J252,0)</f>
        <v>0</v>
      </c>
      <c r="BF252" s="192">
        <f>IF(N252="snížená",J252,0)</f>
        <v>0</v>
      </c>
      <c r="BG252" s="192">
        <f>IF(N252="zákl. přenesená",J252,0)</f>
        <v>0</v>
      </c>
      <c r="BH252" s="192">
        <f>IF(N252="sníž. přenesená",J252,0)</f>
        <v>0</v>
      </c>
      <c r="BI252" s="192">
        <f>IF(N252="nulová",J252,0)</f>
        <v>0</v>
      </c>
      <c r="BJ252" s="19" t="s">
        <v>76</v>
      </c>
      <c r="BK252" s="192">
        <f>ROUND(I252*H252,2)</f>
        <v>0</v>
      </c>
      <c r="BL252" s="19" t="s">
        <v>675</v>
      </c>
      <c r="BM252" s="191" t="s">
        <v>2236</v>
      </c>
    </row>
    <row r="253" spans="1:65" s="2" customFormat="1" ht="6.95" customHeight="1">
      <c r="A253" s="36"/>
      <c r="B253" s="49"/>
      <c r="C253" s="50"/>
      <c r="D253" s="50"/>
      <c r="E253" s="50"/>
      <c r="F253" s="50"/>
      <c r="G253" s="50"/>
      <c r="H253" s="50"/>
      <c r="I253" s="50"/>
      <c r="J253" s="50"/>
      <c r="K253" s="50"/>
      <c r="L253" s="41"/>
      <c r="M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</row>
  </sheetData>
  <sheetProtection algorithmName="SHA-512" hashValue="zb/BektXHzw/ChgjL6OOsfvlwZ02bv0KAMYmE0woVlXsuJQEfXdrGwS6NvMztW/l8ilyoGidcvZkdwVXezfwdA==" saltValue="lFywpMI/pFEeYlmQPC+hgr+pmq/RNuRpKhl4BoaJhxvcs2Z+6yJojUtq69BJ68WBmeKJOpct6Ee+EM2s11xrhg==" spinCount="100000" sheet="1" objects="1" scenarios="1" formatColumns="0" formatRows="0" autoFilter="0"/>
  <autoFilter ref="C94:K252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hyperlinks>
    <hyperlink ref="F99" r:id="rId1"/>
    <hyperlink ref="F101" r:id="rId2"/>
    <hyperlink ref="F104" r:id="rId3"/>
    <hyperlink ref="F108" r:id="rId4"/>
    <hyperlink ref="F110" r:id="rId5"/>
    <hyperlink ref="F112" r:id="rId6"/>
    <hyperlink ref="F114" r:id="rId7"/>
    <hyperlink ref="F116" r:id="rId8"/>
    <hyperlink ref="F119" r:id="rId9"/>
    <hyperlink ref="F121" r:id="rId10"/>
    <hyperlink ref="F123" r:id="rId11"/>
    <hyperlink ref="F125" r:id="rId12"/>
    <hyperlink ref="F128" r:id="rId13"/>
    <hyperlink ref="F133" r:id="rId14"/>
    <hyperlink ref="F138" r:id="rId15"/>
    <hyperlink ref="F143" r:id="rId16"/>
    <hyperlink ref="F146" r:id="rId17"/>
    <hyperlink ref="F151" r:id="rId18"/>
    <hyperlink ref="F156" r:id="rId19"/>
    <hyperlink ref="F159" r:id="rId20"/>
    <hyperlink ref="F162" r:id="rId21"/>
    <hyperlink ref="F165" r:id="rId22"/>
    <hyperlink ref="F168" r:id="rId23"/>
    <hyperlink ref="F171" r:id="rId24"/>
    <hyperlink ref="F176" r:id="rId25"/>
    <hyperlink ref="F181" r:id="rId26"/>
    <hyperlink ref="F186" r:id="rId27"/>
    <hyperlink ref="F191" r:id="rId28"/>
    <hyperlink ref="F196" r:id="rId29"/>
    <hyperlink ref="F201" r:id="rId30"/>
    <hyperlink ref="F206" r:id="rId31"/>
    <hyperlink ref="F210" r:id="rId32"/>
    <hyperlink ref="F219" r:id="rId33"/>
    <hyperlink ref="F228" r:id="rId34"/>
    <hyperlink ref="F231" r:id="rId35"/>
    <hyperlink ref="F234" r:id="rId36"/>
    <hyperlink ref="F243" r:id="rId37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8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19" t="s">
        <v>151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78</v>
      </c>
    </row>
    <row r="4" spans="1:46" s="1" customFormat="1" ht="24.95" customHeight="1">
      <c r="B4" s="22"/>
      <c r="D4" s="112" t="s">
        <v>158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4" t="str">
        <f>'Rekapitulace zakázky'!K6</f>
        <v>Olomouc ADM Nerudova</v>
      </c>
      <c r="F7" s="395"/>
      <c r="G7" s="395"/>
      <c r="H7" s="395"/>
      <c r="L7" s="22"/>
    </row>
    <row r="8" spans="1:46" s="1" customFormat="1" ht="12" customHeight="1">
      <c r="B8" s="22"/>
      <c r="D8" s="114" t="s">
        <v>159</v>
      </c>
      <c r="L8" s="22"/>
    </row>
    <row r="9" spans="1:46" s="2" customFormat="1" ht="16.5" customHeight="1">
      <c r="A9" s="36"/>
      <c r="B9" s="41"/>
      <c r="C9" s="36"/>
      <c r="D9" s="36"/>
      <c r="E9" s="394" t="s">
        <v>1468</v>
      </c>
      <c r="F9" s="397"/>
      <c r="G9" s="397"/>
      <c r="H9" s="39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451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6" t="s">
        <v>2237</v>
      </c>
      <c r="F11" s="397"/>
      <c r="G11" s="397"/>
      <c r="H11" s="39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zakázky'!AN8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tr">
        <f>IF('Rekapitulace zakázky'!AN10="","",'Rekapitulace zakázky'!AN10)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zakázky'!E11="","",'Rekapitulace zakázky'!E11)</f>
        <v xml:space="preserve"> </v>
      </c>
      <c r="F17" s="36"/>
      <c r="G17" s="36"/>
      <c r="H17" s="36"/>
      <c r="I17" s="114" t="s">
        <v>26</v>
      </c>
      <c r="J17" s="105" t="str">
        <f>IF('Rekapitulace zakázky'!AN11="","",'Rekapitulace zakázky'!AN11)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27</v>
      </c>
      <c r="E19" s="36"/>
      <c r="F19" s="36"/>
      <c r="G19" s="36"/>
      <c r="H19" s="36"/>
      <c r="I19" s="114" t="s">
        <v>25</v>
      </c>
      <c r="J19" s="32" t="str">
        <f>'Rekapitulace zakázky'!AN13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8" t="str">
        <f>'Rekapitulace zakázky'!E14</f>
        <v>Vyplň údaj</v>
      </c>
      <c r="F20" s="399"/>
      <c r="G20" s="399"/>
      <c r="H20" s="399"/>
      <c r="I20" s="114" t="s">
        <v>26</v>
      </c>
      <c r="J20" s="32" t="str">
        <f>'Rekapitulace zakázky'!AN14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29</v>
      </c>
      <c r="E22" s="36"/>
      <c r="F22" s="36"/>
      <c r="G22" s="36"/>
      <c r="H22" s="36"/>
      <c r="I22" s="114" t="s">
        <v>25</v>
      </c>
      <c r="J22" s="105" t="str">
        <f>IF('Rekapitulace zakázky'!AN16="","",'Rekapitulace zakázky'!AN16)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zakázky'!E17="","",'Rekapitulace zakázky'!E17)</f>
        <v xml:space="preserve"> </v>
      </c>
      <c r="F23" s="36"/>
      <c r="G23" s="36"/>
      <c r="H23" s="36"/>
      <c r="I23" s="114" t="s">
        <v>26</v>
      </c>
      <c r="J23" s="105" t="str">
        <f>IF('Rekapitulace zakázky'!AN17="","",'Rekapitulace zakázky'!AN17)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31</v>
      </c>
      <c r="E25" s="36"/>
      <c r="F25" s="36"/>
      <c r="G25" s="36"/>
      <c r="H25" s="36"/>
      <c r="I25" s="114" t="s">
        <v>25</v>
      </c>
      <c r="J25" s="105" t="str">
        <f>IF('Rekapitulace zakázky'!AN19="","",'Rekapitulace zakázky'!AN19)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zakázky'!E20="","",'Rekapitulace zakázky'!E20)</f>
        <v xml:space="preserve"> </v>
      </c>
      <c r="F26" s="36"/>
      <c r="G26" s="36"/>
      <c r="H26" s="36"/>
      <c r="I26" s="114" t="s">
        <v>26</v>
      </c>
      <c r="J26" s="105" t="str">
        <f>IF('Rekapitulace zakázky'!AN20="","",'Rekapitulace zakázky'!AN20)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32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00" t="s">
        <v>19</v>
      </c>
      <c r="F29" s="400"/>
      <c r="G29" s="400"/>
      <c r="H29" s="400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34</v>
      </c>
      <c r="E32" s="36"/>
      <c r="F32" s="36"/>
      <c r="G32" s="36"/>
      <c r="H32" s="36"/>
      <c r="I32" s="36"/>
      <c r="J32" s="122">
        <f>ROUND(J94,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36</v>
      </c>
      <c r="G34" s="36"/>
      <c r="H34" s="36"/>
      <c r="I34" s="123" t="s">
        <v>35</v>
      </c>
      <c r="J34" s="123" t="s">
        <v>37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38</v>
      </c>
      <c r="E35" s="114" t="s">
        <v>39</v>
      </c>
      <c r="F35" s="125">
        <f>ROUND((SUM(BE94:BE267)),  2)</f>
        <v>0</v>
      </c>
      <c r="G35" s="36"/>
      <c r="H35" s="36"/>
      <c r="I35" s="126">
        <v>0.21</v>
      </c>
      <c r="J35" s="125">
        <f>ROUND(((SUM(BE94:BE267))*I35),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40</v>
      </c>
      <c r="F36" s="125">
        <f>ROUND((SUM(BF94:BF267)),  2)</f>
        <v>0</v>
      </c>
      <c r="G36" s="36"/>
      <c r="H36" s="36"/>
      <c r="I36" s="126">
        <v>0.15</v>
      </c>
      <c r="J36" s="125">
        <f>ROUND(((SUM(BF94:BF267))*I36),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41</v>
      </c>
      <c r="F37" s="125">
        <f>ROUND((SUM(BG94:BG267)),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42</v>
      </c>
      <c r="F38" s="125">
        <f>ROUND((SUM(BH94:BH267)),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43</v>
      </c>
      <c r="F39" s="125">
        <f>ROUND((SUM(BI94:BI267)),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44</v>
      </c>
      <c r="E41" s="129"/>
      <c r="F41" s="129"/>
      <c r="G41" s="130" t="s">
        <v>45</v>
      </c>
      <c r="H41" s="131" t="s">
        <v>46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161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1" t="str">
        <f>E7</f>
        <v>Olomouc ADM Nerudova</v>
      </c>
      <c r="F50" s="402"/>
      <c r="G50" s="402"/>
      <c r="H50" s="402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1" t="s">
        <v>1468</v>
      </c>
      <c r="F52" s="403"/>
      <c r="G52" s="403"/>
      <c r="H52" s="403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451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7" t="str">
        <f>E11</f>
        <v>3P55 - 3P59 - Kanceláře OTR</v>
      </c>
      <c r="F54" s="403"/>
      <c r="G54" s="403"/>
      <c r="H54" s="403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162</v>
      </c>
      <c r="D61" s="139"/>
      <c r="E61" s="139"/>
      <c r="F61" s="139"/>
      <c r="G61" s="139"/>
      <c r="H61" s="139"/>
      <c r="I61" s="139"/>
      <c r="J61" s="140" t="s">
        <v>163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66</v>
      </c>
      <c r="D63" s="38"/>
      <c r="E63" s="38"/>
      <c r="F63" s="38"/>
      <c r="G63" s="38"/>
      <c r="H63" s="38"/>
      <c r="I63" s="38"/>
      <c r="J63" s="79">
        <f>J94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164</v>
      </c>
    </row>
    <row r="64" spans="1:47" s="9" customFormat="1" ht="24.95" customHeight="1">
      <c r="B64" s="142"/>
      <c r="C64" s="143"/>
      <c r="D64" s="144" t="s">
        <v>165</v>
      </c>
      <c r="E64" s="145"/>
      <c r="F64" s="145"/>
      <c r="G64" s="145"/>
      <c r="H64" s="145"/>
      <c r="I64" s="145"/>
      <c r="J64" s="146">
        <f>J95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808</v>
      </c>
      <c r="E65" s="150"/>
      <c r="F65" s="150"/>
      <c r="G65" s="150"/>
      <c r="H65" s="150"/>
      <c r="I65" s="150"/>
      <c r="J65" s="151">
        <f>J96</f>
        <v>0</v>
      </c>
      <c r="K65" s="99"/>
      <c r="L65" s="152"/>
    </row>
    <row r="66" spans="1:31" s="9" customFormat="1" ht="24.95" customHeight="1">
      <c r="B66" s="142"/>
      <c r="C66" s="143"/>
      <c r="D66" s="144" t="s">
        <v>167</v>
      </c>
      <c r="E66" s="145"/>
      <c r="F66" s="145"/>
      <c r="G66" s="145"/>
      <c r="H66" s="145"/>
      <c r="I66" s="145"/>
      <c r="J66" s="146">
        <f>J104</f>
        <v>0</v>
      </c>
      <c r="K66" s="143"/>
      <c r="L66" s="147"/>
    </row>
    <row r="67" spans="1:31" s="10" customFormat="1" ht="19.899999999999999" customHeight="1">
      <c r="B67" s="148"/>
      <c r="C67" s="99"/>
      <c r="D67" s="149" t="s">
        <v>811</v>
      </c>
      <c r="E67" s="150"/>
      <c r="F67" s="150"/>
      <c r="G67" s="150"/>
      <c r="H67" s="150"/>
      <c r="I67" s="150"/>
      <c r="J67" s="151">
        <f>J105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815</v>
      </c>
      <c r="E68" s="150"/>
      <c r="F68" s="150"/>
      <c r="G68" s="150"/>
      <c r="H68" s="150"/>
      <c r="I68" s="150"/>
      <c r="J68" s="151">
        <f>J116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1470</v>
      </c>
      <c r="E69" s="150"/>
      <c r="F69" s="150"/>
      <c r="G69" s="150"/>
      <c r="H69" s="150"/>
      <c r="I69" s="150"/>
      <c r="J69" s="151">
        <f>J125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817</v>
      </c>
      <c r="E70" s="150"/>
      <c r="F70" s="150"/>
      <c r="G70" s="150"/>
      <c r="H70" s="150"/>
      <c r="I70" s="150"/>
      <c r="J70" s="151">
        <f>J162</f>
        <v>0</v>
      </c>
      <c r="K70" s="99"/>
      <c r="L70" s="152"/>
    </row>
    <row r="71" spans="1:31" s="10" customFormat="1" ht="19.899999999999999" customHeight="1">
      <c r="B71" s="148"/>
      <c r="C71" s="99"/>
      <c r="D71" s="149" t="s">
        <v>818</v>
      </c>
      <c r="E71" s="150"/>
      <c r="F71" s="150"/>
      <c r="G71" s="150"/>
      <c r="H71" s="150"/>
      <c r="I71" s="150"/>
      <c r="J71" s="151">
        <f>J177</f>
        <v>0</v>
      </c>
      <c r="K71" s="99"/>
      <c r="L71" s="152"/>
    </row>
    <row r="72" spans="1:31" s="10" customFormat="1" ht="19.899999999999999" customHeight="1">
      <c r="B72" s="148"/>
      <c r="C72" s="99"/>
      <c r="D72" s="149" t="s">
        <v>819</v>
      </c>
      <c r="E72" s="150"/>
      <c r="F72" s="150"/>
      <c r="G72" s="150"/>
      <c r="H72" s="150"/>
      <c r="I72" s="150"/>
      <c r="J72" s="151">
        <f>J196</f>
        <v>0</v>
      </c>
      <c r="K72" s="99"/>
      <c r="L72" s="152"/>
    </row>
    <row r="73" spans="1:31" s="2" customFormat="1" ht="21.7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8" spans="1:31" s="2" customFormat="1" ht="6.95" customHeight="1">
      <c r="A78" s="36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4.95" customHeight="1">
      <c r="A79" s="36"/>
      <c r="B79" s="37"/>
      <c r="C79" s="25" t="s">
        <v>172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12" customHeight="1">
      <c r="A81" s="36"/>
      <c r="B81" s="37"/>
      <c r="C81" s="31" t="s">
        <v>16</v>
      </c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16.5" customHeight="1">
      <c r="A82" s="36"/>
      <c r="B82" s="37"/>
      <c r="C82" s="38"/>
      <c r="D82" s="38"/>
      <c r="E82" s="401" t="str">
        <f>E7</f>
        <v>Olomouc ADM Nerudova</v>
      </c>
      <c r="F82" s="402"/>
      <c r="G82" s="402"/>
      <c r="H82" s="402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1" customFormat="1" ht="12" customHeight="1">
      <c r="B83" s="23"/>
      <c r="C83" s="31" t="s">
        <v>159</v>
      </c>
      <c r="D83" s="24"/>
      <c r="E83" s="24"/>
      <c r="F83" s="24"/>
      <c r="G83" s="24"/>
      <c r="H83" s="24"/>
      <c r="I83" s="24"/>
      <c r="J83" s="24"/>
      <c r="K83" s="24"/>
      <c r="L83" s="22"/>
    </row>
    <row r="84" spans="1:63" s="2" customFormat="1" ht="16.5" customHeight="1">
      <c r="A84" s="36"/>
      <c r="B84" s="37"/>
      <c r="C84" s="38"/>
      <c r="D84" s="38"/>
      <c r="E84" s="401" t="s">
        <v>1468</v>
      </c>
      <c r="F84" s="403"/>
      <c r="G84" s="403"/>
      <c r="H84" s="403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3" s="2" customFormat="1" ht="12" customHeight="1">
      <c r="A85" s="36"/>
      <c r="B85" s="37"/>
      <c r="C85" s="31" t="s">
        <v>451</v>
      </c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6.5" customHeight="1">
      <c r="A86" s="36"/>
      <c r="B86" s="37"/>
      <c r="C86" s="38"/>
      <c r="D86" s="38"/>
      <c r="E86" s="357" t="str">
        <f>E11</f>
        <v>3P55 - 3P59 - Kanceláře OTR</v>
      </c>
      <c r="F86" s="403"/>
      <c r="G86" s="403"/>
      <c r="H86" s="403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12" customHeight="1">
      <c r="A88" s="36"/>
      <c r="B88" s="37"/>
      <c r="C88" s="31" t="s">
        <v>21</v>
      </c>
      <c r="D88" s="38"/>
      <c r="E88" s="38"/>
      <c r="F88" s="29" t="str">
        <f>F14</f>
        <v xml:space="preserve"> </v>
      </c>
      <c r="G88" s="38"/>
      <c r="H88" s="38"/>
      <c r="I88" s="31" t="s">
        <v>23</v>
      </c>
      <c r="J88" s="61">
        <f>IF(J14="","",J14)</f>
        <v>0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6.9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15.2" customHeight="1">
      <c r="A90" s="36"/>
      <c r="B90" s="37"/>
      <c r="C90" s="31" t="s">
        <v>24</v>
      </c>
      <c r="D90" s="38"/>
      <c r="E90" s="38"/>
      <c r="F90" s="29" t="str">
        <f>E17</f>
        <v xml:space="preserve"> </v>
      </c>
      <c r="G90" s="38"/>
      <c r="H90" s="38"/>
      <c r="I90" s="31" t="s">
        <v>29</v>
      </c>
      <c r="J90" s="34" t="str">
        <f>E23</f>
        <v xml:space="preserve"> </v>
      </c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15.2" customHeight="1">
      <c r="A91" s="36"/>
      <c r="B91" s="37"/>
      <c r="C91" s="31" t="s">
        <v>27</v>
      </c>
      <c r="D91" s="38"/>
      <c r="E91" s="38"/>
      <c r="F91" s="29" t="str">
        <f>IF(E20="","",E20)</f>
        <v>Vyplň údaj</v>
      </c>
      <c r="G91" s="38"/>
      <c r="H91" s="38"/>
      <c r="I91" s="31" t="s">
        <v>31</v>
      </c>
      <c r="J91" s="34" t="str">
        <f>E26</f>
        <v xml:space="preserve"> </v>
      </c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0.3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11" customFormat="1" ht="29.25" customHeight="1">
      <c r="A93" s="153"/>
      <c r="B93" s="154"/>
      <c r="C93" s="155" t="s">
        <v>173</v>
      </c>
      <c r="D93" s="156" t="s">
        <v>53</v>
      </c>
      <c r="E93" s="156" t="s">
        <v>49</v>
      </c>
      <c r="F93" s="156" t="s">
        <v>50</v>
      </c>
      <c r="G93" s="156" t="s">
        <v>174</v>
      </c>
      <c r="H93" s="156" t="s">
        <v>175</v>
      </c>
      <c r="I93" s="156" t="s">
        <v>176</v>
      </c>
      <c r="J93" s="156" t="s">
        <v>163</v>
      </c>
      <c r="K93" s="157" t="s">
        <v>177</v>
      </c>
      <c r="L93" s="158"/>
      <c r="M93" s="70" t="s">
        <v>19</v>
      </c>
      <c r="N93" s="71" t="s">
        <v>38</v>
      </c>
      <c r="O93" s="71" t="s">
        <v>178</v>
      </c>
      <c r="P93" s="71" t="s">
        <v>179</v>
      </c>
      <c r="Q93" s="71" t="s">
        <v>180</v>
      </c>
      <c r="R93" s="71" t="s">
        <v>181</v>
      </c>
      <c r="S93" s="71" t="s">
        <v>182</v>
      </c>
      <c r="T93" s="72" t="s">
        <v>183</v>
      </c>
      <c r="U93" s="153"/>
      <c r="V93" s="153"/>
      <c r="W93" s="153"/>
      <c r="X93" s="153"/>
      <c r="Y93" s="153"/>
      <c r="Z93" s="153"/>
      <c r="AA93" s="153"/>
      <c r="AB93" s="153"/>
      <c r="AC93" s="153"/>
      <c r="AD93" s="153"/>
      <c r="AE93" s="153"/>
    </row>
    <row r="94" spans="1:63" s="2" customFormat="1" ht="22.9" customHeight="1">
      <c r="A94" s="36"/>
      <c r="B94" s="37"/>
      <c r="C94" s="77" t="s">
        <v>184</v>
      </c>
      <c r="D94" s="38"/>
      <c r="E94" s="38"/>
      <c r="F94" s="38"/>
      <c r="G94" s="38"/>
      <c r="H94" s="38"/>
      <c r="I94" s="38"/>
      <c r="J94" s="159">
        <f>BK94</f>
        <v>0</v>
      </c>
      <c r="K94" s="38"/>
      <c r="L94" s="41"/>
      <c r="M94" s="73"/>
      <c r="N94" s="160"/>
      <c r="O94" s="74"/>
      <c r="P94" s="161">
        <f>P95+P104</f>
        <v>0</v>
      </c>
      <c r="Q94" s="74"/>
      <c r="R94" s="161">
        <f>R95+R104</f>
        <v>0.94264451400000004</v>
      </c>
      <c r="S94" s="74"/>
      <c r="T94" s="162">
        <f>T95+T104</f>
        <v>0.46156985000000006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67</v>
      </c>
      <c r="AU94" s="19" t="s">
        <v>164</v>
      </c>
      <c r="BK94" s="163">
        <f>BK95+BK104</f>
        <v>0</v>
      </c>
    </row>
    <row r="95" spans="1:63" s="12" customFormat="1" ht="25.9" customHeight="1">
      <c r="B95" s="164"/>
      <c r="C95" s="165"/>
      <c r="D95" s="166" t="s">
        <v>67</v>
      </c>
      <c r="E95" s="167" t="s">
        <v>185</v>
      </c>
      <c r="F95" s="167" t="s">
        <v>186</v>
      </c>
      <c r="G95" s="165"/>
      <c r="H95" s="165"/>
      <c r="I95" s="168"/>
      <c r="J95" s="169">
        <f>BK95</f>
        <v>0</v>
      </c>
      <c r="K95" s="165"/>
      <c r="L95" s="170"/>
      <c r="M95" s="171"/>
      <c r="N95" s="172"/>
      <c r="O95" s="172"/>
      <c r="P95" s="173">
        <f>P96</f>
        <v>0</v>
      </c>
      <c r="Q95" s="172"/>
      <c r="R95" s="173">
        <f>R96</f>
        <v>0</v>
      </c>
      <c r="S95" s="172"/>
      <c r="T95" s="174">
        <f>T96</f>
        <v>0</v>
      </c>
      <c r="AR95" s="175" t="s">
        <v>76</v>
      </c>
      <c r="AT95" s="176" t="s">
        <v>67</v>
      </c>
      <c r="AU95" s="176" t="s">
        <v>68</v>
      </c>
      <c r="AY95" s="175" t="s">
        <v>187</v>
      </c>
      <c r="BK95" s="177">
        <f>BK96</f>
        <v>0</v>
      </c>
    </row>
    <row r="96" spans="1:63" s="12" customFormat="1" ht="22.9" customHeight="1">
      <c r="B96" s="164"/>
      <c r="C96" s="165"/>
      <c r="D96" s="166" t="s">
        <v>67</v>
      </c>
      <c r="E96" s="178" t="s">
        <v>861</v>
      </c>
      <c r="F96" s="178" t="s">
        <v>862</v>
      </c>
      <c r="G96" s="165"/>
      <c r="H96" s="165"/>
      <c r="I96" s="168"/>
      <c r="J96" s="179">
        <f>BK96</f>
        <v>0</v>
      </c>
      <c r="K96" s="165"/>
      <c r="L96" s="170"/>
      <c r="M96" s="171"/>
      <c r="N96" s="172"/>
      <c r="O96" s="172"/>
      <c r="P96" s="173">
        <f>SUM(P97:P103)</f>
        <v>0</v>
      </c>
      <c r="Q96" s="172"/>
      <c r="R96" s="173">
        <f>SUM(R97:R103)</f>
        <v>0</v>
      </c>
      <c r="S96" s="172"/>
      <c r="T96" s="174">
        <f>SUM(T97:T103)</f>
        <v>0</v>
      </c>
      <c r="AR96" s="175" t="s">
        <v>76</v>
      </c>
      <c r="AT96" s="176" t="s">
        <v>67</v>
      </c>
      <c r="AU96" s="176" t="s">
        <v>76</v>
      </c>
      <c r="AY96" s="175" t="s">
        <v>187</v>
      </c>
      <c r="BK96" s="177">
        <f>SUM(BK97:BK103)</f>
        <v>0</v>
      </c>
    </row>
    <row r="97" spans="1:65" s="2" customFormat="1" ht="33" customHeight="1">
      <c r="A97" s="36"/>
      <c r="B97" s="37"/>
      <c r="C97" s="180" t="s">
        <v>76</v>
      </c>
      <c r="D97" s="180" t="s">
        <v>190</v>
      </c>
      <c r="E97" s="181" t="s">
        <v>876</v>
      </c>
      <c r="F97" s="182" t="s">
        <v>877</v>
      </c>
      <c r="G97" s="183" t="s">
        <v>542</v>
      </c>
      <c r="H97" s="184">
        <v>0.46200000000000002</v>
      </c>
      <c r="I97" s="185"/>
      <c r="J97" s="186">
        <f>ROUND(I97*H97,2)</f>
        <v>0</v>
      </c>
      <c r="K97" s="182" t="s">
        <v>194</v>
      </c>
      <c r="L97" s="41"/>
      <c r="M97" s="187" t="s">
        <v>19</v>
      </c>
      <c r="N97" s="188" t="s">
        <v>39</v>
      </c>
      <c r="O97" s="66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195</v>
      </c>
      <c r="AT97" s="191" t="s">
        <v>190</v>
      </c>
      <c r="AU97" s="191" t="s">
        <v>78</v>
      </c>
      <c r="AY97" s="19" t="s">
        <v>187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76</v>
      </c>
      <c r="BK97" s="192">
        <f>ROUND(I97*H97,2)</f>
        <v>0</v>
      </c>
      <c r="BL97" s="19" t="s">
        <v>195</v>
      </c>
      <c r="BM97" s="191" t="s">
        <v>2238</v>
      </c>
    </row>
    <row r="98" spans="1:65" s="2" customFormat="1" ht="11.25">
      <c r="A98" s="36"/>
      <c r="B98" s="37"/>
      <c r="C98" s="38"/>
      <c r="D98" s="193" t="s">
        <v>197</v>
      </c>
      <c r="E98" s="38"/>
      <c r="F98" s="194" t="s">
        <v>879</v>
      </c>
      <c r="G98" s="38"/>
      <c r="H98" s="38"/>
      <c r="I98" s="195"/>
      <c r="J98" s="38"/>
      <c r="K98" s="38"/>
      <c r="L98" s="41"/>
      <c r="M98" s="196"/>
      <c r="N98" s="197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197</v>
      </c>
      <c r="AU98" s="19" t="s">
        <v>78</v>
      </c>
    </row>
    <row r="99" spans="1:65" s="2" customFormat="1" ht="44.25" customHeight="1">
      <c r="A99" s="36"/>
      <c r="B99" s="37"/>
      <c r="C99" s="180" t="s">
        <v>78</v>
      </c>
      <c r="D99" s="180" t="s">
        <v>190</v>
      </c>
      <c r="E99" s="181" t="s">
        <v>880</v>
      </c>
      <c r="F99" s="182" t="s">
        <v>881</v>
      </c>
      <c r="G99" s="183" t="s">
        <v>542</v>
      </c>
      <c r="H99" s="184">
        <v>18.48</v>
      </c>
      <c r="I99" s="185"/>
      <c r="J99" s="186">
        <f>ROUND(I99*H99,2)</f>
        <v>0</v>
      </c>
      <c r="K99" s="182" t="s">
        <v>194</v>
      </c>
      <c r="L99" s="41"/>
      <c r="M99" s="187" t="s">
        <v>19</v>
      </c>
      <c r="N99" s="188" t="s">
        <v>39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195</v>
      </c>
      <c r="AT99" s="191" t="s">
        <v>190</v>
      </c>
      <c r="AU99" s="191" t="s">
        <v>78</v>
      </c>
      <c r="AY99" s="19" t="s">
        <v>187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76</v>
      </c>
      <c r="BK99" s="192">
        <f>ROUND(I99*H99,2)</f>
        <v>0</v>
      </c>
      <c r="BL99" s="19" t="s">
        <v>195</v>
      </c>
      <c r="BM99" s="191" t="s">
        <v>2239</v>
      </c>
    </row>
    <row r="100" spans="1:65" s="2" customFormat="1" ht="11.25">
      <c r="A100" s="36"/>
      <c r="B100" s="37"/>
      <c r="C100" s="38"/>
      <c r="D100" s="193" t="s">
        <v>197</v>
      </c>
      <c r="E100" s="38"/>
      <c r="F100" s="194" t="s">
        <v>883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197</v>
      </c>
      <c r="AU100" s="19" t="s">
        <v>78</v>
      </c>
    </row>
    <row r="101" spans="1:65" s="13" customFormat="1" ht="11.25">
      <c r="B101" s="208"/>
      <c r="C101" s="209"/>
      <c r="D101" s="210" t="s">
        <v>249</v>
      </c>
      <c r="E101" s="211" t="s">
        <v>19</v>
      </c>
      <c r="F101" s="212" t="s">
        <v>2240</v>
      </c>
      <c r="G101" s="209"/>
      <c r="H101" s="213">
        <v>18.48</v>
      </c>
      <c r="I101" s="214"/>
      <c r="J101" s="209"/>
      <c r="K101" s="209"/>
      <c r="L101" s="215"/>
      <c r="M101" s="216"/>
      <c r="N101" s="217"/>
      <c r="O101" s="217"/>
      <c r="P101" s="217"/>
      <c r="Q101" s="217"/>
      <c r="R101" s="217"/>
      <c r="S101" s="217"/>
      <c r="T101" s="218"/>
      <c r="AT101" s="219" t="s">
        <v>249</v>
      </c>
      <c r="AU101" s="219" t="s">
        <v>78</v>
      </c>
      <c r="AV101" s="13" t="s">
        <v>78</v>
      </c>
      <c r="AW101" s="13" t="s">
        <v>30</v>
      </c>
      <c r="AX101" s="13" t="s">
        <v>76</v>
      </c>
      <c r="AY101" s="219" t="s">
        <v>187</v>
      </c>
    </row>
    <row r="102" spans="1:65" s="2" customFormat="1" ht="44.25" customHeight="1">
      <c r="A102" s="36"/>
      <c r="B102" s="37"/>
      <c r="C102" s="180" t="s">
        <v>203</v>
      </c>
      <c r="D102" s="180" t="s">
        <v>190</v>
      </c>
      <c r="E102" s="181" t="s">
        <v>885</v>
      </c>
      <c r="F102" s="182" t="s">
        <v>886</v>
      </c>
      <c r="G102" s="183" t="s">
        <v>542</v>
      </c>
      <c r="H102" s="184">
        <v>0.46200000000000002</v>
      </c>
      <c r="I102" s="185"/>
      <c r="J102" s="186">
        <f>ROUND(I102*H102,2)</f>
        <v>0</v>
      </c>
      <c r="K102" s="182" t="s">
        <v>194</v>
      </c>
      <c r="L102" s="41"/>
      <c r="M102" s="187" t="s">
        <v>19</v>
      </c>
      <c r="N102" s="188" t="s">
        <v>39</v>
      </c>
      <c r="O102" s="66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195</v>
      </c>
      <c r="AT102" s="191" t="s">
        <v>190</v>
      </c>
      <c r="AU102" s="191" t="s">
        <v>78</v>
      </c>
      <c r="AY102" s="19" t="s">
        <v>187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76</v>
      </c>
      <c r="BK102" s="192">
        <f>ROUND(I102*H102,2)</f>
        <v>0</v>
      </c>
      <c r="BL102" s="19" t="s">
        <v>195</v>
      </c>
      <c r="BM102" s="191" t="s">
        <v>2241</v>
      </c>
    </row>
    <row r="103" spans="1:65" s="2" customFormat="1" ht="11.25">
      <c r="A103" s="36"/>
      <c r="B103" s="37"/>
      <c r="C103" s="38"/>
      <c r="D103" s="193" t="s">
        <v>197</v>
      </c>
      <c r="E103" s="38"/>
      <c r="F103" s="194" t="s">
        <v>888</v>
      </c>
      <c r="G103" s="38"/>
      <c r="H103" s="38"/>
      <c r="I103" s="195"/>
      <c r="J103" s="38"/>
      <c r="K103" s="38"/>
      <c r="L103" s="41"/>
      <c r="M103" s="196"/>
      <c r="N103" s="197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197</v>
      </c>
      <c r="AU103" s="19" t="s">
        <v>78</v>
      </c>
    </row>
    <row r="104" spans="1:65" s="12" customFormat="1" ht="25.9" customHeight="1">
      <c r="B104" s="164"/>
      <c r="C104" s="165"/>
      <c r="D104" s="166" t="s">
        <v>67</v>
      </c>
      <c r="E104" s="167" t="s">
        <v>208</v>
      </c>
      <c r="F104" s="167" t="s">
        <v>209</v>
      </c>
      <c r="G104" s="165"/>
      <c r="H104" s="165"/>
      <c r="I104" s="168"/>
      <c r="J104" s="169">
        <f>BK104</f>
        <v>0</v>
      </c>
      <c r="K104" s="165"/>
      <c r="L104" s="170"/>
      <c r="M104" s="171"/>
      <c r="N104" s="172"/>
      <c r="O104" s="172"/>
      <c r="P104" s="173">
        <f>P105+P116+P125+P162+P177+P196</f>
        <v>0</v>
      </c>
      <c r="Q104" s="172"/>
      <c r="R104" s="173">
        <f>R105+R116+R125+R162+R177+R196</f>
        <v>0.94264451400000004</v>
      </c>
      <c r="S104" s="172"/>
      <c r="T104" s="174">
        <f>T105+T116+T125+T162+T177+T196</f>
        <v>0.46156985000000006</v>
      </c>
      <c r="AR104" s="175" t="s">
        <v>78</v>
      </c>
      <c r="AT104" s="176" t="s">
        <v>67</v>
      </c>
      <c r="AU104" s="176" t="s">
        <v>68</v>
      </c>
      <c r="AY104" s="175" t="s">
        <v>187</v>
      </c>
      <c r="BK104" s="177">
        <f>BK105+BK116+BK125+BK162+BK177+BK196</f>
        <v>0</v>
      </c>
    </row>
    <row r="105" spans="1:65" s="12" customFormat="1" ht="22.9" customHeight="1">
      <c r="B105" s="164"/>
      <c r="C105" s="165"/>
      <c r="D105" s="166" t="s">
        <v>67</v>
      </c>
      <c r="E105" s="178" t="s">
        <v>947</v>
      </c>
      <c r="F105" s="178" t="s">
        <v>948</v>
      </c>
      <c r="G105" s="165"/>
      <c r="H105" s="165"/>
      <c r="I105" s="168"/>
      <c r="J105" s="179">
        <f>BK105</f>
        <v>0</v>
      </c>
      <c r="K105" s="165"/>
      <c r="L105" s="170"/>
      <c r="M105" s="171"/>
      <c r="N105" s="172"/>
      <c r="O105" s="172"/>
      <c r="P105" s="173">
        <f>SUM(P106:P115)</f>
        <v>0</v>
      </c>
      <c r="Q105" s="172"/>
      <c r="R105" s="173">
        <f>SUM(R106:R115)</f>
        <v>3.6616833000000001E-2</v>
      </c>
      <c r="S105" s="172"/>
      <c r="T105" s="174">
        <f>SUM(T106:T115)</f>
        <v>4.2040000000000001E-2</v>
      </c>
      <c r="AR105" s="175" t="s">
        <v>78</v>
      </c>
      <c r="AT105" s="176" t="s">
        <v>67</v>
      </c>
      <c r="AU105" s="176" t="s">
        <v>76</v>
      </c>
      <c r="AY105" s="175" t="s">
        <v>187</v>
      </c>
      <c r="BK105" s="177">
        <f>SUM(BK106:BK115)</f>
        <v>0</v>
      </c>
    </row>
    <row r="106" spans="1:65" s="2" customFormat="1" ht="21.75" customHeight="1">
      <c r="A106" s="36"/>
      <c r="B106" s="37"/>
      <c r="C106" s="180" t="s">
        <v>195</v>
      </c>
      <c r="D106" s="180" t="s">
        <v>190</v>
      </c>
      <c r="E106" s="181" t="s">
        <v>970</v>
      </c>
      <c r="F106" s="182" t="s">
        <v>971</v>
      </c>
      <c r="G106" s="183" t="s">
        <v>507</v>
      </c>
      <c r="H106" s="184">
        <v>2</v>
      </c>
      <c r="I106" s="185"/>
      <c r="J106" s="186">
        <f>ROUND(I106*H106,2)</f>
        <v>0</v>
      </c>
      <c r="K106" s="182" t="s">
        <v>194</v>
      </c>
      <c r="L106" s="41"/>
      <c r="M106" s="187" t="s">
        <v>19</v>
      </c>
      <c r="N106" s="188" t="s">
        <v>39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1.9460000000000002E-2</v>
      </c>
      <c r="T106" s="190">
        <f>S106*H106</f>
        <v>3.8920000000000003E-2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215</v>
      </c>
      <c r="AT106" s="191" t="s">
        <v>190</v>
      </c>
      <c r="AU106" s="191" t="s">
        <v>78</v>
      </c>
      <c r="AY106" s="19" t="s">
        <v>187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76</v>
      </c>
      <c r="BK106" s="192">
        <f>ROUND(I106*H106,2)</f>
        <v>0</v>
      </c>
      <c r="BL106" s="19" t="s">
        <v>215</v>
      </c>
      <c r="BM106" s="191" t="s">
        <v>2242</v>
      </c>
    </row>
    <row r="107" spans="1:65" s="2" customFormat="1" ht="11.25">
      <c r="A107" s="36"/>
      <c r="B107" s="37"/>
      <c r="C107" s="38"/>
      <c r="D107" s="193" t="s">
        <v>197</v>
      </c>
      <c r="E107" s="38"/>
      <c r="F107" s="194" t="s">
        <v>973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197</v>
      </c>
      <c r="AU107" s="19" t="s">
        <v>78</v>
      </c>
    </row>
    <row r="108" spans="1:65" s="2" customFormat="1" ht="37.9" customHeight="1">
      <c r="A108" s="36"/>
      <c r="B108" s="37"/>
      <c r="C108" s="180" t="s">
        <v>217</v>
      </c>
      <c r="D108" s="180" t="s">
        <v>190</v>
      </c>
      <c r="E108" s="181" t="s">
        <v>974</v>
      </c>
      <c r="F108" s="182" t="s">
        <v>975</v>
      </c>
      <c r="G108" s="183" t="s">
        <v>507</v>
      </c>
      <c r="H108" s="184">
        <v>2</v>
      </c>
      <c r="I108" s="185"/>
      <c r="J108" s="186">
        <f>ROUND(I108*H108,2)</f>
        <v>0</v>
      </c>
      <c r="K108" s="182" t="s">
        <v>194</v>
      </c>
      <c r="L108" s="41"/>
      <c r="M108" s="187" t="s">
        <v>19</v>
      </c>
      <c r="N108" s="188" t="s">
        <v>39</v>
      </c>
      <c r="O108" s="66"/>
      <c r="P108" s="189">
        <f>O108*H108</f>
        <v>0</v>
      </c>
      <c r="Q108" s="189">
        <v>1.6469276500000001E-2</v>
      </c>
      <c r="R108" s="189">
        <f>Q108*H108</f>
        <v>3.2938553000000002E-2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215</v>
      </c>
      <c r="AT108" s="191" t="s">
        <v>190</v>
      </c>
      <c r="AU108" s="191" t="s">
        <v>78</v>
      </c>
      <c r="AY108" s="19" t="s">
        <v>187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76</v>
      </c>
      <c r="BK108" s="192">
        <f>ROUND(I108*H108,2)</f>
        <v>0</v>
      </c>
      <c r="BL108" s="19" t="s">
        <v>215</v>
      </c>
      <c r="BM108" s="191" t="s">
        <v>2243</v>
      </c>
    </row>
    <row r="109" spans="1:65" s="2" customFormat="1" ht="11.25">
      <c r="A109" s="36"/>
      <c r="B109" s="37"/>
      <c r="C109" s="38"/>
      <c r="D109" s="193" t="s">
        <v>197</v>
      </c>
      <c r="E109" s="38"/>
      <c r="F109" s="194" t="s">
        <v>977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197</v>
      </c>
      <c r="AU109" s="19" t="s">
        <v>78</v>
      </c>
    </row>
    <row r="110" spans="1:65" s="2" customFormat="1" ht="16.5" customHeight="1">
      <c r="A110" s="36"/>
      <c r="B110" s="37"/>
      <c r="C110" s="180" t="s">
        <v>221</v>
      </c>
      <c r="D110" s="180" t="s">
        <v>190</v>
      </c>
      <c r="E110" s="181" t="s">
        <v>1870</v>
      </c>
      <c r="F110" s="182" t="s">
        <v>1871</v>
      </c>
      <c r="G110" s="183" t="s">
        <v>507</v>
      </c>
      <c r="H110" s="184">
        <v>2</v>
      </c>
      <c r="I110" s="185"/>
      <c r="J110" s="186">
        <f>ROUND(I110*H110,2)</f>
        <v>0</v>
      </c>
      <c r="K110" s="182" t="s">
        <v>194</v>
      </c>
      <c r="L110" s="41"/>
      <c r="M110" s="187" t="s">
        <v>19</v>
      </c>
      <c r="N110" s="188" t="s">
        <v>39</v>
      </c>
      <c r="O110" s="66"/>
      <c r="P110" s="189">
        <f>O110*H110</f>
        <v>0</v>
      </c>
      <c r="Q110" s="189">
        <v>0</v>
      </c>
      <c r="R110" s="189">
        <f>Q110*H110</f>
        <v>0</v>
      </c>
      <c r="S110" s="189">
        <v>1.56E-3</v>
      </c>
      <c r="T110" s="190">
        <f>S110*H110</f>
        <v>3.1199999999999999E-3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215</v>
      </c>
      <c r="AT110" s="191" t="s">
        <v>190</v>
      </c>
      <c r="AU110" s="191" t="s">
        <v>78</v>
      </c>
      <c r="AY110" s="19" t="s">
        <v>187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76</v>
      </c>
      <c r="BK110" s="192">
        <f>ROUND(I110*H110,2)</f>
        <v>0</v>
      </c>
      <c r="BL110" s="19" t="s">
        <v>215</v>
      </c>
      <c r="BM110" s="191" t="s">
        <v>2244</v>
      </c>
    </row>
    <row r="111" spans="1:65" s="2" customFormat="1" ht="11.25">
      <c r="A111" s="36"/>
      <c r="B111" s="37"/>
      <c r="C111" s="38"/>
      <c r="D111" s="193" t="s">
        <v>197</v>
      </c>
      <c r="E111" s="38"/>
      <c r="F111" s="194" t="s">
        <v>1873</v>
      </c>
      <c r="G111" s="38"/>
      <c r="H111" s="38"/>
      <c r="I111" s="195"/>
      <c r="J111" s="38"/>
      <c r="K111" s="38"/>
      <c r="L111" s="41"/>
      <c r="M111" s="196"/>
      <c r="N111" s="19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197</v>
      </c>
      <c r="AU111" s="19" t="s">
        <v>78</v>
      </c>
    </row>
    <row r="112" spans="1:65" s="2" customFormat="1" ht="16.5" customHeight="1">
      <c r="A112" s="36"/>
      <c r="B112" s="37"/>
      <c r="C112" s="180" t="s">
        <v>227</v>
      </c>
      <c r="D112" s="180" t="s">
        <v>190</v>
      </c>
      <c r="E112" s="181" t="s">
        <v>999</v>
      </c>
      <c r="F112" s="182" t="s">
        <v>1000</v>
      </c>
      <c r="G112" s="183" t="s">
        <v>507</v>
      </c>
      <c r="H112" s="184">
        <v>2</v>
      </c>
      <c r="I112" s="185"/>
      <c r="J112" s="186">
        <f>ROUND(I112*H112,2)</f>
        <v>0</v>
      </c>
      <c r="K112" s="182" t="s">
        <v>194</v>
      </c>
      <c r="L112" s="41"/>
      <c r="M112" s="187" t="s">
        <v>19</v>
      </c>
      <c r="N112" s="188" t="s">
        <v>39</v>
      </c>
      <c r="O112" s="66"/>
      <c r="P112" s="189">
        <f>O112*H112</f>
        <v>0</v>
      </c>
      <c r="Q112" s="189">
        <v>1.83914E-3</v>
      </c>
      <c r="R112" s="189">
        <f>Q112*H112</f>
        <v>3.6782799999999999E-3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215</v>
      </c>
      <c r="AT112" s="191" t="s">
        <v>190</v>
      </c>
      <c r="AU112" s="191" t="s">
        <v>78</v>
      </c>
      <c r="AY112" s="19" t="s">
        <v>187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76</v>
      </c>
      <c r="BK112" s="192">
        <f>ROUND(I112*H112,2)</f>
        <v>0</v>
      </c>
      <c r="BL112" s="19" t="s">
        <v>215</v>
      </c>
      <c r="BM112" s="191" t="s">
        <v>2245</v>
      </c>
    </row>
    <row r="113" spans="1:65" s="2" customFormat="1" ht="11.25">
      <c r="A113" s="36"/>
      <c r="B113" s="37"/>
      <c r="C113" s="38"/>
      <c r="D113" s="193" t="s">
        <v>197</v>
      </c>
      <c r="E113" s="38"/>
      <c r="F113" s="194" t="s">
        <v>1002</v>
      </c>
      <c r="G113" s="38"/>
      <c r="H113" s="38"/>
      <c r="I113" s="195"/>
      <c r="J113" s="38"/>
      <c r="K113" s="38"/>
      <c r="L113" s="41"/>
      <c r="M113" s="196"/>
      <c r="N113" s="197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197</v>
      </c>
      <c r="AU113" s="19" t="s">
        <v>78</v>
      </c>
    </row>
    <row r="114" spans="1:65" s="2" customFormat="1" ht="49.15" customHeight="1">
      <c r="A114" s="36"/>
      <c r="B114" s="37"/>
      <c r="C114" s="180" t="s">
        <v>233</v>
      </c>
      <c r="D114" s="180" t="s">
        <v>190</v>
      </c>
      <c r="E114" s="181" t="s">
        <v>1007</v>
      </c>
      <c r="F114" s="182" t="s">
        <v>1008</v>
      </c>
      <c r="G114" s="183" t="s">
        <v>542</v>
      </c>
      <c r="H114" s="184">
        <v>3.6999999999999998E-2</v>
      </c>
      <c r="I114" s="185"/>
      <c r="J114" s="186">
        <f>ROUND(I114*H114,2)</f>
        <v>0</v>
      </c>
      <c r="K114" s="182" t="s">
        <v>194</v>
      </c>
      <c r="L114" s="41"/>
      <c r="M114" s="187" t="s">
        <v>19</v>
      </c>
      <c r="N114" s="188" t="s">
        <v>39</v>
      </c>
      <c r="O114" s="66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215</v>
      </c>
      <c r="AT114" s="191" t="s">
        <v>190</v>
      </c>
      <c r="AU114" s="191" t="s">
        <v>78</v>
      </c>
      <c r="AY114" s="19" t="s">
        <v>187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9" t="s">
        <v>76</v>
      </c>
      <c r="BK114" s="192">
        <f>ROUND(I114*H114,2)</f>
        <v>0</v>
      </c>
      <c r="BL114" s="19" t="s">
        <v>215</v>
      </c>
      <c r="BM114" s="191" t="s">
        <v>2246</v>
      </c>
    </row>
    <row r="115" spans="1:65" s="2" customFormat="1" ht="11.25">
      <c r="A115" s="36"/>
      <c r="B115" s="37"/>
      <c r="C115" s="38"/>
      <c r="D115" s="193" t="s">
        <v>197</v>
      </c>
      <c r="E115" s="38"/>
      <c r="F115" s="194" t="s">
        <v>1010</v>
      </c>
      <c r="G115" s="38"/>
      <c r="H115" s="38"/>
      <c r="I115" s="195"/>
      <c r="J115" s="38"/>
      <c r="K115" s="38"/>
      <c r="L115" s="41"/>
      <c r="M115" s="196"/>
      <c r="N115" s="197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197</v>
      </c>
      <c r="AU115" s="19" t="s">
        <v>78</v>
      </c>
    </row>
    <row r="116" spans="1:65" s="12" customFormat="1" ht="22.9" customHeight="1">
      <c r="B116" s="164"/>
      <c r="C116" s="165"/>
      <c r="D116" s="166" t="s">
        <v>67</v>
      </c>
      <c r="E116" s="178" t="s">
        <v>1078</v>
      </c>
      <c r="F116" s="178" t="s">
        <v>1079</v>
      </c>
      <c r="G116" s="165"/>
      <c r="H116" s="165"/>
      <c r="I116" s="168"/>
      <c r="J116" s="179">
        <f>BK116</f>
        <v>0</v>
      </c>
      <c r="K116" s="165"/>
      <c r="L116" s="170"/>
      <c r="M116" s="171"/>
      <c r="N116" s="172"/>
      <c r="O116" s="172"/>
      <c r="P116" s="173">
        <f>SUM(P117:P124)</f>
        <v>0</v>
      </c>
      <c r="Q116" s="172"/>
      <c r="R116" s="173">
        <f>SUM(R117:R124)</f>
        <v>1.728E-2</v>
      </c>
      <c r="S116" s="172"/>
      <c r="T116" s="174">
        <f>SUM(T117:T124)</f>
        <v>1.0800000000000001E-2</v>
      </c>
      <c r="AR116" s="175" t="s">
        <v>78</v>
      </c>
      <c r="AT116" s="176" t="s">
        <v>67</v>
      </c>
      <c r="AU116" s="176" t="s">
        <v>76</v>
      </c>
      <c r="AY116" s="175" t="s">
        <v>187</v>
      </c>
      <c r="BK116" s="177">
        <f>SUM(BK117:BK124)</f>
        <v>0</v>
      </c>
    </row>
    <row r="117" spans="1:65" s="2" customFormat="1" ht="24.2" customHeight="1">
      <c r="A117" s="36"/>
      <c r="B117" s="37"/>
      <c r="C117" s="180" t="s">
        <v>188</v>
      </c>
      <c r="D117" s="180" t="s">
        <v>190</v>
      </c>
      <c r="E117" s="181" t="s">
        <v>1876</v>
      </c>
      <c r="F117" s="182" t="s">
        <v>1877</v>
      </c>
      <c r="G117" s="183" t="s">
        <v>214</v>
      </c>
      <c r="H117" s="184">
        <v>6</v>
      </c>
      <c r="I117" s="185"/>
      <c r="J117" s="186">
        <f>ROUND(I117*H117,2)</f>
        <v>0</v>
      </c>
      <c r="K117" s="182" t="s">
        <v>194</v>
      </c>
      <c r="L117" s="41"/>
      <c r="M117" s="187" t="s">
        <v>19</v>
      </c>
      <c r="N117" s="188" t="s">
        <v>39</v>
      </c>
      <c r="O117" s="66"/>
      <c r="P117" s="189">
        <f>O117*H117</f>
        <v>0</v>
      </c>
      <c r="Q117" s="189">
        <v>0</v>
      </c>
      <c r="R117" s="189">
        <f>Q117*H117</f>
        <v>0</v>
      </c>
      <c r="S117" s="189">
        <v>1.8E-3</v>
      </c>
      <c r="T117" s="190">
        <f>S117*H117</f>
        <v>1.0800000000000001E-2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215</v>
      </c>
      <c r="AT117" s="191" t="s">
        <v>190</v>
      </c>
      <c r="AU117" s="191" t="s">
        <v>78</v>
      </c>
      <c r="AY117" s="19" t="s">
        <v>187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9" t="s">
        <v>76</v>
      </c>
      <c r="BK117" s="192">
        <f>ROUND(I117*H117,2)</f>
        <v>0</v>
      </c>
      <c r="BL117" s="19" t="s">
        <v>215</v>
      </c>
      <c r="BM117" s="191" t="s">
        <v>2247</v>
      </c>
    </row>
    <row r="118" spans="1:65" s="2" customFormat="1" ht="11.25">
      <c r="A118" s="36"/>
      <c r="B118" s="37"/>
      <c r="C118" s="38"/>
      <c r="D118" s="193" t="s">
        <v>197</v>
      </c>
      <c r="E118" s="38"/>
      <c r="F118" s="194" t="s">
        <v>1879</v>
      </c>
      <c r="G118" s="38"/>
      <c r="H118" s="38"/>
      <c r="I118" s="195"/>
      <c r="J118" s="38"/>
      <c r="K118" s="38"/>
      <c r="L118" s="41"/>
      <c r="M118" s="196"/>
      <c r="N118" s="197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197</v>
      </c>
      <c r="AU118" s="19" t="s">
        <v>78</v>
      </c>
    </row>
    <row r="119" spans="1:65" s="2" customFormat="1" ht="24.2" customHeight="1">
      <c r="A119" s="36"/>
      <c r="B119" s="37"/>
      <c r="C119" s="180" t="s">
        <v>242</v>
      </c>
      <c r="D119" s="180" t="s">
        <v>190</v>
      </c>
      <c r="E119" s="181" t="s">
        <v>1698</v>
      </c>
      <c r="F119" s="182" t="s">
        <v>1699</v>
      </c>
      <c r="G119" s="183" t="s">
        <v>214</v>
      </c>
      <c r="H119" s="184">
        <v>6</v>
      </c>
      <c r="I119" s="185"/>
      <c r="J119" s="186">
        <f>ROUND(I119*H119,2)</f>
        <v>0</v>
      </c>
      <c r="K119" s="182" t="s">
        <v>194</v>
      </c>
      <c r="L119" s="41"/>
      <c r="M119" s="187" t="s">
        <v>19</v>
      </c>
      <c r="N119" s="188" t="s">
        <v>39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215</v>
      </c>
      <c r="AT119" s="191" t="s">
        <v>190</v>
      </c>
      <c r="AU119" s="191" t="s">
        <v>78</v>
      </c>
      <c r="AY119" s="19" t="s">
        <v>187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76</v>
      </c>
      <c r="BK119" s="192">
        <f>ROUND(I119*H119,2)</f>
        <v>0</v>
      </c>
      <c r="BL119" s="19" t="s">
        <v>215</v>
      </c>
      <c r="BM119" s="191" t="s">
        <v>2248</v>
      </c>
    </row>
    <row r="120" spans="1:65" s="2" customFormat="1" ht="11.25">
      <c r="A120" s="36"/>
      <c r="B120" s="37"/>
      <c r="C120" s="38"/>
      <c r="D120" s="193" t="s">
        <v>197</v>
      </c>
      <c r="E120" s="38"/>
      <c r="F120" s="194" t="s">
        <v>1701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197</v>
      </c>
      <c r="AU120" s="19" t="s">
        <v>78</v>
      </c>
    </row>
    <row r="121" spans="1:65" s="2" customFormat="1" ht="24.2" customHeight="1">
      <c r="A121" s="36"/>
      <c r="B121" s="37"/>
      <c r="C121" s="198" t="s">
        <v>251</v>
      </c>
      <c r="D121" s="198" t="s">
        <v>243</v>
      </c>
      <c r="E121" s="199" t="s">
        <v>1702</v>
      </c>
      <c r="F121" s="200" t="s">
        <v>1703</v>
      </c>
      <c r="G121" s="201" t="s">
        <v>214</v>
      </c>
      <c r="H121" s="202">
        <v>6</v>
      </c>
      <c r="I121" s="203"/>
      <c r="J121" s="204">
        <f>ROUND(I121*H121,2)</f>
        <v>0</v>
      </c>
      <c r="K121" s="200" t="s">
        <v>194</v>
      </c>
      <c r="L121" s="205"/>
      <c r="M121" s="206" t="s">
        <v>19</v>
      </c>
      <c r="N121" s="207" t="s">
        <v>39</v>
      </c>
      <c r="O121" s="66"/>
      <c r="P121" s="189">
        <f>O121*H121</f>
        <v>0</v>
      </c>
      <c r="Q121" s="189">
        <v>2.8800000000000002E-3</v>
      </c>
      <c r="R121" s="189">
        <f>Q121*H121</f>
        <v>1.728E-2</v>
      </c>
      <c r="S121" s="189">
        <v>0</v>
      </c>
      <c r="T121" s="19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246</v>
      </c>
      <c r="AT121" s="191" t="s">
        <v>243</v>
      </c>
      <c r="AU121" s="191" t="s">
        <v>78</v>
      </c>
      <c r="AY121" s="19" t="s">
        <v>187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9" t="s">
        <v>76</v>
      </c>
      <c r="BK121" s="192">
        <f>ROUND(I121*H121,2)</f>
        <v>0</v>
      </c>
      <c r="BL121" s="19" t="s">
        <v>215</v>
      </c>
      <c r="BM121" s="191" t="s">
        <v>2249</v>
      </c>
    </row>
    <row r="122" spans="1:65" s="2" customFormat="1" ht="11.25">
      <c r="A122" s="36"/>
      <c r="B122" s="37"/>
      <c r="C122" s="38"/>
      <c r="D122" s="193" t="s">
        <v>197</v>
      </c>
      <c r="E122" s="38"/>
      <c r="F122" s="194" t="s">
        <v>1705</v>
      </c>
      <c r="G122" s="38"/>
      <c r="H122" s="38"/>
      <c r="I122" s="195"/>
      <c r="J122" s="38"/>
      <c r="K122" s="38"/>
      <c r="L122" s="41"/>
      <c r="M122" s="196"/>
      <c r="N122" s="197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197</v>
      </c>
      <c r="AU122" s="19" t="s">
        <v>78</v>
      </c>
    </row>
    <row r="123" spans="1:65" s="2" customFormat="1" ht="49.15" customHeight="1">
      <c r="A123" s="36"/>
      <c r="B123" s="37"/>
      <c r="C123" s="180" t="s">
        <v>256</v>
      </c>
      <c r="D123" s="180" t="s">
        <v>190</v>
      </c>
      <c r="E123" s="181" t="s">
        <v>1092</v>
      </c>
      <c r="F123" s="182" t="s">
        <v>1093</v>
      </c>
      <c r="G123" s="183" t="s">
        <v>542</v>
      </c>
      <c r="H123" s="184">
        <v>1.7000000000000001E-2</v>
      </c>
      <c r="I123" s="185"/>
      <c r="J123" s="186">
        <f>ROUND(I123*H123,2)</f>
        <v>0</v>
      </c>
      <c r="K123" s="182" t="s">
        <v>194</v>
      </c>
      <c r="L123" s="41"/>
      <c r="M123" s="187" t="s">
        <v>19</v>
      </c>
      <c r="N123" s="188" t="s">
        <v>39</v>
      </c>
      <c r="O123" s="66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215</v>
      </c>
      <c r="AT123" s="191" t="s">
        <v>190</v>
      </c>
      <c r="AU123" s="191" t="s">
        <v>78</v>
      </c>
      <c r="AY123" s="19" t="s">
        <v>187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76</v>
      </c>
      <c r="BK123" s="192">
        <f>ROUND(I123*H123,2)</f>
        <v>0</v>
      </c>
      <c r="BL123" s="19" t="s">
        <v>215</v>
      </c>
      <c r="BM123" s="191" t="s">
        <v>2250</v>
      </c>
    </row>
    <row r="124" spans="1:65" s="2" customFormat="1" ht="11.25">
      <c r="A124" s="36"/>
      <c r="B124" s="37"/>
      <c r="C124" s="38"/>
      <c r="D124" s="193" t="s">
        <v>197</v>
      </c>
      <c r="E124" s="38"/>
      <c r="F124" s="194" t="s">
        <v>1095</v>
      </c>
      <c r="G124" s="38"/>
      <c r="H124" s="38"/>
      <c r="I124" s="195"/>
      <c r="J124" s="38"/>
      <c r="K124" s="38"/>
      <c r="L124" s="41"/>
      <c r="M124" s="196"/>
      <c r="N124" s="197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197</v>
      </c>
      <c r="AU124" s="19" t="s">
        <v>78</v>
      </c>
    </row>
    <row r="125" spans="1:65" s="12" customFormat="1" ht="22.9" customHeight="1">
      <c r="B125" s="164"/>
      <c r="C125" s="165"/>
      <c r="D125" s="166" t="s">
        <v>67</v>
      </c>
      <c r="E125" s="178" t="s">
        <v>1540</v>
      </c>
      <c r="F125" s="178" t="s">
        <v>1541</v>
      </c>
      <c r="G125" s="165"/>
      <c r="H125" s="165"/>
      <c r="I125" s="168"/>
      <c r="J125" s="179">
        <f>BK125</f>
        <v>0</v>
      </c>
      <c r="K125" s="165"/>
      <c r="L125" s="170"/>
      <c r="M125" s="171"/>
      <c r="N125" s="172"/>
      <c r="O125" s="172"/>
      <c r="P125" s="173">
        <f>SUM(P126:P161)</f>
        <v>0</v>
      </c>
      <c r="Q125" s="172"/>
      <c r="R125" s="173">
        <f>SUM(R126:R161)</f>
        <v>0.23095106400000001</v>
      </c>
      <c r="S125" s="172"/>
      <c r="T125" s="174">
        <f>SUM(T126:T161)</f>
        <v>0.15812500000000002</v>
      </c>
      <c r="AR125" s="175" t="s">
        <v>78</v>
      </c>
      <c r="AT125" s="176" t="s">
        <v>67</v>
      </c>
      <c r="AU125" s="176" t="s">
        <v>76</v>
      </c>
      <c r="AY125" s="175" t="s">
        <v>187</v>
      </c>
      <c r="BK125" s="177">
        <f>SUM(BK126:BK161)</f>
        <v>0</v>
      </c>
    </row>
    <row r="126" spans="1:65" s="2" customFormat="1" ht="33" customHeight="1">
      <c r="A126" s="36"/>
      <c r="B126" s="37"/>
      <c r="C126" s="180" t="s">
        <v>262</v>
      </c>
      <c r="D126" s="180" t="s">
        <v>190</v>
      </c>
      <c r="E126" s="181" t="s">
        <v>1943</v>
      </c>
      <c r="F126" s="182" t="s">
        <v>1944</v>
      </c>
      <c r="G126" s="183" t="s">
        <v>193</v>
      </c>
      <c r="H126" s="184">
        <v>63.25</v>
      </c>
      <c r="I126" s="185"/>
      <c r="J126" s="186">
        <f>ROUND(I126*H126,2)</f>
        <v>0</v>
      </c>
      <c r="K126" s="182" t="s">
        <v>194</v>
      </c>
      <c r="L126" s="41"/>
      <c r="M126" s="187" t="s">
        <v>19</v>
      </c>
      <c r="N126" s="188" t="s">
        <v>39</v>
      </c>
      <c r="O126" s="66"/>
      <c r="P126" s="189">
        <f>O126*H126</f>
        <v>0</v>
      </c>
      <c r="Q126" s="189">
        <v>7.6799999999999999E-7</v>
      </c>
      <c r="R126" s="189">
        <f>Q126*H126</f>
        <v>4.8575999999999997E-5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215</v>
      </c>
      <c r="AT126" s="191" t="s">
        <v>190</v>
      </c>
      <c r="AU126" s="191" t="s">
        <v>78</v>
      </c>
      <c r="AY126" s="19" t="s">
        <v>187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76</v>
      </c>
      <c r="BK126" s="192">
        <f>ROUND(I126*H126,2)</f>
        <v>0</v>
      </c>
      <c r="BL126" s="19" t="s">
        <v>215</v>
      </c>
      <c r="BM126" s="191" t="s">
        <v>2251</v>
      </c>
    </row>
    <row r="127" spans="1:65" s="2" customFormat="1" ht="11.25">
      <c r="A127" s="36"/>
      <c r="B127" s="37"/>
      <c r="C127" s="38"/>
      <c r="D127" s="193" t="s">
        <v>197</v>
      </c>
      <c r="E127" s="38"/>
      <c r="F127" s="194" t="s">
        <v>1946</v>
      </c>
      <c r="G127" s="38"/>
      <c r="H127" s="38"/>
      <c r="I127" s="195"/>
      <c r="J127" s="38"/>
      <c r="K127" s="38"/>
      <c r="L127" s="41"/>
      <c r="M127" s="196"/>
      <c r="N127" s="197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197</v>
      </c>
      <c r="AU127" s="19" t="s">
        <v>78</v>
      </c>
    </row>
    <row r="128" spans="1:65" s="13" customFormat="1" ht="11.25">
      <c r="B128" s="208"/>
      <c r="C128" s="209"/>
      <c r="D128" s="210" t="s">
        <v>249</v>
      </c>
      <c r="E128" s="211" t="s">
        <v>19</v>
      </c>
      <c r="F128" s="212" t="s">
        <v>2252</v>
      </c>
      <c r="G128" s="209"/>
      <c r="H128" s="213">
        <v>16.5</v>
      </c>
      <c r="I128" s="214"/>
      <c r="J128" s="209"/>
      <c r="K128" s="209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249</v>
      </c>
      <c r="AU128" s="219" t="s">
        <v>78</v>
      </c>
      <c r="AV128" s="13" t="s">
        <v>78</v>
      </c>
      <c r="AW128" s="13" t="s">
        <v>30</v>
      </c>
      <c r="AX128" s="13" t="s">
        <v>68</v>
      </c>
      <c r="AY128" s="219" t="s">
        <v>187</v>
      </c>
    </row>
    <row r="129" spans="1:65" s="13" customFormat="1" ht="11.25">
      <c r="B129" s="208"/>
      <c r="C129" s="209"/>
      <c r="D129" s="210" t="s">
        <v>249</v>
      </c>
      <c r="E129" s="211" t="s">
        <v>19</v>
      </c>
      <c r="F129" s="212" t="s">
        <v>2253</v>
      </c>
      <c r="G129" s="209"/>
      <c r="H129" s="213">
        <v>15.95</v>
      </c>
      <c r="I129" s="214"/>
      <c r="J129" s="209"/>
      <c r="K129" s="209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249</v>
      </c>
      <c r="AU129" s="219" t="s">
        <v>78</v>
      </c>
      <c r="AV129" s="13" t="s">
        <v>78</v>
      </c>
      <c r="AW129" s="13" t="s">
        <v>30</v>
      </c>
      <c r="AX129" s="13" t="s">
        <v>68</v>
      </c>
      <c r="AY129" s="219" t="s">
        <v>187</v>
      </c>
    </row>
    <row r="130" spans="1:65" s="13" customFormat="1" ht="11.25">
      <c r="B130" s="208"/>
      <c r="C130" s="209"/>
      <c r="D130" s="210" t="s">
        <v>249</v>
      </c>
      <c r="E130" s="211" t="s">
        <v>19</v>
      </c>
      <c r="F130" s="212" t="s">
        <v>2254</v>
      </c>
      <c r="G130" s="209"/>
      <c r="H130" s="213">
        <v>15.4</v>
      </c>
      <c r="I130" s="214"/>
      <c r="J130" s="209"/>
      <c r="K130" s="209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249</v>
      </c>
      <c r="AU130" s="219" t="s">
        <v>78</v>
      </c>
      <c r="AV130" s="13" t="s">
        <v>78</v>
      </c>
      <c r="AW130" s="13" t="s">
        <v>30</v>
      </c>
      <c r="AX130" s="13" t="s">
        <v>68</v>
      </c>
      <c r="AY130" s="219" t="s">
        <v>187</v>
      </c>
    </row>
    <row r="131" spans="1:65" s="13" customFormat="1" ht="11.25">
      <c r="B131" s="208"/>
      <c r="C131" s="209"/>
      <c r="D131" s="210" t="s">
        <v>249</v>
      </c>
      <c r="E131" s="211" t="s">
        <v>19</v>
      </c>
      <c r="F131" s="212" t="s">
        <v>2255</v>
      </c>
      <c r="G131" s="209"/>
      <c r="H131" s="213">
        <v>15.4</v>
      </c>
      <c r="I131" s="214"/>
      <c r="J131" s="209"/>
      <c r="K131" s="209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249</v>
      </c>
      <c r="AU131" s="219" t="s">
        <v>78</v>
      </c>
      <c r="AV131" s="13" t="s">
        <v>78</v>
      </c>
      <c r="AW131" s="13" t="s">
        <v>30</v>
      </c>
      <c r="AX131" s="13" t="s">
        <v>68</v>
      </c>
      <c r="AY131" s="219" t="s">
        <v>187</v>
      </c>
    </row>
    <row r="132" spans="1:65" s="15" customFormat="1" ht="11.25">
      <c r="B132" s="230"/>
      <c r="C132" s="231"/>
      <c r="D132" s="210" t="s">
        <v>249</v>
      </c>
      <c r="E132" s="232" t="s">
        <v>19</v>
      </c>
      <c r="F132" s="233" t="s">
        <v>319</v>
      </c>
      <c r="G132" s="231"/>
      <c r="H132" s="234">
        <v>63.25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AT132" s="240" t="s">
        <v>249</v>
      </c>
      <c r="AU132" s="240" t="s">
        <v>78</v>
      </c>
      <c r="AV132" s="15" t="s">
        <v>195</v>
      </c>
      <c r="AW132" s="15" t="s">
        <v>30</v>
      </c>
      <c r="AX132" s="15" t="s">
        <v>76</v>
      </c>
      <c r="AY132" s="240" t="s">
        <v>187</v>
      </c>
    </row>
    <row r="133" spans="1:65" s="2" customFormat="1" ht="24.2" customHeight="1">
      <c r="A133" s="36"/>
      <c r="B133" s="37"/>
      <c r="C133" s="180" t="s">
        <v>267</v>
      </c>
      <c r="D133" s="180" t="s">
        <v>190</v>
      </c>
      <c r="E133" s="181" t="s">
        <v>1660</v>
      </c>
      <c r="F133" s="182" t="s">
        <v>1661</v>
      </c>
      <c r="G133" s="183" t="s">
        <v>193</v>
      </c>
      <c r="H133" s="184">
        <v>63.25</v>
      </c>
      <c r="I133" s="185"/>
      <c r="J133" s="186">
        <f>ROUND(I133*H133,2)</f>
        <v>0</v>
      </c>
      <c r="K133" s="182" t="s">
        <v>194</v>
      </c>
      <c r="L133" s="41"/>
      <c r="M133" s="187" t="s">
        <v>19</v>
      </c>
      <c r="N133" s="188" t="s">
        <v>39</v>
      </c>
      <c r="O133" s="66"/>
      <c r="P133" s="189">
        <f>O133*H133</f>
        <v>0</v>
      </c>
      <c r="Q133" s="189">
        <v>0</v>
      </c>
      <c r="R133" s="189">
        <f>Q133*H133</f>
        <v>0</v>
      </c>
      <c r="S133" s="189">
        <v>2.5000000000000001E-3</v>
      </c>
      <c r="T133" s="190">
        <f>S133*H133</f>
        <v>0.15812500000000002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215</v>
      </c>
      <c r="AT133" s="191" t="s">
        <v>190</v>
      </c>
      <c r="AU133" s="191" t="s">
        <v>78</v>
      </c>
      <c r="AY133" s="19" t="s">
        <v>187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76</v>
      </c>
      <c r="BK133" s="192">
        <f>ROUND(I133*H133,2)</f>
        <v>0</v>
      </c>
      <c r="BL133" s="19" t="s">
        <v>215</v>
      </c>
      <c r="BM133" s="191" t="s">
        <v>2256</v>
      </c>
    </row>
    <row r="134" spans="1:65" s="2" customFormat="1" ht="11.25">
      <c r="A134" s="36"/>
      <c r="B134" s="37"/>
      <c r="C134" s="38"/>
      <c r="D134" s="193" t="s">
        <v>197</v>
      </c>
      <c r="E134" s="38"/>
      <c r="F134" s="194" t="s">
        <v>1663</v>
      </c>
      <c r="G134" s="38"/>
      <c r="H134" s="38"/>
      <c r="I134" s="195"/>
      <c r="J134" s="38"/>
      <c r="K134" s="38"/>
      <c r="L134" s="41"/>
      <c r="M134" s="196"/>
      <c r="N134" s="197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197</v>
      </c>
      <c r="AU134" s="19" t="s">
        <v>78</v>
      </c>
    </row>
    <row r="135" spans="1:65" s="13" customFormat="1" ht="11.25">
      <c r="B135" s="208"/>
      <c r="C135" s="209"/>
      <c r="D135" s="210" t="s">
        <v>249</v>
      </c>
      <c r="E135" s="211" t="s">
        <v>19</v>
      </c>
      <c r="F135" s="212" t="s">
        <v>2252</v>
      </c>
      <c r="G135" s="209"/>
      <c r="H135" s="213">
        <v>16.5</v>
      </c>
      <c r="I135" s="214"/>
      <c r="J135" s="209"/>
      <c r="K135" s="209"/>
      <c r="L135" s="215"/>
      <c r="M135" s="216"/>
      <c r="N135" s="217"/>
      <c r="O135" s="217"/>
      <c r="P135" s="217"/>
      <c r="Q135" s="217"/>
      <c r="R135" s="217"/>
      <c r="S135" s="217"/>
      <c r="T135" s="218"/>
      <c r="AT135" s="219" t="s">
        <v>249</v>
      </c>
      <c r="AU135" s="219" t="s">
        <v>78</v>
      </c>
      <c r="AV135" s="13" t="s">
        <v>78</v>
      </c>
      <c r="AW135" s="13" t="s">
        <v>30</v>
      </c>
      <c r="AX135" s="13" t="s">
        <v>68</v>
      </c>
      <c r="AY135" s="219" t="s">
        <v>187</v>
      </c>
    </row>
    <row r="136" spans="1:65" s="13" customFormat="1" ht="11.25">
      <c r="B136" s="208"/>
      <c r="C136" s="209"/>
      <c r="D136" s="210" t="s">
        <v>249</v>
      </c>
      <c r="E136" s="211" t="s">
        <v>19</v>
      </c>
      <c r="F136" s="212" t="s">
        <v>2253</v>
      </c>
      <c r="G136" s="209"/>
      <c r="H136" s="213">
        <v>15.95</v>
      </c>
      <c r="I136" s="214"/>
      <c r="J136" s="209"/>
      <c r="K136" s="209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249</v>
      </c>
      <c r="AU136" s="219" t="s">
        <v>78</v>
      </c>
      <c r="AV136" s="13" t="s">
        <v>78</v>
      </c>
      <c r="AW136" s="13" t="s">
        <v>30</v>
      </c>
      <c r="AX136" s="13" t="s">
        <v>68</v>
      </c>
      <c r="AY136" s="219" t="s">
        <v>187</v>
      </c>
    </row>
    <row r="137" spans="1:65" s="13" customFormat="1" ht="11.25">
      <c r="B137" s="208"/>
      <c r="C137" s="209"/>
      <c r="D137" s="210" t="s">
        <v>249</v>
      </c>
      <c r="E137" s="211" t="s">
        <v>19</v>
      </c>
      <c r="F137" s="212" t="s">
        <v>2254</v>
      </c>
      <c r="G137" s="209"/>
      <c r="H137" s="213">
        <v>15.4</v>
      </c>
      <c r="I137" s="214"/>
      <c r="J137" s="209"/>
      <c r="K137" s="209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249</v>
      </c>
      <c r="AU137" s="219" t="s">
        <v>78</v>
      </c>
      <c r="AV137" s="13" t="s">
        <v>78</v>
      </c>
      <c r="AW137" s="13" t="s">
        <v>30</v>
      </c>
      <c r="AX137" s="13" t="s">
        <v>68</v>
      </c>
      <c r="AY137" s="219" t="s">
        <v>187</v>
      </c>
    </row>
    <row r="138" spans="1:65" s="13" customFormat="1" ht="11.25">
      <c r="B138" s="208"/>
      <c r="C138" s="209"/>
      <c r="D138" s="210" t="s">
        <v>249</v>
      </c>
      <c r="E138" s="211" t="s">
        <v>19</v>
      </c>
      <c r="F138" s="212" t="s">
        <v>2255</v>
      </c>
      <c r="G138" s="209"/>
      <c r="H138" s="213">
        <v>15.4</v>
      </c>
      <c r="I138" s="214"/>
      <c r="J138" s="209"/>
      <c r="K138" s="209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249</v>
      </c>
      <c r="AU138" s="219" t="s">
        <v>78</v>
      </c>
      <c r="AV138" s="13" t="s">
        <v>78</v>
      </c>
      <c r="AW138" s="13" t="s">
        <v>30</v>
      </c>
      <c r="AX138" s="13" t="s">
        <v>68</v>
      </c>
      <c r="AY138" s="219" t="s">
        <v>187</v>
      </c>
    </row>
    <row r="139" spans="1:65" s="15" customFormat="1" ht="11.25">
      <c r="B139" s="230"/>
      <c r="C139" s="231"/>
      <c r="D139" s="210" t="s">
        <v>249</v>
      </c>
      <c r="E139" s="232" t="s">
        <v>19</v>
      </c>
      <c r="F139" s="233" t="s">
        <v>319</v>
      </c>
      <c r="G139" s="231"/>
      <c r="H139" s="234">
        <v>63.25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AT139" s="240" t="s">
        <v>249</v>
      </c>
      <c r="AU139" s="240" t="s">
        <v>78</v>
      </c>
      <c r="AV139" s="15" t="s">
        <v>195</v>
      </c>
      <c r="AW139" s="15" t="s">
        <v>30</v>
      </c>
      <c r="AX139" s="15" t="s">
        <v>76</v>
      </c>
      <c r="AY139" s="240" t="s">
        <v>187</v>
      </c>
    </row>
    <row r="140" spans="1:65" s="2" customFormat="1" ht="24.2" customHeight="1">
      <c r="A140" s="36"/>
      <c r="B140" s="37"/>
      <c r="C140" s="180" t="s">
        <v>8</v>
      </c>
      <c r="D140" s="180" t="s">
        <v>190</v>
      </c>
      <c r="E140" s="181" t="s">
        <v>1551</v>
      </c>
      <c r="F140" s="182" t="s">
        <v>1552</v>
      </c>
      <c r="G140" s="183" t="s">
        <v>193</v>
      </c>
      <c r="H140" s="184">
        <v>63.25</v>
      </c>
      <c r="I140" s="185"/>
      <c r="J140" s="186">
        <f>ROUND(I140*H140,2)</f>
        <v>0</v>
      </c>
      <c r="K140" s="182" t="s">
        <v>194</v>
      </c>
      <c r="L140" s="41"/>
      <c r="M140" s="187" t="s">
        <v>19</v>
      </c>
      <c r="N140" s="188" t="s">
        <v>39</v>
      </c>
      <c r="O140" s="66"/>
      <c r="P140" s="189">
        <f>O140*H140</f>
        <v>0</v>
      </c>
      <c r="Q140" s="189">
        <v>2.9999999999999997E-4</v>
      </c>
      <c r="R140" s="189">
        <f>Q140*H140</f>
        <v>1.8974999999999999E-2</v>
      </c>
      <c r="S140" s="189">
        <v>0</v>
      </c>
      <c r="T140" s="19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215</v>
      </c>
      <c r="AT140" s="191" t="s">
        <v>190</v>
      </c>
      <c r="AU140" s="191" t="s">
        <v>78</v>
      </c>
      <c r="AY140" s="19" t="s">
        <v>187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76</v>
      </c>
      <c r="BK140" s="192">
        <f>ROUND(I140*H140,2)</f>
        <v>0</v>
      </c>
      <c r="BL140" s="19" t="s">
        <v>215</v>
      </c>
      <c r="BM140" s="191" t="s">
        <v>2257</v>
      </c>
    </row>
    <row r="141" spans="1:65" s="2" customFormat="1" ht="11.25">
      <c r="A141" s="36"/>
      <c r="B141" s="37"/>
      <c r="C141" s="38"/>
      <c r="D141" s="193" t="s">
        <v>197</v>
      </c>
      <c r="E141" s="38"/>
      <c r="F141" s="194" t="s">
        <v>1554</v>
      </c>
      <c r="G141" s="38"/>
      <c r="H141" s="38"/>
      <c r="I141" s="195"/>
      <c r="J141" s="38"/>
      <c r="K141" s="38"/>
      <c r="L141" s="41"/>
      <c r="M141" s="196"/>
      <c r="N141" s="197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197</v>
      </c>
      <c r="AU141" s="19" t="s">
        <v>78</v>
      </c>
    </row>
    <row r="142" spans="1:65" s="13" customFormat="1" ht="11.25">
      <c r="B142" s="208"/>
      <c r="C142" s="209"/>
      <c r="D142" s="210" t="s">
        <v>249</v>
      </c>
      <c r="E142" s="211" t="s">
        <v>19</v>
      </c>
      <c r="F142" s="212" t="s">
        <v>2252</v>
      </c>
      <c r="G142" s="209"/>
      <c r="H142" s="213">
        <v>16.5</v>
      </c>
      <c r="I142" s="214"/>
      <c r="J142" s="209"/>
      <c r="K142" s="209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249</v>
      </c>
      <c r="AU142" s="219" t="s">
        <v>78</v>
      </c>
      <c r="AV142" s="13" t="s">
        <v>78</v>
      </c>
      <c r="AW142" s="13" t="s">
        <v>30</v>
      </c>
      <c r="AX142" s="13" t="s">
        <v>68</v>
      </c>
      <c r="AY142" s="219" t="s">
        <v>187</v>
      </c>
    </row>
    <row r="143" spans="1:65" s="13" customFormat="1" ht="11.25">
      <c r="B143" s="208"/>
      <c r="C143" s="209"/>
      <c r="D143" s="210" t="s">
        <v>249</v>
      </c>
      <c r="E143" s="211" t="s">
        <v>19</v>
      </c>
      <c r="F143" s="212" t="s">
        <v>2253</v>
      </c>
      <c r="G143" s="209"/>
      <c r="H143" s="213">
        <v>15.95</v>
      </c>
      <c r="I143" s="214"/>
      <c r="J143" s="209"/>
      <c r="K143" s="209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249</v>
      </c>
      <c r="AU143" s="219" t="s">
        <v>78</v>
      </c>
      <c r="AV143" s="13" t="s">
        <v>78</v>
      </c>
      <c r="AW143" s="13" t="s">
        <v>30</v>
      </c>
      <c r="AX143" s="13" t="s">
        <v>68</v>
      </c>
      <c r="AY143" s="219" t="s">
        <v>187</v>
      </c>
    </row>
    <row r="144" spans="1:65" s="13" customFormat="1" ht="11.25">
      <c r="B144" s="208"/>
      <c r="C144" s="209"/>
      <c r="D144" s="210" t="s">
        <v>249</v>
      </c>
      <c r="E144" s="211" t="s">
        <v>19</v>
      </c>
      <c r="F144" s="212" t="s">
        <v>2254</v>
      </c>
      <c r="G144" s="209"/>
      <c r="H144" s="213">
        <v>15.4</v>
      </c>
      <c r="I144" s="214"/>
      <c r="J144" s="209"/>
      <c r="K144" s="209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249</v>
      </c>
      <c r="AU144" s="219" t="s">
        <v>78</v>
      </c>
      <c r="AV144" s="13" t="s">
        <v>78</v>
      </c>
      <c r="AW144" s="13" t="s">
        <v>30</v>
      </c>
      <c r="AX144" s="13" t="s">
        <v>68</v>
      </c>
      <c r="AY144" s="219" t="s">
        <v>187</v>
      </c>
    </row>
    <row r="145" spans="1:65" s="13" customFormat="1" ht="11.25">
      <c r="B145" s="208"/>
      <c r="C145" s="209"/>
      <c r="D145" s="210" t="s">
        <v>249</v>
      </c>
      <c r="E145" s="211" t="s">
        <v>19</v>
      </c>
      <c r="F145" s="212" t="s">
        <v>2255</v>
      </c>
      <c r="G145" s="209"/>
      <c r="H145" s="213">
        <v>15.4</v>
      </c>
      <c r="I145" s="214"/>
      <c r="J145" s="209"/>
      <c r="K145" s="209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249</v>
      </c>
      <c r="AU145" s="219" t="s">
        <v>78</v>
      </c>
      <c r="AV145" s="13" t="s">
        <v>78</v>
      </c>
      <c r="AW145" s="13" t="s">
        <v>30</v>
      </c>
      <c r="AX145" s="13" t="s">
        <v>68</v>
      </c>
      <c r="AY145" s="219" t="s">
        <v>187</v>
      </c>
    </row>
    <row r="146" spans="1:65" s="15" customFormat="1" ht="11.25">
      <c r="B146" s="230"/>
      <c r="C146" s="231"/>
      <c r="D146" s="210" t="s">
        <v>249</v>
      </c>
      <c r="E146" s="232" t="s">
        <v>19</v>
      </c>
      <c r="F146" s="233" t="s">
        <v>319</v>
      </c>
      <c r="G146" s="231"/>
      <c r="H146" s="234">
        <v>63.25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AT146" s="240" t="s">
        <v>249</v>
      </c>
      <c r="AU146" s="240" t="s">
        <v>78</v>
      </c>
      <c r="AV146" s="15" t="s">
        <v>195</v>
      </c>
      <c r="AW146" s="15" t="s">
        <v>30</v>
      </c>
      <c r="AX146" s="15" t="s">
        <v>76</v>
      </c>
      <c r="AY146" s="240" t="s">
        <v>187</v>
      </c>
    </row>
    <row r="147" spans="1:65" s="2" customFormat="1" ht="16.5" customHeight="1">
      <c r="A147" s="36"/>
      <c r="B147" s="37"/>
      <c r="C147" s="198" t="s">
        <v>215</v>
      </c>
      <c r="D147" s="198" t="s">
        <v>243</v>
      </c>
      <c r="E147" s="199" t="s">
        <v>1555</v>
      </c>
      <c r="F147" s="200" t="s">
        <v>1556</v>
      </c>
      <c r="G147" s="201" t="s">
        <v>193</v>
      </c>
      <c r="H147" s="202">
        <v>69.575000000000003</v>
      </c>
      <c r="I147" s="203"/>
      <c r="J147" s="204">
        <f>ROUND(I147*H147,2)</f>
        <v>0</v>
      </c>
      <c r="K147" s="200" t="s">
        <v>194</v>
      </c>
      <c r="L147" s="205"/>
      <c r="M147" s="206" t="s">
        <v>19</v>
      </c>
      <c r="N147" s="207" t="s">
        <v>39</v>
      </c>
      <c r="O147" s="66"/>
      <c r="P147" s="189">
        <f>O147*H147</f>
        <v>0</v>
      </c>
      <c r="Q147" s="189">
        <v>2.8300000000000001E-3</v>
      </c>
      <c r="R147" s="189">
        <f>Q147*H147</f>
        <v>0.19689725000000002</v>
      </c>
      <c r="S147" s="189">
        <v>0</v>
      </c>
      <c r="T147" s="19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1" t="s">
        <v>246</v>
      </c>
      <c r="AT147" s="191" t="s">
        <v>243</v>
      </c>
      <c r="AU147" s="191" t="s">
        <v>78</v>
      </c>
      <c r="AY147" s="19" t="s">
        <v>187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9" t="s">
        <v>76</v>
      </c>
      <c r="BK147" s="192">
        <f>ROUND(I147*H147,2)</f>
        <v>0</v>
      </c>
      <c r="BL147" s="19" t="s">
        <v>215</v>
      </c>
      <c r="BM147" s="191" t="s">
        <v>2258</v>
      </c>
    </row>
    <row r="148" spans="1:65" s="2" customFormat="1" ht="11.25">
      <c r="A148" s="36"/>
      <c r="B148" s="37"/>
      <c r="C148" s="38"/>
      <c r="D148" s="193" t="s">
        <v>197</v>
      </c>
      <c r="E148" s="38"/>
      <c r="F148" s="194" t="s">
        <v>1558</v>
      </c>
      <c r="G148" s="38"/>
      <c r="H148" s="38"/>
      <c r="I148" s="195"/>
      <c r="J148" s="38"/>
      <c r="K148" s="38"/>
      <c r="L148" s="41"/>
      <c r="M148" s="196"/>
      <c r="N148" s="197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197</v>
      </c>
      <c r="AU148" s="19" t="s">
        <v>78</v>
      </c>
    </row>
    <row r="149" spans="1:65" s="13" customFormat="1" ht="11.25">
      <c r="B149" s="208"/>
      <c r="C149" s="209"/>
      <c r="D149" s="210" t="s">
        <v>249</v>
      </c>
      <c r="E149" s="209"/>
      <c r="F149" s="212" t="s">
        <v>2259</v>
      </c>
      <c r="G149" s="209"/>
      <c r="H149" s="213">
        <v>69.575000000000003</v>
      </c>
      <c r="I149" s="214"/>
      <c r="J149" s="209"/>
      <c r="K149" s="209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249</v>
      </c>
      <c r="AU149" s="219" t="s">
        <v>78</v>
      </c>
      <c r="AV149" s="13" t="s">
        <v>78</v>
      </c>
      <c r="AW149" s="13" t="s">
        <v>4</v>
      </c>
      <c r="AX149" s="13" t="s">
        <v>76</v>
      </c>
      <c r="AY149" s="219" t="s">
        <v>187</v>
      </c>
    </row>
    <row r="150" spans="1:65" s="2" customFormat="1" ht="21.75" customHeight="1">
      <c r="A150" s="36"/>
      <c r="B150" s="37"/>
      <c r="C150" s="180" t="s">
        <v>281</v>
      </c>
      <c r="D150" s="180" t="s">
        <v>190</v>
      </c>
      <c r="E150" s="181" t="s">
        <v>1717</v>
      </c>
      <c r="F150" s="182" t="s">
        <v>1718</v>
      </c>
      <c r="G150" s="183" t="s">
        <v>230</v>
      </c>
      <c r="H150" s="184">
        <v>62.8</v>
      </c>
      <c r="I150" s="185"/>
      <c r="J150" s="186">
        <f>ROUND(I150*H150,2)</f>
        <v>0</v>
      </c>
      <c r="K150" s="182" t="s">
        <v>194</v>
      </c>
      <c r="L150" s="41"/>
      <c r="M150" s="187" t="s">
        <v>19</v>
      </c>
      <c r="N150" s="188" t="s">
        <v>39</v>
      </c>
      <c r="O150" s="66"/>
      <c r="P150" s="189">
        <f>O150*H150</f>
        <v>0</v>
      </c>
      <c r="Q150" s="189">
        <v>1.4935E-5</v>
      </c>
      <c r="R150" s="189">
        <f>Q150*H150</f>
        <v>9.3791799999999993E-4</v>
      </c>
      <c r="S150" s="189">
        <v>0</v>
      </c>
      <c r="T150" s="19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215</v>
      </c>
      <c r="AT150" s="191" t="s">
        <v>190</v>
      </c>
      <c r="AU150" s="191" t="s">
        <v>78</v>
      </c>
      <c r="AY150" s="19" t="s">
        <v>187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76</v>
      </c>
      <c r="BK150" s="192">
        <f>ROUND(I150*H150,2)</f>
        <v>0</v>
      </c>
      <c r="BL150" s="19" t="s">
        <v>215</v>
      </c>
      <c r="BM150" s="191" t="s">
        <v>2260</v>
      </c>
    </row>
    <row r="151" spans="1:65" s="2" customFormat="1" ht="11.25">
      <c r="A151" s="36"/>
      <c r="B151" s="37"/>
      <c r="C151" s="38"/>
      <c r="D151" s="193" t="s">
        <v>197</v>
      </c>
      <c r="E151" s="38"/>
      <c r="F151" s="194" t="s">
        <v>1720</v>
      </c>
      <c r="G151" s="38"/>
      <c r="H151" s="38"/>
      <c r="I151" s="195"/>
      <c r="J151" s="38"/>
      <c r="K151" s="38"/>
      <c r="L151" s="41"/>
      <c r="M151" s="196"/>
      <c r="N151" s="197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197</v>
      </c>
      <c r="AU151" s="19" t="s">
        <v>78</v>
      </c>
    </row>
    <row r="152" spans="1:65" s="13" customFormat="1" ht="11.25">
      <c r="B152" s="208"/>
      <c r="C152" s="209"/>
      <c r="D152" s="210" t="s">
        <v>249</v>
      </c>
      <c r="E152" s="211" t="s">
        <v>19</v>
      </c>
      <c r="F152" s="212" t="s">
        <v>2261</v>
      </c>
      <c r="G152" s="209"/>
      <c r="H152" s="213">
        <v>14.9</v>
      </c>
      <c r="I152" s="214"/>
      <c r="J152" s="209"/>
      <c r="K152" s="209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249</v>
      </c>
      <c r="AU152" s="219" t="s">
        <v>78</v>
      </c>
      <c r="AV152" s="13" t="s">
        <v>78</v>
      </c>
      <c r="AW152" s="13" t="s">
        <v>30</v>
      </c>
      <c r="AX152" s="13" t="s">
        <v>68</v>
      </c>
      <c r="AY152" s="219" t="s">
        <v>187</v>
      </c>
    </row>
    <row r="153" spans="1:65" s="13" customFormat="1" ht="11.25">
      <c r="B153" s="208"/>
      <c r="C153" s="209"/>
      <c r="D153" s="210" t="s">
        <v>249</v>
      </c>
      <c r="E153" s="211" t="s">
        <v>19</v>
      </c>
      <c r="F153" s="212" t="s">
        <v>2262</v>
      </c>
      <c r="G153" s="209"/>
      <c r="H153" s="213">
        <v>14.7</v>
      </c>
      <c r="I153" s="214"/>
      <c r="J153" s="209"/>
      <c r="K153" s="209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249</v>
      </c>
      <c r="AU153" s="219" t="s">
        <v>78</v>
      </c>
      <c r="AV153" s="13" t="s">
        <v>78</v>
      </c>
      <c r="AW153" s="13" t="s">
        <v>30</v>
      </c>
      <c r="AX153" s="13" t="s">
        <v>68</v>
      </c>
      <c r="AY153" s="219" t="s">
        <v>187</v>
      </c>
    </row>
    <row r="154" spans="1:65" s="13" customFormat="1" ht="11.25">
      <c r="B154" s="208"/>
      <c r="C154" s="209"/>
      <c r="D154" s="210" t="s">
        <v>249</v>
      </c>
      <c r="E154" s="211" t="s">
        <v>19</v>
      </c>
      <c r="F154" s="212" t="s">
        <v>2263</v>
      </c>
      <c r="G154" s="209"/>
      <c r="H154" s="213">
        <v>16.600000000000001</v>
      </c>
      <c r="I154" s="214"/>
      <c r="J154" s="209"/>
      <c r="K154" s="209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249</v>
      </c>
      <c r="AU154" s="219" t="s">
        <v>78</v>
      </c>
      <c r="AV154" s="13" t="s">
        <v>78</v>
      </c>
      <c r="AW154" s="13" t="s">
        <v>30</v>
      </c>
      <c r="AX154" s="13" t="s">
        <v>68</v>
      </c>
      <c r="AY154" s="219" t="s">
        <v>187</v>
      </c>
    </row>
    <row r="155" spans="1:65" s="13" customFormat="1" ht="11.25">
      <c r="B155" s="208"/>
      <c r="C155" s="209"/>
      <c r="D155" s="210" t="s">
        <v>249</v>
      </c>
      <c r="E155" s="211" t="s">
        <v>19</v>
      </c>
      <c r="F155" s="212" t="s">
        <v>2264</v>
      </c>
      <c r="G155" s="209"/>
      <c r="H155" s="213">
        <v>16.600000000000001</v>
      </c>
      <c r="I155" s="214"/>
      <c r="J155" s="209"/>
      <c r="K155" s="209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249</v>
      </c>
      <c r="AU155" s="219" t="s">
        <v>78</v>
      </c>
      <c r="AV155" s="13" t="s">
        <v>78</v>
      </c>
      <c r="AW155" s="13" t="s">
        <v>30</v>
      </c>
      <c r="AX155" s="13" t="s">
        <v>68</v>
      </c>
      <c r="AY155" s="219" t="s">
        <v>187</v>
      </c>
    </row>
    <row r="156" spans="1:65" s="15" customFormat="1" ht="11.25">
      <c r="B156" s="230"/>
      <c r="C156" s="231"/>
      <c r="D156" s="210" t="s">
        <v>249</v>
      </c>
      <c r="E156" s="232" t="s">
        <v>19</v>
      </c>
      <c r="F156" s="233" t="s">
        <v>319</v>
      </c>
      <c r="G156" s="231"/>
      <c r="H156" s="234">
        <v>62.8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AT156" s="240" t="s">
        <v>249</v>
      </c>
      <c r="AU156" s="240" t="s">
        <v>78</v>
      </c>
      <c r="AV156" s="15" t="s">
        <v>195</v>
      </c>
      <c r="AW156" s="15" t="s">
        <v>30</v>
      </c>
      <c r="AX156" s="15" t="s">
        <v>76</v>
      </c>
      <c r="AY156" s="240" t="s">
        <v>187</v>
      </c>
    </row>
    <row r="157" spans="1:65" s="2" customFormat="1" ht="16.5" customHeight="1">
      <c r="A157" s="36"/>
      <c r="B157" s="37"/>
      <c r="C157" s="198" t="s">
        <v>286</v>
      </c>
      <c r="D157" s="198" t="s">
        <v>243</v>
      </c>
      <c r="E157" s="199" t="s">
        <v>1722</v>
      </c>
      <c r="F157" s="200" t="s">
        <v>1723</v>
      </c>
      <c r="G157" s="201" t="s">
        <v>230</v>
      </c>
      <c r="H157" s="202">
        <v>64.055999999999997</v>
      </c>
      <c r="I157" s="203"/>
      <c r="J157" s="204">
        <f>ROUND(I157*H157,2)</f>
        <v>0</v>
      </c>
      <c r="K157" s="200" t="s">
        <v>194</v>
      </c>
      <c r="L157" s="205"/>
      <c r="M157" s="206" t="s">
        <v>19</v>
      </c>
      <c r="N157" s="207" t="s">
        <v>39</v>
      </c>
      <c r="O157" s="66"/>
      <c r="P157" s="189">
        <f>O157*H157</f>
        <v>0</v>
      </c>
      <c r="Q157" s="189">
        <v>2.2000000000000001E-4</v>
      </c>
      <c r="R157" s="189">
        <f>Q157*H157</f>
        <v>1.409232E-2</v>
      </c>
      <c r="S157" s="189">
        <v>0</v>
      </c>
      <c r="T157" s="19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1" t="s">
        <v>246</v>
      </c>
      <c r="AT157" s="191" t="s">
        <v>243</v>
      </c>
      <c r="AU157" s="191" t="s">
        <v>78</v>
      </c>
      <c r="AY157" s="19" t="s">
        <v>187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9" t="s">
        <v>76</v>
      </c>
      <c r="BK157" s="192">
        <f>ROUND(I157*H157,2)</f>
        <v>0</v>
      </c>
      <c r="BL157" s="19" t="s">
        <v>215</v>
      </c>
      <c r="BM157" s="191" t="s">
        <v>2265</v>
      </c>
    </row>
    <row r="158" spans="1:65" s="2" customFormat="1" ht="11.25">
      <c r="A158" s="36"/>
      <c r="B158" s="37"/>
      <c r="C158" s="38"/>
      <c r="D158" s="193" t="s">
        <v>197</v>
      </c>
      <c r="E158" s="38"/>
      <c r="F158" s="194" t="s">
        <v>1725</v>
      </c>
      <c r="G158" s="38"/>
      <c r="H158" s="38"/>
      <c r="I158" s="195"/>
      <c r="J158" s="38"/>
      <c r="K158" s="38"/>
      <c r="L158" s="41"/>
      <c r="M158" s="196"/>
      <c r="N158" s="197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197</v>
      </c>
      <c r="AU158" s="19" t="s">
        <v>78</v>
      </c>
    </row>
    <row r="159" spans="1:65" s="13" customFormat="1" ht="11.25">
      <c r="B159" s="208"/>
      <c r="C159" s="209"/>
      <c r="D159" s="210" t="s">
        <v>249</v>
      </c>
      <c r="E159" s="209"/>
      <c r="F159" s="212" t="s">
        <v>2266</v>
      </c>
      <c r="G159" s="209"/>
      <c r="H159" s="213">
        <v>64.055999999999997</v>
      </c>
      <c r="I159" s="214"/>
      <c r="J159" s="209"/>
      <c r="K159" s="209"/>
      <c r="L159" s="215"/>
      <c r="M159" s="216"/>
      <c r="N159" s="217"/>
      <c r="O159" s="217"/>
      <c r="P159" s="217"/>
      <c r="Q159" s="217"/>
      <c r="R159" s="217"/>
      <c r="S159" s="217"/>
      <c r="T159" s="218"/>
      <c r="AT159" s="219" t="s">
        <v>249</v>
      </c>
      <c r="AU159" s="219" t="s">
        <v>78</v>
      </c>
      <c r="AV159" s="13" t="s">
        <v>78</v>
      </c>
      <c r="AW159" s="13" t="s">
        <v>4</v>
      </c>
      <c r="AX159" s="13" t="s">
        <v>76</v>
      </c>
      <c r="AY159" s="219" t="s">
        <v>187</v>
      </c>
    </row>
    <row r="160" spans="1:65" s="2" customFormat="1" ht="49.15" customHeight="1">
      <c r="A160" s="36"/>
      <c r="B160" s="37"/>
      <c r="C160" s="180" t="s">
        <v>291</v>
      </c>
      <c r="D160" s="180" t="s">
        <v>190</v>
      </c>
      <c r="E160" s="181" t="s">
        <v>1848</v>
      </c>
      <c r="F160" s="182" t="s">
        <v>1849</v>
      </c>
      <c r="G160" s="183" t="s">
        <v>542</v>
      </c>
      <c r="H160" s="184">
        <v>0.23100000000000001</v>
      </c>
      <c r="I160" s="185"/>
      <c r="J160" s="186">
        <f>ROUND(I160*H160,2)</f>
        <v>0</v>
      </c>
      <c r="K160" s="182" t="s">
        <v>194</v>
      </c>
      <c r="L160" s="41"/>
      <c r="M160" s="187" t="s">
        <v>19</v>
      </c>
      <c r="N160" s="188" t="s">
        <v>39</v>
      </c>
      <c r="O160" s="66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215</v>
      </c>
      <c r="AT160" s="191" t="s">
        <v>190</v>
      </c>
      <c r="AU160" s="191" t="s">
        <v>78</v>
      </c>
      <c r="AY160" s="19" t="s">
        <v>187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76</v>
      </c>
      <c r="BK160" s="192">
        <f>ROUND(I160*H160,2)</f>
        <v>0</v>
      </c>
      <c r="BL160" s="19" t="s">
        <v>215</v>
      </c>
      <c r="BM160" s="191" t="s">
        <v>2267</v>
      </c>
    </row>
    <row r="161" spans="1:65" s="2" customFormat="1" ht="11.25">
      <c r="A161" s="36"/>
      <c r="B161" s="37"/>
      <c r="C161" s="38"/>
      <c r="D161" s="193" t="s">
        <v>197</v>
      </c>
      <c r="E161" s="38"/>
      <c r="F161" s="194" t="s">
        <v>1851</v>
      </c>
      <c r="G161" s="38"/>
      <c r="H161" s="38"/>
      <c r="I161" s="195"/>
      <c r="J161" s="38"/>
      <c r="K161" s="38"/>
      <c r="L161" s="41"/>
      <c r="M161" s="196"/>
      <c r="N161" s="197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197</v>
      </c>
      <c r="AU161" s="19" t="s">
        <v>78</v>
      </c>
    </row>
    <row r="162" spans="1:65" s="12" customFormat="1" ht="22.9" customHeight="1">
      <c r="B162" s="164"/>
      <c r="C162" s="165"/>
      <c r="D162" s="166" t="s">
        <v>67</v>
      </c>
      <c r="E162" s="178" t="s">
        <v>1121</v>
      </c>
      <c r="F162" s="178" t="s">
        <v>1122</v>
      </c>
      <c r="G162" s="165"/>
      <c r="H162" s="165"/>
      <c r="I162" s="168"/>
      <c r="J162" s="179">
        <f>BK162</f>
        <v>0</v>
      </c>
      <c r="K162" s="165"/>
      <c r="L162" s="170"/>
      <c r="M162" s="171"/>
      <c r="N162" s="172"/>
      <c r="O162" s="172"/>
      <c r="P162" s="173">
        <f>SUM(P163:P176)</f>
        <v>0</v>
      </c>
      <c r="Q162" s="172"/>
      <c r="R162" s="173">
        <f>SUM(R163:R176)</f>
        <v>0.10700999999999999</v>
      </c>
      <c r="S162" s="172"/>
      <c r="T162" s="174">
        <f>SUM(T163:T176)</f>
        <v>0.12239999999999999</v>
      </c>
      <c r="AR162" s="175" t="s">
        <v>78</v>
      </c>
      <c r="AT162" s="176" t="s">
        <v>67</v>
      </c>
      <c r="AU162" s="176" t="s">
        <v>76</v>
      </c>
      <c r="AY162" s="175" t="s">
        <v>187</v>
      </c>
      <c r="BK162" s="177">
        <f>SUM(BK163:BK176)</f>
        <v>0</v>
      </c>
    </row>
    <row r="163" spans="1:65" s="2" customFormat="1" ht="24.2" customHeight="1">
      <c r="A163" s="36"/>
      <c r="B163" s="37"/>
      <c r="C163" s="180" t="s">
        <v>296</v>
      </c>
      <c r="D163" s="180" t="s">
        <v>190</v>
      </c>
      <c r="E163" s="181" t="s">
        <v>1124</v>
      </c>
      <c r="F163" s="182" t="s">
        <v>1125</v>
      </c>
      <c r="G163" s="183" t="s">
        <v>193</v>
      </c>
      <c r="H163" s="184">
        <v>4.5</v>
      </c>
      <c r="I163" s="185"/>
      <c r="J163" s="186">
        <f>ROUND(I163*H163,2)</f>
        <v>0</v>
      </c>
      <c r="K163" s="182" t="s">
        <v>194</v>
      </c>
      <c r="L163" s="41"/>
      <c r="M163" s="187" t="s">
        <v>19</v>
      </c>
      <c r="N163" s="188" t="s">
        <v>39</v>
      </c>
      <c r="O163" s="66"/>
      <c r="P163" s="189">
        <f>O163*H163</f>
        <v>0</v>
      </c>
      <c r="Q163" s="189">
        <v>2.9999999999999997E-4</v>
      </c>
      <c r="R163" s="189">
        <f>Q163*H163</f>
        <v>1.3499999999999999E-3</v>
      </c>
      <c r="S163" s="189">
        <v>0</v>
      </c>
      <c r="T163" s="19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215</v>
      </c>
      <c r="AT163" s="191" t="s">
        <v>190</v>
      </c>
      <c r="AU163" s="191" t="s">
        <v>78</v>
      </c>
      <c r="AY163" s="19" t="s">
        <v>187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76</v>
      </c>
      <c r="BK163" s="192">
        <f>ROUND(I163*H163,2)</f>
        <v>0</v>
      </c>
      <c r="BL163" s="19" t="s">
        <v>215</v>
      </c>
      <c r="BM163" s="191" t="s">
        <v>2268</v>
      </c>
    </row>
    <row r="164" spans="1:65" s="2" customFormat="1" ht="11.25">
      <c r="A164" s="36"/>
      <c r="B164" s="37"/>
      <c r="C164" s="38"/>
      <c r="D164" s="193" t="s">
        <v>197</v>
      </c>
      <c r="E164" s="38"/>
      <c r="F164" s="194" t="s">
        <v>1127</v>
      </c>
      <c r="G164" s="38"/>
      <c r="H164" s="38"/>
      <c r="I164" s="195"/>
      <c r="J164" s="38"/>
      <c r="K164" s="38"/>
      <c r="L164" s="41"/>
      <c r="M164" s="196"/>
      <c r="N164" s="197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197</v>
      </c>
      <c r="AU164" s="19" t="s">
        <v>78</v>
      </c>
    </row>
    <row r="165" spans="1:65" s="2" customFormat="1" ht="33" customHeight="1">
      <c r="A165" s="36"/>
      <c r="B165" s="37"/>
      <c r="C165" s="180" t="s">
        <v>7</v>
      </c>
      <c r="D165" s="180" t="s">
        <v>190</v>
      </c>
      <c r="E165" s="181" t="s">
        <v>2269</v>
      </c>
      <c r="F165" s="182" t="s">
        <v>2270</v>
      </c>
      <c r="G165" s="183" t="s">
        <v>193</v>
      </c>
      <c r="H165" s="184">
        <v>4.5</v>
      </c>
      <c r="I165" s="185"/>
      <c r="J165" s="186">
        <f>ROUND(I165*H165,2)</f>
        <v>0</v>
      </c>
      <c r="K165" s="182" t="s">
        <v>194</v>
      </c>
      <c r="L165" s="41"/>
      <c r="M165" s="187" t="s">
        <v>19</v>
      </c>
      <c r="N165" s="188" t="s">
        <v>39</v>
      </c>
      <c r="O165" s="66"/>
      <c r="P165" s="189">
        <f>O165*H165</f>
        <v>0</v>
      </c>
      <c r="Q165" s="189">
        <v>4.4999999999999997E-3</v>
      </c>
      <c r="R165" s="189">
        <f>Q165*H165</f>
        <v>2.0249999999999997E-2</v>
      </c>
      <c r="S165" s="189">
        <v>0</v>
      </c>
      <c r="T165" s="19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215</v>
      </c>
      <c r="AT165" s="191" t="s">
        <v>190</v>
      </c>
      <c r="AU165" s="191" t="s">
        <v>78</v>
      </c>
      <c r="AY165" s="19" t="s">
        <v>187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76</v>
      </c>
      <c r="BK165" s="192">
        <f>ROUND(I165*H165,2)</f>
        <v>0</v>
      </c>
      <c r="BL165" s="19" t="s">
        <v>215</v>
      </c>
      <c r="BM165" s="191" t="s">
        <v>2271</v>
      </c>
    </row>
    <row r="166" spans="1:65" s="2" customFormat="1" ht="11.25">
      <c r="A166" s="36"/>
      <c r="B166" s="37"/>
      <c r="C166" s="38"/>
      <c r="D166" s="193" t="s">
        <v>197</v>
      </c>
      <c r="E166" s="38"/>
      <c r="F166" s="194" t="s">
        <v>2272</v>
      </c>
      <c r="G166" s="38"/>
      <c r="H166" s="38"/>
      <c r="I166" s="195"/>
      <c r="J166" s="38"/>
      <c r="K166" s="38"/>
      <c r="L166" s="41"/>
      <c r="M166" s="196"/>
      <c r="N166" s="197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197</v>
      </c>
      <c r="AU166" s="19" t="s">
        <v>78</v>
      </c>
    </row>
    <row r="167" spans="1:65" s="2" customFormat="1" ht="21.75" customHeight="1">
      <c r="A167" s="36"/>
      <c r="B167" s="37"/>
      <c r="C167" s="180" t="s">
        <v>305</v>
      </c>
      <c r="D167" s="180" t="s">
        <v>190</v>
      </c>
      <c r="E167" s="181" t="s">
        <v>1159</v>
      </c>
      <c r="F167" s="182" t="s">
        <v>1160</v>
      </c>
      <c r="G167" s="183" t="s">
        <v>193</v>
      </c>
      <c r="H167" s="184">
        <v>4.5</v>
      </c>
      <c r="I167" s="185"/>
      <c r="J167" s="186">
        <f>ROUND(I167*H167,2)</f>
        <v>0</v>
      </c>
      <c r="K167" s="182" t="s">
        <v>194</v>
      </c>
      <c r="L167" s="41"/>
      <c r="M167" s="187" t="s">
        <v>19</v>
      </c>
      <c r="N167" s="188" t="s">
        <v>39</v>
      </c>
      <c r="O167" s="66"/>
      <c r="P167" s="189">
        <f>O167*H167</f>
        <v>0</v>
      </c>
      <c r="Q167" s="189">
        <v>0</v>
      </c>
      <c r="R167" s="189">
        <f>Q167*H167</f>
        <v>0</v>
      </c>
      <c r="S167" s="189">
        <v>2.7199999999999998E-2</v>
      </c>
      <c r="T167" s="190">
        <f>S167*H167</f>
        <v>0.12239999999999999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215</v>
      </c>
      <c r="AT167" s="191" t="s">
        <v>190</v>
      </c>
      <c r="AU167" s="191" t="s">
        <v>78</v>
      </c>
      <c r="AY167" s="19" t="s">
        <v>187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76</v>
      </c>
      <c r="BK167" s="192">
        <f>ROUND(I167*H167,2)</f>
        <v>0</v>
      </c>
      <c r="BL167" s="19" t="s">
        <v>215</v>
      </c>
      <c r="BM167" s="191" t="s">
        <v>2273</v>
      </c>
    </row>
    <row r="168" spans="1:65" s="2" customFormat="1" ht="11.25">
      <c r="A168" s="36"/>
      <c r="B168" s="37"/>
      <c r="C168" s="38"/>
      <c r="D168" s="193" t="s">
        <v>197</v>
      </c>
      <c r="E168" s="38"/>
      <c r="F168" s="194" t="s">
        <v>1162</v>
      </c>
      <c r="G168" s="38"/>
      <c r="H168" s="38"/>
      <c r="I168" s="195"/>
      <c r="J168" s="38"/>
      <c r="K168" s="38"/>
      <c r="L168" s="41"/>
      <c r="M168" s="196"/>
      <c r="N168" s="19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197</v>
      </c>
      <c r="AU168" s="19" t="s">
        <v>78</v>
      </c>
    </row>
    <row r="169" spans="1:65" s="13" customFormat="1" ht="11.25">
      <c r="B169" s="208"/>
      <c r="C169" s="209"/>
      <c r="D169" s="210" t="s">
        <v>249</v>
      </c>
      <c r="E169" s="211" t="s">
        <v>19</v>
      </c>
      <c r="F169" s="212" t="s">
        <v>2274</v>
      </c>
      <c r="G169" s="209"/>
      <c r="H169" s="213">
        <v>4.5</v>
      </c>
      <c r="I169" s="214"/>
      <c r="J169" s="209"/>
      <c r="K169" s="209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249</v>
      </c>
      <c r="AU169" s="219" t="s">
        <v>78</v>
      </c>
      <c r="AV169" s="13" t="s">
        <v>78</v>
      </c>
      <c r="AW169" s="13" t="s">
        <v>30</v>
      </c>
      <c r="AX169" s="13" t="s">
        <v>76</v>
      </c>
      <c r="AY169" s="219" t="s">
        <v>187</v>
      </c>
    </row>
    <row r="170" spans="1:65" s="2" customFormat="1" ht="37.9" customHeight="1">
      <c r="A170" s="36"/>
      <c r="B170" s="37"/>
      <c r="C170" s="180" t="s">
        <v>310</v>
      </c>
      <c r="D170" s="180" t="s">
        <v>190</v>
      </c>
      <c r="E170" s="181" t="s">
        <v>1904</v>
      </c>
      <c r="F170" s="182" t="s">
        <v>1905</v>
      </c>
      <c r="G170" s="183" t="s">
        <v>193</v>
      </c>
      <c r="H170" s="184">
        <v>4.5</v>
      </c>
      <c r="I170" s="185"/>
      <c r="J170" s="186">
        <f>ROUND(I170*H170,2)</f>
        <v>0</v>
      </c>
      <c r="K170" s="182" t="s">
        <v>194</v>
      </c>
      <c r="L170" s="41"/>
      <c r="M170" s="187" t="s">
        <v>19</v>
      </c>
      <c r="N170" s="188" t="s">
        <v>39</v>
      </c>
      <c r="O170" s="66"/>
      <c r="P170" s="189">
        <f>O170*H170</f>
        <v>0</v>
      </c>
      <c r="Q170" s="189">
        <v>6.0000000000000001E-3</v>
      </c>
      <c r="R170" s="189">
        <f>Q170*H170</f>
        <v>2.7E-2</v>
      </c>
      <c r="S170" s="189">
        <v>0</v>
      </c>
      <c r="T170" s="19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215</v>
      </c>
      <c r="AT170" s="191" t="s">
        <v>190</v>
      </c>
      <c r="AU170" s="191" t="s">
        <v>78</v>
      </c>
      <c r="AY170" s="19" t="s">
        <v>187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76</v>
      </c>
      <c r="BK170" s="192">
        <f>ROUND(I170*H170,2)</f>
        <v>0</v>
      </c>
      <c r="BL170" s="19" t="s">
        <v>215</v>
      </c>
      <c r="BM170" s="191" t="s">
        <v>2275</v>
      </c>
    </row>
    <row r="171" spans="1:65" s="2" customFormat="1" ht="11.25">
      <c r="A171" s="36"/>
      <c r="B171" s="37"/>
      <c r="C171" s="38"/>
      <c r="D171" s="193" t="s">
        <v>197</v>
      </c>
      <c r="E171" s="38"/>
      <c r="F171" s="194" t="s">
        <v>1907</v>
      </c>
      <c r="G171" s="38"/>
      <c r="H171" s="38"/>
      <c r="I171" s="195"/>
      <c r="J171" s="38"/>
      <c r="K171" s="38"/>
      <c r="L171" s="41"/>
      <c r="M171" s="196"/>
      <c r="N171" s="197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197</v>
      </c>
      <c r="AU171" s="19" t="s">
        <v>78</v>
      </c>
    </row>
    <row r="172" spans="1:65" s="2" customFormat="1" ht="16.5" customHeight="1">
      <c r="A172" s="36"/>
      <c r="B172" s="37"/>
      <c r="C172" s="198" t="s">
        <v>320</v>
      </c>
      <c r="D172" s="198" t="s">
        <v>243</v>
      </c>
      <c r="E172" s="199" t="s">
        <v>1908</v>
      </c>
      <c r="F172" s="200" t="s">
        <v>1909</v>
      </c>
      <c r="G172" s="201" t="s">
        <v>193</v>
      </c>
      <c r="H172" s="202">
        <v>4.95</v>
      </c>
      <c r="I172" s="203"/>
      <c r="J172" s="204">
        <f>ROUND(I172*H172,2)</f>
        <v>0</v>
      </c>
      <c r="K172" s="200" t="s">
        <v>194</v>
      </c>
      <c r="L172" s="205"/>
      <c r="M172" s="206" t="s">
        <v>19</v>
      </c>
      <c r="N172" s="207" t="s">
        <v>39</v>
      </c>
      <c r="O172" s="66"/>
      <c r="P172" s="189">
        <f>O172*H172</f>
        <v>0</v>
      </c>
      <c r="Q172" s="189">
        <v>1.18E-2</v>
      </c>
      <c r="R172" s="189">
        <f>Q172*H172</f>
        <v>5.8410000000000004E-2</v>
      </c>
      <c r="S172" s="189">
        <v>0</v>
      </c>
      <c r="T172" s="19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246</v>
      </c>
      <c r="AT172" s="191" t="s">
        <v>243</v>
      </c>
      <c r="AU172" s="191" t="s">
        <v>78</v>
      </c>
      <c r="AY172" s="19" t="s">
        <v>187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76</v>
      </c>
      <c r="BK172" s="192">
        <f>ROUND(I172*H172,2)</f>
        <v>0</v>
      </c>
      <c r="BL172" s="19" t="s">
        <v>215</v>
      </c>
      <c r="BM172" s="191" t="s">
        <v>2276</v>
      </c>
    </row>
    <row r="173" spans="1:65" s="2" customFormat="1" ht="11.25">
      <c r="A173" s="36"/>
      <c r="B173" s="37"/>
      <c r="C173" s="38"/>
      <c r="D173" s="193" t="s">
        <v>197</v>
      </c>
      <c r="E173" s="38"/>
      <c r="F173" s="194" t="s">
        <v>1911</v>
      </c>
      <c r="G173" s="38"/>
      <c r="H173" s="38"/>
      <c r="I173" s="195"/>
      <c r="J173" s="38"/>
      <c r="K173" s="38"/>
      <c r="L173" s="41"/>
      <c r="M173" s="196"/>
      <c r="N173" s="197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197</v>
      </c>
      <c r="AU173" s="19" t="s">
        <v>78</v>
      </c>
    </row>
    <row r="174" spans="1:65" s="13" customFormat="1" ht="11.25">
      <c r="B174" s="208"/>
      <c r="C174" s="209"/>
      <c r="D174" s="210" t="s">
        <v>249</v>
      </c>
      <c r="E174" s="209"/>
      <c r="F174" s="212" t="s">
        <v>2277</v>
      </c>
      <c r="G174" s="209"/>
      <c r="H174" s="213">
        <v>4.95</v>
      </c>
      <c r="I174" s="214"/>
      <c r="J174" s="209"/>
      <c r="K174" s="209"/>
      <c r="L174" s="215"/>
      <c r="M174" s="216"/>
      <c r="N174" s="217"/>
      <c r="O174" s="217"/>
      <c r="P174" s="217"/>
      <c r="Q174" s="217"/>
      <c r="R174" s="217"/>
      <c r="S174" s="217"/>
      <c r="T174" s="218"/>
      <c r="AT174" s="219" t="s">
        <v>249</v>
      </c>
      <c r="AU174" s="219" t="s">
        <v>78</v>
      </c>
      <c r="AV174" s="13" t="s">
        <v>78</v>
      </c>
      <c r="AW174" s="13" t="s">
        <v>4</v>
      </c>
      <c r="AX174" s="13" t="s">
        <v>76</v>
      </c>
      <c r="AY174" s="219" t="s">
        <v>187</v>
      </c>
    </row>
    <row r="175" spans="1:65" s="2" customFormat="1" ht="49.15" customHeight="1">
      <c r="A175" s="36"/>
      <c r="B175" s="37"/>
      <c r="C175" s="180" t="s">
        <v>326</v>
      </c>
      <c r="D175" s="180" t="s">
        <v>190</v>
      </c>
      <c r="E175" s="181" t="s">
        <v>1204</v>
      </c>
      <c r="F175" s="182" t="s">
        <v>1205</v>
      </c>
      <c r="G175" s="183" t="s">
        <v>542</v>
      </c>
      <c r="H175" s="184">
        <v>0.107</v>
      </c>
      <c r="I175" s="185"/>
      <c r="J175" s="186">
        <f>ROUND(I175*H175,2)</f>
        <v>0</v>
      </c>
      <c r="K175" s="182" t="s">
        <v>194</v>
      </c>
      <c r="L175" s="41"/>
      <c r="M175" s="187" t="s">
        <v>19</v>
      </c>
      <c r="N175" s="188" t="s">
        <v>39</v>
      </c>
      <c r="O175" s="66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215</v>
      </c>
      <c r="AT175" s="191" t="s">
        <v>190</v>
      </c>
      <c r="AU175" s="191" t="s">
        <v>78</v>
      </c>
      <c r="AY175" s="19" t="s">
        <v>187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9" t="s">
        <v>76</v>
      </c>
      <c r="BK175" s="192">
        <f>ROUND(I175*H175,2)</f>
        <v>0</v>
      </c>
      <c r="BL175" s="19" t="s">
        <v>215</v>
      </c>
      <c r="BM175" s="191" t="s">
        <v>2278</v>
      </c>
    </row>
    <row r="176" spans="1:65" s="2" customFormat="1" ht="11.25">
      <c r="A176" s="36"/>
      <c r="B176" s="37"/>
      <c r="C176" s="38"/>
      <c r="D176" s="193" t="s">
        <v>197</v>
      </c>
      <c r="E176" s="38"/>
      <c r="F176" s="194" t="s">
        <v>1207</v>
      </c>
      <c r="G176" s="38"/>
      <c r="H176" s="38"/>
      <c r="I176" s="195"/>
      <c r="J176" s="38"/>
      <c r="K176" s="38"/>
      <c r="L176" s="41"/>
      <c r="M176" s="196"/>
      <c r="N176" s="197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197</v>
      </c>
      <c r="AU176" s="19" t="s">
        <v>78</v>
      </c>
    </row>
    <row r="177" spans="1:65" s="12" customFormat="1" ht="22.9" customHeight="1">
      <c r="B177" s="164"/>
      <c r="C177" s="165"/>
      <c r="D177" s="166" t="s">
        <v>67</v>
      </c>
      <c r="E177" s="178" t="s">
        <v>1208</v>
      </c>
      <c r="F177" s="178" t="s">
        <v>1209</v>
      </c>
      <c r="G177" s="165"/>
      <c r="H177" s="165"/>
      <c r="I177" s="168"/>
      <c r="J177" s="179">
        <f>BK177</f>
        <v>0</v>
      </c>
      <c r="K177" s="165"/>
      <c r="L177" s="170"/>
      <c r="M177" s="171"/>
      <c r="N177" s="172"/>
      <c r="O177" s="172"/>
      <c r="P177" s="173">
        <f>SUM(P178:P195)</f>
        <v>0</v>
      </c>
      <c r="Q177" s="172"/>
      <c r="R177" s="173">
        <f>SUM(R178:R195)</f>
        <v>1.3057320000000001E-2</v>
      </c>
      <c r="S177" s="172"/>
      <c r="T177" s="174">
        <f>SUM(T178:T195)</f>
        <v>0</v>
      </c>
      <c r="AR177" s="175" t="s">
        <v>78</v>
      </c>
      <c r="AT177" s="176" t="s">
        <v>67</v>
      </c>
      <c r="AU177" s="176" t="s">
        <v>76</v>
      </c>
      <c r="AY177" s="175" t="s">
        <v>187</v>
      </c>
      <c r="BK177" s="177">
        <f>SUM(BK178:BK195)</f>
        <v>0</v>
      </c>
    </row>
    <row r="178" spans="1:65" s="2" customFormat="1" ht="37.9" customHeight="1">
      <c r="A178" s="36"/>
      <c r="B178" s="37"/>
      <c r="C178" s="180" t="s">
        <v>334</v>
      </c>
      <c r="D178" s="180" t="s">
        <v>190</v>
      </c>
      <c r="E178" s="181" t="s">
        <v>1914</v>
      </c>
      <c r="F178" s="182" t="s">
        <v>1915</v>
      </c>
      <c r="G178" s="183" t="s">
        <v>193</v>
      </c>
      <c r="H178" s="184">
        <v>24</v>
      </c>
      <c r="I178" s="185"/>
      <c r="J178" s="186">
        <f>ROUND(I178*H178,2)</f>
        <v>0</v>
      </c>
      <c r="K178" s="182" t="s">
        <v>194</v>
      </c>
      <c r="L178" s="41"/>
      <c r="M178" s="187" t="s">
        <v>19</v>
      </c>
      <c r="N178" s="188" t="s">
        <v>39</v>
      </c>
      <c r="O178" s="66"/>
      <c r="P178" s="189">
        <f>O178*H178</f>
        <v>0</v>
      </c>
      <c r="Q178" s="189">
        <v>2.4179999999999999E-5</v>
      </c>
      <c r="R178" s="189">
        <f>Q178*H178</f>
        <v>5.8031999999999995E-4</v>
      </c>
      <c r="S178" s="189">
        <v>0</v>
      </c>
      <c r="T178" s="19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215</v>
      </c>
      <c r="AT178" s="191" t="s">
        <v>190</v>
      </c>
      <c r="AU178" s="191" t="s">
        <v>78</v>
      </c>
      <c r="AY178" s="19" t="s">
        <v>187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76</v>
      </c>
      <c r="BK178" s="192">
        <f>ROUND(I178*H178,2)</f>
        <v>0</v>
      </c>
      <c r="BL178" s="19" t="s">
        <v>215</v>
      </c>
      <c r="BM178" s="191" t="s">
        <v>2279</v>
      </c>
    </row>
    <row r="179" spans="1:65" s="2" customFormat="1" ht="11.25">
      <c r="A179" s="36"/>
      <c r="B179" s="37"/>
      <c r="C179" s="38"/>
      <c r="D179" s="193" t="s">
        <v>197</v>
      </c>
      <c r="E179" s="38"/>
      <c r="F179" s="194" t="s">
        <v>1917</v>
      </c>
      <c r="G179" s="38"/>
      <c r="H179" s="38"/>
      <c r="I179" s="195"/>
      <c r="J179" s="38"/>
      <c r="K179" s="38"/>
      <c r="L179" s="41"/>
      <c r="M179" s="196"/>
      <c r="N179" s="197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197</v>
      </c>
      <c r="AU179" s="19" t="s">
        <v>78</v>
      </c>
    </row>
    <row r="180" spans="1:65" s="13" customFormat="1" ht="11.25">
      <c r="B180" s="208"/>
      <c r="C180" s="209"/>
      <c r="D180" s="210" t="s">
        <v>249</v>
      </c>
      <c r="E180" s="211" t="s">
        <v>19</v>
      </c>
      <c r="F180" s="212" t="s">
        <v>2280</v>
      </c>
      <c r="G180" s="209"/>
      <c r="H180" s="213">
        <v>24</v>
      </c>
      <c r="I180" s="214"/>
      <c r="J180" s="209"/>
      <c r="K180" s="209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249</v>
      </c>
      <c r="AU180" s="219" t="s">
        <v>78</v>
      </c>
      <c r="AV180" s="13" t="s">
        <v>78</v>
      </c>
      <c r="AW180" s="13" t="s">
        <v>30</v>
      </c>
      <c r="AX180" s="13" t="s">
        <v>76</v>
      </c>
      <c r="AY180" s="219" t="s">
        <v>187</v>
      </c>
    </row>
    <row r="181" spans="1:65" s="2" customFormat="1" ht="24.2" customHeight="1">
      <c r="A181" s="36"/>
      <c r="B181" s="37"/>
      <c r="C181" s="180" t="s">
        <v>340</v>
      </c>
      <c r="D181" s="180" t="s">
        <v>190</v>
      </c>
      <c r="E181" s="181" t="s">
        <v>1217</v>
      </c>
      <c r="F181" s="182" t="s">
        <v>1218</v>
      </c>
      <c r="G181" s="183" t="s">
        <v>193</v>
      </c>
      <c r="H181" s="184">
        <v>24</v>
      </c>
      <c r="I181" s="185"/>
      <c r="J181" s="186">
        <f>ROUND(I181*H181,2)</f>
        <v>0</v>
      </c>
      <c r="K181" s="182" t="s">
        <v>194</v>
      </c>
      <c r="L181" s="41"/>
      <c r="M181" s="187" t="s">
        <v>19</v>
      </c>
      <c r="N181" s="188" t="s">
        <v>39</v>
      </c>
      <c r="O181" s="66"/>
      <c r="P181" s="189">
        <f>O181*H181</f>
        <v>0</v>
      </c>
      <c r="Q181" s="189">
        <v>1.2766000000000001E-4</v>
      </c>
      <c r="R181" s="189">
        <f>Q181*H181</f>
        <v>3.06384E-3</v>
      </c>
      <c r="S181" s="189">
        <v>0</v>
      </c>
      <c r="T181" s="19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1" t="s">
        <v>215</v>
      </c>
      <c r="AT181" s="191" t="s">
        <v>190</v>
      </c>
      <c r="AU181" s="191" t="s">
        <v>78</v>
      </c>
      <c r="AY181" s="19" t="s">
        <v>187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9" t="s">
        <v>76</v>
      </c>
      <c r="BK181" s="192">
        <f>ROUND(I181*H181,2)</f>
        <v>0</v>
      </c>
      <c r="BL181" s="19" t="s">
        <v>215</v>
      </c>
      <c r="BM181" s="191" t="s">
        <v>2281</v>
      </c>
    </row>
    <row r="182" spans="1:65" s="2" customFormat="1" ht="11.25">
      <c r="A182" s="36"/>
      <c r="B182" s="37"/>
      <c r="C182" s="38"/>
      <c r="D182" s="193" t="s">
        <v>197</v>
      </c>
      <c r="E182" s="38"/>
      <c r="F182" s="194" t="s">
        <v>1220</v>
      </c>
      <c r="G182" s="38"/>
      <c r="H182" s="38"/>
      <c r="I182" s="195"/>
      <c r="J182" s="38"/>
      <c r="K182" s="38"/>
      <c r="L182" s="41"/>
      <c r="M182" s="196"/>
      <c r="N182" s="197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197</v>
      </c>
      <c r="AU182" s="19" t="s">
        <v>78</v>
      </c>
    </row>
    <row r="183" spans="1:65" s="13" customFormat="1" ht="11.25">
      <c r="B183" s="208"/>
      <c r="C183" s="209"/>
      <c r="D183" s="210" t="s">
        <v>249</v>
      </c>
      <c r="E183" s="211" t="s">
        <v>19</v>
      </c>
      <c r="F183" s="212" t="s">
        <v>2280</v>
      </c>
      <c r="G183" s="209"/>
      <c r="H183" s="213">
        <v>24</v>
      </c>
      <c r="I183" s="214"/>
      <c r="J183" s="209"/>
      <c r="K183" s="209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249</v>
      </c>
      <c r="AU183" s="219" t="s">
        <v>78</v>
      </c>
      <c r="AV183" s="13" t="s">
        <v>78</v>
      </c>
      <c r="AW183" s="13" t="s">
        <v>30</v>
      </c>
      <c r="AX183" s="13" t="s">
        <v>76</v>
      </c>
      <c r="AY183" s="219" t="s">
        <v>187</v>
      </c>
    </row>
    <row r="184" spans="1:65" s="2" customFormat="1" ht="24.2" customHeight="1">
      <c r="A184" s="36"/>
      <c r="B184" s="37"/>
      <c r="C184" s="180" t="s">
        <v>345</v>
      </c>
      <c r="D184" s="180" t="s">
        <v>190</v>
      </c>
      <c r="E184" s="181" t="s">
        <v>1920</v>
      </c>
      <c r="F184" s="182" t="s">
        <v>1921</v>
      </c>
      <c r="G184" s="183" t="s">
        <v>193</v>
      </c>
      <c r="H184" s="184">
        <v>24</v>
      </c>
      <c r="I184" s="185"/>
      <c r="J184" s="186">
        <f>ROUND(I184*H184,2)</f>
        <v>0</v>
      </c>
      <c r="K184" s="182" t="s">
        <v>194</v>
      </c>
      <c r="L184" s="41"/>
      <c r="M184" s="187" t="s">
        <v>19</v>
      </c>
      <c r="N184" s="188" t="s">
        <v>39</v>
      </c>
      <c r="O184" s="66"/>
      <c r="P184" s="189">
        <f>O184*H184</f>
        <v>0</v>
      </c>
      <c r="Q184" s="189">
        <v>2.875E-4</v>
      </c>
      <c r="R184" s="189">
        <f>Q184*H184</f>
        <v>6.8999999999999999E-3</v>
      </c>
      <c r="S184" s="189">
        <v>0</v>
      </c>
      <c r="T184" s="19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1" t="s">
        <v>215</v>
      </c>
      <c r="AT184" s="191" t="s">
        <v>190</v>
      </c>
      <c r="AU184" s="191" t="s">
        <v>78</v>
      </c>
      <c r="AY184" s="19" t="s">
        <v>187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9" t="s">
        <v>76</v>
      </c>
      <c r="BK184" s="192">
        <f>ROUND(I184*H184,2)</f>
        <v>0</v>
      </c>
      <c r="BL184" s="19" t="s">
        <v>215</v>
      </c>
      <c r="BM184" s="191" t="s">
        <v>2282</v>
      </c>
    </row>
    <row r="185" spans="1:65" s="2" customFormat="1" ht="11.25">
      <c r="A185" s="36"/>
      <c r="B185" s="37"/>
      <c r="C185" s="38"/>
      <c r="D185" s="193" t="s">
        <v>197</v>
      </c>
      <c r="E185" s="38"/>
      <c r="F185" s="194" t="s">
        <v>1923</v>
      </c>
      <c r="G185" s="38"/>
      <c r="H185" s="38"/>
      <c r="I185" s="195"/>
      <c r="J185" s="38"/>
      <c r="K185" s="38"/>
      <c r="L185" s="41"/>
      <c r="M185" s="196"/>
      <c r="N185" s="197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197</v>
      </c>
      <c r="AU185" s="19" t="s">
        <v>78</v>
      </c>
    </row>
    <row r="186" spans="1:65" s="13" customFormat="1" ht="11.25">
      <c r="B186" s="208"/>
      <c r="C186" s="209"/>
      <c r="D186" s="210" t="s">
        <v>249</v>
      </c>
      <c r="E186" s="211" t="s">
        <v>19</v>
      </c>
      <c r="F186" s="212" t="s">
        <v>2280</v>
      </c>
      <c r="G186" s="209"/>
      <c r="H186" s="213">
        <v>24</v>
      </c>
      <c r="I186" s="214"/>
      <c r="J186" s="209"/>
      <c r="K186" s="209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249</v>
      </c>
      <c r="AU186" s="219" t="s">
        <v>78</v>
      </c>
      <c r="AV186" s="13" t="s">
        <v>78</v>
      </c>
      <c r="AW186" s="13" t="s">
        <v>30</v>
      </c>
      <c r="AX186" s="13" t="s">
        <v>76</v>
      </c>
      <c r="AY186" s="219" t="s">
        <v>187</v>
      </c>
    </row>
    <row r="187" spans="1:65" s="2" customFormat="1" ht="33" customHeight="1">
      <c r="A187" s="36"/>
      <c r="B187" s="37"/>
      <c r="C187" s="180" t="s">
        <v>350</v>
      </c>
      <c r="D187" s="180" t="s">
        <v>190</v>
      </c>
      <c r="E187" s="181" t="s">
        <v>1232</v>
      </c>
      <c r="F187" s="182" t="s">
        <v>1233</v>
      </c>
      <c r="G187" s="183" t="s">
        <v>193</v>
      </c>
      <c r="H187" s="184">
        <v>5.4</v>
      </c>
      <c r="I187" s="185"/>
      <c r="J187" s="186">
        <f>ROUND(I187*H187,2)</f>
        <v>0</v>
      </c>
      <c r="K187" s="182" t="s">
        <v>194</v>
      </c>
      <c r="L187" s="41"/>
      <c r="M187" s="187" t="s">
        <v>19</v>
      </c>
      <c r="N187" s="188" t="s">
        <v>39</v>
      </c>
      <c r="O187" s="66"/>
      <c r="P187" s="189">
        <f>O187*H187</f>
        <v>0</v>
      </c>
      <c r="Q187" s="189">
        <v>8.7100000000000003E-5</v>
      </c>
      <c r="R187" s="189">
        <f>Q187*H187</f>
        <v>4.7034000000000003E-4</v>
      </c>
      <c r="S187" s="189">
        <v>0</v>
      </c>
      <c r="T187" s="19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1" t="s">
        <v>215</v>
      </c>
      <c r="AT187" s="191" t="s">
        <v>190</v>
      </c>
      <c r="AU187" s="191" t="s">
        <v>78</v>
      </c>
      <c r="AY187" s="19" t="s">
        <v>187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9" t="s">
        <v>76</v>
      </c>
      <c r="BK187" s="192">
        <f>ROUND(I187*H187,2)</f>
        <v>0</v>
      </c>
      <c r="BL187" s="19" t="s">
        <v>215</v>
      </c>
      <c r="BM187" s="191" t="s">
        <v>2283</v>
      </c>
    </row>
    <row r="188" spans="1:65" s="2" customFormat="1" ht="11.25">
      <c r="A188" s="36"/>
      <c r="B188" s="37"/>
      <c r="C188" s="38"/>
      <c r="D188" s="193" t="s">
        <v>197</v>
      </c>
      <c r="E188" s="38"/>
      <c r="F188" s="194" t="s">
        <v>1235</v>
      </c>
      <c r="G188" s="38"/>
      <c r="H188" s="38"/>
      <c r="I188" s="195"/>
      <c r="J188" s="38"/>
      <c r="K188" s="38"/>
      <c r="L188" s="41"/>
      <c r="M188" s="196"/>
      <c r="N188" s="197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197</v>
      </c>
      <c r="AU188" s="19" t="s">
        <v>78</v>
      </c>
    </row>
    <row r="189" spans="1:65" s="13" customFormat="1" ht="11.25">
      <c r="B189" s="208"/>
      <c r="C189" s="209"/>
      <c r="D189" s="210" t="s">
        <v>249</v>
      </c>
      <c r="E189" s="211" t="s">
        <v>19</v>
      </c>
      <c r="F189" s="212" t="s">
        <v>2284</v>
      </c>
      <c r="G189" s="209"/>
      <c r="H189" s="213">
        <v>5.4</v>
      </c>
      <c r="I189" s="214"/>
      <c r="J189" s="209"/>
      <c r="K189" s="209"/>
      <c r="L189" s="215"/>
      <c r="M189" s="216"/>
      <c r="N189" s="217"/>
      <c r="O189" s="217"/>
      <c r="P189" s="217"/>
      <c r="Q189" s="217"/>
      <c r="R189" s="217"/>
      <c r="S189" s="217"/>
      <c r="T189" s="218"/>
      <c r="AT189" s="219" t="s">
        <v>249</v>
      </c>
      <c r="AU189" s="219" t="s">
        <v>78</v>
      </c>
      <c r="AV189" s="13" t="s">
        <v>78</v>
      </c>
      <c r="AW189" s="13" t="s">
        <v>30</v>
      </c>
      <c r="AX189" s="13" t="s">
        <v>76</v>
      </c>
      <c r="AY189" s="219" t="s">
        <v>187</v>
      </c>
    </row>
    <row r="190" spans="1:65" s="2" customFormat="1" ht="24.2" customHeight="1">
      <c r="A190" s="36"/>
      <c r="B190" s="37"/>
      <c r="C190" s="180" t="s">
        <v>355</v>
      </c>
      <c r="D190" s="180" t="s">
        <v>190</v>
      </c>
      <c r="E190" s="181" t="s">
        <v>1238</v>
      </c>
      <c r="F190" s="182" t="s">
        <v>1239</v>
      </c>
      <c r="G190" s="183" t="s">
        <v>193</v>
      </c>
      <c r="H190" s="184">
        <v>5.4</v>
      </c>
      <c r="I190" s="185"/>
      <c r="J190" s="186">
        <f>ROUND(I190*H190,2)</f>
        <v>0</v>
      </c>
      <c r="K190" s="182" t="s">
        <v>194</v>
      </c>
      <c r="L190" s="41"/>
      <c r="M190" s="187" t="s">
        <v>19</v>
      </c>
      <c r="N190" s="188" t="s">
        <v>39</v>
      </c>
      <c r="O190" s="66"/>
      <c r="P190" s="189">
        <f>O190*H190</f>
        <v>0</v>
      </c>
      <c r="Q190" s="189">
        <v>1.5870000000000001E-4</v>
      </c>
      <c r="R190" s="189">
        <f>Q190*H190</f>
        <v>8.5698000000000013E-4</v>
      </c>
      <c r="S190" s="189">
        <v>0</v>
      </c>
      <c r="T190" s="19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1" t="s">
        <v>215</v>
      </c>
      <c r="AT190" s="191" t="s">
        <v>190</v>
      </c>
      <c r="AU190" s="191" t="s">
        <v>78</v>
      </c>
      <c r="AY190" s="19" t="s">
        <v>187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9" t="s">
        <v>76</v>
      </c>
      <c r="BK190" s="192">
        <f>ROUND(I190*H190,2)</f>
        <v>0</v>
      </c>
      <c r="BL190" s="19" t="s">
        <v>215</v>
      </c>
      <c r="BM190" s="191" t="s">
        <v>2285</v>
      </c>
    </row>
    <row r="191" spans="1:65" s="2" customFormat="1" ht="11.25">
      <c r="A191" s="36"/>
      <c r="B191" s="37"/>
      <c r="C191" s="38"/>
      <c r="D191" s="193" t="s">
        <v>197</v>
      </c>
      <c r="E191" s="38"/>
      <c r="F191" s="194" t="s">
        <v>1241</v>
      </c>
      <c r="G191" s="38"/>
      <c r="H191" s="38"/>
      <c r="I191" s="195"/>
      <c r="J191" s="38"/>
      <c r="K191" s="38"/>
      <c r="L191" s="41"/>
      <c r="M191" s="196"/>
      <c r="N191" s="197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197</v>
      </c>
      <c r="AU191" s="19" t="s">
        <v>78</v>
      </c>
    </row>
    <row r="192" spans="1:65" s="13" customFormat="1" ht="11.25">
      <c r="B192" s="208"/>
      <c r="C192" s="209"/>
      <c r="D192" s="210" t="s">
        <v>249</v>
      </c>
      <c r="E192" s="211" t="s">
        <v>19</v>
      </c>
      <c r="F192" s="212" t="s">
        <v>2284</v>
      </c>
      <c r="G192" s="209"/>
      <c r="H192" s="213">
        <v>5.4</v>
      </c>
      <c r="I192" s="214"/>
      <c r="J192" s="209"/>
      <c r="K192" s="209"/>
      <c r="L192" s="215"/>
      <c r="M192" s="216"/>
      <c r="N192" s="217"/>
      <c r="O192" s="217"/>
      <c r="P192" s="217"/>
      <c r="Q192" s="217"/>
      <c r="R192" s="217"/>
      <c r="S192" s="217"/>
      <c r="T192" s="218"/>
      <c r="AT192" s="219" t="s">
        <v>249</v>
      </c>
      <c r="AU192" s="219" t="s">
        <v>78</v>
      </c>
      <c r="AV192" s="13" t="s">
        <v>78</v>
      </c>
      <c r="AW192" s="13" t="s">
        <v>30</v>
      </c>
      <c r="AX192" s="13" t="s">
        <v>76</v>
      </c>
      <c r="AY192" s="219" t="s">
        <v>187</v>
      </c>
    </row>
    <row r="193" spans="1:65" s="2" customFormat="1" ht="24.2" customHeight="1">
      <c r="A193" s="36"/>
      <c r="B193" s="37"/>
      <c r="C193" s="180" t="s">
        <v>362</v>
      </c>
      <c r="D193" s="180" t="s">
        <v>190</v>
      </c>
      <c r="E193" s="181" t="s">
        <v>1928</v>
      </c>
      <c r="F193" s="182" t="s">
        <v>1929</v>
      </c>
      <c r="G193" s="183" t="s">
        <v>193</v>
      </c>
      <c r="H193" s="184">
        <v>5.4</v>
      </c>
      <c r="I193" s="185"/>
      <c r="J193" s="186">
        <f>ROUND(I193*H193,2)</f>
        <v>0</v>
      </c>
      <c r="K193" s="182" t="s">
        <v>194</v>
      </c>
      <c r="L193" s="41"/>
      <c r="M193" s="187" t="s">
        <v>19</v>
      </c>
      <c r="N193" s="188" t="s">
        <v>39</v>
      </c>
      <c r="O193" s="66"/>
      <c r="P193" s="189">
        <f>O193*H193</f>
        <v>0</v>
      </c>
      <c r="Q193" s="189">
        <v>2.196E-4</v>
      </c>
      <c r="R193" s="189">
        <f>Q193*H193</f>
        <v>1.1858400000000001E-3</v>
      </c>
      <c r="S193" s="189">
        <v>0</v>
      </c>
      <c r="T193" s="19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1" t="s">
        <v>215</v>
      </c>
      <c r="AT193" s="191" t="s">
        <v>190</v>
      </c>
      <c r="AU193" s="191" t="s">
        <v>78</v>
      </c>
      <c r="AY193" s="19" t="s">
        <v>187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9" t="s">
        <v>76</v>
      </c>
      <c r="BK193" s="192">
        <f>ROUND(I193*H193,2)</f>
        <v>0</v>
      </c>
      <c r="BL193" s="19" t="s">
        <v>215</v>
      </c>
      <c r="BM193" s="191" t="s">
        <v>2286</v>
      </c>
    </row>
    <row r="194" spans="1:65" s="2" customFormat="1" ht="11.25">
      <c r="A194" s="36"/>
      <c r="B194" s="37"/>
      <c r="C194" s="38"/>
      <c r="D194" s="193" t="s">
        <v>197</v>
      </c>
      <c r="E194" s="38"/>
      <c r="F194" s="194" t="s">
        <v>1931</v>
      </c>
      <c r="G194" s="38"/>
      <c r="H194" s="38"/>
      <c r="I194" s="195"/>
      <c r="J194" s="38"/>
      <c r="K194" s="38"/>
      <c r="L194" s="41"/>
      <c r="M194" s="196"/>
      <c r="N194" s="197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197</v>
      </c>
      <c r="AU194" s="19" t="s">
        <v>78</v>
      </c>
    </row>
    <row r="195" spans="1:65" s="13" customFormat="1" ht="11.25">
      <c r="B195" s="208"/>
      <c r="C195" s="209"/>
      <c r="D195" s="210" t="s">
        <v>249</v>
      </c>
      <c r="E195" s="211" t="s">
        <v>19</v>
      </c>
      <c r="F195" s="212" t="s">
        <v>2284</v>
      </c>
      <c r="G195" s="209"/>
      <c r="H195" s="213">
        <v>5.4</v>
      </c>
      <c r="I195" s="214"/>
      <c r="J195" s="209"/>
      <c r="K195" s="209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249</v>
      </c>
      <c r="AU195" s="219" t="s">
        <v>78</v>
      </c>
      <c r="AV195" s="13" t="s">
        <v>78</v>
      </c>
      <c r="AW195" s="13" t="s">
        <v>30</v>
      </c>
      <c r="AX195" s="13" t="s">
        <v>76</v>
      </c>
      <c r="AY195" s="219" t="s">
        <v>187</v>
      </c>
    </row>
    <row r="196" spans="1:65" s="12" customFormat="1" ht="22.9" customHeight="1">
      <c r="B196" s="164"/>
      <c r="C196" s="165"/>
      <c r="D196" s="166" t="s">
        <v>67</v>
      </c>
      <c r="E196" s="178" t="s">
        <v>1247</v>
      </c>
      <c r="F196" s="178" t="s">
        <v>1248</v>
      </c>
      <c r="G196" s="165"/>
      <c r="H196" s="165"/>
      <c r="I196" s="168"/>
      <c r="J196" s="179">
        <f>BK196</f>
        <v>0</v>
      </c>
      <c r="K196" s="165"/>
      <c r="L196" s="170"/>
      <c r="M196" s="171"/>
      <c r="N196" s="172"/>
      <c r="O196" s="172"/>
      <c r="P196" s="173">
        <f>SUM(P197:P267)</f>
        <v>0</v>
      </c>
      <c r="Q196" s="172"/>
      <c r="R196" s="173">
        <f>SUM(R197:R267)</f>
        <v>0.53772929700000005</v>
      </c>
      <c r="S196" s="172"/>
      <c r="T196" s="174">
        <f>SUM(T197:T267)</f>
        <v>0.12820485000000001</v>
      </c>
      <c r="AR196" s="175" t="s">
        <v>78</v>
      </c>
      <c r="AT196" s="176" t="s">
        <v>67</v>
      </c>
      <c r="AU196" s="176" t="s">
        <v>76</v>
      </c>
      <c r="AY196" s="175" t="s">
        <v>187</v>
      </c>
      <c r="BK196" s="177">
        <f>SUM(BK197:BK267)</f>
        <v>0</v>
      </c>
    </row>
    <row r="197" spans="1:65" s="2" customFormat="1" ht="16.5" customHeight="1">
      <c r="A197" s="36"/>
      <c r="B197" s="37"/>
      <c r="C197" s="180" t="s">
        <v>246</v>
      </c>
      <c r="D197" s="180" t="s">
        <v>190</v>
      </c>
      <c r="E197" s="181" t="s">
        <v>1250</v>
      </c>
      <c r="F197" s="182" t="s">
        <v>1251</v>
      </c>
      <c r="G197" s="183" t="s">
        <v>193</v>
      </c>
      <c r="H197" s="184">
        <v>403.03500000000003</v>
      </c>
      <c r="I197" s="185"/>
      <c r="J197" s="186">
        <f>ROUND(I197*H197,2)</f>
        <v>0</v>
      </c>
      <c r="K197" s="182" t="s">
        <v>194</v>
      </c>
      <c r="L197" s="41"/>
      <c r="M197" s="187" t="s">
        <v>19</v>
      </c>
      <c r="N197" s="188" t="s">
        <v>39</v>
      </c>
      <c r="O197" s="66"/>
      <c r="P197" s="189">
        <f>O197*H197</f>
        <v>0</v>
      </c>
      <c r="Q197" s="189">
        <v>1E-3</v>
      </c>
      <c r="R197" s="189">
        <f>Q197*H197</f>
        <v>0.40303500000000003</v>
      </c>
      <c r="S197" s="189">
        <v>3.1E-4</v>
      </c>
      <c r="T197" s="190">
        <f>S197*H197</f>
        <v>0.12494085000000001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1" t="s">
        <v>215</v>
      </c>
      <c r="AT197" s="191" t="s">
        <v>190</v>
      </c>
      <c r="AU197" s="191" t="s">
        <v>78</v>
      </c>
      <c r="AY197" s="19" t="s">
        <v>187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9" t="s">
        <v>76</v>
      </c>
      <c r="BK197" s="192">
        <f>ROUND(I197*H197,2)</f>
        <v>0</v>
      </c>
      <c r="BL197" s="19" t="s">
        <v>215</v>
      </c>
      <c r="BM197" s="191" t="s">
        <v>2287</v>
      </c>
    </row>
    <row r="198" spans="1:65" s="2" customFormat="1" ht="11.25">
      <c r="A198" s="36"/>
      <c r="B198" s="37"/>
      <c r="C198" s="38"/>
      <c r="D198" s="193" t="s">
        <v>197</v>
      </c>
      <c r="E198" s="38"/>
      <c r="F198" s="194" t="s">
        <v>1253</v>
      </c>
      <c r="G198" s="38"/>
      <c r="H198" s="38"/>
      <c r="I198" s="195"/>
      <c r="J198" s="38"/>
      <c r="K198" s="38"/>
      <c r="L198" s="41"/>
      <c r="M198" s="196"/>
      <c r="N198" s="197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197</v>
      </c>
      <c r="AU198" s="19" t="s">
        <v>78</v>
      </c>
    </row>
    <row r="199" spans="1:65" s="14" customFormat="1" ht="11.25">
      <c r="B199" s="220"/>
      <c r="C199" s="221"/>
      <c r="D199" s="210" t="s">
        <v>249</v>
      </c>
      <c r="E199" s="222" t="s">
        <v>19</v>
      </c>
      <c r="F199" s="223" t="s">
        <v>1973</v>
      </c>
      <c r="G199" s="221"/>
      <c r="H199" s="222" t="s">
        <v>19</v>
      </c>
      <c r="I199" s="224"/>
      <c r="J199" s="221"/>
      <c r="K199" s="221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249</v>
      </c>
      <c r="AU199" s="229" t="s">
        <v>78</v>
      </c>
      <c r="AV199" s="14" t="s">
        <v>76</v>
      </c>
      <c r="AW199" s="14" t="s">
        <v>30</v>
      </c>
      <c r="AX199" s="14" t="s">
        <v>68</v>
      </c>
      <c r="AY199" s="229" t="s">
        <v>187</v>
      </c>
    </row>
    <row r="200" spans="1:65" s="13" customFormat="1" ht="11.25">
      <c r="B200" s="208"/>
      <c r="C200" s="209"/>
      <c r="D200" s="210" t="s">
        <v>249</v>
      </c>
      <c r="E200" s="211" t="s">
        <v>19</v>
      </c>
      <c r="F200" s="212" t="s">
        <v>2288</v>
      </c>
      <c r="G200" s="209"/>
      <c r="H200" s="213">
        <v>47.68</v>
      </c>
      <c r="I200" s="214"/>
      <c r="J200" s="209"/>
      <c r="K200" s="209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249</v>
      </c>
      <c r="AU200" s="219" t="s">
        <v>78</v>
      </c>
      <c r="AV200" s="13" t="s">
        <v>78</v>
      </c>
      <c r="AW200" s="13" t="s">
        <v>30</v>
      </c>
      <c r="AX200" s="13" t="s">
        <v>68</v>
      </c>
      <c r="AY200" s="219" t="s">
        <v>187</v>
      </c>
    </row>
    <row r="201" spans="1:65" s="13" customFormat="1" ht="11.25">
      <c r="B201" s="208"/>
      <c r="C201" s="209"/>
      <c r="D201" s="210" t="s">
        <v>249</v>
      </c>
      <c r="E201" s="211" t="s">
        <v>19</v>
      </c>
      <c r="F201" s="212" t="s">
        <v>2289</v>
      </c>
      <c r="G201" s="209"/>
      <c r="H201" s="213">
        <v>47.04</v>
      </c>
      <c r="I201" s="214"/>
      <c r="J201" s="209"/>
      <c r="K201" s="209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249</v>
      </c>
      <c r="AU201" s="219" t="s">
        <v>78</v>
      </c>
      <c r="AV201" s="13" t="s">
        <v>78</v>
      </c>
      <c r="AW201" s="13" t="s">
        <v>30</v>
      </c>
      <c r="AX201" s="13" t="s">
        <v>68</v>
      </c>
      <c r="AY201" s="219" t="s">
        <v>187</v>
      </c>
    </row>
    <row r="202" spans="1:65" s="13" customFormat="1" ht="11.25">
      <c r="B202" s="208"/>
      <c r="C202" s="209"/>
      <c r="D202" s="210" t="s">
        <v>249</v>
      </c>
      <c r="E202" s="211" t="s">
        <v>19</v>
      </c>
      <c r="F202" s="212" t="s">
        <v>2290</v>
      </c>
      <c r="G202" s="209"/>
      <c r="H202" s="213">
        <v>53.12</v>
      </c>
      <c r="I202" s="214"/>
      <c r="J202" s="209"/>
      <c r="K202" s="209"/>
      <c r="L202" s="215"/>
      <c r="M202" s="216"/>
      <c r="N202" s="217"/>
      <c r="O202" s="217"/>
      <c r="P202" s="217"/>
      <c r="Q202" s="217"/>
      <c r="R202" s="217"/>
      <c r="S202" s="217"/>
      <c r="T202" s="218"/>
      <c r="AT202" s="219" t="s">
        <v>249</v>
      </c>
      <c r="AU202" s="219" t="s">
        <v>78</v>
      </c>
      <c r="AV202" s="13" t="s">
        <v>78</v>
      </c>
      <c r="AW202" s="13" t="s">
        <v>30</v>
      </c>
      <c r="AX202" s="13" t="s">
        <v>68</v>
      </c>
      <c r="AY202" s="219" t="s">
        <v>187</v>
      </c>
    </row>
    <row r="203" spans="1:65" s="13" customFormat="1" ht="11.25">
      <c r="B203" s="208"/>
      <c r="C203" s="209"/>
      <c r="D203" s="210" t="s">
        <v>249</v>
      </c>
      <c r="E203" s="211" t="s">
        <v>19</v>
      </c>
      <c r="F203" s="212" t="s">
        <v>2291</v>
      </c>
      <c r="G203" s="209"/>
      <c r="H203" s="213">
        <v>53.12</v>
      </c>
      <c r="I203" s="214"/>
      <c r="J203" s="209"/>
      <c r="K203" s="209"/>
      <c r="L203" s="215"/>
      <c r="M203" s="216"/>
      <c r="N203" s="217"/>
      <c r="O203" s="217"/>
      <c r="P203" s="217"/>
      <c r="Q203" s="217"/>
      <c r="R203" s="217"/>
      <c r="S203" s="217"/>
      <c r="T203" s="218"/>
      <c r="AT203" s="219" t="s">
        <v>249</v>
      </c>
      <c r="AU203" s="219" t="s">
        <v>78</v>
      </c>
      <c r="AV203" s="13" t="s">
        <v>78</v>
      </c>
      <c r="AW203" s="13" t="s">
        <v>30</v>
      </c>
      <c r="AX203" s="13" t="s">
        <v>68</v>
      </c>
      <c r="AY203" s="219" t="s">
        <v>187</v>
      </c>
    </row>
    <row r="204" spans="1:65" s="13" customFormat="1" ht="11.25">
      <c r="B204" s="208"/>
      <c r="C204" s="209"/>
      <c r="D204" s="210" t="s">
        <v>249</v>
      </c>
      <c r="E204" s="211" t="s">
        <v>19</v>
      </c>
      <c r="F204" s="212" t="s">
        <v>2292</v>
      </c>
      <c r="G204" s="209"/>
      <c r="H204" s="213">
        <v>52.8</v>
      </c>
      <c r="I204" s="214"/>
      <c r="J204" s="209"/>
      <c r="K204" s="209"/>
      <c r="L204" s="215"/>
      <c r="M204" s="216"/>
      <c r="N204" s="217"/>
      <c r="O204" s="217"/>
      <c r="P204" s="217"/>
      <c r="Q204" s="217"/>
      <c r="R204" s="217"/>
      <c r="S204" s="217"/>
      <c r="T204" s="218"/>
      <c r="AT204" s="219" t="s">
        <v>249</v>
      </c>
      <c r="AU204" s="219" t="s">
        <v>78</v>
      </c>
      <c r="AV204" s="13" t="s">
        <v>78</v>
      </c>
      <c r="AW204" s="13" t="s">
        <v>30</v>
      </c>
      <c r="AX204" s="13" t="s">
        <v>68</v>
      </c>
      <c r="AY204" s="219" t="s">
        <v>187</v>
      </c>
    </row>
    <row r="205" spans="1:65" s="13" customFormat="1" ht="11.25">
      <c r="B205" s="208"/>
      <c r="C205" s="209"/>
      <c r="D205" s="210" t="s">
        <v>249</v>
      </c>
      <c r="E205" s="211" t="s">
        <v>19</v>
      </c>
      <c r="F205" s="212" t="s">
        <v>2293</v>
      </c>
      <c r="G205" s="209"/>
      <c r="H205" s="213">
        <v>54.4</v>
      </c>
      <c r="I205" s="214"/>
      <c r="J205" s="209"/>
      <c r="K205" s="209"/>
      <c r="L205" s="215"/>
      <c r="M205" s="216"/>
      <c r="N205" s="217"/>
      <c r="O205" s="217"/>
      <c r="P205" s="217"/>
      <c r="Q205" s="217"/>
      <c r="R205" s="217"/>
      <c r="S205" s="217"/>
      <c r="T205" s="218"/>
      <c r="AT205" s="219" t="s">
        <v>249</v>
      </c>
      <c r="AU205" s="219" t="s">
        <v>78</v>
      </c>
      <c r="AV205" s="13" t="s">
        <v>78</v>
      </c>
      <c r="AW205" s="13" t="s">
        <v>30</v>
      </c>
      <c r="AX205" s="13" t="s">
        <v>68</v>
      </c>
      <c r="AY205" s="219" t="s">
        <v>187</v>
      </c>
    </row>
    <row r="206" spans="1:65" s="14" customFormat="1" ht="11.25">
      <c r="B206" s="220"/>
      <c r="C206" s="221"/>
      <c r="D206" s="210" t="s">
        <v>249</v>
      </c>
      <c r="E206" s="222" t="s">
        <v>19</v>
      </c>
      <c r="F206" s="223" t="s">
        <v>1936</v>
      </c>
      <c r="G206" s="221"/>
      <c r="H206" s="222" t="s">
        <v>19</v>
      </c>
      <c r="I206" s="224"/>
      <c r="J206" s="221"/>
      <c r="K206" s="221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249</v>
      </c>
      <c r="AU206" s="229" t="s">
        <v>78</v>
      </c>
      <c r="AV206" s="14" t="s">
        <v>76</v>
      </c>
      <c r="AW206" s="14" t="s">
        <v>30</v>
      </c>
      <c r="AX206" s="14" t="s">
        <v>68</v>
      </c>
      <c r="AY206" s="229" t="s">
        <v>187</v>
      </c>
    </row>
    <row r="207" spans="1:65" s="13" customFormat="1" ht="11.25">
      <c r="B207" s="208"/>
      <c r="C207" s="209"/>
      <c r="D207" s="210" t="s">
        <v>249</v>
      </c>
      <c r="E207" s="211" t="s">
        <v>19</v>
      </c>
      <c r="F207" s="212" t="s">
        <v>2252</v>
      </c>
      <c r="G207" s="209"/>
      <c r="H207" s="213">
        <v>16.5</v>
      </c>
      <c r="I207" s="214"/>
      <c r="J207" s="209"/>
      <c r="K207" s="209"/>
      <c r="L207" s="215"/>
      <c r="M207" s="216"/>
      <c r="N207" s="217"/>
      <c r="O207" s="217"/>
      <c r="P207" s="217"/>
      <c r="Q207" s="217"/>
      <c r="R207" s="217"/>
      <c r="S207" s="217"/>
      <c r="T207" s="218"/>
      <c r="AT207" s="219" t="s">
        <v>249</v>
      </c>
      <c r="AU207" s="219" t="s">
        <v>78</v>
      </c>
      <c r="AV207" s="13" t="s">
        <v>78</v>
      </c>
      <c r="AW207" s="13" t="s">
        <v>30</v>
      </c>
      <c r="AX207" s="13" t="s">
        <v>68</v>
      </c>
      <c r="AY207" s="219" t="s">
        <v>187</v>
      </c>
    </row>
    <row r="208" spans="1:65" s="13" customFormat="1" ht="11.25">
      <c r="B208" s="208"/>
      <c r="C208" s="209"/>
      <c r="D208" s="210" t="s">
        <v>249</v>
      </c>
      <c r="E208" s="211" t="s">
        <v>19</v>
      </c>
      <c r="F208" s="212" t="s">
        <v>2253</v>
      </c>
      <c r="G208" s="209"/>
      <c r="H208" s="213">
        <v>15.95</v>
      </c>
      <c r="I208" s="214"/>
      <c r="J208" s="209"/>
      <c r="K208" s="209"/>
      <c r="L208" s="215"/>
      <c r="M208" s="216"/>
      <c r="N208" s="217"/>
      <c r="O208" s="217"/>
      <c r="P208" s="217"/>
      <c r="Q208" s="217"/>
      <c r="R208" s="217"/>
      <c r="S208" s="217"/>
      <c r="T208" s="218"/>
      <c r="AT208" s="219" t="s">
        <v>249</v>
      </c>
      <c r="AU208" s="219" t="s">
        <v>78</v>
      </c>
      <c r="AV208" s="13" t="s">
        <v>78</v>
      </c>
      <c r="AW208" s="13" t="s">
        <v>30</v>
      </c>
      <c r="AX208" s="13" t="s">
        <v>68</v>
      </c>
      <c r="AY208" s="219" t="s">
        <v>187</v>
      </c>
    </row>
    <row r="209" spans="1:65" s="13" customFormat="1" ht="11.25">
      <c r="B209" s="208"/>
      <c r="C209" s="209"/>
      <c r="D209" s="210" t="s">
        <v>249</v>
      </c>
      <c r="E209" s="211" t="s">
        <v>19</v>
      </c>
      <c r="F209" s="212" t="s">
        <v>2254</v>
      </c>
      <c r="G209" s="209"/>
      <c r="H209" s="213">
        <v>15.4</v>
      </c>
      <c r="I209" s="214"/>
      <c r="J209" s="209"/>
      <c r="K209" s="209"/>
      <c r="L209" s="215"/>
      <c r="M209" s="216"/>
      <c r="N209" s="217"/>
      <c r="O209" s="217"/>
      <c r="P209" s="217"/>
      <c r="Q209" s="217"/>
      <c r="R209" s="217"/>
      <c r="S209" s="217"/>
      <c r="T209" s="218"/>
      <c r="AT209" s="219" t="s">
        <v>249</v>
      </c>
      <c r="AU209" s="219" t="s">
        <v>78</v>
      </c>
      <c r="AV209" s="13" t="s">
        <v>78</v>
      </c>
      <c r="AW209" s="13" t="s">
        <v>30</v>
      </c>
      <c r="AX209" s="13" t="s">
        <v>68</v>
      </c>
      <c r="AY209" s="219" t="s">
        <v>187</v>
      </c>
    </row>
    <row r="210" spans="1:65" s="13" customFormat="1" ht="11.25">
      <c r="B210" s="208"/>
      <c r="C210" s="209"/>
      <c r="D210" s="210" t="s">
        <v>249</v>
      </c>
      <c r="E210" s="211" t="s">
        <v>19</v>
      </c>
      <c r="F210" s="212" t="s">
        <v>2255</v>
      </c>
      <c r="G210" s="209"/>
      <c r="H210" s="213">
        <v>15.4</v>
      </c>
      <c r="I210" s="214"/>
      <c r="J210" s="209"/>
      <c r="K210" s="209"/>
      <c r="L210" s="215"/>
      <c r="M210" s="216"/>
      <c r="N210" s="217"/>
      <c r="O210" s="217"/>
      <c r="P210" s="217"/>
      <c r="Q210" s="217"/>
      <c r="R210" s="217"/>
      <c r="S210" s="217"/>
      <c r="T210" s="218"/>
      <c r="AT210" s="219" t="s">
        <v>249</v>
      </c>
      <c r="AU210" s="219" t="s">
        <v>78</v>
      </c>
      <c r="AV210" s="13" t="s">
        <v>78</v>
      </c>
      <c r="AW210" s="13" t="s">
        <v>30</v>
      </c>
      <c r="AX210" s="13" t="s">
        <v>68</v>
      </c>
      <c r="AY210" s="219" t="s">
        <v>187</v>
      </c>
    </row>
    <row r="211" spans="1:65" s="13" customFormat="1" ht="11.25">
      <c r="B211" s="208"/>
      <c r="C211" s="209"/>
      <c r="D211" s="210" t="s">
        <v>249</v>
      </c>
      <c r="E211" s="211" t="s">
        <v>19</v>
      </c>
      <c r="F211" s="212" t="s">
        <v>2294</v>
      </c>
      <c r="G211" s="209"/>
      <c r="H211" s="213">
        <v>15.125</v>
      </c>
      <c r="I211" s="214"/>
      <c r="J211" s="209"/>
      <c r="K211" s="209"/>
      <c r="L211" s="215"/>
      <c r="M211" s="216"/>
      <c r="N211" s="217"/>
      <c r="O211" s="217"/>
      <c r="P211" s="217"/>
      <c r="Q211" s="217"/>
      <c r="R211" s="217"/>
      <c r="S211" s="217"/>
      <c r="T211" s="218"/>
      <c r="AT211" s="219" t="s">
        <v>249</v>
      </c>
      <c r="AU211" s="219" t="s">
        <v>78</v>
      </c>
      <c r="AV211" s="13" t="s">
        <v>78</v>
      </c>
      <c r="AW211" s="13" t="s">
        <v>30</v>
      </c>
      <c r="AX211" s="13" t="s">
        <v>68</v>
      </c>
      <c r="AY211" s="219" t="s">
        <v>187</v>
      </c>
    </row>
    <row r="212" spans="1:65" s="13" customFormat="1" ht="11.25">
      <c r="B212" s="208"/>
      <c r="C212" s="209"/>
      <c r="D212" s="210" t="s">
        <v>249</v>
      </c>
      <c r="E212" s="211" t="s">
        <v>19</v>
      </c>
      <c r="F212" s="212" t="s">
        <v>2295</v>
      </c>
      <c r="G212" s="209"/>
      <c r="H212" s="213">
        <v>16.5</v>
      </c>
      <c r="I212" s="214"/>
      <c r="J212" s="209"/>
      <c r="K212" s="209"/>
      <c r="L212" s="215"/>
      <c r="M212" s="216"/>
      <c r="N212" s="217"/>
      <c r="O212" s="217"/>
      <c r="P212" s="217"/>
      <c r="Q212" s="217"/>
      <c r="R212" s="217"/>
      <c r="S212" s="217"/>
      <c r="T212" s="218"/>
      <c r="AT212" s="219" t="s">
        <v>249</v>
      </c>
      <c r="AU212" s="219" t="s">
        <v>78</v>
      </c>
      <c r="AV212" s="13" t="s">
        <v>78</v>
      </c>
      <c r="AW212" s="13" t="s">
        <v>30</v>
      </c>
      <c r="AX212" s="13" t="s">
        <v>68</v>
      </c>
      <c r="AY212" s="219" t="s">
        <v>187</v>
      </c>
    </row>
    <row r="213" spans="1:65" s="15" customFormat="1" ht="11.25">
      <c r="B213" s="230"/>
      <c r="C213" s="231"/>
      <c r="D213" s="210" t="s">
        <v>249</v>
      </c>
      <c r="E213" s="232" t="s">
        <v>19</v>
      </c>
      <c r="F213" s="233" t="s">
        <v>319</v>
      </c>
      <c r="G213" s="231"/>
      <c r="H213" s="234">
        <v>403.03500000000003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AT213" s="240" t="s">
        <v>249</v>
      </c>
      <c r="AU213" s="240" t="s">
        <v>78</v>
      </c>
      <c r="AV213" s="15" t="s">
        <v>195</v>
      </c>
      <c r="AW213" s="15" t="s">
        <v>30</v>
      </c>
      <c r="AX213" s="15" t="s">
        <v>76</v>
      </c>
      <c r="AY213" s="240" t="s">
        <v>187</v>
      </c>
    </row>
    <row r="214" spans="1:65" s="2" customFormat="1" ht="24.2" customHeight="1">
      <c r="A214" s="36"/>
      <c r="B214" s="37"/>
      <c r="C214" s="180" t="s">
        <v>371</v>
      </c>
      <c r="D214" s="180" t="s">
        <v>190</v>
      </c>
      <c r="E214" s="181" t="s">
        <v>1271</v>
      </c>
      <c r="F214" s="182" t="s">
        <v>1272</v>
      </c>
      <c r="G214" s="183" t="s">
        <v>193</v>
      </c>
      <c r="H214" s="184">
        <v>403.03500000000003</v>
      </c>
      <c r="I214" s="185"/>
      <c r="J214" s="186">
        <f>ROUND(I214*H214,2)</f>
        <v>0</v>
      </c>
      <c r="K214" s="182" t="s">
        <v>194</v>
      </c>
      <c r="L214" s="41"/>
      <c r="M214" s="187" t="s">
        <v>19</v>
      </c>
      <c r="N214" s="188" t="s">
        <v>39</v>
      </c>
      <c r="O214" s="66"/>
      <c r="P214" s="189">
        <f>O214*H214</f>
        <v>0</v>
      </c>
      <c r="Q214" s="189">
        <v>0</v>
      </c>
      <c r="R214" s="189">
        <f>Q214*H214</f>
        <v>0</v>
      </c>
      <c r="S214" s="189">
        <v>0</v>
      </c>
      <c r="T214" s="190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91" t="s">
        <v>215</v>
      </c>
      <c r="AT214" s="191" t="s">
        <v>190</v>
      </c>
      <c r="AU214" s="191" t="s">
        <v>78</v>
      </c>
      <c r="AY214" s="19" t="s">
        <v>187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9" t="s">
        <v>76</v>
      </c>
      <c r="BK214" s="192">
        <f>ROUND(I214*H214,2)</f>
        <v>0</v>
      </c>
      <c r="BL214" s="19" t="s">
        <v>215</v>
      </c>
      <c r="BM214" s="191" t="s">
        <v>2296</v>
      </c>
    </row>
    <row r="215" spans="1:65" s="2" customFormat="1" ht="11.25">
      <c r="A215" s="36"/>
      <c r="B215" s="37"/>
      <c r="C215" s="38"/>
      <c r="D215" s="193" t="s">
        <v>197</v>
      </c>
      <c r="E215" s="38"/>
      <c r="F215" s="194" t="s">
        <v>1274</v>
      </c>
      <c r="G215" s="38"/>
      <c r="H215" s="38"/>
      <c r="I215" s="195"/>
      <c r="J215" s="38"/>
      <c r="K215" s="38"/>
      <c r="L215" s="41"/>
      <c r="M215" s="196"/>
      <c r="N215" s="197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197</v>
      </c>
      <c r="AU215" s="19" t="s">
        <v>78</v>
      </c>
    </row>
    <row r="216" spans="1:65" s="14" customFormat="1" ht="11.25">
      <c r="B216" s="220"/>
      <c r="C216" s="221"/>
      <c r="D216" s="210" t="s">
        <v>249</v>
      </c>
      <c r="E216" s="222" t="s">
        <v>19</v>
      </c>
      <c r="F216" s="223" t="s">
        <v>1973</v>
      </c>
      <c r="G216" s="221"/>
      <c r="H216" s="222" t="s">
        <v>19</v>
      </c>
      <c r="I216" s="224"/>
      <c r="J216" s="221"/>
      <c r="K216" s="221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249</v>
      </c>
      <c r="AU216" s="229" t="s">
        <v>78</v>
      </c>
      <c r="AV216" s="14" t="s">
        <v>76</v>
      </c>
      <c r="AW216" s="14" t="s">
        <v>30</v>
      </c>
      <c r="AX216" s="14" t="s">
        <v>68</v>
      </c>
      <c r="AY216" s="229" t="s">
        <v>187</v>
      </c>
    </row>
    <row r="217" spans="1:65" s="13" customFormat="1" ht="11.25">
      <c r="B217" s="208"/>
      <c r="C217" s="209"/>
      <c r="D217" s="210" t="s">
        <v>249</v>
      </c>
      <c r="E217" s="211" t="s">
        <v>19</v>
      </c>
      <c r="F217" s="212" t="s">
        <v>2288</v>
      </c>
      <c r="G217" s="209"/>
      <c r="H217" s="213">
        <v>47.68</v>
      </c>
      <c r="I217" s="214"/>
      <c r="J217" s="209"/>
      <c r="K217" s="209"/>
      <c r="L217" s="215"/>
      <c r="M217" s="216"/>
      <c r="N217" s="217"/>
      <c r="O217" s="217"/>
      <c r="P217" s="217"/>
      <c r="Q217" s="217"/>
      <c r="R217" s="217"/>
      <c r="S217" s="217"/>
      <c r="T217" s="218"/>
      <c r="AT217" s="219" t="s">
        <v>249</v>
      </c>
      <c r="AU217" s="219" t="s">
        <v>78</v>
      </c>
      <c r="AV217" s="13" t="s">
        <v>78</v>
      </c>
      <c r="AW217" s="13" t="s">
        <v>30</v>
      </c>
      <c r="AX217" s="13" t="s">
        <v>68</v>
      </c>
      <c r="AY217" s="219" t="s">
        <v>187</v>
      </c>
    </row>
    <row r="218" spans="1:65" s="13" customFormat="1" ht="11.25">
      <c r="B218" s="208"/>
      <c r="C218" s="209"/>
      <c r="D218" s="210" t="s">
        <v>249</v>
      </c>
      <c r="E218" s="211" t="s">
        <v>19</v>
      </c>
      <c r="F218" s="212" t="s">
        <v>2289</v>
      </c>
      <c r="G218" s="209"/>
      <c r="H218" s="213">
        <v>47.04</v>
      </c>
      <c r="I218" s="214"/>
      <c r="J218" s="209"/>
      <c r="K218" s="209"/>
      <c r="L218" s="215"/>
      <c r="M218" s="216"/>
      <c r="N218" s="217"/>
      <c r="O218" s="217"/>
      <c r="P218" s="217"/>
      <c r="Q218" s="217"/>
      <c r="R218" s="217"/>
      <c r="S218" s="217"/>
      <c r="T218" s="218"/>
      <c r="AT218" s="219" t="s">
        <v>249</v>
      </c>
      <c r="AU218" s="219" t="s">
        <v>78</v>
      </c>
      <c r="AV218" s="13" t="s">
        <v>78</v>
      </c>
      <c r="AW218" s="13" t="s">
        <v>30</v>
      </c>
      <c r="AX218" s="13" t="s">
        <v>68</v>
      </c>
      <c r="AY218" s="219" t="s">
        <v>187</v>
      </c>
    </row>
    <row r="219" spans="1:65" s="13" customFormat="1" ht="11.25">
      <c r="B219" s="208"/>
      <c r="C219" s="209"/>
      <c r="D219" s="210" t="s">
        <v>249</v>
      </c>
      <c r="E219" s="211" t="s">
        <v>19</v>
      </c>
      <c r="F219" s="212" t="s">
        <v>2290</v>
      </c>
      <c r="G219" s="209"/>
      <c r="H219" s="213">
        <v>53.12</v>
      </c>
      <c r="I219" s="214"/>
      <c r="J219" s="209"/>
      <c r="K219" s="209"/>
      <c r="L219" s="215"/>
      <c r="M219" s="216"/>
      <c r="N219" s="217"/>
      <c r="O219" s="217"/>
      <c r="P219" s="217"/>
      <c r="Q219" s="217"/>
      <c r="R219" s="217"/>
      <c r="S219" s="217"/>
      <c r="T219" s="218"/>
      <c r="AT219" s="219" t="s">
        <v>249</v>
      </c>
      <c r="AU219" s="219" t="s">
        <v>78</v>
      </c>
      <c r="AV219" s="13" t="s">
        <v>78</v>
      </c>
      <c r="AW219" s="13" t="s">
        <v>30</v>
      </c>
      <c r="AX219" s="13" t="s">
        <v>68</v>
      </c>
      <c r="AY219" s="219" t="s">
        <v>187</v>
      </c>
    </row>
    <row r="220" spans="1:65" s="13" customFormat="1" ht="11.25">
      <c r="B220" s="208"/>
      <c r="C220" s="209"/>
      <c r="D220" s="210" t="s">
        <v>249</v>
      </c>
      <c r="E220" s="211" t="s">
        <v>19</v>
      </c>
      <c r="F220" s="212" t="s">
        <v>2291</v>
      </c>
      <c r="G220" s="209"/>
      <c r="H220" s="213">
        <v>53.12</v>
      </c>
      <c r="I220" s="214"/>
      <c r="J220" s="209"/>
      <c r="K220" s="209"/>
      <c r="L220" s="215"/>
      <c r="M220" s="216"/>
      <c r="N220" s="217"/>
      <c r="O220" s="217"/>
      <c r="P220" s="217"/>
      <c r="Q220" s="217"/>
      <c r="R220" s="217"/>
      <c r="S220" s="217"/>
      <c r="T220" s="218"/>
      <c r="AT220" s="219" t="s">
        <v>249</v>
      </c>
      <c r="AU220" s="219" t="s">
        <v>78</v>
      </c>
      <c r="AV220" s="13" t="s">
        <v>78</v>
      </c>
      <c r="AW220" s="13" t="s">
        <v>30</v>
      </c>
      <c r="AX220" s="13" t="s">
        <v>68</v>
      </c>
      <c r="AY220" s="219" t="s">
        <v>187</v>
      </c>
    </row>
    <row r="221" spans="1:65" s="13" customFormat="1" ht="11.25">
      <c r="B221" s="208"/>
      <c r="C221" s="209"/>
      <c r="D221" s="210" t="s">
        <v>249</v>
      </c>
      <c r="E221" s="211" t="s">
        <v>19</v>
      </c>
      <c r="F221" s="212" t="s">
        <v>2292</v>
      </c>
      <c r="G221" s="209"/>
      <c r="H221" s="213">
        <v>52.8</v>
      </c>
      <c r="I221" s="214"/>
      <c r="J221" s="209"/>
      <c r="K221" s="209"/>
      <c r="L221" s="215"/>
      <c r="M221" s="216"/>
      <c r="N221" s="217"/>
      <c r="O221" s="217"/>
      <c r="P221" s="217"/>
      <c r="Q221" s="217"/>
      <c r="R221" s="217"/>
      <c r="S221" s="217"/>
      <c r="T221" s="218"/>
      <c r="AT221" s="219" t="s">
        <v>249</v>
      </c>
      <c r="AU221" s="219" t="s">
        <v>78</v>
      </c>
      <c r="AV221" s="13" t="s">
        <v>78</v>
      </c>
      <c r="AW221" s="13" t="s">
        <v>30</v>
      </c>
      <c r="AX221" s="13" t="s">
        <v>68</v>
      </c>
      <c r="AY221" s="219" t="s">
        <v>187</v>
      </c>
    </row>
    <row r="222" spans="1:65" s="13" customFormat="1" ht="11.25">
      <c r="B222" s="208"/>
      <c r="C222" s="209"/>
      <c r="D222" s="210" t="s">
        <v>249</v>
      </c>
      <c r="E222" s="211" t="s">
        <v>19</v>
      </c>
      <c r="F222" s="212" t="s">
        <v>2293</v>
      </c>
      <c r="G222" s="209"/>
      <c r="H222" s="213">
        <v>54.4</v>
      </c>
      <c r="I222" s="214"/>
      <c r="J222" s="209"/>
      <c r="K222" s="209"/>
      <c r="L222" s="215"/>
      <c r="M222" s="216"/>
      <c r="N222" s="217"/>
      <c r="O222" s="217"/>
      <c r="P222" s="217"/>
      <c r="Q222" s="217"/>
      <c r="R222" s="217"/>
      <c r="S222" s="217"/>
      <c r="T222" s="218"/>
      <c r="AT222" s="219" t="s">
        <v>249</v>
      </c>
      <c r="AU222" s="219" t="s">
        <v>78</v>
      </c>
      <c r="AV222" s="13" t="s">
        <v>78</v>
      </c>
      <c r="AW222" s="13" t="s">
        <v>30</v>
      </c>
      <c r="AX222" s="13" t="s">
        <v>68</v>
      </c>
      <c r="AY222" s="219" t="s">
        <v>187</v>
      </c>
    </row>
    <row r="223" spans="1:65" s="14" customFormat="1" ht="11.25">
      <c r="B223" s="220"/>
      <c r="C223" s="221"/>
      <c r="D223" s="210" t="s">
        <v>249</v>
      </c>
      <c r="E223" s="222" t="s">
        <v>19</v>
      </c>
      <c r="F223" s="223" t="s">
        <v>1936</v>
      </c>
      <c r="G223" s="221"/>
      <c r="H223" s="222" t="s">
        <v>19</v>
      </c>
      <c r="I223" s="224"/>
      <c r="J223" s="221"/>
      <c r="K223" s="221"/>
      <c r="L223" s="225"/>
      <c r="M223" s="226"/>
      <c r="N223" s="227"/>
      <c r="O223" s="227"/>
      <c r="P223" s="227"/>
      <c r="Q223" s="227"/>
      <c r="R223" s="227"/>
      <c r="S223" s="227"/>
      <c r="T223" s="228"/>
      <c r="AT223" s="229" t="s">
        <v>249</v>
      </c>
      <c r="AU223" s="229" t="s">
        <v>78</v>
      </c>
      <c r="AV223" s="14" t="s">
        <v>76</v>
      </c>
      <c r="AW223" s="14" t="s">
        <v>30</v>
      </c>
      <c r="AX223" s="14" t="s">
        <v>68</v>
      </c>
      <c r="AY223" s="229" t="s">
        <v>187</v>
      </c>
    </row>
    <row r="224" spans="1:65" s="13" customFormat="1" ht="11.25">
      <c r="B224" s="208"/>
      <c r="C224" s="209"/>
      <c r="D224" s="210" t="s">
        <v>249</v>
      </c>
      <c r="E224" s="211" t="s">
        <v>19</v>
      </c>
      <c r="F224" s="212" t="s">
        <v>2252</v>
      </c>
      <c r="G224" s="209"/>
      <c r="H224" s="213">
        <v>16.5</v>
      </c>
      <c r="I224" s="214"/>
      <c r="J224" s="209"/>
      <c r="K224" s="209"/>
      <c r="L224" s="215"/>
      <c r="M224" s="216"/>
      <c r="N224" s="217"/>
      <c r="O224" s="217"/>
      <c r="P224" s="217"/>
      <c r="Q224" s="217"/>
      <c r="R224" s="217"/>
      <c r="S224" s="217"/>
      <c r="T224" s="218"/>
      <c r="AT224" s="219" t="s">
        <v>249</v>
      </c>
      <c r="AU224" s="219" t="s">
        <v>78</v>
      </c>
      <c r="AV224" s="13" t="s">
        <v>78</v>
      </c>
      <c r="AW224" s="13" t="s">
        <v>30</v>
      </c>
      <c r="AX224" s="13" t="s">
        <v>68</v>
      </c>
      <c r="AY224" s="219" t="s">
        <v>187</v>
      </c>
    </row>
    <row r="225" spans="1:65" s="13" customFormat="1" ht="11.25">
      <c r="B225" s="208"/>
      <c r="C225" s="209"/>
      <c r="D225" s="210" t="s">
        <v>249</v>
      </c>
      <c r="E225" s="211" t="s">
        <v>19</v>
      </c>
      <c r="F225" s="212" t="s">
        <v>2253</v>
      </c>
      <c r="G225" s="209"/>
      <c r="H225" s="213">
        <v>15.95</v>
      </c>
      <c r="I225" s="214"/>
      <c r="J225" s="209"/>
      <c r="K225" s="209"/>
      <c r="L225" s="215"/>
      <c r="M225" s="216"/>
      <c r="N225" s="217"/>
      <c r="O225" s="217"/>
      <c r="P225" s="217"/>
      <c r="Q225" s="217"/>
      <c r="R225" s="217"/>
      <c r="S225" s="217"/>
      <c r="T225" s="218"/>
      <c r="AT225" s="219" t="s">
        <v>249</v>
      </c>
      <c r="AU225" s="219" t="s">
        <v>78</v>
      </c>
      <c r="AV225" s="13" t="s">
        <v>78</v>
      </c>
      <c r="AW225" s="13" t="s">
        <v>30</v>
      </c>
      <c r="AX225" s="13" t="s">
        <v>68</v>
      </c>
      <c r="AY225" s="219" t="s">
        <v>187</v>
      </c>
    </row>
    <row r="226" spans="1:65" s="13" customFormat="1" ht="11.25">
      <c r="B226" s="208"/>
      <c r="C226" s="209"/>
      <c r="D226" s="210" t="s">
        <v>249</v>
      </c>
      <c r="E226" s="211" t="s">
        <v>19</v>
      </c>
      <c r="F226" s="212" t="s">
        <v>2254</v>
      </c>
      <c r="G226" s="209"/>
      <c r="H226" s="213">
        <v>15.4</v>
      </c>
      <c r="I226" s="214"/>
      <c r="J226" s="209"/>
      <c r="K226" s="209"/>
      <c r="L226" s="215"/>
      <c r="M226" s="216"/>
      <c r="N226" s="217"/>
      <c r="O226" s="217"/>
      <c r="P226" s="217"/>
      <c r="Q226" s="217"/>
      <c r="R226" s="217"/>
      <c r="S226" s="217"/>
      <c r="T226" s="218"/>
      <c r="AT226" s="219" t="s">
        <v>249</v>
      </c>
      <c r="AU226" s="219" t="s">
        <v>78</v>
      </c>
      <c r="AV226" s="13" t="s">
        <v>78</v>
      </c>
      <c r="AW226" s="13" t="s">
        <v>30</v>
      </c>
      <c r="AX226" s="13" t="s">
        <v>68</v>
      </c>
      <c r="AY226" s="219" t="s">
        <v>187</v>
      </c>
    </row>
    <row r="227" spans="1:65" s="13" customFormat="1" ht="11.25">
      <c r="B227" s="208"/>
      <c r="C227" s="209"/>
      <c r="D227" s="210" t="s">
        <v>249</v>
      </c>
      <c r="E227" s="211" t="s">
        <v>19</v>
      </c>
      <c r="F227" s="212" t="s">
        <v>2255</v>
      </c>
      <c r="G227" s="209"/>
      <c r="H227" s="213">
        <v>15.4</v>
      </c>
      <c r="I227" s="214"/>
      <c r="J227" s="209"/>
      <c r="K227" s="209"/>
      <c r="L227" s="215"/>
      <c r="M227" s="216"/>
      <c r="N227" s="217"/>
      <c r="O227" s="217"/>
      <c r="P227" s="217"/>
      <c r="Q227" s="217"/>
      <c r="R227" s="217"/>
      <c r="S227" s="217"/>
      <c r="T227" s="218"/>
      <c r="AT227" s="219" t="s">
        <v>249</v>
      </c>
      <c r="AU227" s="219" t="s">
        <v>78</v>
      </c>
      <c r="AV227" s="13" t="s">
        <v>78</v>
      </c>
      <c r="AW227" s="13" t="s">
        <v>30</v>
      </c>
      <c r="AX227" s="13" t="s">
        <v>68</v>
      </c>
      <c r="AY227" s="219" t="s">
        <v>187</v>
      </c>
    </row>
    <row r="228" spans="1:65" s="13" customFormat="1" ht="11.25">
      <c r="B228" s="208"/>
      <c r="C228" s="209"/>
      <c r="D228" s="210" t="s">
        <v>249</v>
      </c>
      <c r="E228" s="211" t="s">
        <v>19</v>
      </c>
      <c r="F228" s="212" t="s">
        <v>2294</v>
      </c>
      <c r="G228" s="209"/>
      <c r="H228" s="213">
        <v>15.125</v>
      </c>
      <c r="I228" s="214"/>
      <c r="J228" s="209"/>
      <c r="K228" s="209"/>
      <c r="L228" s="215"/>
      <c r="M228" s="216"/>
      <c r="N228" s="217"/>
      <c r="O228" s="217"/>
      <c r="P228" s="217"/>
      <c r="Q228" s="217"/>
      <c r="R228" s="217"/>
      <c r="S228" s="217"/>
      <c r="T228" s="218"/>
      <c r="AT228" s="219" t="s">
        <v>249</v>
      </c>
      <c r="AU228" s="219" t="s">
        <v>78</v>
      </c>
      <c r="AV228" s="13" t="s">
        <v>78</v>
      </c>
      <c r="AW228" s="13" t="s">
        <v>30</v>
      </c>
      <c r="AX228" s="13" t="s">
        <v>68</v>
      </c>
      <c r="AY228" s="219" t="s">
        <v>187</v>
      </c>
    </row>
    <row r="229" spans="1:65" s="13" customFormat="1" ht="11.25">
      <c r="B229" s="208"/>
      <c r="C229" s="209"/>
      <c r="D229" s="210" t="s">
        <v>249</v>
      </c>
      <c r="E229" s="211" t="s">
        <v>19</v>
      </c>
      <c r="F229" s="212" t="s">
        <v>2295</v>
      </c>
      <c r="G229" s="209"/>
      <c r="H229" s="213">
        <v>16.5</v>
      </c>
      <c r="I229" s="214"/>
      <c r="J229" s="209"/>
      <c r="K229" s="209"/>
      <c r="L229" s="215"/>
      <c r="M229" s="216"/>
      <c r="N229" s="217"/>
      <c r="O229" s="217"/>
      <c r="P229" s="217"/>
      <c r="Q229" s="217"/>
      <c r="R229" s="217"/>
      <c r="S229" s="217"/>
      <c r="T229" s="218"/>
      <c r="AT229" s="219" t="s">
        <v>249</v>
      </c>
      <c r="AU229" s="219" t="s">
        <v>78</v>
      </c>
      <c r="AV229" s="13" t="s">
        <v>78</v>
      </c>
      <c r="AW229" s="13" t="s">
        <v>30</v>
      </c>
      <c r="AX229" s="13" t="s">
        <v>68</v>
      </c>
      <c r="AY229" s="219" t="s">
        <v>187</v>
      </c>
    </row>
    <row r="230" spans="1:65" s="15" customFormat="1" ht="11.25">
      <c r="B230" s="230"/>
      <c r="C230" s="231"/>
      <c r="D230" s="210" t="s">
        <v>249</v>
      </c>
      <c r="E230" s="232" t="s">
        <v>19</v>
      </c>
      <c r="F230" s="233" t="s">
        <v>319</v>
      </c>
      <c r="G230" s="231"/>
      <c r="H230" s="234">
        <v>403.03500000000003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AT230" s="240" t="s">
        <v>249</v>
      </c>
      <c r="AU230" s="240" t="s">
        <v>78</v>
      </c>
      <c r="AV230" s="15" t="s">
        <v>195</v>
      </c>
      <c r="AW230" s="15" t="s">
        <v>30</v>
      </c>
      <c r="AX230" s="15" t="s">
        <v>76</v>
      </c>
      <c r="AY230" s="240" t="s">
        <v>187</v>
      </c>
    </row>
    <row r="231" spans="1:65" s="2" customFormat="1" ht="24.2" customHeight="1">
      <c r="A231" s="36"/>
      <c r="B231" s="37"/>
      <c r="C231" s="180" t="s">
        <v>376</v>
      </c>
      <c r="D231" s="180" t="s">
        <v>190</v>
      </c>
      <c r="E231" s="181" t="s">
        <v>2228</v>
      </c>
      <c r="F231" s="182" t="s">
        <v>2229</v>
      </c>
      <c r="G231" s="183" t="s">
        <v>193</v>
      </c>
      <c r="H231" s="184">
        <v>21.76</v>
      </c>
      <c r="I231" s="185"/>
      <c r="J231" s="186">
        <f>ROUND(I231*H231,2)</f>
        <v>0</v>
      </c>
      <c r="K231" s="182" t="s">
        <v>194</v>
      </c>
      <c r="L231" s="41"/>
      <c r="M231" s="187" t="s">
        <v>19</v>
      </c>
      <c r="N231" s="188" t="s">
        <v>39</v>
      </c>
      <c r="O231" s="66"/>
      <c r="P231" s="189">
        <f>O231*H231</f>
        <v>0</v>
      </c>
      <c r="Q231" s="189">
        <v>0</v>
      </c>
      <c r="R231" s="189">
        <f>Q231*H231</f>
        <v>0</v>
      </c>
      <c r="S231" s="189">
        <v>1.4999999999999999E-4</v>
      </c>
      <c r="T231" s="190">
        <f>S231*H231</f>
        <v>3.264E-3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91" t="s">
        <v>215</v>
      </c>
      <c r="AT231" s="191" t="s">
        <v>190</v>
      </c>
      <c r="AU231" s="191" t="s">
        <v>78</v>
      </c>
      <c r="AY231" s="19" t="s">
        <v>187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9" t="s">
        <v>76</v>
      </c>
      <c r="BK231" s="192">
        <f>ROUND(I231*H231,2)</f>
        <v>0</v>
      </c>
      <c r="BL231" s="19" t="s">
        <v>215</v>
      </c>
      <c r="BM231" s="191" t="s">
        <v>2297</v>
      </c>
    </row>
    <row r="232" spans="1:65" s="2" customFormat="1" ht="11.25">
      <c r="A232" s="36"/>
      <c r="B232" s="37"/>
      <c r="C232" s="38"/>
      <c r="D232" s="193" t="s">
        <v>197</v>
      </c>
      <c r="E232" s="38"/>
      <c r="F232" s="194" t="s">
        <v>2231</v>
      </c>
      <c r="G232" s="38"/>
      <c r="H232" s="38"/>
      <c r="I232" s="195"/>
      <c r="J232" s="38"/>
      <c r="K232" s="38"/>
      <c r="L232" s="41"/>
      <c r="M232" s="196"/>
      <c r="N232" s="197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197</v>
      </c>
      <c r="AU232" s="19" t="s">
        <v>78</v>
      </c>
    </row>
    <row r="233" spans="1:65" s="13" customFormat="1" ht="11.25">
      <c r="B233" s="208"/>
      <c r="C233" s="209"/>
      <c r="D233" s="210" t="s">
        <v>249</v>
      </c>
      <c r="E233" s="211" t="s">
        <v>19</v>
      </c>
      <c r="F233" s="212" t="s">
        <v>2298</v>
      </c>
      <c r="G233" s="209"/>
      <c r="H233" s="213">
        <v>21.76</v>
      </c>
      <c r="I233" s="214"/>
      <c r="J233" s="209"/>
      <c r="K233" s="209"/>
      <c r="L233" s="215"/>
      <c r="M233" s="216"/>
      <c r="N233" s="217"/>
      <c r="O233" s="217"/>
      <c r="P233" s="217"/>
      <c r="Q233" s="217"/>
      <c r="R233" s="217"/>
      <c r="S233" s="217"/>
      <c r="T233" s="218"/>
      <c r="AT233" s="219" t="s">
        <v>249</v>
      </c>
      <c r="AU233" s="219" t="s">
        <v>78</v>
      </c>
      <c r="AV233" s="13" t="s">
        <v>78</v>
      </c>
      <c r="AW233" s="13" t="s">
        <v>30</v>
      </c>
      <c r="AX233" s="13" t="s">
        <v>76</v>
      </c>
      <c r="AY233" s="219" t="s">
        <v>187</v>
      </c>
    </row>
    <row r="234" spans="1:65" s="2" customFormat="1" ht="33" customHeight="1">
      <c r="A234" s="36"/>
      <c r="B234" s="37"/>
      <c r="C234" s="180" t="s">
        <v>381</v>
      </c>
      <c r="D234" s="180" t="s">
        <v>190</v>
      </c>
      <c r="E234" s="181" t="s">
        <v>1983</v>
      </c>
      <c r="F234" s="182" t="s">
        <v>1984</v>
      </c>
      <c r="G234" s="183" t="s">
        <v>193</v>
      </c>
      <c r="H234" s="184">
        <v>403.03500000000003</v>
      </c>
      <c r="I234" s="185"/>
      <c r="J234" s="186">
        <f>ROUND(I234*H234,2)</f>
        <v>0</v>
      </c>
      <c r="K234" s="182" t="s">
        <v>194</v>
      </c>
      <c r="L234" s="41"/>
      <c r="M234" s="187" t="s">
        <v>19</v>
      </c>
      <c r="N234" s="188" t="s">
        <v>39</v>
      </c>
      <c r="O234" s="66"/>
      <c r="P234" s="189">
        <f>O234*H234</f>
        <v>0</v>
      </c>
      <c r="Q234" s="189">
        <v>2.05E-4</v>
      </c>
      <c r="R234" s="189">
        <f>Q234*H234</f>
        <v>8.2622175000000006E-2</v>
      </c>
      <c r="S234" s="189">
        <v>0</v>
      </c>
      <c r="T234" s="190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91" t="s">
        <v>215</v>
      </c>
      <c r="AT234" s="191" t="s">
        <v>190</v>
      </c>
      <c r="AU234" s="191" t="s">
        <v>78</v>
      </c>
      <c r="AY234" s="19" t="s">
        <v>187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19" t="s">
        <v>76</v>
      </c>
      <c r="BK234" s="192">
        <f>ROUND(I234*H234,2)</f>
        <v>0</v>
      </c>
      <c r="BL234" s="19" t="s">
        <v>215</v>
      </c>
      <c r="BM234" s="191" t="s">
        <v>2299</v>
      </c>
    </row>
    <row r="235" spans="1:65" s="2" customFormat="1" ht="11.25">
      <c r="A235" s="36"/>
      <c r="B235" s="37"/>
      <c r="C235" s="38"/>
      <c r="D235" s="193" t="s">
        <v>197</v>
      </c>
      <c r="E235" s="38"/>
      <c r="F235" s="194" t="s">
        <v>1986</v>
      </c>
      <c r="G235" s="38"/>
      <c r="H235" s="38"/>
      <c r="I235" s="195"/>
      <c r="J235" s="38"/>
      <c r="K235" s="38"/>
      <c r="L235" s="41"/>
      <c r="M235" s="196"/>
      <c r="N235" s="197"/>
      <c r="O235" s="66"/>
      <c r="P235" s="66"/>
      <c r="Q235" s="66"/>
      <c r="R235" s="66"/>
      <c r="S235" s="66"/>
      <c r="T235" s="67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9" t="s">
        <v>197</v>
      </c>
      <c r="AU235" s="19" t="s">
        <v>78</v>
      </c>
    </row>
    <row r="236" spans="1:65" s="14" customFormat="1" ht="11.25">
      <c r="B236" s="220"/>
      <c r="C236" s="221"/>
      <c r="D236" s="210" t="s">
        <v>249</v>
      </c>
      <c r="E236" s="222" t="s">
        <v>19</v>
      </c>
      <c r="F236" s="223" t="s">
        <v>1973</v>
      </c>
      <c r="G236" s="221"/>
      <c r="H236" s="222" t="s">
        <v>19</v>
      </c>
      <c r="I236" s="224"/>
      <c r="J236" s="221"/>
      <c r="K236" s="221"/>
      <c r="L236" s="225"/>
      <c r="M236" s="226"/>
      <c r="N236" s="227"/>
      <c r="O236" s="227"/>
      <c r="P236" s="227"/>
      <c r="Q236" s="227"/>
      <c r="R236" s="227"/>
      <c r="S236" s="227"/>
      <c r="T236" s="228"/>
      <c r="AT236" s="229" t="s">
        <v>249</v>
      </c>
      <c r="AU236" s="229" t="s">
        <v>78</v>
      </c>
      <c r="AV236" s="14" t="s">
        <v>76</v>
      </c>
      <c r="AW236" s="14" t="s">
        <v>30</v>
      </c>
      <c r="AX236" s="14" t="s">
        <v>68</v>
      </c>
      <c r="AY236" s="229" t="s">
        <v>187</v>
      </c>
    </row>
    <row r="237" spans="1:65" s="13" customFormat="1" ht="11.25">
      <c r="B237" s="208"/>
      <c r="C237" s="209"/>
      <c r="D237" s="210" t="s">
        <v>249</v>
      </c>
      <c r="E237" s="211" t="s">
        <v>19</v>
      </c>
      <c r="F237" s="212" t="s">
        <v>2288</v>
      </c>
      <c r="G237" s="209"/>
      <c r="H237" s="213">
        <v>47.68</v>
      </c>
      <c r="I237" s="214"/>
      <c r="J237" s="209"/>
      <c r="K237" s="209"/>
      <c r="L237" s="215"/>
      <c r="M237" s="216"/>
      <c r="N237" s="217"/>
      <c r="O237" s="217"/>
      <c r="P237" s="217"/>
      <c r="Q237" s="217"/>
      <c r="R237" s="217"/>
      <c r="S237" s="217"/>
      <c r="T237" s="218"/>
      <c r="AT237" s="219" t="s">
        <v>249</v>
      </c>
      <c r="AU237" s="219" t="s">
        <v>78</v>
      </c>
      <c r="AV237" s="13" t="s">
        <v>78</v>
      </c>
      <c r="AW237" s="13" t="s">
        <v>30</v>
      </c>
      <c r="AX237" s="13" t="s">
        <v>68</v>
      </c>
      <c r="AY237" s="219" t="s">
        <v>187</v>
      </c>
    </row>
    <row r="238" spans="1:65" s="13" customFormat="1" ht="11.25">
      <c r="B238" s="208"/>
      <c r="C238" s="209"/>
      <c r="D238" s="210" t="s">
        <v>249</v>
      </c>
      <c r="E238" s="211" t="s">
        <v>19</v>
      </c>
      <c r="F238" s="212" t="s">
        <v>2289</v>
      </c>
      <c r="G238" s="209"/>
      <c r="H238" s="213">
        <v>47.04</v>
      </c>
      <c r="I238" s="214"/>
      <c r="J238" s="209"/>
      <c r="K238" s="209"/>
      <c r="L238" s="215"/>
      <c r="M238" s="216"/>
      <c r="N238" s="217"/>
      <c r="O238" s="217"/>
      <c r="P238" s="217"/>
      <c r="Q238" s="217"/>
      <c r="R238" s="217"/>
      <c r="S238" s="217"/>
      <c r="T238" s="218"/>
      <c r="AT238" s="219" t="s">
        <v>249</v>
      </c>
      <c r="AU238" s="219" t="s">
        <v>78</v>
      </c>
      <c r="AV238" s="13" t="s">
        <v>78</v>
      </c>
      <c r="AW238" s="13" t="s">
        <v>30</v>
      </c>
      <c r="AX238" s="13" t="s">
        <v>68</v>
      </c>
      <c r="AY238" s="219" t="s">
        <v>187</v>
      </c>
    </row>
    <row r="239" spans="1:65" s="13" customFormat="1" ht="11.25">
      <c r="B239" s="208"/>
      <c r="C239" s="209"/>
      <c r="D239" s="210" t="s">
        <v>249</v>
      </c>
      <c r="E239" s="211" t="s">
        <v>19</v>
      </c>
      <c r="F239" s="212" t="s">
        <v>2290</v>
      </c>
      <c r="G239" s="209"/>
      <c r="H239" s="213">
        <v>53.12</v>
      </c>
      <c r="I239" s="214"/>
      <c r="J239" s="209"/>
      <c r="K239" s="209"/>
      <c r="L239" s="215"/>
      <c r="M239" s="216"/>
      <c r="N239" s="217"/>
      <c r="O239" s="217"/>
      <c r="P239" s="217"/>
      <c r="Q239" s="217"/>
      <c r="R239" s="217"/>
      <c r="S239" s="217"/>
      <c r="T239" s="218"/>
      <c r="AT239" s="219" t="s">
        <v>249</v>
      </c>
      <c r="AU239" s="219" t="s">
        <v>78</v>
      </c>
      <c r="AV239" s="13" t="s">
        <v>78</v>
      </c>
      <c r="AW239" s="13" t="s">
        <v>30</v>
      </c>
      <c r="AX239" s="13" t="s">
        <v>68</v>
      </c>
      <c r="AY239" s="219" t="s">
        <v>187</v>
      </c>
    </row>
    <row r="240" spans="1:65" s="13" customFormat="1" ht="11.25">
      <c r="B240" s="208"/>
      <c r="C240" s="209"/>
      <c r="D240" s="210" t="s">
        <v>249</v>
      </c>
      <c r="E240" s="211" t="s">
        <v>19</v>
      </c>
      <c r="F240" s="212" t="s">
        <v>2291</v>
      </c>
      <c r="G240" s="209"/>
      <c r="H240" s="213">
        <v>53.12</v>
      </c>
      <c r="I240" s="214"/>
      <c r="J240" s="209"/>
      <c r="K240" s="209"/>
      <c r="L240" s="215"/>
      <c r="M240" s="216"/>
      <c r="N240" s="217"/>
      <c r="O240" s="217"/>
      <c r="P240" s="217"/>
      <c r="Q240" s="217"/>
      <c r="R240" s="217"/>
      <c r="S240" s="217"/>
      <c r="T240" s="218"/>
      <c r="AT240" s="219" t="s">
        <v>249</v>
      </c>
      <c r="AU240" s="219" t="s">
        <v>78</v>
      </c>
      <c r="AV240" s="13" t="s">
        <v>78</v>
      </c>
      <c r="AW240" s="13" t="s">
        <v>30</v>
      </c>
      <c r="AX240" s="13" t="s">
        <v>68</v>
      </c>
      <c r="AY240" s="219" t="s">
        <v>187</v>
      </c>
    </row>
    <row r="241" spans="1:65" s="13" customFormat="1" ht="11.25">
      <c r="B241" s="208"/>
      <c r="C241" s="209"/>
      <c r="D241" s="210" t="s">
        <v>249</v>
      </c>
      <c r="E241" s="211" t="s">
        <v>19</v>
      </c>
      <c r="F241" s="212" t="s">
        <v>2292</v>
      </c>
      <c r="G241" s="209"/>
      <c r="H241" s="213">
        <v>52.8</v>
      </c>
      <c r="I241" s="214"/>
      <c r="J241" s="209"/>
      <c r="K241" s="209"/>
      <c r="L241" s="215"/>
      <c r="M241" s="216"/>
      <c r="N241" s="217"/>
      <c r="O241" s="217"/>
      <c r="P241" s="217"/>
      <c r="Q241" s="217"/>
      <c r="R241" s="217"/>
      <c r="S241" s="217"/>
      <c r="T241" s="218"/>
      <c r="AT241" s="219" t="s">
        <v>249</v>
      </c>
      <c r="AU241" s="219" t="s">
        <v>78</v>
      </c>
      <c r="AV241" s="13" t="s">
        <v>78</v>
      </c>
      <c r="AW241" s="13" t="s">
        <v>30</v>
      </c>
      <c r="AX241" s="13" t="s">
        <v>68</v>
      </c>
      <c r="AY241" s="219" t="s">
        <v>187</v>
      </c>
    </row>
    <row r="242" spans="1:65" s="13" customFormat="1" ht="11.25">
      <c r="B242" s="208"/>
      <c r="C242" s="209"/>
      <c r="D242" s="210" t="s">
        <v>249</v>
      </c>
      <c r="E242" s="211" t="s">
        <v>19</v>
      </c>
      <c r="F242" s="212" t="s">
        <v>2293</v>
      </c>
      <c r="G242" s="209"/>
      <c r="H242" s="213">
        <v>54.4</v>
      </c>
      <c r="I242" s="214"/>
      <c r="J242" s="209"/>
      <c r="K242" s="209"/>
      <c r="L242" s="215"/>
      <c r="M242" s="216"/>
      <c r="N242" s="217"/>
      <c r="O242" s="217"/>
      <c r="P242" s="217"/>
      <c r="Q242" s="217"/>
      <c r="R242" s="217"/>
      <c r="S242" s="217"/>
      <c r="T242" s="218"/>
      <c r="AT242" s="219" t="s">
        <v>249</v>
      </c>
      <c r="AU242" s="219" t="s">
        <v>78</v>
      </c>
      <c r="AV242" s="13" t="s">
        <v>78</v>
      </c>
      <c r="AW242" s="13" t="s">
        <v>30</v>
      </c>
      <c r="AX242" s="13" t="s">
        <v>68</v>
      </c>
      <c r="AY242" s="219" t="s">
        <v>187</v>
      </c>
    </row>
    <row r="243" spans="1:65" s="14" customFormat="1" ht="11.25">
      <c r="B243" s="220"/>
      <c r="C243" s="221"/>
      <c r="D243" s="210" t="s">
        <v>249</v>
      </c>
      <c r="E243" s="222" t="s">
        <v>19</v>
      </c>
      <c r="F243" s="223" t="s">
        <v>1936</v>
      </c>
      <c r="G243" s="221"/>
      <c r="H243" s="222" t="s">
        <v>19</v>
      </c>
      <c r="I243" s="224"/>
      <c r="J243" s="221"/>
      <c r="K243" s="221"/>
      <c r="L243" s="225"/>
      <c r="M243" s="226"/>
      <c r="N243" s="227"/>
      <c r="O243" s="227"/>
      <c r="P243" s="227"/>
      <c r="Q243" s="227"/>
      <c r="R243" s="227"/>
      <c r="S243" s="227"/>
      <c r="T243" s="228"/>
      <c r="AT243" s="229" t="s">
        <v>249</v>
      </c>
      <c r="AU243" s="229" t="s">
        <v>78</v>
      </c>
      <c r="AV243" s="14" t="s">
        <v>76</v>
      </c>
      <c r="AW243" s="14" t="s">
        <v>30</v>
      </c>
      <c r="AX243" s="14" t="s">
        <v>68</v>
      </c>
      <c r="AY243" s="229" t="s">
        <v>187</v>
      </c>
    </row>
    <row r="244" spans="1:65" s="13" customFormat="1" ht="11.25">
      <c r="B244" s="208"/>
      <c r="C244" s="209"/>
      <c r="D244" s="210" t="s">
        <v>249</v>
      </c>
      <c r="E244" s="211" t="s">
        <v>19</v>
      </c>
      <c r="F244" s="212" t="s">
        <v>2252</v>
      </c>
      <c r="G244" s="209"/>
      <c r="H244" s="213">
        <v>16.5</v>
      </c>
      <c r="I244" s="214"/>
      <c r="J244" s="209"/>
      <c r="K244" s="209"/>
      <c r="L244" s="215"/>
      <c r="M244" s="216"/>
      <c r="N244" s="217"/>
      <c r="O244" s="217"/>
      <c r="P244" s="217"/>
      <c r="Q244" s="217"/>
      <c r="R244" s="217"/>
      <c r="S244" s="217"/>
      <c r="T244" s="218"/>
      <c r="AT244" s="219" t="s">
        <v>249</v>
      </c>
      <c r="AU244" s="219" t="s">
        <v>78</v>
      </c>
      <c r="AV244" s="13" t="s">
        <v>78</v>
      </c>
      <c r="AW244" s="13" t="s">
        <v>30</v>
      </c>
      <c r="AX244" s="13" t="s">
        <v>68</v>
      </c>
      <c r="AY244" s="219" t="s">
        <v>187</v>
      </c>
    </row>
    <row r="245" spans="1:65" s="13" customFormat="1" ht="11.25">
      <c r="B245" s="208"/>
      <c r="C245" s="209"/>
      <c r="D245" s="210" t="s">
        <v>249</v>
      </c>
      <c r="E245" s="211" t="s">
        <v>19</v>
      </c>
      <c r="F245" s="212" t="s">
        <v>2253</v>
      </c>
      <c r="G245" s="209"/>
      <c r="H245" s="213">
        <v>15.95</v>
      </c>
      <c r="I245" s="214"/>
      <c r="J245" s="209"/>
      <c r="K245" s="209"/>
      <c r="L245" s="215"/>
      <c r="M245" s="216"/>
      <c r="N245" s="217"/>
      <c r="O245" s="217"/>
      <c r="P245" s="217"/>
      <c r="Q245" s="217"/>
      <c r="R245" s="217"/>
      <c r="S245" s="217"/>
      <c r="T245" s="218"/>
      <c r="AT245" s="219" t="s">
        <v>249</v>
      </c>
      <c r="AU245" s="219" t="s">
        <v>78</v>
      </c>
      <c r="AV245" s="13" t="s">
        <v>78</v>
      </c>
      <c r="AW245" s="13" t="s">
        <v>30</v>
      </c>
      <c r="AX245" s="13" t="s">
        <v>68</v>
      </c>
      <c r="AY245" s="219" t="s">
        <v>187</v>
      </c>
    </row>
    <row r="246" spans="1:65" s="13" customFormat="1" ht="11.25">
      <c r="B246" s="208"/>
      <c r="C246" s="209"/>
      <c r="D246" s="210" t="s">
        <v>249</v>
      </c>
      <c r="E246" s="211" t="s">
        <v>19</v>
      </c>
      <c r="F246" s="212" t="s">
        <v>2254</v>
      </c>
      <c r="G246" s="209"/>
      <c r="H246" s="213">
        <v>15.4</v>
      </c>
      <c r="I246" s="214"/>
      <c r="J246" s="209"/>
      <c r="K246" s="209"/>
      <c r="L246" s="215"/>
      <c r="M246" s="216"/>
      <c r="N246" s="217"/>
      <c r="O246" s="217"/>
      <c r="P246" s="217"/>
      <c r="Q246" s="217"/>
      <c r="R246" s="217"/>
      <c r="S246" s="217"/>
      <c r="T246" s="218"/>
      <c r="AT246" s="219" t="s">
        <v>249</v>
      </c>
      <c r="AU246" s="219" t="s">
        <v>78</v>
      </c>
      <c r="AV246" s="13" t="s">
        <v>78</v>
      </c>
      <c r="AW246" s="13" t="s">
        <v>30</v>
      </c>
      <c r="AX246" s="13" t="s">
        <v>68</v>
      </c>
      <c r="AY246" s="219" t="s">
        <v>187</v>
      </c>
    </row>
    <row r="247" spans="1:65" s="13" customFormat="1" ht="11.25">
      <c r="B247" s="208"/>
      <c r="C247" s="209"/>
      <c r="D247" s="210" t="s">
        <v>249</v>
      </c>
      <c r="E247" s="211" t="s">
        <v>19</v>
      </c>
      <c r="F247" s="212" t="s">
        <v>2255</v>
      </c>
      <c r="G247" s="209"/>
      <c r="H247" s="213">
        <v>15.4</v>
      </c>
      <c r="I247" s="214"/>
      <c r="J247" s="209"/>
      <c r="K247" s="209"/>
      <c r="L247" s="215"/>
      <c r="M247" s="216"/>
      <c r="N247" s="217"/>
      <c r="O247" s="217"/>
      <c r="P247" s="217"/>
      <c r="Q247" s="217"/>
      <c r="R247" s="217"/>
      <c r="S247" s="217"/>
      <c r="T247" s="218"/>
      <c r="AT247" s="219" t="s">
        <v>249</v>
      </c>
      <c r="AU247" s="219" t="s">
        <v>78</v>
      </c>
      <c r="AV247" s="13" t="s">
        <v>78</v>
      </c>
      <c r="AW247" s="13" t="s">
        <v>30</v>
      </c>
      <c r="AX247" s="13" t="s">
        <v>68</v>
      </c>
      <c r="AY247" s="219" t="s">
        <v>187</v>
      </c>
    </row>
    <row r="248" spans="1:65" s="13" customFormat="1" ht="11.25">
      <c r="B248" s="208"/>
      <c r="C248" s="209"/>
      <c r="D248" s="210" t="s">
        <v>249</v>
      </c>
      <c r="E248" s="211" t="s">
        <v>19</v>
      </c>
      <c r="F248" s="212" t="s">
        <v>2294</v>
      </c>
      <c r="G248" s="209"/>
      <c r="H248" s="213">
        <v>15.125</v>
      </c>
      <c r="I248" s="214"/>
      <c r="J248" s="209"/>
      <c r="K248" s="209"/>
      <c r="L248" s="215"/>
      <c r="M248" s="216"/>
      <c r="N248" s="217"/>
      <c r="O248" s="217"/>
      <c r="P248" s="217"/>
      <c r="Q248" s="217"/>
      <c r="R248" s="217"/>
      <c r="S248" s="217"/>
      <c r="T248" s="218"/>
      <c r="AT248" s="219" t="s">
        <v>249</v>
      </c>
      <c r="AU248" s="219" t="s">
        <v>78</v>
      </c>
      <c r="AV248" s="13" t="s">
        <v>78</v>
      </c>
      <c r="AW248" s="13" t="s">
        <v>30</v>
      </c>
      <c r="AX248" s="13" t="s">
        <v>68</v>
      </c>
      <c r="AY248" s="219" t="s">
        <v>187</v>
      </c>
    </row>
    <row r="249" spans="1:65" s="13" customFormat="1" ht="11.25">
      <c r="B249" s="208"/>
      <c r="C249" s="209"/>
      <c r="D249" s="210" t="s">
        <v>249</v>
      </c>
      <c r="E249" s="211" t="s">
        <v>19</v>
      </c>
      <c r="F249" s="212" t="s">
        <v>2295</v>
      </c>
      <c r="G249" s="209"/>
      <c r="H249" s="213">
        <v>16.5</v>
      </c>
      <c r="I249" s="214"/>
      <c r="J249" s="209"/>
      <c r="K249" s="209"/>
      <c r="L249" s="215"/>
      <c r="M249" s="216"/>
      <c r="N249" s="217"/>
      <c r="O249" s="217"/>
      <c r="P249" s="217"/>
      <c r="Q249" s="217"/>
      <c r="R249" s="217"/>
      <c r="S249" s="217"/>
      <c r="T249" s="218"/>
      <c r="AT249" s="219" t="s">
        <v>249</v>
      </c>
      <c r="AU249" s="219" t="s">
        <v>78</v>
      </c>
      <c r="AV249" s="13" t="s">
        <v>78</v>
      </c>
      <c r="AW249" s="13" t="s">
        <v>30</v>
      </c>
      <c r="AX249" s="13" t="s">
        <v>68</v>
      </c>
      <c r="AY249" s="219" t="s">
        <v>187</v>
      </c>
    </row>
    <row r="250" spans="1:65" s="15" customFormat="1" ht="11.25">
      <c r="B250" s="230"/>
      <c r="C250" s="231"/>
      <c r="D250" s="210" t="s">
        <v>249</v>
      </c>
      <c r="E250" s="232" t="s">
        <v>19</v>
      </c>
      <c r="F250" s="233" t="s">
        <v>319</v>
      </c>
      <c r="G250" s="231"/>
      <c r="H250" s="234">
        <v>403.03500000000003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AT250" s="240" t="s">
        <v>249</v>
      </c>
      <c r="AU250" s="240" t="s">
        <v>78</v>
      </c>
      <c r="AV250" s="15" t="s">
        <v>195</v>
      </c>
      <c r="AW250" s="15" t="s">
        <v>30</v>
      </c>
      <c r="AX250" s="15" t="s">
        <v>76</v>
      </c>
      <c r="AY250" s="240" t="s">
        <v>187</v>
      </c>
    </row>
    <row r="251" spans="1:65" s="2" customFormat="1" ht="37.9" customHeight="1">
      <c r="A251" s="36"/>
      <c r="B251" s="37"/>
      <c r="C251" s="180" t="s">
        <v>386</v>
      </c>
      <c r="D251" s="180" t="s">
        <v>190</v>
      </c>
      <c r="E251" s="181" t="s">
        <v>2300</v>
      </c>
      <c r="F251" s="182" t="s">
        <v>2301</v>
      </c>
      <c r="G251" s="183" t="s">
        <v>193</v>
      </c>
      <c r="H251" s="184">
        <v>403.03500000000003</v>
      </c>
      <c r="I251" s="185"/>
      <c r="J251" s="186">
        <f>ROUND(I251*H251,2)</f>
        <v>0</v>
      </c>
      <c r="K251" s="182" t="s">
        <v>194</v>
      </c>
      <c r="L251" s="41"/>
      <c r="M251" s="187" t="s">
        <v>19</v>
      </c>
      <c r="N251" s="188" t="s">
        <v>39</v>
      </c>
      <c r="O251" s="66"/>
      <c r="P251" s="189">
        <f>O251*H251</f>
        <v>0</v>
      </c>
      <c r="Q251" s="189">
        <v>1.292E-4</v>
      </c>
      <c r="R251" s="189">
        <f>Q251*H251</f>
        <v>5.2072121999999998E-2</v>
      </c>
      <c r="S251" s="189">
        <v>0</v>
      </c>
      <c r="T251" s="190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91" t="s">
        <v>215</v>
      </c>
      <c r="AT251" s="191" t="s">
        <v>190</v>
      </c>
      <c r="AU251" s="191" t="s">
        <v>78</v>
      </c>
      <c r="AY251" s="19" t="s">
        <v>187</v>
      </c>
      <c r="BE251" s="192">
        <f>IF(N251="základní",J251,0)</f>
        <v>0</v>
      </c>
      <c r="BF251" s="192">
        <f>IF(N251="snížená",J251,0)</f>
        <v>0</v>
      </c>
      <c r="BG251" s="192">
        <f>IF(N251="zákl. přenesená",J251,0)</f>
        <v>0</v>
      </c>
      <c r="BH251" s="192">
        <f>IF(N251="sníž. přenesená",J251,0)</f>
        <v>0</v>
      </c>
      <c r="BI251" s="192">
        <f>IF(N251="nulová",J251,0)</f>
        <v>0</v>
      </c>
      <c r="BJ251" s="19" t="s">
        <v>76</v>
      </c>
      <c r="BK251" s="192">
        <f>ROUND(I251*H251,2)</f>
        <v>0</v>
      </c>
      <c r="BL251" s="19" t="s">
        <v>215</v>
      </c>
      <c r="BM251" s="191" t="s">
        <v>2302</v>
      </c>
    </row>
    <row r="252" spans="1:65" s="2" customFormat="1" ht="11.25">
      <c r="A252" s="36"/>
      <c r="B252" s="37"/>
      <c r="C252" s="38"/>
      <c r="D252" s="193" t="s">
        <v>197</v>
      </c>
      <c r="E252" s="38"/>
      <c r="F252" s="194" t="s">
        <v>2303</v>
      </c>
      <c r="G252" s="38"/>
      <c r="H252" s="38"/>
      <c r="I252" s="195"/>
      <c r="J252" s="38"/>
      <c r="K252" s="38"/>
      <c r="L252" s="41"/>
      <c r="M252" s="196"/>
      <c r="N252" s="197"/>
      <c r="O252" s="66"/>
      <c r="P252" s="66"/>
      <c r="Q252" s="66"/>
      <c r="R252" s="66"/>
      <c r="S252" s="66"/>
      <c r="T252" s="67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9" t="s">
        <v>197</v>
      </c>
      <c r="AU252" s="19" t="s">
        <v>78</v>
      </c>
    </row>
    <row r="253" spans="1:65" s="14" customFormat="1" ht="11.25">
      <c r="B253" s="220"/>
      <c r="C253" s="221"/>
      <c r="D253" s="210" t="s">
        <v>249</v>
      </c>
      <c r="E253" s="222" t="s">
        <v>19</v>
      </c>
      <c r="F253" s="223" t="s">
        <v>1973</v>
      </c>
      <c r="G253" s="221"/>
      <c r="H253" s="222" t="s">
        <v>19</v>
      </c>
      <c r="I253" s="224"/>
      <c r="J253" s="221"/>
      <c r="K253" s="221"/>
      <c r="L253" s="225"/>
      <c r="M253" s="226"/>
      <c r="N253" s="227"/>
      <c r="O253" s="227"/>
      <c r="P253" s="227"/>
      <c r="Q253" s="227"/>
      <c r="R253" s="227"/>
      <c r="S253" s="227"/>
      <c r="T253" s="228"/>
      <c r="AT253" s="229" t="s">
        <v>249</v>
      </c>
      <c r="AU253" s="229" t="s">
        <v>78</v>
      </c>
      <c r="AV253" s="14" t="s">
        <v>76</v>
      </c>
      <c r="AW253" s="14" t="s">
        <v>30</v>
      </c>
      <c r="AX253" s="14" t="s">
        <v>68</v>
      </c>
      <c r="AY253" s="229" t="s">
        <v>187</v>
      </c>
    </row>
    <row r="254" spans="1:65" s="13" customFormat="1" ht="11.25">
      <c r="B254" s="208"/>
      <c r="C254" s="209"/>
      <c r="D254" s="210" t="s">
        <v>249</v>
      </c>
      <c r="E254" s="211" t="s">
        <v>19</v>
      </c>
      <c r="F254" s="212" t="s">
        <v>2288</v>
      </c>
      <c r="G254" s="209"/>
      <c r="H254" s="213">
        <v>47.68</v>
      </c>
      <c r="I254" s="214"/>
      <c r="J254" s="209"/>
      <c r="K254" s="209"/>
      <c r="L254" s="215"/>
      <c r="M254" s="216"/>
      <c r="N254" s="217"/>
      <c r="O254" s="217"/>
      <c r="P254" s="217"/>
      <c r="Q254" s="217"/>
      <c r="R254" s="217"/>
      <c r="S254" s="217"/>
      <c r="T254" s="218"/>
      <c r="AT254" s="219" t="s">
        <v>249</v>
      </c>
      <c r="AU254" s="219" t="s">
        <v>78</v>
      </c>
      <c r="AV254" s="13" t="s">
        <v>78</v>
      </c>
      <c r="AW254" s="13" t="s">
        <v>30</v>
      </c>
      <c r="AX254" s="13" t="s">
        <v>68</v>
      </c>
      <c r="AY254" s="219" t="s">
        <v>187</v>
      </c>
    </row>
    <row r="255" spans="1:65" s="13" customFormat="1" ht="11.25">
      <c r="B255" s="208"/>
      <c r="C255" s="209"/>
      <c r="D255" s="210" t="s">
        <v>249</v>
      </c>
      <c r="E255" s="211" t="s">
        <v>19</v>
      </c>
      <c r="F255" s="212" t="s">
        <v>2289</v>
      </c>
      <c r="G255" s="209"/>
      <c r="H255" s="213">
        <v>47.04</v>
      </c>
      <c r="I255" s="214"/>
      <c r="J255" s="209"/>
      <c r="K255" s="209"/>
      <c r="L255" s="215"/>
      <c r="M255" s="216"/>
      <c r="N255" s="217"/>
      <c r="O255" s="217"/>
      <c r="P255" s="217"/>
      <c r="Q255" s="217"/>
      <c r="R255" s="217"/>
      <c r="S255" s="217"/>
      <c r="T255" s="218"/>
      <c r="AT255" s="219" t="s">
        <v>249</v>
      </c>
      <c r="AU255" s="219" t="s">
        <v>78</v>
      </c>
      <c r="AV255" s="13" t="s">
        <v>78</v>
      </c>
      <c r="AW255" s="13" t="s">
        <v>30</v>
      </c>
      <c r="AX255" s="13" t="s">
        <v>68</v>
      </c>
      <c r="AY255" s="219" t="s">
        <v>187</v>
      </c>
    </row>
    <row r="256" spans="1:65" s="13" customFormat="1" ht="11.25">
      <c r="B256" s="208"/>
      <c r="C256" s="209"/>
      <c r="D256" s="210" t="s">
        <v>249</v>
      </c>
      <c r="E256" s="211" t="s">
        <v>19</v>
      </c>
      <c r="F256" s="212" t="s">
        <v>2290</v>
      </c>
      <c r="G256" s="209"/>
      <c r="H256" s="213">
        <v>53.12</v>
      </c>
      <c r="I256" s="214"/>
      <c r="J256" s="209"/>
      <c r="K256" s="209"/>
      <c r="L256" s="215"/>
      <c r="M256" s="216"/>
      <c r="N256" s="217"/>
      <c r="O256" s="217"/>
      <c r="P256" s="217"/>
      <c r="Q256" s="217"/>
      <c r="R256" s="217"/>
      <c r="S256" s="217"/>
      <c r="T256" s="218"/>
      <c r="AT256" s="219" t="s">
        <v>249</v>
      </c>
      <c r="AU256" s="219" t="s">
        <v>78</v>
      </c>
      <c r="AV256" s="13" t="s">
        <v>78</v>
      </c>
      <c r="AW256" s="13" t="s">
        <v>30</v>
      </c>
      <c r="AX256" s="13" t="s">
        <v>68</v>
      </c>
      <c r="AY256" s="219" t="s">
        <v>187</v>
      </c>
    </row>
    <row r="257" spans="1:51" s="13" customFormat="1" ht="11.25">
      <c r="B257" s="208"/>
      <c r="C257" s="209"/>
      <c r="D257" s="210" t="s">
        <v>249</v>
      </c>
      <c r="E257" s="211" t="s">
        <v>19</v>
      </c>
      <c r="F257" s="212" t="s">
        <v>2291</v>
      </c>
      <c r="G257" s="209"/>
      <c r="H257" s="213">
        <v>53.12</v>
      </c>
      <c r="I257" s="214"/>
      <c r="J257" s="209"/>
      <c r="K257" s="209"/>
      <c r="L257" s="215"/>
      <c r="M257" s="216"/>
      <c r="N257" s="217"/>
      <c r="O257" s="217"/>
      <c r="P257" s="217"/>
      <c r="Q257" s="217"/>
      <c r="R257" s="217"/>
      <c r="S257" s="217"/>
      <c r="T257" s="218"/>
      <c r="AT257" s="219" t="s">
        <v>249</v>
      </c>
      <c r="AU257" s="219" t="s">
        <v>78</v>
      </c>
      <c r="AV257" s="13" t="s">
        <v>78</v>
      </c>
      <c r="AW257" s="13" t="s">
        <v>30</v>
      </c>
      <c r="AX257" s="13" t="s">
        <v>68</v>
      </c>
      <c r="AY257" s="219" t="s">
        <v>187</v>
      </c>
    </row>
    <row r="258" spans="1:51" s="13" customFormat="1" ht="11.25">
      <c r="B258" s="208"/>
      <c r="C258" s="209"/>
      <c r="D258" s="210" t="s">
        <v>249</v>
      </c>
      <c r="E258" s="211" t="s">
        <v>19</v>
      </c>
      <c r="F258" s="212" t="s">
        <v>2292</v>
      </c>
      <c r="G258" s="209"/>
      <c r="H258" s="213">
        <v>52.8</v>
      </c>
      <c r="I258" s="214"/>
      <c r="J258" s="209"/>
      <c r="K258" s="209"/>
      <c r="L258" s="215"/>
      <c r="M258" s="216"/>
      <c r="N258" s="217"/>
      <c r="O258" s="217"/>
      <c r="P258" s="217"/>
      <c r="Q258" s="217"/>
      <c r="R258" s="217"/>
      <c r="S258" s="217"/>
      <c r="T258" s="218"/>
      <c r="AT258" s="219" t="s">
        <v>249</v>
      </c>
      <c r="AU258" s="219" t="s">
        <v>78</v>
      </c>
      <c r="AV258" s="13" t="s">
        <v>78</v>
      </c>
      <c r="AW258" s="13" t="s">
        <v>30</v>
      </c>
      <c r="AX258" s="13" t="s">
        <v>68</v>
      </c>
      <c r="AY258" s="219" t="s">
        <v>187</v>
      </c>
    </row>
    <row r="259" spans="1:51" s="13" customFormat="1" ht="11.25">
      <c r="B259" s="208"/>
      <c r="C259" s="209"/>
      <c r="D259" s="210" t="s">
        <v>249</v>
      </c>
      <c r="E259" s="211" t="s">
        <v>19</v>
      </c>
      <c r="F259" s="212" t="s">
        <v>2293</v>
      </c>
      <c r="G259" s="209"/>
      <c r="H259" s="213">
        <v>54.4</v>
      </c>
      <c r="I259" s="214"/>
      <c r="J259" s="209"/>
      <c r="K259" s="209"/>
      <c r="L259" s="215"/>
      <c r="M259" s="216"/>
      <c r="N259" s="217"/>
      <c r="O259" s="217"/>
      <c r="P259" s="217"/>
      <c r="Q259" s="217"/>
      <c r="R259" s="217"/>
      <c r="S259" s="217"/>
      <c r="T259" s="218"/>
      <c r="AT259" s="219" t="s">
        <v>249</v>
      </c>
      <c r="AU259" s="219" t="s">
        <v>78</v>
      </c>
      <c r="AV259" s="13" t="s">
        <v>78</v>
      </c>
      <c r="AW259" s="13" t="s">
        <v>30</v>
      </c>
      <c r="AX259" s="13" t="s">
        <v>68</v>
      </c>
      <c r="AY259" s="219" t="s">
        <v>187</v>
      </c>
    </row>
    <row r="260" spans="1:51" s="14" customFormat="1" ht="11.25">
      <c r="B260" s="220"/>
      <c r="C260" s="221"/>
      <c r="D260" s="210" t="s">
        <v>249</v>
      </c>
      <c r="E260" s="222" t="s">
        <v>19</v>
      </c>
      <c r="F260" s="223" t="s">
        <v>1936</v>
      </c>
      <c r="G260" s="221"/>
      <c r="H260" s="222" t="s">
        <v>19</v>
      </c>
      <c r="I260" s="224"/>
      <c r="J260" s="221"/>
      <c r="K260" s="221"/>
      <c r="L260" s="225"/>
      <c r="M260" s="226"/>
      <c r="N260" s="227"/>
      <c r="O260" s="227"/>
      <c r="P260" s="227"/>
      <c r="Q260" s="227"/>
      <c r="R260" s="227"/>
      <c r="S260" s="227"/>
      <c r="T260" s="228"/>
      <c r="AT260" s="229" t="s">
        <v>249</v>
      </c>
      <c r="AU260" s="229" t="s">
        <v>78</v>
      </c>
      <c r="AV260" s="14" t="s">
        <v>76</v>
      </c>
      <c r="AW260" s="14" t="s">
        <v>30</v>
      </c>
      <c r="AX260" s="14" t="s">
        <v>68</v>
      </c>
      <c r="AY260" s="229" t="s">
        <v>187</v>
      </c>
    </row>
    <row r="261" spans="1:51" s="13" customFormat="1" ht="11.25">
      <c r="B261" s="208"/>
      <c r="C261" s="209"/>
      <c r="D261" s="210" t="s">
        <v>249</v>
      </c>
      <c r="E261" s="211" t="s">
        <v>19</v>
      </c>
      <c r="F261" s="212" t="s">
        <v>2252</v>
      </c>
      <c r="G261" s="209"/>
      <c r="H261" s="213">
        <v>16.5</v>
      </c>
      <c r="I261" s="214"/>
      <c r="J261" s="209"/>
      <c r="K261" s="209"/>
      <c r="L261" s="215"/>
      <c r="M261" s="216"/>
      <c r="N261" s="217"/>
      <c r="O261" s="217"/>
      <c r="P261" s="217"/>
      <c r="Q261" s="217"/>
      <c r="R261" s="217"/>
      <c r="S261" s="217"/>
      <c r="T261" s="218"/>
      <c r="AT261" s="219" t="s">
        <v>249</v>
      </c>
      <c r="AU261" s="219" t="s">
        <v>78</v>
      </c>
      <c r="AV261" s="13" t="s">
        <v>78</v>
      </c>
      <c r="AW261" s="13" t="s">
        <v>30</v>
      </c>
      <c r="AX261" s="13" t="s">
        <v>68</v>
      </c>
      <c r="AY261" s="219" t="s">
        <v>187</v>
      </c>
    </row>
    <row r="262" spans="1:51" s="13" customFormat="1" ht="11.25">
      <c r="B262" s="208"/>
      <c r="C262" s="209"/>
      <c r="D262" s="210" t="s">
        <v>249</v>
      </c>
      <c r="E262" s="211" t="s">
        <v>19</v>
      </c>
      <c r="F262" s="212" t="s">
        <v>2253</v>
      </c>
      <c r="G262" s="209"/>
      <c r="H262" s="213">
        <v>15.95</v>
      </c>
      <c r="I262" s="214"/>
      <c r="J262" s="209"/>
      <c r="K262" s="209"/>
      <c r="L262" s="215"/>
      <c r="M262" s="216"/>
      <c r="N262" s="217"/>
      <c r="O262" s="217"/>
      <c r="P262" s="217"/>
      <c r="Q262" s="217"/>
      <c r="R262" s="217"/>
      <c r="S262" s="217"/>
      <c r="T262" s="218"/>
      <c r="AT262" s="219" t="s">
        <v>249</v>
      </c>
      <c r="AU262" s="219" t="s">
        <v>78</v>
      </c>
      <c r="AV262" s="13" t="s">
        <v>78</v>
      </c>
      <c r="AW262" s="13" t="s">
        <v>30</v>
      </c>
      <c r="AX262" s="13" t="s">
        <v>68</v>
      </c>
      <c r="AY262" s="219" t="s">
        <v>187</v>
      </c>
    </row>
    <row r="263" spans="1:51" s="13" customFormat="1" ht="11.25">
      <c r="B263" s="208"/>
      <c r="C263" s="209"/>
      <c r="D263" s="210" t="s">
        <v>249</v>
      </c>
      <c r="E263" s="211" t="s">
        <v>19</v>
      </c>
      <c r="F263" s="212" t="s">
        <v>2254</v>
      </c>
      <c r="G263" s="209"/>
      <c r="H263" s="213">
        <v>15.4</v>
      </c>
      <c r="I263" s="214"/>
      <c r="J263" s="209"/>
      <c r="K263" s="209"/>
      <c r="L263" s="215"/>
      <c r="M263" s="216"/>
      <c r="N263" s="217"/>
      <c r="O263" s="217"/>
      <c r="P263" s="217"/>
      <c r="Q263" s="217"/>
      <c r="R263" s="217"/>
      <c r="S263" s="217"/>
      <c r="T263" s="218"/>
      <c r="AT263" s="219" t="s">
        <v>249</v>
      </c>
      <c r="AU263" s="219" t="s">
        <v>78</v>
      </c>
      <c r="AV263" s="13" t="s">
        <v>78</v>
      </c>
      <c r="AW263" s="13" t="s">
        <v>30</v>
      </c>
      <c r="AX263" s="13" t="s">
        <v>68</v>
      </c>
      <c r="AY263" s="219" t="s">
        <v>187</v>
      </c>
    </row>
    <row r="264" spans="1:51" s="13" customFormat="1" ht="11.25">
      <c r="B264" s="208"/>
      <c r="C264" s="209"/>
      <c r="D264" s="210" t="s">
        <v>249</v>
      </c>
      <c r="E264" s="211" t="s">
        <v>19</v>
      </c>
      <c r="F264" s="212" t="s">
        <v>2255</v>
      </c>
      <c r="G264" s="209"/>
      <c r="H264" s="213">
        <v>15.4</v>
      </c>
      <c r="I264" s="214"/>
      <c r="J264" s="209"/>
      <c r="K264" s="209"/>
      <c r="L264" s="215"/>
      <c r="M264" s="216"/>
      <c r="N264" s="217"/>
      <c r="O264" s="217"/>
      <c r="P264" s="217"/>
      <c r="Q264" s="217"/>
      <c r="R264" s="217"/>
      <c r="S264" s="217"/>
      <c r="T264" s="218"/>
      <c r="AT264" s="219" t="s">
        <v>249</v>
      </c>
      <c r="AU264" s="219" t="s">
        <v>78</v>
      </c>
      <c r="AV264" s="13" t="s">
        <v>78</v>
      </c>
      <c r="AW264" s="13" t="s">
        <v>30</v>
      </c>
      <c r="AX264" s="13" t="s">
        <v>68</v>
      </c>
      <c r="AY264" s="219" t="s">
        <v>187</v>
      </c>
    </row>
    <row r="265" spans="1:51" s="13" customFormat="1" ht="11.25">
      <c r="B265" s="208"/>
      <c r="C265" s="209"/>
      <c r="D265" s="210" t="s">
        <v>249</v>
      </c>
      <c r="E265" s="211" t="s">
        <v>19</v>
      </c>
      <c r="F265" s="212" t="s">
        <v>2294</v>
      </c>
      <c r="G265" s="209"/>
      <c r="H265" s="213">
        <v>15.125</v>
      </c>
      <c r="I265" s="214"/>
      <c r="J265" s="209"/>
      <c r="K265" s="209"/>
      <c r="L265" s="215"/>
      <c r="M265" s="216"/>
      <c r="N265" s="217"/>
      <c r="O265" s="217"/>
      <c r="P265" s="217"/>
      <c r="Q265" s="217"/>
      <c r="R265" s="217"/>
      <c r="S265" s="217"/>
      <c r="T265" s="218"/>
      <c r="AT265" s="219" t="s">
        <v>249</v>
      </c>
      <c r="AU265" s="219" t="s">
        <v>78</v>
      </c>
      <c r="AV265" s="13" t="s">
        <v>78</v>
      </c>
      <c r="AW265" s="13" t="s">
        <v>30</v>
      </c>
      <c r="AX265" s="13" t="s">
        <v>68</v>
      </c>
      <c r="AY265" s="219" t="s">
        <v>187</v>
      </c>
    </row>
    <row r="266" spans="1:51" s="13" customFormat="1" ht="11.25">
      <c r="B266" s="208"/>
      <c r="C266" s="209"/>
      <c r="D266" s="210" t="s">
        <v>249</v>
      </c>
      <c r="E266" s="211" t="s">
        <v>19</v>
      </c>
      <c r="F266" s="212" t="s">
        <v>2295</v>
      </c>
      <c r="G266" s="209"/>
      <c r="H266" s="213">
        <v>16.5</v>
      </c>
      <c r="I266" s="214"/>
      <c r="J266" s="209"/>
      <c r="K266" s="209"/>
      <c r="L266" s="215"/>
      <c r="M266" s="216"/>
      <c r="N266" s="217"/>
      <c r="O266" s="217"/>
      <c r="P266" s="217"/>
      <c r="Q266" s="217"/>
      <c r="R266" s="217"/>
      <c r="S266" s="217"/>
      <c r="T266" s="218"/>
      <c r="AT266" s="219" t="s">
        <v>249</v>
      </c>
      <c r="AU266" s="219" t="s">
        <v>78</v>
      </c>
      <c r="AV266" s="13" t="s">
        <v>78</v>
      </c>
      <c r="AW266" s="13" t="s">
        <v>30</v>
      </c>
      <c r="AX266" s="13" t="s">
        <v>68</v>
      </c>
      <c r="AY266" s="219" t="s">
        <v>187</v>
      </c>
    </row>
    <row r="267" spans="1:51" s="15" customFormat="1" ht="11.25">
      <c r="B267" s="230"/>
      <c r="C267" s="231"/>
      <c r="D267" s="210" t="s">
        <v>249</v>
      </c>
      <c r="E267" s="232" t="s">
        <v>19</v>
      </c>
      <c r="F267" s="233" t="s">
        <v>319</v>
      </c>
      <c r="G267" s="231"/>
      <c r="H267" s="234">
        <v>403.03500000000003</v>
      </c>
      <c r="I267" s="235"/>
      <c r="J267" s="231"/>
      <c r="K267" s="231"/>
      <c r="L267" s="236"/>
      <c r="M267" s="242"/>
      <c r="N267" s="243"/>
      <c r="O267" s="243"/>
      <c r="P267" s="243"/>
      <c r="Q267" s="243"/>
      <c r="R267" s="243"/>
      <c r="S267" s="243"/>
      <c r="T267" s="244"/>
      <c r="AT267" s="240" t="s">
        <v>249</v>
      </c>
      <c r="AU267" s="240" t="s">
        <v>78</v>
      </c>
      <c r="AV267" s="15" t="s">
        <v>195</v>
      </c>
      <c r="AW267" s="15" t="s">
        <v>30</v>
      </c>
      <c r="AX267" s="15" t="s">
        <v>76</v>
      </c>
      <c r="AY267" s="240" t="s">
        <v>187</v>
      </c>
    </row>
    <row r="268" spans="1:51" s="2" customFormat="1" ht="6.95" customHeight="1">
      <c r="A268" s="36"/>
      <c r="B268" s="49"/>
      <c r="C268" s="50"/>
      <c r="D268" s="50"/>
      <c r="E268" s="50"/>
      <c r="F268" s="50"/>
      <c r="G268" s="50"/>
      <c r="H268" s="50"/>
      <c r="I268" s="50"/>
      <c r="J268" s="50"/>
      <c r="K268" s="50"/>
      <c r="L268" s="41"/>
      <c r="M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</row>
  </sheetData>
  <sheetProtection algorithmName="SHA-512" hashValue="BEJ500Pg+clg7BTc2Neh3igpRID08DoXeABdtc/Rt2na9nzFnbfnwS2CTtL9ALNrxLUZ6vNsh7xggDDgZPydmA==" saltValue="a6j/4Pn3HIJAC7gwnyMKVL08+7NxwIRNP90e/oW3HucK0BbvHSAOVqcbMsJ1L7JHwxbCKexKUHyZeKCAzeHLMw==" spinCount="100000" sheet="1" objects="1" scenarios="1" formatColumns="0" formatRows="0" autoFilter="0"/>
  <autoFilter ref="C93:K267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/>
    <hyperlink ref="F100" r:id="rId2"/>
    <hyperlink ref="F103" r:id="rId3"/>
    <hyperlink ref="F107" r:id="rId4"/>
    <hyperlink ref="F109" r:id="rId5"/>
    <hyperlink ref="F111" r:id="rId6"/>
    <hyperlink ref="F113" r:id="rId7"/>
    <hyperlink ref="F115" r:id="rId8"/>
    <hyperlink ref="F118" r:id="rId9"/>
    <hyperlink ref="F120" r:id="rId10"/>
    <hyperlink ref="F122" r:id="rId11"/>
    <hyperlink ref="F124" r:id="rId12"/>
    <hyperlink ref="F127" r:id="rId13"/>
    <hyperlink ref="F134" r:id="rId14"/>
    <hyperlink ref="F141" r:id="rId15"/>
    <hyperlink ref="F148" r:id="rId16"/>
    <hyperlink ref="F151" r:id="rId17"/>
    <hyperlink ref="F158" r:id="rId18"/>
    <hyperlink ref="F161" r:id="rId19"/>
    <hyperlink ref="F164" r:id="rId20"/>
    <hyperlink ref="F166" r:id="rId21"/>
    <hyperlink ref="F168" r:id="rId22"/>
    <hyperlink ref="F171" r:id="rId23"/>
    <hyperlink ref="F173" r:id="rId24"/>
    <hyperlink ref="F176" r:id="rId25"/>
    <hyperlink ref="F179" r:id="rId26"/>
    <hyperlink ref="F182" r:id="rId27"/>
    <hyperlink ref="F185" r:id="rId28"/>
    <hyperlink ref="F188" r:id="rId29"/>
    <hyperlink ref="F191" r:id="rId30"/>
    <hyperlink ref="F194" r:id="rId31"/>
    <hyperlink ref="F198" r:id="rId32"/>
    <hyperlink ref="F215" r:id="rId33"/>
    <hyperlink ref="F232" r:id="rId34"/>
    <hyperlink ref="F235" r:id="rId35"/>
    <hyperlink ref="F252" r:id="rId3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7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19" t="s">
        <v>154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78</v>
      </c>
    </row>
    <row r="4" spans="1:46" s="1" customFormat="1" ht="24.95" customHeight="1">
      <c r="B4" s="22"/>
      <c r="D4" s="112" t="s">
        <v>158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4" t="str">
        <f>'Rekapitulace zakázky'!K6</f>
        <v>Olomouc ADM Nerudova</v>
      </c>
      <c r="F7" s="395"/>
      <c r="G7" s="395"/>
      <c r="H7" s="395"/>
      <c r="L7" s="22"/>
    </row>
    <row r="8" spans="1:46" s="1" customFormat="1" ht="12" customHeight="1">
      <c r="B8" s="22"/>
      <c r="D8" s="114" t="s">
        <v>159</v>
      </c>
      <c r="L8" s="22"/>
    </row>
    <row r="9" spans="1:46" s="2" customFormat="1" ht="16.5" customHeight="1">
      <c r="A9" s="36"/>
      <c r="B9" s="41"/>
      <c r="C9" s="36"/>
      <c r="D9" s="36"/>
      <c r="E9" s="394" t="s">
        <v>1468</v>
      </c>
      <c r="F9" s="397"/>
      <c r="G9" s="397"/>
      <c r="H9" s="39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451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6" t="s">
        <v>2304</v>
      </c>
      <c r="F11" s="397"/>
      <c r="G11" s="397"/>
      <c r="H11" s="39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zakázky'!AN8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tr">
        <f>IF('Rekapitulace zakázky'!AN10="","",'Rekapitulace zakázky'!AN10)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zakázky'!E11="","",'Rekapitulace zakázky'!E11)</f>
        <v xml:space="preserve"> </v>
      </c>
      <c r="F17" s="36"/>
      <c r="G17" s="36"/>
      <c r="H17" s="36"/>
      <c r="I17" s="114" t="s">
        <v>26</v>
      </c>
      <c r="J17" s="105" t="str">
        <f>IF('Rekapitulace zakázky'!AN11="","",'Rekapitulace zakázky'!AN11)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27</v>
      </c>
      <c r="E19" s="36"/>
      <c r="F19" s="36"/>
      <c r="G19" s="36"/>
      <c r="H19" s="36"/>
      <c r="I19" s="114" t="s">
        <v>25</v>
      </c>
      <c r="J19" s="32" t="str">
        <f>'Rekapitulace zakázky'!AN13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8" t="str">
        <f>'Rekapitulace zakázky'!E14</f>
        <v>Vyplň údaj</v>
      </c>
      <c r="F20" s="399"/>
      <c r="G20" s="399"/>
      <c r="H20" s="399"/>
      <c r="I20" s="114" t="s">
        <v>26</v>
      </c>
      <c r="J20" s="32" t="str">
        <f>'Rekapitulace zakázky'!AN14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29</v>
      </c>
      <c r="E22" s="36"/>
      <c r="F22" s="36"/>
      <c r="G22" s="36"/>
      <c r="H22" s="36"/>
      <c r="I22" s="114" t="s">
        <v>25</v>
      </c>
      <c r="J22" s="105" t="str">
        <f>IF('Rekapitulace zakázky'!AN16="","",'Rekapitulace zakázky'!AN16)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zakázky'!E17="","",'Rekapitulace zakázky'!E17)</f>
        <v xml:space="preserve"> </v>
      </c>
      <c r="F23" s="36"/>
      <c r="G23" s="36"/>
      <c r="H23" s="36"/>
      <c r="I23" s="114" t="s">
        <v>26</v>
      </c>
      <c r="J23" s="105" t="str">
        <f>IF('Rekapitulace zakázky'!AN17="","",'Rekapitulace zakázky'!AN17)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31</v>
      </c>
      <c r="E25" s="36"/>
      <c r="F25" s="36"/>
      <c r="G25" s="36"/>
      <c r="H25" s="36"/>
      <c r="I25" s="114" t="s">
        <v>25</v>
      </c>
      <c r="J25" s="105" t="str">
        <f>IF('Rekapitulace zakázky'!AN19="","",'Rekapitulace zakázky'!AN19)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zakázky'!E20="","",'Rekapitulace zakázky'!E20)</f>
        <v xml:space="preserve"> </v>
      </c>
      <c r="F26" s="36"/>
      <c r="G26" s="36"/>
      <c r="H26" s="36"/>
      <c r="I26" s="114" t="s">
        <v>26</v>
      </c>
      <c r="J26" s="105" t="str">
        <f>IF('Rekapitulace zakázky'!AN20="","",'Rekapitulace zakázky'!AN20)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32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00" t="s">
        <v>19</v>
      </c>
      <c r="F29" s="400"/>
      <c r="G29" s="400"/>
      <c r="H29" s="400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34</v>
      </c>
      <c r="E32" s="36"/>
      <c r="F32" s="36"/>
      <c r="G32" s="36"/>
      <c r="H32" s="36"/>
      <c r="I32" s="36"/>
      <c r="J32" s="122">
        <f>ROUND(J91,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36</v>
      </c>
      <c r="G34" s="36"/>
      <c r="H34" s="36"/>
      <c r="I34" s="123" t="s">
        <v>35</v>
      </c>
      <c r="J34" s="123" t="s">
        <v>37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38</v>
      </c>
      <c r="E35" s="114" t="s">
        <v>39</v>
      </c>
      <c r="F35" s="125">
        <f>ROUND((SUM(BE91:BE170)),  2)</f>
        <v>0</v>
      </c>
      <c r="G35" s="36"/>
      <c r="H35" s="36"/>
      <c r="I35" s="126">
        <v>0.21</v>
      </c>
      <c r="J35" s="125">
        <f>ROUND(((SUM(BE91:BE170))*I35),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40</v>
      </c>
      <c r="F36" s="125">
        <f>ROUND((SUM(BF91:BF170)),  2)</f>
        <v>0</v>
      </c>
      <c r="G36" s="36"/>
      <c r="H36" s="36"/>
      <c r="I36" s="126">
        <v>0.15</v>
      </c>
      <c r="J36" s="125">
        <f>ROUND(((SUM(BF91:BF170))*I36),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41</v>
      </c>
      <c r="F37" s="125">
        <f>ROUND((SUM(BG91:BG170)),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42</v>
      </c>
      <c r="F38" s="125">
        <f>ROUND((SUM(BH91:BH170)),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43</v>
      </c>
      <c r="F39" s="125">
        <f>ROUND((SUM(BI91:BI170)),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44</v>
      </c>
      <c r="E41" s="129"/>
      <c r="F41" s="129"/>
      <c r="G41" s="130" t="s">
        <v>45</v>
      </c>
      <c r="H41" s="131" t="s">
        <v>46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161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1" t="str">
        <f>E7</f>
        <v>Olomouc ADM Nerudova</v>
      </c>
      <c r="F50" s="402"/>
      <c r="G50" s="402"/>
      <c r="H50" s="402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1" t="s">
        <v>1468</v>
      </c>
      <c r="F52" s="403"/>
      <c r="G52" s="403"/>
      <c r="H52" s="403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451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7" t="str">
        <f>E11</f>
        <v>4P12; 4P15 - Kanceláře 5NP</v>
      </c>
      <c r="F54" s="403"/>
      <c r="G54" s="403"/>
      <c r="H54" s="403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162</v>
      </c>
      <c r="D61" s="139"/>
      <c r="E61" s="139"/>
      <c r="F61" s="139"/>
      <c r="G61" s="139"/>
      <c r="H61" s="139"/>
      <c r="I61" s="139"/>
      <c r="J61" s="140" t="s">
        <v>163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66</v>
      </c>
      <c r="D63" s="38"/>
      <c r="E63" s="38"/>
      <c r="F63" s="38"/>
      <c r="G63" s="38"/>
      <c r="H63" s="38"/>
      <c r="I63" s="38"/>
      <c r="J63" s="79">
        <f>J91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164</v>
      </c>
    </row>
    <row r="64" spans="1:47" s="9" customFormat="1" ht="24.95" customHeight="1">
      <c r="B64" s="142"/>
      <c r="C64" s="143"/>
      <c r="D64" s="144" t="s">
        <v>165</v>
      </c>
      <c r="E64" s="145"/>
      <c r="F64" s="145"/>
      <c r="G64" s="145"/>
      <c r="H64" s="145"/>
      <c r="I64" s="145"/>
      <c r="J64" s="146">
        <f>J92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808</v>
      </c>
      <c r="E65" s="150"/>
      <c r="F65" s="150"/>
      <c r="G65" s="150"/>
      <c r="H65" s="150"/>
      <c r="I65" s="150"/>
      <c r="J65" s="151">
        <f>J93</f>
        <v>0</v>
      </c>
      <c r="K65" s="99"/>
      <c r="L65" s="152"/>
    </row>
    <row r="66" spans="1:31" s="9" customFormat="1" ht="24.95" customHeight="1">
      <c r="B66" s="142"/>
      <c r="C66" s="143"/>
      <c r="D66" s="144" t="s">
        <v>167</v>
      </c>
      <c r="E66" s="145"/>
      <c r="F66" s="145"/>
      <c r="G66" s="145"/>
      <c r="H66" s="145"/>
      <c r="I66" s="145"/>
      <c r="J66" s="146">
        <f>J101</f>
        <v>0</v>
      </c>
      <c r="K66" s="143"/>
      <c r="L66" s="147"/>
    </row>
    <row r="67" spans="1:31" s="10" customFormat="1" ht="19.899999999999999" customHeight="1">
      <c r="B67" s="148"/>
      <c r="C67" s="99"/>
      <c r="D67" s="149" t="s">
        <v>1470</v>
      </c>
      <c r="E67" s="150"/>
      <c r="F67" s="150"/>
      <c r="G67" s="150"/>
      <c r="H67" s="150"/>
      <c r="I67" s="150"/>
      <c r="J67" s="151">
        <f>J102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819</v>
      </c>
      <c r="E68" s="150"/>
      <c r="F68" s="150"/>
      <c r="G68" s="150"/>
      <c r="H68" s="150"/>
      <c r="I68" s="150"/>
      <c r="J68" s="151">
        <f>J129</f>
        <v>0</v>
      </c>
      <c r="K68" s="99"/>
      <c r="L68" s="152"/>
    </row>
    <row r="69" spans="1:31" s="9" customFormat="1" ht="24.95" customHeight="1">
      <c r="B69" s="142"/>
      <c r="C69" s="143"/>
      <c r="D69" s="144" t="s">
        <v>1659</v>
      </c>
      <c r="E69" s="145"/>
      <c r="F69" s="145"/>
      <c r="G69" s="145"/>
      <c r="H69" s="145"/>
      <c r="I69" s="145"/>
      <c r="J69" s="146">
        <f>J169</f>
        <v>0</v>
      </c>
      <c r="K69" s="143"/>
      <c r="L69" s="147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172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401" t="str">
        <f>E7</f>
        <v>Olomouc ADM Nerudova</v>
      </c>
      <c r="F79" s="402"/>
      <c r="G79" s="402"/>
      <c r="H79" s="402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" customFormat="1" ht="12" customHeight="1">
      <c r="B80" s="23"/>
      <c r="C80" s="31" t="s">
        <v>159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2" customFormat="1" ht="16.5" customHeight="1">
      <c r="A81" s="36"/>
      <c r="B81" s="37"/>
      <c r="C81" s="38"/>
      <c r="D81" s="38"/>
      <c r="E81" s="401" t="s">
        <v>1468</v>
      </c>
      <c r="F81" s="403"/>
      <c r="G81" s="403"/>
      <c r="H81" s="403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451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57" t="str">
        <f>E11</f>
        <v>4P12; 4P15 - Kanceláře 5NP</v>
      </c>
      <c r="F83" s="403"/>
      <c r="G83" s="403"/>
      <c r="H83" s="403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>
      <c r="A85" s="36"/>
      <c r="B85" s="37"/>
      <c r="C85" s="31" t="s">
        <v>21</v>
      </c>
      <c r="D85" s="38"/>
      <c r="E85" s="38"/>
      <c r="F85" s="29" t="str">
        <f>F14</f>
        <v xml:space="preserve"> </v>
      </c>
      <c r="G85" s="38"/>
      <c r="H85" s="38"/>
      <c r="I85" s="31" t="s">
        <v>23</v>
      </c>
      <c r="J85" s="61">
        <f>IF(J14="","",J14)</f>
        <v>0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5.2" customHeight="1">
      <c r="A87" s="36"/>
      <c r="B87" s="37"/>
      <c r="C87" s="31" t="s">
        <v>24</v>
      </c>
      <c r="D87" s="38"/>
      <c r="E87" s="38"/>
      <c r="F87" s="29" t="str">
        <f>E17</f>
        <v xml:space="preserve"> </v>
      </c>
      <c r="G87" s="38"/>
      <c r="H87" s="38"/>
      <c r="I87" s="31" t="s">
        <v>29</v>
      </c>
      <c r="J87" s="34" t="str">
        <f>E23</f>
        <v xml:space="preserve"> 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27</v>
      </c>
      <c r="D88" s="38"/>
      <c r="E88" s="38"/>
      <c r="F88" s="29" t="str">
        <f>IF(E20="","",E20)</f>
        <v>Vyplň údaj</v>
      </c>
      <c r="G88" s="38"/>
      <c r="H88" s="38"/>
      <c r="I88" s="31" t="s">
        <v>31</v>
      </c>
      <c r="J88" s="34" t="str">
        <f>E26</f>
        <v xml:space="preserve"> 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0.3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11" customFormat="1" ht="29.25" customHeight="1">
      <c r="A90" s="153"/>
      <c r="B90" s="154"/>
      <c r="C90" s="155" t="s">
        <v>173</v>
      </c>
      <c r="D90" s="156" t="s">
        <v>53</v>
      </c>
      <c r="E90" s="156" t="s">
        <v>49</v>
      </c>
      <c r="F90" s="156" t="s">
        <v>50</v>
      </c>
      <c r="G90" s="156" t="s">
        <v>174</v>
      </c>
      <c r="H90" s="156" t="s">
        <v>175</v>
      </c>
      <c r="I90" s="156" t="s">
        <v>176</v>
      </c>
      <c r="J90" s="156" t="s">
        <v>163</v>
      </c>
      <c r="K90" s="157" t="s">
        <v>177</v>
      </c>
      <c r="L90" s="158"/>
      <c r="M90" s="70" t="s">
        <v>19</v>
      </c>
      <c r="N90" s="71" t="s">
        <v>38</v>
      </c>
      <c r="O90" s="71" t="s">
        <v>178</v>
      </c>
      <c r="P90" s="71" t="s">
        <v>179</v>
      </c>
      <c r="Q90" s="71" t="s">
        <v>180</v>
      </c>
      <c r="R90" s="71" t="s">
        <v>181</v>
      </c>
      <c r="S90" s="71" t="s">
        <v>182</v>
      </c>
      <c r="T90" s="72" t="s">
        <v>183</v>
      </c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</row>
    <row r="91" spans="1:65" s="2" customFormat="1" ht="22.9" customHeight="1">
      <c r="A91" s="36"/>
      <c r="B91" s="37"/>
      <c r="C91" s="77" t="s">
        <v>184</v>
      </c>
      <c r="D91" s="38"/>
      <c r="E91" s="38"/>
      <c r="F91" s="38"/>
      <c r="G91" s="38"/>
      <c r="H91" s="38"/>
      <c r="I91" s="38"/>
      <c r="J91" s="159">
        <f>BK91</f>
        <v>0</v>
      </c>
      <c r="K91" s="38"/>
      <c r="L91" s="41"/>
      <c r="M91" s="73"/>
      <c r="N91" s="160"/>
      <c r="O91" s="74"/>
      <c r="P91" s="161">
        <f>P92+P101+P169</f>
        <v>0</v>
      </c>
      <c r="Q91" s="74"/>
      <c r="R91" s="161">
        <f>R92+R101+R169</f>
        <v>0.34093109882</v>
      </c>
      <c r="S91" s="74"/>
      <c r="T91" s="162">
        <f>T92+T101+T169</f>
        <v>0.12523780000000001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67</v>
      </c>
      <c r="AU91" s="19" t="s">
        <v>164</v>
      </c>
      <c r="BK91" s="163">
        <f>BK92+BK101+BK169</f>
        <v>0</v>
      </c>
    </row>
    <row r="92" spans="1:65" s="12" customFormat="1" ht="25.9" customHeight="1">
      <c r="B92" s="164"/>
      <c r="C92" s="165"/>
      <c r="D92" s="166" t="s">
        <v>67</v>
      </c>
      <c r="E92" s="167" t="s">
        <v>185</v>
      </c>
      <c r="F92" s="167" t="s">
        <v>186</v>
      </c>
      <c r="G92" s="165"/>
      <c r="H92" s="165"/>
      <c r="I92" s="168"/>
      <c r="J92" s="169">
        <f>BK92</f>
        <v>0</v>
      </c>
      <c r="K92" s="165"/>
      <c r="L92" s="170"/>
      <c r="M92" s="171"/>
      <c r="N92" s="172"/>
      <c r="O92" s="172"/>
      <c r="P92" s="173">
        <f>P93</f>
        <v>0</v>
      </c>
      <c r="Q92" s="172"/>
      <c r="R92" s="173">
        <f>R93</f>
        <v>0</v>
      </c>
      <c r="S92" s="172"/>
      <c r="T92" s="174">
        <f>T93</f>
        <v>0</v>
      </c>
      <c r="AR92" s="175" t="s">
        <v>76</v>
      </c>
      <c r="AT92" s="176" t="s">
        <v>67</v>
      </c>
      <c r="AU92" s="176" t="s">
        <v>68</v>
      </c>
      <c r="AY92" s="175" t="s">
        <v>187</v>
      </c>
      <c r="BK92" s="177">
        <f>BK93</f>
        <v>0</v>
      </c>
    </row>
    <row r="93" spans="1:65" s="12" customFormat="1" ht="22.9" customHeight="1">
      <c r="B93" s="164"/>
      <c r="C93" s="165"/>
      <c r="D93" s="166" t="s">
        <v>67</v>
      </c>
      <c r="E93" s="178" t="s">
        <v>861</v>
      </c>
      <c r="F93" s="178" t="s">
        <v>862</v>
      </c>
      <c r="G93" s="165"/>
      <c r="H93" s="165"/>
      <c r="I93" s="168"/>
      <c r="J93" s="179">
        <f>BK93</f>
        <v>0</v>
      </c>
      <c r="K93" s="165"/>
      <c r="L93" s="170"/>
      <c r="M93" s="171"/>
      <c r="N93" s="172"/>
      <c r="O93" s="172"/>
      <c r="P93" s="173">
        <f>SUM(P94:P100)</f>
        <v>0</v>
      </c>
      <c r="Q93" s="172"/>
      <c r="R93" s="173">
        <f>SUM(R94:R100)</f>
        <v>0</v>
      </c>
      <c r="S93" s="172"/>
      <c r="T93" s="174">
        <f>SUM(T94:T100)</f>
        <v>0</v>
      </c>
      <c r="AR93" s="175" t="s">
        <v>76</v>
      </c>
      <c r="AT93" s="176" t="s">
        <v>67</v>
      </c>
      <c r="AU93" s="176" t="s">
        <v>76</v>
      </c>
      <c r="AY93" s="175" t="s">
        <v>187</v>
      </c>
      <c r="BK93" s="177">
        <f>SUM(BK94:BK100)</f>
        <v>0</v>
      </c>
    </row>
    <row r="94" spans="1:65" s="2" customFormat="1" ht="33" customHeight="1">
      <c r="A94" s="36"/>
      <c r="B94" s="37"/>
      <c r="C94" s="180" t="s">
        <v>76</v>
      </c>
      <c r="D94" s="180" t="s">
        <v>190</v>
      </c>
      <c r="E94" s="181" t="s">
        <v>876</v>
      </c>
      <c r="F94" s="182" t="s">
        <v>877</v>
      </c>
      <c r="G94" s="183" t="s">
        <v>542</v>
      </c>
      <c r="H94" s="184">
        <v>0.125</v>
      </c>
      <c r="I94" s="185"/>
      <c r="J94" s="186">
        <f>ROUND(I94*H94,2)</f>
        <v>0</v>
      </c>
      <c r="K94" s="182" t="s">
        <v>194</v>
      </c>
      <c r="L94" s="41"/>
      <c r="M94" s="187" t="s">
        <v>19</v>
      </c>
      <c r="N94" s="188" t="s">
        <v>39</v>
      </c>
      <c r="O94" s="66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195</v>
      </c>
      <c r="AT94" s="191" t="s">
        <v>190</v>
      </c>
      <c r="AU94" s="191" t="s">
        <v>78</v>
      </c>
      <c r="AY94" s="19" t="s">
        <v>187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76</v>
      </c>
      <c r="BK94" s="192">
        <f>ROUND(I94*H94,2)</f>
        <v>0</v>
      </c>
      <c r="BL94" s="19" t="s">
        <v>195</v>
      </c>
      <c r="BM94" s="191" t="s">
        <v>2305</v>
      </c>
    </row>
    <row r="95" spans="1:65" s="2" customFormat="1" ht="11.25">
      <c r="A95" s="36"/>
      <c r="B95" s="37"/>
      <c r="C95" s="38"/>
      <c r="D95" s="193" t="s">
        <v>197</v>
      </c>
      <c r="E95" s="38"/>
      <c r="F95" s="194" t="s">
        <v>879</v>
      </c>
      <c r="G95" s="38"/>
      <c r="H95" s="38"/>
      <c r="I95" s="195"/>
      <c r="J95" s="38"/>
      <c r="K95" s="38"/>
      <c r="L95" s="41"/>
      <c r="M95" s="196"/>
      <c r="N95" s="19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197</v>
      </c>
      <c r="AU95" s="19" t="s">
        <v>78</v>
      </c>
    </row>
    <row r="96" spans="1:65" s="2" customFormat="1" ht="44.25" customHeight="1">
      <c r="A96" s="36"/>
      <c r="B96" s="37"/>
      <c r="C96" s="180" t="s">
        <v>78</v>
      </c>
      <c r="D96" s="180" t="s">
        <v>190</v>
      </c>
      <c r="E96" s="181" t="s">
        <v>880</v>
      </c>
      <c r="F96" s="182" t="s">
        <v>881</v>
      </c>
      <c r="G96" s="183" t="s">
        <v>542</v>
      </c>
      <c r="H96" s="184">
        <v>5</v>
      </c>
      <c r="I96" s="185"/>
      <c r="J96" s="186">
        <f>ROUND(I96*H96,2)</f>
        <v>0</v>
      </c>
      <c r="K96" s="182" t="s">
        <v>194</v>
      </c>
      <c r="L96" s="41"/>
      <c r="M96" s="187" t="s">
        <v>19</v>
      </c>
      <c r="N96" s="188" t="s">
        <v>39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195</v>
      </c>
      <c r="AT96" s="191" t="s">
        <v>190</v>
      </c>
      <c r="AU96" s="191" t="s">
        <v>78</v>
      </c>
      <c r="AY96" s="19" t="s">
        <v>187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76</v>
      </c>
      <c r="BK96" s="192">
        <f>ROUND(I96*H96,2)</f>
        <v>0</v>
      </c>
      <c r="BL96" s="19" t="s">
        <v>195</v>
      </c>
      <c r="BM96" s="191" t="s">
        <v>2306</v>
      </c>
    </row>
    <row r="97" spans="1:65" s="2" customFormat="1" ht="11.25">
      <c r="A97" s="36"/>
      <c r="B97" s="37"/>
      <c r="C97" s="38"/>
      <c r="D97" s="193" t="s">
        <v>197</v>
      </c>
      <c r="E97" s="38"/>
      <c r="F97" s="194" t="s">
        <v>883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197</v>
      </c>
      <c r="AU97" s="19" t="s">
        <v>78</v>
      </c>
    </row>
    <row r="98" spans="1:65" s="13" customFormat="1" ht="11.25">
      <c r="B98" s="208"/>
      <c r="C98" s="209"/>
      <c r="D98" s="210" t="s">
        <v>249</v>
      </c>
      <c r="E98" s="209"/>
      <c r="F98" s="212" t="s">
        <v>2307</v>
      </c>
      <c r="G98" s="209"/>
      <c r="H98" s="213">
        <v>5</v>
      </c>
      <c r="I98" s="214"/>
      <c r="J98" s="209"/>
      <c r="K98" s="209"/>
      <c r="L98" s="215"/>
      <c r="M98" s="216"/>
      <c r="N98" s="217"/>
      <c r="O98" s="217"/>
      <c r="P98" s="217"/>
      <c r="Q98" s="217"/>
      <c r="R98" s="217"/>
      <c r="S98" s="217"/>
      <c r="T98" s="218"/>
      <c r="AT98" s="219" t="s">
        <v>249</v>
      </c>
      <c r="AU98" s="219" t="s">
        <v>78</v>
      </c>
      <c r="AV98" s="13" t="s">
        <v>78</v>
      </c>
      <c r="AW98" s="13" t="s">
        <v>4</v>
      </c>
      <c r="AX98" s="13" t="s">
        <v>76</v>
      </c>
      <c r="AY98" s="219" t="s">
        <v>187</v>
      </c>
    </row>
    <row r="99" spans="1:65" s="2" customFormat="1" ht="44.25" customHeight="1">
      <c r="A99" s="36"/>
      <c r="B99" s="37"/>
      <c r="C99" s="180" t="s">
        <v>203</v>
      </c>
      <c r="D99" s="180" t="s">
        <v>190</v>
      </c>
      <c r="E99" s="181" t="s">
        <v>885</v>
      </c>
      <c r="F99" s="182" t="s">
        <v>886</v>
      </c>
      <c r="G99" s="183" t="s">
        <v>542</v>
      </c>
      <c r="H99" s="184">
        <v>0.125</v>
      </c>
      <c r="I99" s="185"/>
      <c r="J99" s="186">
        <f>ROUND(I99*H99,2)</f>
        <v>0</v>
      </c>
      <c r="K99" s="182" t="s">
        <v>194</v>
      </c>
      <c r="L99" s="41"/>
      <c r="M99" s="187" t="s">
        <v>19</v>
      </c>
      <c r="N99" s="188" t="s">
        <v>39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195</v>
      </c>
      <c r="AT99" s="191" t="s">
        <v>190</v>
      </c>
      <c r="AU99" s="191" t="s">
        <v>78</v>
      </c>
      <c r="AY99" s="19" t="s">
        <v>187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76</v>
      </c>
      <c r="BK99" s="192">
        <f>ROUND(I99*H99,2)</f>
        <v>0</v>
      </c>
      <c r="BL99" s="19" t="s">
        <v>195</v>
      </c>
      <c r="BM99" s="191" t="s">
        <v>2308</v>
      </c>
    </row>
    <row r="100" spans="1:65" s="2" customFormat="1" ht="11.25">
      <c r="A100" s="36"/>
      <c r="B100" s="37"/>
      <c r="C100" s="38"/>
      <c r="D100" s="193" t="s">
        <v>197</v>
      </c>
      <c r="E100" s="38"/>
      <c r="F100" s="194" t="s">
        <v>888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197</v>
      </c>
      <c r="AU100" s="19" t="s">
        <v>78</v>
      </c>
    </row>
    <row r="101" spans="1:65" s="12" customFormat="1" ht="25.9" customHeight="1">
      <c r="B101" s="164"/>
      <c r="C101" s="165"/>
      <c r="D101" s="166" t="s">
        <v>67</v>
      </c>
      <c r="E101" s="167" t="s">
        <v>208</v>
      </c>
      <c r="F101" s="167" t="s">
        <v>209</v>
      </c>
      <c r="G101" s="165"/>
      <c r="H101" s="165"/>
      <c r="I101" s="168"/>
      <c r="J101" s="169">
        <f>BK101</f>
        <v>0</v>
      </c>
      <c r="K101" s="165"/>
      <c r="L101" s="170"/>
      <c r="M101" s="171"/>
      <c r="N101" s="172"/>
      <c r="O101" s="172"/>
      <c r="P101" s="173">
        <f>P102+P129</f>
        <v>0</v>
      </c>
      <c r="Q101" s="172"/>
      <c r="R101" s="173">
        <f>R102+R129</f>
        <v>0.34093109882</v>
      </c>
      <c r="S101" s="172"/>
      <c r="T101" s="174">
        <f>T102+T129</f>
        <v>0.12523780000000001</v>
      </c>
      <c r="AR101" s="175" t="s">
        <v>78</v>
      </c>
      <c r="AT101" s="176" t="s">
        <v>67</v>
      </c>
      <c r="AU101" s="176" t="s">
        <v>68</v>
      </c>
      <c r="AY101" s="175" t="s">
        <v>187</v>
      </c>
      <c r="BK101" s="177">
        <f>BK102+BK129</f>
        <v>0</v>
      </c>
    </row>
    <row r="102" spans="1:65" s="12" customFormat="1" ht="22.9" customHeight="1">
      <c r="B102" s="164"/>
      <c r="C102" s="165"/>
      <c r="D102" s="166" t="s">
        <v>67</v>
      </c>
      <c r="E102" s="178" t="s">
        <v>1540</v>
      </c>
      <c r="F102" s="178" t="s">
        <v>1541</v>
      </c>
      <c r="G102" s="165"/>
      <c r="H102" s="165"/>
      <c r="I102" s="168"/>
      <c r="J102" s="179">
        <f>BK102</f>
        <v>0</v>
      </c>
      <c r="K102" s="165"/>
      <c r="L102" s="170"/>
      <c r="M102" s="171"/>
      <c r="N102" s="172"/>
      <c r="O102" s="172"/>
      <c r="P102" s="173">
        <f>SUM(P103:P128)</f>
        <v>0</v>
      </c>
      <c r="Q102" s="172"/>
      <c r="R102" s="173">
        <f>SUM(R103:R128)</f>
        <v>0.11108920682000001</v>
      </c>
      <c r="S102" s="172"/>
      <c r="T102" s="174">
        <f>SUM(T103:T128)</f>
        <v>8.2650000000000001E-2</v>
      </c>
      <c r="AR102" s="175" t="s">
        <v>78</v>
      </c>
      <c r="AT102" s="176" t="s">
        <v>67</v>
      </c>
      <c r="AU102" s="176" t="s">
        <v>76</v>
      </c>
      <c r="AY102" s="175" t="s">
        <v>187</v>
      </c>
      <c r="BK102" s="177">
        <f>SUM(BK103:BK128)</f>
        <v>0</v>
      </c>
    </row>
    <row r="103" spans="1:65" s="2" customFormat="1" ht="33" customHeight="1">
      <c r="A103" s="36"/>
      <c r="B103" s="37"/>
      <c r="C103" s="180" t="s">
        <v>195</v>
      </c>
      <c r="D103" s="180" t="s">
        <v>190</v>
      </c>
      <c r="E103" s="181" t="s">
        <v>1943</v>
      </c>
      <c r="F103" s="182" t="s">
        <v>1944</v>
      </c>
      <c r="G103" s="183" t="s">
        <v>193</v>
      </c>
      <c r="H103" s="184">
        <v>33.06</v>
      </c>
      <c r="I103" s="185"/>
      <c r="J103" s="186">
        <f>ROUND(I103*H103,2)</f>
        <v>0</v>
      </c>
      <c r="K103" s="182" t="s">
        <v>194</v>
      </c>
      <c r="L103" s="41"/>
      <c r="M103" s="187" t="s">
        <v>19</v>
      </c>
      <c r="N103" s="188" t="s">
        <v>39</v>
      </c>
      <c r="O103" s="66"/>
      <c r="P103" s="189">
        <f>O103*H103</f>
        <v>0</v>
      </c>
      <c r="Q103" s="189">
        <v>7.6799999999999999E-7</v>
      </c>
      <c r="R103" s="189">
        <f>Q103*H103</f>
        <v>2.5390080000000001E-5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215</v>
      </c>
      <c r="AT103" s="191" t="s">
        <v>190</v>
      </c>
      <c r="AU103" s="191" t="s">
        <v>78</v>
      </c>
      <c r="AY103" s="19" t="s">
        <v>187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76</v>
      </c>
      <c r="BK103" s="192">
        <f>ROUND(I103*H103,2)</f>
        <v>0</v>
      </c>
      <c r="BL103" s="19" t="s">
        <v>215</v>
      </c>
      <c r="BM103" s="191" t="s">
        <v>2309</v>
      </c>
    </row>
    <row r="104" spans="1:65" s="2" customFormat="1" ht="11.25">
      <c r="A104" s="36"/>
      <c r="B104" s="37"/>
      <c r="C104" s="38"/>
      <c r="D104" s="193" t="s">
        <v>197</v>
      </c>
      <c r="E104" s="38"/>
      <c r="F104" s="194" t="s">
        <v>1946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197</v>
      </c>
      <c r="AU104" s="19" t="s">
        <v>78</v>
      </c>
    </row>
    <row r="105" spans="1:65" s="13" customFormat="1" ht="11.25">
      <c r="B105" s="208"/>
      <c r="C105" s="209"/>
      <c r="D105" s="210" t="s">
        <v>249</v>
      </c>
      <c r="E105" s="211" t="s">
        <v>19</v>
      </c>
      <c r="F105" s="212" t="s">
        <v>2310</v>
      </c>
      <c r="G105" s="209"/>
      <c r="H105" s="213">
        <v>21.66</v>
      </c>
      <c r="I105" s="214"/>
      <c r="J105" s="209"/>
      <c r="K105" s="209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249</v>
      </c>
      <c r="AU105" s="219" t="s">
        <v>78</v>
      </c>
      <c r="AV105" s="13" t="s">
        <v>78</v>
      </c>
      <c r="AW105" s="13" t="s">
        <v>30</v>
      </c>
      <c r="AX105" s="13" t="s">
        <v>68</v>
      </c>
      <c r="AY105" s="219" t="s">
        <v>187</v>
      </c>
    </row>
    <row r="106" spans="1:65" s="13" customFormat="1" ht="11.25">
      <c r="B106" s="208"/>
      <c r="C106" s="209"/>
      <c r="D106" s="210" t="s">
        <v>249</v>
      </c>
      <c r="E106" s="211" t="s">
        <v>19</v>
      </c>
      <c r="F106" s="212" t="s">
        <v>2311</v>
      </c>
      <c r="G106" s="209"/>
      <c r="H106" s="213">
        <v>11.4</v>
      </c>
      <c r="I106" s="214"/>
      <c r="J106" s="209"/>
      <c r="K106" s="209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249</v>
      </c>
      <c r="AU106" s="219" t="s">
        <v>78</v>
      </c>
      <c r="AV106" s="13" t="s">
        <v>78</v>
      </c>
      <c r="AW106" s="13" t="s">
        <v>30</v>
      </c>
      <c r="AX106" s="13" t="s">
        <v>68</v>
      </c>
      <c r="AY106" s="219" t="s">
        <v>187</v>
      </c>
    </row>
    <row r="107" spans="1:65" s="15" customFormat="1" ht="11.25">
      <c r="B107" s="230"/>
      <c r="C107" s="231"/>
      <c r="D107" s="210" t="s">
        <v>249</v>
      </c>
      <c r="E107" s="232" t="s">
        <v>19</v>
      </c>
      <c r="F107" s="233" t="s">
        <v>319</v>
      </c>
      <c r="G107" s="231"/>
      <c r="H107" s="234">
        <v>33.06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AT107" s="240" t="s">
        <v>249</v>
      </c>
      <c r="AU107" s="240" t="s">
        <v>78</v>
      </c>
      <c r="AV107" s="15" t="s">
        <v>195</v>
      </c>
      <c r="AW107" s="15" t="s">
        <v>30</v>
      </c>
      <c r="AX107" s="15" t="s">
        <v>76</v>
      </c>
      <c r="AY107" s="240" t="s">
        <v>187</v>
      </c>
    </row>
    <row r="108" spans="1:65" s="2" customFormat="1" ht="24.2" customHeight="1">
      <c r="A108" s="36"/>
      <c r="B108" s="37"/>
      <c r="C108" s="180" t="s">
        <v>217</v>
      </c>
      <c r="D108" s="180" t="s">
        <v>190</v>
      </c>
      <c r="E108" s="181" t="s">
        <v>1660</v>
      </c>
      <c r="F108" s="182" t="s">
        <v>1661</v>
      </c>
      <c r="G108" s="183" t="s">
        <v>193</v>
      </c>
      <c r="H108" s="184">
        <v>33.06</v>
      </c>
      <c r="I108" s="185"/>
      <c r="J108" s="186">
        <f>ROUND(I108*H108,2)</f>
        <v>0</v>
      </c>
      <c r="K108" s="182" t="s">
        <v>194</v>
      </c>
      <c r="L108" s="41"/>
      <c r="M108" s="187" t="s">
        <v>19</v>
      </c>
      <c r="N108" s="188" t="s">
        <v>39</v>
      </c>
      <c r="O108" s="66"/>
      <c r="P108" s="189">
        <f>O108*H108</f>
        <v>0</v>
      </c>
      <c r="Q108" s="189">
        <v>0</v>
      </c>
      <c r="R108" s="189">
        <f>Q108*H108</f>
        <v>0</v>
      </c>
      <c r="S108" s="189">
        <v>2.5000000000000001E-3</v>
      </c>
      <c r="T108" s="190">
        <f>S108*H108</f>
        <v>8.2650000000000001E-2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215</v>
      </c>
      <c r="AT108" s="191" t="s">
        <v>190</v>
      </c>
      <c r="AU108" s="191" t="s">
        <v>78</v>
      </c>
      <c r="AY108" s="19" t="s">
        <v>187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76</v>
      </c>
      <c r="BK108" s="192">
        <f>ROUND(I108*H108,2)</f>
        <v>0</v>
      </c>
      <c r="BL108" s="19" t="s">
        <v>215</v>
      </c>
      <c r="BM108" s="191" t="s">
        <v>2312</v>
      </c>
    </row>
    <row r="109" spans="1:65" s="2" customFormat="1" ht="11.25">
      <c r="A109" s="36"/>
      <c r="B109" s="37"/>
      <c r="C109" s="38"/>
      <c r="D109" s="193" t="s">
        <v>197</v>
      </c>
      <c r="E109" s="38"/>
      <c r="F109" s="194" t="s">
        <v>1663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197</v>
      </c>
      <c r="AU109" s="19" t="s">
        <v>78</v>
      </c>
    </row>
    <row r="110" spans="1:65" s="13" customFormat="1" ht="11.25">
      <c r="B110" s="208"/>
      <c r="C110" s="209"/>
      <c r="D110" s="210" t="s">
        <v>249</v>
      </c>
      <c r="E110" s="211" t="s">
        <v>19</v>
      </c>
      <c r="F110" s="212" t="s">
        <v>2310</v>
      </c>
      <c r="G110" s="209"/>
      <c r="H110" s="213">
        <v>21.66</v>
      </c>
      <c r="I110" s="214"/>
      <c r="J110" s="209"/>
      <c r="K110" s="209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249</v>
      </c>
      <c r="AU110" s="219" t="s">
        <v>78</v>
      </c>
      <c r="AV110" s="13" t="s">
        <v>78</v>
      </c>
      <c r="AW110" s="13" t="s">
        <v>30</v>
      </c>
      <c r="AX110" s="13" t="s">
        <v>68</v>
      </c>
      <c r="AY110" s="219" t="s">
        <v>187</v>
      </c>
    </row>
    <row r="111" spans="1:65" s="13" customFormat="1" ht="11.25">
      <c r="B111" s="208"/>
      <c r="C111" s="209"/>
      <c r="D111" s="210" t="s">
        <v>249</v>
      </c>
      <c r="E111" s="211" t="s">
        <v>19</v>
      </c>
      <c r="F111" s="212" t="s">
        <v>2311</v>
      </c>
      <c r="G111" s="209"/>
      <c r="H111" s="213">
        <v>11.4</v>
      </c>
      <c r="I111" s="214"/>
      <c r="J111" s="209"/>
      <c r="K111" s="209"/>
      <c r="L111" s="215"/>
      <c r="M111" s="216"/>
      <c r="N111" s="217"/>
      <c r="O111" s="217"/>
      <c r="P111" s="217"/>
      <c r="Q111" s="217"/>
      <c r="R111" s="217"/>
      <c r="S111" s="217"/>
      <c r="T111" s="218"/>
      <c r="AT111" s="219" t="s">
        <v>249</v>
      </c>
      <c r="AU111" s="219" t="s">
        <v>78</v>
      </c>
      <c r="AV111" s="13" t="s">
        <v>78</v>
      </c>
      <c r="AW111" s="13" t="s">
        <v>30</v>
      </c>
      <c r="AX111" s="13" t="s">
        <v>68</v>
      </c>
      <c r="AY111" s="219" t="s">
        <v>187</v>
      </c>
    </row>
    <row r="112" spans="1:65" s="15" customFormat="1" ht="11.25">
      <c r="B112" s="230"/>
      <c r="C112" s="231"/>
      <c r="D112" s="210" t="s">
        <v>249</v>
      </c>
      <c r="E112" s="232" t="s">
        <v>19</v>
      </c>
      <c r="F112" s="233" t="s">
        <v>319</v>
      </c>
      <c r="G112" s="231"/>
      <c r="H112" s="234">
        <v>33.06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AT112" s="240" t="s">
        <v>249</v>
      </c>
      <c r="AU112" s="240" t="s">
        <v>78</v>
      </c>
      <c r="AV112" s="15" t="s">
        <v>195</v>
      </c>
      <c r="AW112" s="15" t="s">
        <v>30</v>
      </c>
      <c r="AX112" s="15" t="s">
        <v>76</v>
      </c>
      <c r="AY112" s="240" t="s">
        <v>187</v>
      </c>
    </row>
    <row r="113" spans="1:65" s="2" customFormat="1" ht="24.2" customHeight="1">
      <c r="A113" s="36"/>
      <c r="B113" s="37"/>
      <c r="C113" s="180" t="s">
        <v>221</v>
      </c>
      <c r="D113" s="180" t="s">
        <v>190</v>
      </c>
      <c r="E113" s="181" t="s">
        <v>1551</v>
      </c>
      <c r="F113" s="182" t="s">
        <v>1552</v>
      </c>
      <c r="G113" s="183" t="s">
        <v>193</v>
      </c>
      <c r="H113" s="184">
        <v>33.06</v>
      </c>
      <c r="I113" s="185"/>
      <c r="J113" s="186">
        <f>ROUND(I113*H113,2)</f>
        <v>0</v>
      </c>
      <c r="K113" s="182" t="s">
        <v>194</v>
      </c>
      <c r="L113" s="41"/>
      <c r="M113" s="187" t="s">
        <v>19</v>
      </c>
      <c r="N113" s="188" t="s">
        <v>39</v>
      </c>
      <c r="O113" s="66"/>
      <c r="P113" s="189">
        <f>O113*H113</f>
        <v>0</v>
      </c>
      <c r="Q113" s="189">
        <v>2.9999999999999997E-4</v>
      </c>
      <c r="R113" s="189">
        <f>Q113*H113</f>
        <v>9.9179999999999997E-3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215</v>
      </c>
      <c r="AT113" s="191" t="s">
        <v>190</v>
      </c>
      <c r="AU113" s="191" t="s">
        <v>78</v>
      </c>
      <c r="AY113" s="19" t="s">
        <v>187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76</v>
      </c>
      <c r="BK113" s="192">
        <f>ROUND(I113*H113,2)</f>
        <v>0</v>
      </c>
      <c r="BL113" s="19" t="s">
        <v>215</v>
      </c>
      <c r="BM113" s="191" t="s">
        <v>2313</v>
      </c>
    </row>
    <row r="114" spans="1:65" s="2" customFormat="1" ht="11.25">
      <c r="A114" s="36"/>
      <c r="B114" s="37"/>
      <c r="C114" s="38"/>
      <c r="D114" s="193" t="s">
        <v>197</v>
      </c>
      <c r="E114" s="38"/>
      <c r="F114" s="194" t="s">
        <v>1554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197</v>
      </c>
      <c r="AU114" s="19" t="s">
        <v>78</v>
      </c>
    </row>
    <row r="115" spans="1:65" s="13" customFormat="1" ht="11.25">
      <c r="B115" s="208"/>
      <c r="C115" s="209"/>
      <c r="D115" s="210" t="s">
        <v>249</v>
      </c>
      <c r="E115" s="211" t="s">
        <v>19</v>
      </c>
      <c r="F115" s="212" t="s">
        <v>2310</v>
      </c>
      <c r="G115" s="209"/>
      <c r="H115" s="213">
        <v>21.66</v>
      </c>
      <c r="I115" s="214"/>
      <c r="J115" s="209"/>
      <c r="K115" s="209"/>
      <c r="L115" s="215"/>
      <c r="M115" s="216"/>
      <c r="N115" s="217"/>
      <c r="O115" s="217"/>
      <c r="P115" s="217"/>
      <c r="Q115" s="217"/>
      <c r="R115" s="217"/>
      <c r="S115" s="217"/>
      <c r="T115" s="218"/>
      <c r="AT115" s="219" t="s">
        <v>249</v>
      </c>
      <c r="AU115" s="219" t="s">
        <v>78</v>
      </c>
      <c r="AV115" s="13" t="s">
        <v>78</v>
      </c>
      <c r="AW115" s="13" t="s">
        <v>30</v>
      </c>
      <c r="AX115" s="13" t="s">
        <v>68</v>
      </c>
      <c r="AY115" s="219" t="s">
        <v>187</v>
      </c>
    </row>
    <row r="116" spans="1:65" s="13" customFormat="1" ht="11.25">
      <c r="B116" s="208"/>
      <c r="C116" s="209"/>
      <c r="D116" s="210" t="s">
        <v>249</v>
      </c>
      <c r="E116" s="211" t="s">
        <v>19</v>
      </c>
      <c r="F116" s="212" t="s">
        <v>2311</v>
      </c>
      <c r="G116" s="209"/>
      <c r="H116" s="213">
        <v>11.4</v>
      </c>
      <c r="I116" s="214"/>
      <c r="J116" s="209"/>
      <c r="K116" s="209"/>
      <c r="L116" s="215"/>
      <c r="M116" s="216"/>
      <c r="N116" s="217"/>
      <c r="O116" s="217"/>
      <c r="P116" s="217"/>
      <c r="Q116" s="217"/>
      <c r="R116" s="217"/>
      <c r="S116" s="217"/>
      <c r="T116" s="218"/>
      <c r="AT116" s="219" t="s">
        <v>249</v>
      </c>
      <c r="AU116" s="219" t="s">
        <v>78</v>
      </c>
      <c r="AV116" s="13" t="s">
        <v>78</v>
      </c>
      <c r="AW116" s="13" t="s">
        <v>30</v>
      </c>
      <c r="AX116" s="13" t="s">
        <v>68</v>
      </c>
      <c r="AY116" s="219" t="s">
        <v>187</v>
      </c>
    </row>
    <row r="117" spans="1:65" s="15" customFormat="1" ht="11.25">
      <c r="B117" s="230"/>
      <c r="C117" s="231"/>
      <c r="D117" s="210" t="s">
        <v>249</v>
      </c>
      <c r="E117" s="232" t="s">
        <v>19</v>
      </c>
      <c r="F117" s="233" t="s">
        <v>319</v>
      </c>
      <c r="G117" s="231"/>
      <c r="H117" s="234">
        <v>33.06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AT117" s="240" t="s">
        <v>249</v>
      </c>
      <c r="AU117" s="240" t="s">
        <v>78</v>
      </c>
      <c r="AV117" s="15" t="s">
        <v>195</v>
      </c>
      <c r="AW117" s="15" t="s">
        <v>30</v>
      </c>
      <c r="AX117" s="15" t="s">
        <v>76</v>
      </c>
      <c r="AY117" s="240" t="s">
        <v>187</v>
      </c>
    </row>
    <row r="118" spans="1:65" s="2" customFormat="1" ht="16.5" customHeight="1">
      <c r="A118" s="36"/>
      <c r="B118" s="37"/>
      <c r="C118" s="198" t="s">
        <v>227</v>
      </c>
      <c r="D118" s="198" t="s">
        <v>243</v>
      </c>
      <c r="E118" s="199" t="s">
        <v>1555</v>
      </c>
      <c r="F118" s="200" t="s">
        <v>1556</v>
      </c>
      <c r="G118" s="201" t="s">
        <v>193</v>
      </c>
      <c r="H118" s="202">
        <v>33.06</v>
      </c>
      <c r="I118" s="203"/>
      <c r="J118" s="204">
        <f>ROUND(I118*H118,2)</f>
        <v>0</v>
      </c>
      <c r="K118" s="200" t="s">
        <v>194</v>
      </c>
      <c r="L118" s="205"/>
      <c r="M118" s="206" t="s">
        <v>19</v>
      </c>
      <c r="N118" s="207" t="s">
        <v>39</v>
      </c>
      <c r="O118" s="66"/>
      <c r="P118" s="189">
        <f>O118*H118</f>
        <v>0</v>
      </c>
      <c r="Q118" s="189">
        <v>2.8300000000000001E-3</v>
      </c>
      <c r="R118" s="189">
        <f>Q118*H118</f>
        <v>9.3559800000000012E-2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246</v>
      </c>
      <c r="AT118" s="191" t="s">
        <v>243</v>
      </c>
      <c r="AU118" s="191" t="s">
        <v>78</v>
      </c>
      <c r="AY118" s="19" t="s">
        <v>187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76</v>
      </c>
      <c r="BK118" s="192">
        <f>ROUND(I118*H118,2)</f>
        <v>0</v>
      </c>
      <c r="BL118" s="19" t="s">
        <v>215</v>
      </c>
      <c r="BM118" s="191" t="s">
        <v>2314</v>
      </c>
    </row>
    <row r="119" spans="1:65" s="2" customFormat="1" ht="11.25">
      <c r="A119" s="36"/>
      <c r="B119" s="37"/>
      <c r="C119" s="38"/>
      <c r="D119" s="193" t="s">
        <v>197</v>
      </c>
      <c r="E119" s="38"/>
      <c r="F119" s="194" t="s">
        <v>1558</v>
      </c>
      <c r="G119" s="38"/>
      <c r="H119" s="38"/>
      <c r="I119" s="195"/>
      <c r="J119" s="38"/>
      <c r="K119" s="38"/>
      <c r="L119" s="41"/>
      <c r="M119" s="196"/>
      <c r="N119" s="197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197</v>
      </c>
      <c r="AU119" s="19" t="s">
        <v>78</v>
      </c>
    </row>
    <row r="120" spans="1:65" s="2" customFormat="1" ht="16.5" customHeight="1">
      <c r="A120" s="36"/>
      <c r="B120" s="37"/>
      <c r="C120" s="180" t="s">
        <v>233</v>
      </c>
      <c r="D120" s="180" t="s">
        <v>190</v>
      </c>
      <c r="E120" s="181" t="s">
        <v>2116</v>
      </c>
      <c r="F120" s="182" t="s">
        <v>2117</v>
      </c>
      <c r="G120" s="183" t="s">
        <v>230</v>
      </c>
      <c r="H120" s="184">
        <v>32.6</v>
      </c>
      <c r="I120" s="185"/>
      <c r="J120" s="186">
        <f>ROUND(I120*H120,2)</f>
        <v>0</v>
      </c>
      <c r="K120" s="182" t="s">
        <v>194</v>
      </c>
      <c r="L120" s="41"/>
      <c r="M120" s="187" t="s">
        <v>19</v>
      </c>
      <c r="N120" s="188" t="s">
        <v>39</v>
      </c>
      <c r="O120" s="66"/>
      <c r="P120" s="189">
        <f>O120*H120</f>
        <v>0</v>
      </c>
      <c r="Q120" s="189">
        <v>1.26999E-5</v>
      </c>
      <c r="R120" s="189">
        <f>Q120*H120</f>
        <v>4.1401674000000004E-4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215</v>
      </c>
      <c r="AT120" s="191" t="s">
        <v>190</v>
      </c>
      <c r="AU120" s="191" t="s">
        <v>78</v>
      </c>
      <c r="AY120" s="19" t="s">
        <v>187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76</v>
      </c>
      <c r="BK120" s="192">
        <f>ROUND(I120*H120,2)</f>
        <v>0</v>
      </c>
      <c r="BL120" s="19" t="s">
        <v>215</v>
      </c>
      <c r="BM120" s="191" t="s">
        <v>2315</v>
      </c>
    </row>
    <row r="121" spans="1:65" s="2" customFormat="1" ht="11.25">
      <c r="A121" s="36"/>
      <c r="B121" s="37"/>
      <c r="C121" s="38"/>
      <c r="D121" s="193" t="s">
        <v>197</v>
      </c>
      <c r="E121" s="38"/>
      <c r="F121" s="194" t="s">
        <v>2119</v>
      </c>
      <c r="G121" s="38"/>
      <c r="H121" s="38"/>
      <c r="I121" s="195"/>
      <c r="J121" s="38"/>
      <c r="K121" s="38"/>
      <c r="L121" s="41"/>
      <c r="M121" s="196"/>
      <c r="N121" s="197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197</v>
      </c>
      <c r="AU121" s="19" t="s">
        <v>78</v>
      </c>
    </row>
    <row r="122" spans="1:65" s="13" customFormat="1" ht="11.25">
      <c r="B122" s="208"/>
      <c r="C122" s="209"/>
      <c r="D122" s="210" t="s">
        <v>249</v>
      </c>
      <c r="E122" s="211" t="s">
        <v>19</v>
      </c>
      <c r="F122" s="212" t="s">
        <v>2316</v>
      </c>
      <c r="G122" s="209"/>
      <c r="H122" s="213">
        <v>19</v>
      </c>
      <c r="I122" s="214"/>
      <c r="J122" s="209"/>
      <c r="K122" s="209"/>
      <c r="L122" s="215"/>
      <c r="M122" s="216"/>
      <c r="N122" s="217"/>
      <c r="O122" s="217"/>
      <c r="P122" s="217"/>
      <c r="Q122" s="217"/>
      <c r="R122" s="217"/>
      <c r="S122" s="217"/>
      <c r="T122" s="218"/>
      <c r="AT122" s="219" t="s">
        <v>249</v>
      </c>
      <c r="AU122" s="219" t="s">
        <v>78</v>
      </c>
      <c r="AV122" s="13" t="s">
        <v>78</v>
      </c>
      <c r="AW122" s="13" t="s">
        <v>30</v>
      </c>
      <c r="AX122" s="13" t="s">
        <v>68</v>
      </c>
      <c r="AY122" s="219" t="s">
        <v>187</v>
      </c>
    </row>
    <row r="123" spans="1:65" s="13" customFormat="1" ht="11.25">
      <c r="B123" s="208"/>
      <c r="C123" s="209"/>
      <c r="D123" s="210" t="s">
        <v>249</v>
      </c>
      <c r="E123" s="211" t="s">
        <v>19</v>
      </c>
      <c r="F123" s="212" t="s">
        <v>2317</v>
      </c>
      <c r="G123" s="209"/>
      <c r="H123" s="213">
        <v>13.6</v>
      </c>
      <c r="I123" s="214"/>
      <c r="J123" s="209"/>
      <c r="K123" s="209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249</v>
      </c>
      <c r="AU123" s="219" t="s">
        <v>78</v>
      </c>
      <c r="AV123" s="13" t="s">
        <v>78</v>
      </c>
      <c r="AW123" s="13" t="s">
        <v>30</v>
      </c>
      <c r="AX123" s="13" t="s">
        <v>68</v>
      </c>
      <c r="AY123" s="219" t="s">
        <v>187</v>
      </c>
    </row>
    <row r="124" spans="1:65" s="15" customFormat="1" ht="11.25">
      <c r="B124" s="230"/>
      <c r="C124" s="231"/>
      <c r="D124" s="210" t="s">
        <v>249</v>
      </c>
      <c r="E124" s="232" t="s">
        <v>19</v>
      </c>
      <c r="F124" s="233" t="s">
        <v>319</v>
      </c>
      <c r="G124" s="231"/>
      <c r="H124" s="234">
        <v>32.6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AT124" s="240" t="s">
        <v>249</v>
      </c>
      <c r="AU124" s="240" t="s">
        <v>78</v>
      </c>
      <c r="AV124" s="15" t="s">
        <v>195</v>
      </c>
      <c r="AW124" s="15" t="s">
        <v>30</v>
      </c>
      <c r="AX124" s="15" t="s">
        <v>76</v>
      </c>
      <c r="AY124" s="240" t="s">
        <v>187</v>
      </c>
    </row>
    <row r="125" spans="1:65" s="2" customFormat="1" ht="16.5" customHeight="1">
      <c r="A125" s="36"/>
      <c r="B125" s="37"/>
      <c r="C125" s="198" t="s">
        <v>188</v>
      </c>
      <c r="D125" s="198" t="s">
        <v>243</v>
      </c>
      <c r="E125" s="199" t="s">
        <v>1722</v>
      </c>
      <c r="F125" s="200" t="s">
        <v>1723</v>
      </c>
      <c r="G125" s="201" t="s">
        <v>230</v>
      </c>
      <c r="H125" s="202">
        <v>32.6</v>
      </c>
      <c r="I125" s="203"/>
      <c r="J125" s="204">
        <f>ROUND(I125*H125,2)</f>
        <v>0</v>
      </c>
      <c r="K125" s="200" t="s">
        <v>194</v>
      </c>
      <c r="L125" s="205"/>
      <c r="M125" s="206" t="s">
        <v>19</v>
      </c>
      <c r="N125" s="207" t="s">
        <v>39</v>
      </c>
      <c r="O125" s="66"/>
      <c r="P125" s="189">
        <f>O125*H125</f>
        <v>0</v>
      </c>
      <c r="Q125" s="189">
        <v>2.2000000000000001E-4</v>
      </c>
      <c r="R125" s="189">
        <f>Q125*H125</f>
        <v>7.1720000000000004E-3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246</v>
      </c>
      <c r="AT125" s="191" t="s">
        <v>243</v>
      </c>
      <c r="AU125" s="191" t="s">
        <v>78</v>
      </c>
      <c r="AY125" s="19" t="s">
        <v>187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76</v>
      </c>
      <c r="BK125" s="192">
        <f>ROUND(I125*H125,2)</f>
        <v>0</v>
      </c>
      <c r="BL125" s="19" t="s">
        <v>215</v>
      </c>
      <c r="BM125" s="191" t="s">
        <v>2318</v>
      </c>
    </row>
    <row r="126" spans="1:65" s="2" customFormat="1" ht="11.25">
      <c r="A126" s="36"/>
      <c r="B126" s="37"/>
      <c r="C126" s="38"/>
      <c r="D126" s="193" t="s">
        <v>197</v>
      </c>
      <c r="E126" s="38"/>
      <c r="F126" s="194" t="s">
        <v>1725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197</v>
      </c>
      <c r="AU126" s="19" t="s">
        <v>78</v>
      </c>
    </row>
    <row r="127" spans="1:65" s="2" customFormat="1" ht="49.15" customHeight="1">
      <c r="A127" s="36"/>
      <c r="B127" s="37"/>
      <c r="C127" s="180" t="s">
        <v>242</v>
      </c>
      <c r="D127" s="180" t="s">
        <v>190</v>
      </c>
      <c r="E127" s="181" t="s">
        <v>1848</v>
      </c>
      <c r="F127" s="182" t="s">
        <v>1849</v>
      </c>
      <c r="G127" s="183" t="s">
        <v>542</v>
      </c>
      <c r="H127" s="184">
        <v>0.111</v>
      </c>
      <c r="I127" s="185"/>
      <c r="J127" s="186">
        <f>ROUND(I127*H127,2)</f>
        <v>0</v>
      </c>
      <c r="K127" s="182" t="s">
        <v>194</v>
      </c>
      <c r="L127" s="41"/>
      <c r="M127" s="187" t="s">
        <v>19</v>
      </c>
      <c r="N127" s="188" t="s">
        <v>39</v>
      </c>
      <c r="O127" s="66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215</v>
      </c>
      <c r="AT127" s="191" t="s">
        <v>190</v>
      </c>
      <c r="AU127" s="191" t="s">
        <v>78</v>
      </c>
      <c r="AY127" s="19" t="s">
        <v>187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76</v>
      </c>
      <c r="BK127" s="192">
        <f>ROUND(I127*H127,2)</f>
        <v>0</v>
      </c>
      <c r="BL127" s="19" t="s">
        <v>215</v>
      </c>
      <c r="BM127" s="191" t="s">
        <v>2319</v>
      </c>
    </row>
    <row r="128" spans="1:65" s="2" customFormat="1" ht="11.25">
      <c r="A128" s="36"/>
      <c r="B128" s="37"/>
      <c r="C128" s="38"/>
      <c r="D128" s="193" t="s">
        <v>197</v>
      </c>
      <c r="E128" s="38"/>
      <c r="F128" s="194" t="s">
        <v>1851</v>
      </c>
      <c r="G128" s="38"/>
      <c r="H128" s="38"/>
      <c r="I128" s="195"/>
      <c r="J128" s="38"/>
      <c r="K128" s="38"/>
      <c r="L128" s="41"/>
      <c r="M128" s="196"/>
      <c r="N128" s="197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197</v>
      </c>
      <c r="AU128" s="19" t="s">
        <v>78</v>
      </c>
    </row>
    <row r="129" spans="1:65" s="12" customFormat="1" ht="22.9" customHeight="1">
      <c r="B129" s="164"/>
      <c r="C129" s="165"/>
      <c r="D129" s="166" t="s">
        <v>67</v>
      </c>
      <c r="E129" s="178" t="s">
        <v>1247</v>
      </c>
      <c r="F129" s="178" t="s">
        <v>1248</v>
      </c>
      <c r="G129" s="165"/>
      <c r="H129" s="165"/>
      <c r="I129" s="168"/>
      <c r="J129" s="179">
        <f>BK129</f>
        <v>0</v>
      </c>
      <c r="K129" s="165"/>
      <c r="L129" s="170"/>
      <c r="M129" s="171"/>
      <c r="N129" s="172"/>
      <c r="O129" s="172"/>
      <c r="P129" s="173">
        <f>SUM(P130:P168)</f>
        <v>0</v>
      </c>
      <c r="Q129" s="172"/>
      <c r="R129" s="173">
        <f>SUM(R130:R168)</f>
        <v>0.22984189199999999</v>
      </c>
      <c r="S129" s="172"/>
      <c r="T129" s="174">
        <f>SUM(T130:T168)</f>
        <v>4.2587800000000002E-2</v>
      </c>
      <c r="AR129" s="175" t="s">
        <v>78</v>
      </c>
      <c r="AT129" s="176" t="s">
        <v>67</v>
      </c>
      <c r="AU129" s="176" t="s">
        <v>76</v>
      </c>
      <c r="AY129" s="175" t="s">
        <v>187</v>
      </c>
      <c r="BK129" s="177">
        <f>SUM(BK130:BK168)</f>
        <v>0</v>
      </c>
    </row>
    <row r="130" spans="1:65" s="2" customFormat="1" ht="16.5" customHeight="1">
      <c r="A130" s="36"/>
      <c r="B130" s="37"/>
      <c r="C130" s="180" t="s">
        <v>251</v>
      </c>
      <c r="D130" s="180" t="s">
        <v>190</v>
      </c>
      <c r="E130" s="181" t="s">
        <v>1250</v>
      </c>
      <c r="F130" s="182" t="s">
        <v>1251</v>
      </c>
      <c r="G130" s="183" t="s">
        <v>193</v>
      </c>
      <c r="H130" s="184">
        <v>137.38</v>
      </c>
      <c r="I130" s="185"/>
      <c r="J130" s="186">
        <f>ROUND(I130*H130,2)</f>
        <v>0</v>
      </c>
      <c r="K130" s="182" t="s">
        <v>194</v>
      </c>
      <c r="L130" s="41"/>
      <c r="M130" s="187" t="s">
        <v>19</v>
      </c>
      <c r="N130" s="188" t="s">
        <v>39</v>
      </c>
      <c r="O130" s="66"/>
      <c r="P130" s="189">
        <f>O130*H130</f>
        <v>0</v>
      </c>
      <c r="Q130" s="189">
        <v>1E-3</v>
      </c>
      <c r="R130" s="189">
        <f>Q130*H130</f>
        <v>0.13738</v>
      </c>
      <c r="S130" s="189">
        <v>3.1E-4</v>
      </c>
      <c r="T130" s="190">
        <f>S130*H130</f>
        <v>4.2587800000000002E-2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215</v>
      </c>
      <c r="AT130" s="191" t="s">
        <v>190</v>
      </c>
      <c r="AU130" s="191" t="s">
        <v>78</v>
      </c>
      <c r="AY130" s="19" t="s">
        <v>187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76</v>
      </c>
      <c r="BK130" s="192">
        <f>ROUND(I130*H130,2)</f>
        <v>0</v>
      </c>
      <c r="BL130" s="19" t="s">
        <v>215</v>
      </c>
      <c r="BM130" s="191" t="s">
        <v>2320</v>
      </c>
    </row>
    <row r="131" spans="1:65" s="2" customFormat="1" ht="11.25">
      <c r="A131" s="36"/>
      <c r="B131" s="37"/>
      <c r="C131" s="38"/>
      <c r="D131" s="193" t="s">
        <v>197</v>
      </c>
      <c r="E131" s="38"/>
      <c r="F131" s="194" t="s">
        <v>1253</v>
      </c>
      <c r="G131" s="38"/>
      <c r="H131" s="38"/>
      <c r="I131" s="195"/>
      <c r="J131" s="38"/>
      <c r="K131" s="38"/>
      <c r="L131" s="41"/>
      <c r="M131" s="196"/>
      <c r="N131" s="197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197</v>
      </c>
      <c r="AU131" s="19" t="s">
        <v>78</v>
      </c>
    </row>
    <row r="132" spans="1:65" s="14" customFormat="1" ht="11.25">
      <c r="B132" s="220"/>
      <c r="C132" s="221"/>
      <c r="D132" s="210" t="s">
        <v>249</v>
      </c>
      <c r="E132" s="222" t="s">
        <v>19</v>
      </c>
      <c r="F132" s="223" t="s">
        <v>1973</v>
      </c>
      <c r="G132" s="221"/>
      <c r="H132" s="222" t="s">
        <v>19</v>
      </c>
      <c r="I132" s="224"/>
      <c r="J132" s="221"/>
      <c r="K132" s="221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249</v>
      </c>
      <c r="AU132" s="229" t="s">
        <v>78</v>
      </c>
      <c r="AV132" s="14" t="s">
        <v>76</v>
      </c>
      <c r="AW132" s="14" t="s">
        <v>30</v>
      </c>
      <c r="AX132" s="14" t="s">
        <v>68</v>
      </c>
      <c r="AY132" s="229" t="s">
        <v>187</v>
      </c>
    </row>
    <row r="133" spans="1:65" s="13" customFormat="1" ht="11.25">
      <c r="B133" s="208"/>
      <c r="C133" s="209"/>
      <c r="D133" s="210" t="s">
        <v>249</v>
      </c>
      <c r="E133" s="211" t="s">
        <v>19</v>
      </c>
      <c r="F133" s="212" t="s">
        <v>2321</v>
      </c>
      <c r="G133" s="209"/>
      <c r="H133" s="213">
        <v>60.8</v>
      </c>
      <c r="I133" s="214"/>
      <c r="J133" s="209"/>
      <c r="K133" s="209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249</v>
      </c>
      <c r="AU133" s="219" t="s">
        <v>78</v>
      </c>
      <c r="AV133" s="13" t="s">
        <v>78</v>
      </c>
      <c r="AW133" s="13" t="s">
        <v>30</v>
      </c>
      <c r="AX133" s="13" t="s">
        <v>68</v>
      </c>
      <c r="AY133" s="219" t="s">
        <v>187</v>
      </c>
    </row>
    <row r="134" spans="1:65" s="13" customFormat="1" ht="11.25">
      <c r="B134" s="208"/>
      <c r="C134" s="209"/>
      <c r="D134" s="210" t="s">
        <v>249</v>
      </c>
      <c r="E134" s="211" t="s">
        <v>19</v>
      </c>
      <c r="F134" s="212" t="s">
        <v>2322</v>
      </c>
      <c r="G134" s="209"/>
      <c r="H134" s="213">
        <v>43.52</v>
      </c>
      <c r="I134" s="214"/>
      <c r="J134" s="209"/>
      <c r="K134" s="209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249</v>
      </c>
      <c r="AU134" s="219" t="s">
        <v>78</v>
      </c>
      <c r="AV134" s="13" t="s">
        <v>78</v>
      </c>
      <c r="AW134" s="13" t="s">
        <v>30</v>
      </c>
      <c r="AX134" s="13" t="s">
        <v>68</v>
      </c>
      <c r="AY134" s="219" t="s">
        <v>187</v>
      </c>
    </row>
    <row r="135" spans="1:65" s="14" customFormat="1" ht="11.25">
      <c r="B135" s="220"/>
      <c r="C135" s="221"/>
      <c r="D135" s="210" t="s">
        <v>249</v>
      </c>
      <c r="E135" s="222" t="s">
        <v>19</v>
      </c>
      <c r="F135" s="223" t="s">
        <v>1936</v>
      </c>
      <c r="G135" s="221"/>
      <c r="H135" s="222" t="s">
        <v>19</v>
      </c>
      <c r="I135" s="224"/>
      <c r="J135" s="221"/>
      <c r="K135" s="221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249</v>
      </c>
      <c r="AU135" s="229" t="s">
        <v>78</v>
      </c>
      <c r="AV135" s="14" t="s">
        <v>76</v>
      </c>
      <c r="AW135" s="14" t="s">
        <v>30</v>
      </c>
      <c r="AX135" s="14" t="s">
        <v>68</v>
      </c>
      <c r="AY135" s="229" t="s">
        <v>187</v>
      </c>
    </row>
    <row r="136" spans="1:65" s="13" customFormat="1" ht="11.25">
      <c r="B136" s="208"/>
      <c r="C136" s="209"/>
      <c r="D136" s="210" t="s">
        <v>249</v>
      </c>
      <c r="E136" s="211" t="s">
        <v>19</v>
      </c>
      <c r="F136" s="212" t="s">
        <v>2310</v>
      </c>
      <c r="G136" s="209"/>
      <c r="H136" s="213">
        <v>21.66</v>
      </c>
      <c r="I136" s="214"/>
      <c r="J136" s="209"/>
      <c r="K136" s="209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249</v>
      </c>
      <c r="AU136" s="219" t="s">
        <v>78</v>
      </c>
      <c r="AV136" s="13" t="s">
        <v>78</v>
      </c>
      <c r="AW136" s="13" t="s">
        <v>30</v>
      </c>
      <c r="AX136" s="13" t="s">
        <v>68</v>
      </c>
      <c r="AY136" s="219" t="s">
        <v>187</v>
      </c>
    </row>
    <row r="137" spans="1:65" s="13" customFormat="1" ht="11.25">
      <c r="B137" s="208"/>
      <c r="C137" s="209"/>
      <c r="D137" s="210" t="s">
        <v>249</v>
      </c>
      <c r="E137" s="211" t="s">
        <v>19</v>
      </c>
      <c r="F137" s="212" t="s">
        <v>2311</v>
      </c>
      <c r="G137" s="209"/>
      <c r="H137" s="213">
        <v>11.4</v>
      </c>
      <c r="I137" s="214"/>
      <c r="J137" s="209"/>
      <c r="K137" s="209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249</v>
      </c>
      <c r="AU137" s="219" t="s">
        <v>78</v>
      </c>
      <c r="AV137" s="13" t="s">
        <v>78</v>
      </c>
      <c r="AW137" s="13" t="s">
        <v>30</v>
      </c>
      <c r="AX137" s="13" t="s">
        <v>68</v>
      </c>
      <c r="AY137" s="219" t="s">
        <v>187</v>
      </c>
    </row>
    <row r="138" spans="1:65" s="15" customFormat="1" ht="11.25">
      <c r="B138" s="230"/>
      <c r="C138" s="231"/>
      <c r="D138" s="210" t="s">
        <v>249</v>
      </c>
      <c r="E138" s="232" t="s">
        <v>19</v>
      </c>
      <c r="F138" s="233" t="s">
        <v>319</v>
      </c>
      <c r="G138" s="231"/>
      <c r="H138" s="234">
        <v>137.38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AT138" s="240" t="s">
        <v>249</v>
      </c>
      <c r="AU138" s="240" t="s">
        <v>78</v>
      </c>
      <c r="AV138" s="15" t="s">
        <v>195</v>
      </c>
      <c r="AW138" s="15" t="s">
        <v>30</v>
      </c>
      <c r="AX138" s="15" t="s">
        <v>76</v>
      </c>
      <c r="AY138" s="240" t="s">
        <v>187</v>
      </c>
    </row>
    <row r="139" spans="1:65" s="2" customFormat="1" ht="24.2" customHeight="1">
      <c r="A139" s="36"/>
      <c r="B139" s="37"/>
      <c r="C139" s="180" t="s">
        <v>256</v>
      </c>
      <c r="D139" s="180" t="s">
        <v>190</v>
      </c>
      <c r="E139" s="181" t="s">
        <v>1271</v>
      </c>
      <c r="F139" s="182" t="s">
        <v>1272</v>
      </c>
      <c r="G139" s="183" t="s">
        <v>193</v>
      </c>
      <c r="H139" s="184">
        <v>137.38</v>
      </c>
      <c r="I139" s="185"/>
      <c r="J139" s="186">
        <f>ROUND(I139*H139,2)</f>
        <v>0</v>
      </c>
      <c r="K139" s="182" t="s">
        <v>194</v>
      </c>
      <c r="L139" s="41"/>
      <c r="M139" s="187" t="s">
        <v>19</v>
      </c>
      <c r="N139" s="188" t="s">
        <v>39</v>
      </c>
      <c r="O139" s="6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215</v>
      </c>
      <c r="AT139" s="191" t="s">
        <v>190</v>
      </c>
      <c r="AU139" s="191" t="s">
        <v>78</v>
      </c>
      <c r="AY139" s="19" t="s">
        <v>187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76</v>
      </c>
      <c r="BK139" s="192">
        <f>ROUND(I139*H139,2)</f>
        <v>0</v>
      </c>
      <c r="BL139" s="19" t="s">
        <v>215</v>
      </c>
      <c r="BM139" s="191" t="s">
        <v>2323</v>
      </c>
    </row>
    <row r="140" spans="1:65" s="2" customFormat="1" ht="11.25">
      <c r="A140" s="36"/>
      <c r="B140" s="37"/>
      <c r="C140" s="38"/>
      <c r="D140" s="193" t="s">
        <v>197</v>
      </c>
      <c r="E140" s="38"/>
      <c r="F140" s="194" t="s">
        <v>1274</v>
      </c>
      <c r="G140" s="38"/>
      <c r="H140" s="38"/>
      <c r="I140" s="195"/>
      <c r="J140" s="38"/>
      <c r="K140" s="38"/>
      <c r="L140" s="41"/>
      <c r="M140" s="196"/>
      <c r="N140" s="19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197</v>
      </c>
      <c r="AU140" s="19" t="s">
        <v>78</v>
      </c>
    </row>
    <row r="141" spans="1:65" s="14" customFormat="1" ht="11.25">
      <c r="B141" s="220"/>
      <c r="C141" s="221"/>
      <c r="D141" s="210" t="s">
        <v>249</v>
      </c>
      <c r="E141" s="222" t="s">
        <v>19</v>
      </c>
      <c r="F141" s="223" t="s">
        <v>1973</v>
      </c>
      <c r="G141" s="221"/>
      <c r="H141" s="222" t="s">
        <v>19</v>
      </c>
      <c r="I141" s="224"/>
      <c r="J141" s="221"/>
      <c r="K141" s="221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249</v>
      </c>
      <c r="AU141" s="229" t="s">
        <v>78</v>
      </c>
      <c r="AV141" s="14" t="s">
        <v>76</v>
      </c>
      <c r="AW141" s="14" t="s">
        <v>30</v>
      </c>
      <c r="AX141" s="14" t="s">
        <v>68</v>
      </c>
      <c r="AY141" s="229" t="s">
        <v>187</v>
      </c>
    </row>
    <row r="142" spans="1:65" s="13" customFormat="1" ht="11.25">
      <c r="B142" s="208"/>
      <c r="C142" s="209"/>
      <c r="D142" s="210" t="s">
        <v>249</v>
      </c>
      <c r="E142" s="211" t="s">
        <v>19</v>
      </c>
      <c r="F142" s="212" t="s">
        <v>2321</v>
      </c>
      <c r="G142" s="209"/>
      <c r="H142" s="213">
        <v>60.8</v>
      </c>
      <c r="I142" s="214"/>
      <c r="J142" s="209"/>
      <c r="K142" s="209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249</v>
      </c>
      <c r="AU142" s="219" t="s">
        <v>78</v>
      </c>
      <c r="AV142" s="13" t="s">
        <v>78</v>
      </c>
      <c r="AW142" s="13" t="s">
        <v>30</v>
      </c>
      <c r="AX142" s="13" t="s">
        <v>68</v>
      </c>
      <c r="AY142" s="219" t="s">
        <v>187</v>
      </c>
    </row>
    <row r="143" spans="1:65" s="13" customFormat="1" ht="11.25">
      <c r="B143" s="208"/>
      <c r="C143" s="209"/>
      <c r="D143" s="210" t="s">
        <v>249</v>
      </c>
      <c r="E143" s="211" t="s">
        <v>19</v>
      </c>
      <c r="F143" s="212" t="s">
        <v>2322</v>
      </c>
      <c r="G143" s="209"/>
      <c r="H143" s="213">
        <v>43.52</v>
      </c>
      <c r="I143" s="214"/>
      <c r="J143" s="209"/>
      <c r="K143" s="209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249</v>
      </c>
      <c r="AU143" s="219" t="s">
        <v>78</v>
      </c>
      <c r="AV143" s="13" t="s">
        <v>78</v>
      </c>
      <c r="AW143" s="13" t="s">
        <v>30</v>
      </c>
      <c r="AX143" s="13" t="s">
        <v>68</v>
      </c>
      <c r="AY143" s="219" t="s">
        <v>187</v>
      </c>
    </row>
    <row r="144" spans="1:65" s="14" customFormat="1" ht="11.25">
      <c r="B144" s="220"/>
      <c r="C144" s="221"/>
      <c r="D144" s="210" t="s">
        <v>249</v>
      </c>
      <c r="E144" s="222" t="s">
        <v>19</v>
      </c>
      <c r="F144" s="223" t="s">
        <v>1936</v>
      </c>
      <c r="G144" s="221"/>
      <c r="H144" s="222" t="s">
        <v>19</v>
      </c>
      <c r="I144" s="224"/>
      <c r="J144" s="221"/>
      <c r="K144" s="221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249</v>
      </c>
      <c r="AU144" s="229" t="s">
        <v>78</v>
      </c>
      <c r="AV144" s="14" t="s">
        <v>76</v>
      </c>
      <c r="AW144" s="14" t="s">
        <v>30</v>
      </c>
      <c r="AX144" s="14" t="s">
        <v>68</v>
      </c>
      <c r="AY144" s="229" t="s">
        <v>187</v>
      </c>
    </row>
    <row r="145" spans="1:65" s="13" customFormat="1" ht="11.25">
      <c r="B145" s="208"/>
      <c r="C145" s="209"/>
      <c r="D145" s="210" t="s">
        <v>249</v>
      </c>
      <c r="E145" s="211" t="s">
        <v>19</v>
      </c>
      <c r="F145" s="212" t="s">
        <v>2310</v>
      </c>
      <c r="G145" s="209"/>
      <c r="H145" s="213">
        <v>21.66</v>
      </c>
      <c r="I145" s="214"/>
      <c r="J145" s="209"/>
      <c r="K145" s="209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249</v>
      </c>
      <c r="AU145" s="219" t="s">
        <v>78</v>
      </c>
      <c r="AV145" s="13" t="s">
        <v>78</v>
      </c>
      <c r="AW145" s="13" t="s">
        <v>30</v>
      </c>
      <c r="AX145" s="13" t="s">
        <v>68</v>
      </c>
      <c r="AY145" s="219" t="s">
        <v>187</v>
      </c>
    </row>
    <row r="146" spans="1:65" s="13" customFormat="1" ht="11.25">
      <c r="B146" s="208"/>
      <c r="C146" s="209"/>
      <c r="D146" s="210" t="s">
        <v>249</v>
      </c>
      <c r="E146" s="211" t="s">
        <v>19</v>
      </c>
      <c r="F146" s="212" t="s">
        <v>2311</v>
      </c>
      <c r="G146" s="209"/>
      <c r="H146" s="213">
        <v>11.4</v>
      </c>
      <c r="I146" s="214"/>
      <c r="J146" s="209"/>
      <c r="K146" s="209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249</v>
      </c>
      <c r="AU146" s="219" t="s">
        <v>78</v>
      </c>
      <c r="AV146" s="13" t="s">
        <v>78</v>
      </c>
      <c r="AW146" s="13" t="s">
        <v>30</v>
      </c>
      <c r="AX146" s="13" t="s">
        <v>68</v>
      </c>
      <c r="AY146" s="219" t="s">
        <v>187</v>
      </c>
    </row>
    <row r="147" spans="1:65" s="15" customFormat="1" ht="11.25">
      <c r="B147" s="230"/>
      <c r="C147" s="231"/>
      <c r="D147" s="210" t="s">
        <v>249</v>
      </c>
      <c r="E147" s="232" t="s">
        <v>19</v>
      </c>
      <c r="F147" s="233" t="s">
        <v>319</v>
      </c>
      <c r="G147" s="231"/>
      <c r="H147" s="234">
        <v>137.38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AT147" s="240" t="s">
        <v>249</v>
      </c>
      <c r="AU147" s="240" t="s">
        <v>78</v>
      </c>
      <c r="AV147" s="15" t="s">
        <v>195</v>
      </c>
      <c r="AW147" s="15" t="s">
        <v>30</v>
      </c>
      <c r="AX147" s="15" t="s">
        <v>76</v>
      </c>
      <c r="AY147" s="240" t="s">
        <v>187</v>
      </c>
    </row>
    <row r="148" spans="1:65" s="2" customFormat="1" ht="37.9" customHeight="1">
      <c r="A148" s="36"/>
      <c r="B148" s="37"/>
      <c r="C148" s="180" t="s">
        <v>262</v>
      </c>
      <c r="D148" s="180" t="s">
        <v>190</v>
      </c>
      <c r="E148" s="181" t="s">
        <v>1979</v>
      </c>
      <c r="F148" s="182" t="s">
        <v>1980</v>
      </c>
      <c r="G148" s="183" t="s">
        <v>214</v>
      </c>
      <c r="H148" s="184">
        <v>12</v>
      </c>
      <c r="I148" s="185"/>
      <c r="J148" s="186">
        <f>ROUND(I148*H148,2)</f>
        <v>0</v>
      </c>
      <c r="K148" s="182" t="s">
        <v>194</v>
      </c>
      <c r="L148" s="41"/>
      <c r="M148" s="187" t="s">
        <v>19</v>
      </c>
      <c r="N148" s="188" t="s">
        <v>39</v>
      </c>
      <c r="O148" s="66"/>
      <c r="P148" s="189">
        <f>O148*H148</f>
        <v>0</v>
      </c>
      <c r="Q148" s="189">
        <v>2.3999999999999998E-3</v>
      </c>
      <c r="R148" s="189">
        <f>Q148*H148</f>
        <v>2.8799999999999999E-2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215</v>
      </c>
      <c r="AT148" s="191" t="s">
        <v>190</v>
      </c>
      <c r="AU148" s="191" t="s">
        <v>78</v>
      </c>
      <c r="AY148" s="19" t="s">
        <v>187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76</v>
      </c>
      <c r="BK148" s="192">
        <f>ROUND(I148*H148,2)</f>
        <v>0</v>
      </c>
      <c r="BL148" s="19" t="s">
        <v>215</v>
      </c>
      <c r="BM148" s="191" t="s">
        <v>2324</v>
      </c>
    </row>
    <row r="149" spans="1:65" s="2" customFormat="1" ht="11.25">
      <c r="A149" s="36"/>
      <c r="B149" s="37"/>
      <c r="C149" s="38"/>
      <c r="D149" s="193" t="s">
        <v>197</v>
      </c>
      <c r="E149" s="38"/>
      <c r="F149" s="194" t="s">
        <v>1982</v>
      </c>
      <c r="G149" s="38"/>
      <c r="H149" s="38"/>
      <c r="I149" s="195"/>
      <c r="J149" s="38"/>
      <c r="K149" s="38"/>
      <c r="L149" s="41"/>
      <c r="M149" s="196"/>
      <c r="N149" s="19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197</v>
      </c>
      <c r="AU149" s="19" t="s">
        <v>78</v>
      </c>
    </row>
    <row r="150" spans="1:65" s="13" customFormat="1" ht="11.25">
      <c r="B150" s="208"/>
      <c r="C150" s="209"/>
      <c r="D150" s="210" t="s">
        <v>249</v>
      </c>
      <c r="E150" s="211" t="s">
        <v>19</v>
      </c>
      <c r="F150" s="212" t="s">
        <v>256</v>
      </c>
      <c r="G150" s="209"/>
      <c r="H150" s="213">
        <v>12</v>
      </c>
      <c r="I150" s="214"/>
      <c r="J150" s="209"/>
      <c r="K150" s="209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249</v>
      </c>
      <c r="AU150" s="219" t="s">
        <v>78</v>
      </c>
      <c r="AV150" s="13" t="s">
        <v>78</v>
      </c>
      <c r="AW150" s="13" t="s">
        <v>30</v>
      </c>
      <c r="AX150" s="13" t="s">
        <v>76</v>
      </c>
      <c r="AY150" s="219" t="s">
        <v>187</v>
      </c>
    </row>
    <row r="151" spans="1:65" s="2" customFormat="1" ht="33" customHeight="1">
      <c r="A151" s="36"/>
      <c r="B151" s="37"/>
      <c r="C151" s="180" t="s">
        <v>267</v>
      </c>
      <c r="D151" s="180" t="s">
        <v>190</v>
      </c>
      <c r="E151" s="181" t="s">
        <v>1983</v>
      </c>
      <c r="F151" s="182" t="s">
        <v>1984</v>
      </c>
      <c r="G151" s="183" t="s">
        <v>193</v>
      </c>
      <c r="H151" s="184">
        <v>137.38</v>
      </c>
      <c r="I151" s="185"/>
      <c r="J151" s="186">
        <f>ROUND(I151*H151,2)</f>
        <v>0</v>
      </c>
      <c r="K151" s="182" t="s">
        <v>194</v>
      </c>
      <c r="L151" s="41"/>
      <c r="M151" s="187" t="s">
        <v>19</v>
      </c>
      <c r="N151" s="188" t="s">
        <v>39</v>
      </c>
      <c r="O151" s="66"/>
      <c r="P151" s="189">
        <f>O151*H151</f>
        <v>0</v>
      </c>
      <c r="Q151" s="189">
        <v>2.05E-4</v>
      </c>
      <c r="R151" s="189">
        <f>Q151*H151</f>
        <v>2.8162899999999998E-2</v>
      </c>
      <c r="S151" s="189">
        <v>0</v>
      </c>
      <c r="T151" s="19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215</v>
      </c>
      <c r="AT151" s="191" t="s">
        <v>190</v>
      </c>
      <c r="AU151" s="191" t="s">
        <v>78</v>
      </c>
      <c r="AY151" s="19" t="s">
        <v>187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76</v>
      </c>
      <c r="BK151" s="192">
        <f>ROUND(I151*H151,2)</f>
        <v>0</v>
      </c>
      <c r="BL151" s="19" t="s">
        <v>215</v>
      </c>
      <c r="BM151" s="191" t="s">
        <v>2325</v>
      </c>
    </row>
    <row r="152" spans="1:65" s="2" customFormat="1" ht="11.25">
      <c r="A152" s="36"/>
      <c r="B152" s="37"/>
      <c r="C152" s="38"/>
      <c r="D152" s="193" t="s">
        <v>197</v>
      </c>
      <c r="E152" s="38"/>
      <c r="F152" s="194" t="s">
        <v>1986</v>
      </c>
      <c r="G152" s="38"/>
      <c r="H152" s="38"/>
      <c r="I152" s="195"/>
      <c r="J152" s="38"/>
      <c r="K152" s="38"/>
      <c r="L152" s="41"/>
      <c r="M152" s="196"/>
      <c r="N152" s="197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197</v>
      </c>
      <c r="AU152" s="19" t="s">
        <v>78</v>
      </c>
    </row>
    <row r="153" spans="1:65" s="14" customFormat="1" ht="11.25">
      <c r="B153" s="220"/>
      <c r="C153" s="221"/>
      <c r="D153" s="210" t="s">
        <v>249</v>
      </c>
      <c r="E153" s="222" t="s">
        <v>19</v>
      </c>
      <c r="F153" s="223" t="s">
        <v>1973</v>
      </c>
      <c r="G153" s="221"/>
      <c r="H153" s="222" t="s">
        <v>19</v>
      </c>
      <c r="I153" s="224"/>
      <c r="J153" s="221"/>
      <c r="K153" s="221"/>
      <c r="L153" s="225"/>
      <c r="M153" s="226"/>
      <c r="N153" s="227"/>
      <c r="O153" s="227"/>
      <c r="P153" s="227"/>
      <c r="Q153" s="227"/>
      <c r="R153" s="227"/>
      <c r="S153" s="227"/>
      <c r="T153" s="228"/>
      <c r="AT153" s="229" t="s">
        <v>249</v>
      </c>
      <c r="AU153" s="229" t="s">
        <v>78</v>
      </c>
      <c r="AV153" s="14" t="s">
        <v>76</v>
      </c>
      <c r="AW153" s="14" t="s">
        <v>30</v>
      </c>
      <c r="AX153" s="14" t="s">
        <v>68</v>
      </c>
      <c r="AY153" s="229" t="s">
        <v>187</v>
      </c>
    </row>
    <row r="154" spans="1:65" s="13" customFormat="1" ht="11.25">
      <c r="B154" s="208"/>
      <c r="C154" s="209"/>
      <c r="D154" s="210" t="s">
        <v>249</v>
      </c>
      <c r="E154" s="211" t="s">
        <v>19</v>
      </c>
      <c r="F154" s="212" t="s">
        <v>2321</v>
      </c>
      <c r="G154" s="209"/>
      <c r="H154" s="213">
        <v>60.8</v>
      </c>
      <c r="I154" s="214"/>
      <c r="J154" s="209"/>
      <c r="K154" s="209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249</v>
      </c>
      <c r="AU154" s="219" t="s">
        <v>78</v>
      </c>
      <c r="AV154" s="13" t="s">
        <v>78</v>
      </c>
      <c r="AW154" s="13" t="s">
        <v>30</v>
      </c>
      <c r="AX154" s="13" t="s">
        <v>68</v>
      </c>
      <c r="AY154" s="219" t="s">
        <v>187</v>
      </c>
    </row>
    <row r="155" spans="1:65" s="13" customFormat="1" ht="11.25">
      <c r="B155" s="208"/>
      <c r="C155" s="209"/>
      <c r="D155" s="210" t="s">
        <v>249</v>
      </c>
      <c r="E155" s="211" t="s">
        <v>19</v>
      </c>
      <c r="F155" s="212" t="s">
        <v>2322</v>
      </c>
      <c r="G155" s="209"/>
      <c r="H155" s="213">
        <v>43.52</v>
      </c>
      <c r="I155" s="214"/>
      <c r="J155" s="209"/>
      <c r="K155" s="209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249</v>
      </c>
      <c r="AU155" s="219" t="s">
        <v>78</v>
      </c>
      <c r="AV155" s="13" t="s">
        <v>78</v>
      </c>
      <c r="AW155" s="13" t="s">
        <v>30</v>
      </c>
      <c r="AX155" s="13" t="s">
        <v>68</v>
      </c>
      <c r="AY155" s="219" t="s">
        <v>187</v>
      </c>
    </row>
    <row r="156" spans="1:65" s="14" customFormat="1" ht="11.25">
      <c r="B156" s="220"/>
      <c r="C156" s="221"/>
      <c r="D156" s="210" t="s">
        <v>249</v>
      </c>
      <c r="E156" s="222" t="s">
        <v>19</v>
      </c>
      <c r="F156" s="223" t="s">
        <v>1936</v>
      </c>
      <c r="G156" s="221"/>
      <c r="H156" s="222" t="s">
        <v>19</v>
      </c>
      <c r="I156" s="224"/>
      <c r="J156" s="221"/>
      <c r="K156" s="221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249</v>
      </c>
      <c r="AU156" s="229" t="s">
        <v>78</v>
      </c>
      <c r="AV156" s="14" t="s">
        <v>76</v>
      </c>
      <c r="AW156" s="14" t="s">
        <v>30</v>
      </c>
      <c r="AX156" s="14" t="s">
        <v>68</v>
      </c>
      <c r="AY156" s="229" t="s">
        <v>187</v>
      </c>
    </row>
    <row r="157" spans="1:65" s="13" customFormat="1" ht="11.25">
      <c r="B157" s="208"/>
      <c r="C157" s="209"/>
      <c r="D157" s="210" t="s">
        <v>249</v>
      </c>
      <c r="E157" s="211" t="s">
        <v>19</v>
      </c>
      <c r="F157" s="212" t="s">
        <v>2310</v>
      </c>
      <c r="G157" s="209"/>
      <c r="H157" s="213">
        <v>21.66</v>
      </c>
      <c r="I157" s="214"/>
      <c r="J157" s="209"/>
      <c r="K157" s="209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249</v>
      </c>
      <c r="AU157" s="219" t="s">
        <v>78</v>
      </c>
      <c r="AV157" s="13" t="s">
        <v>78</v>
      </c>
      <c r="AW157" s="13" t="s">
        <v>30</v>
      </c>
      <c r="AX157" s="13" t="s">
        <v>68</v>
      </c>
      <c r="AY157" s="219" t="s">
        <v>187</v>
      </c>
    </row>
    <row r="158" spans="1:65" s="13" customFormat="1" ht="11.25">
      <c r="B158" s="208"/>
      <c r="C158" s="209"/>
      <c r="D158" s="210" t="s">
        <v>249</v>
      </c>
      <c r="E158" s="211" t="s">
        <v>19</v>
      </c>
      <c r="F158" s="212" t="s">
        <v>2311</v>
      </c>
      <c r="G158" s="209"/>
      <c r="H158" s="213">
        <v>11.4</v>
      </c>
      <c r="I158" s="214"/>
      <c r="J158" s="209"/>
      <c r="K158" s="209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249</v>
      </c>
      <c r="AU158" s="219" t="s">
        <v>78</v>
      </c>
      <c r="AV158" s="13" t="s">
        <v>78</v>
      </c>
      <c r="AW158" s="13" t="s">
        <v>30</v>
      </c>
      <c r="AX158" s="13" t="s">
        <v>68</v>
      </c>
      <c r="AY158" s="219" t="s">
        <v>187</v>
      </c>
    </row>
    <row r="159" spans="1:65" s="15" customFormat="1" ht="11.25">
      <c r="B159" s="230"/>
      <c r="C159" s="231"/>
      <c r="D159" s="210" t="s">
        <v>249</v>
      </c>
      <c r="E159" s="232" t="s">
        <v>19</v>
      </c>
      <c r="F159" s="233" t="s">
        <v>319</v>
      </c>
      <c r="G159" s="231"/>
      <c r="H159" s="234">
        <v>137.38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AT159" s="240" t="s">
        <v>249</v>
      </c>
      <c r="AU159" s="240" t="s">
        <v>78</v>
      </c>
      <c r="AV159" s="15" t="s">
        <v>195</v>
      </c>
      <c r="AW159" s="15" t="s">
        <v>30</v>
      </c>
      <c r="AX159" s="15" t="s">
        <v>76</v>
      </c>
      <c r="AY159" s="240" t="s">
        <v>187</v>
      </c>
    </row>
    <row r="160" spans="1:65" s="2" customFormat="1" ht="37.9" customHeight="1">
      <c r="A160" s="36"/>
      <c r="B160" s="37"/>
      <c r="C160" s="180" t="s">
        <v>8</v>
      </c>
      <c r="D160" s="180" t="s">
        <v>190</v>
      </c>
      <c r="E160" s="181" t="s">
        <v>1281</v>
      </c>
      <c r="F160" s="182" t="s">
        <v>1282</v>
      </c>
      <c r="G160" s="183" t="s">
        <v>193</v>
      </c>
      <c r="H160" s="184">
        <v>137.38</v>
      </c>
      <c r="I160" s="185"/>
      <c r="J160" s="186">
        <f>ROUND(I160*H160,2)</f>
        <v>0</v>
      </c>
      <c r="K160" s="182" t="s">
        <v>194</v>
      </c>
      <c r="L160" s="41"/>
      <c r="M160" s="187" t="s">
        <v>19</v>
      </c>
      <c r="N160" s="188" t="s">
        <v>39</v>
      </c>
      <c r="O160" s="66"/>
      <c r="P160" s="189">
        <f>O160*H160</f>
        <v>0</v>
      </c>
      <c r="Q160" s="189">
        <v>2.5839999999999999E-4</v>
      </c>
      <c r="R160" s="189">
        <f>Q160*H160</f>
        <v>3.5498992E-2</v>
      </c>
      <c r="S160" s="189">
        <v>0</v>
      </c>
      <c r="T160" s="19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215</v>
      </c>
      <c r="AT160" s="191" t="s">
        <v>190</v>
      </c>
      <c r="AU160" s="191" t="s">
        <v>78</v>
      </c>
      <c r="AY160" s="19" t="s">
        <v>187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76</v>
      </c>
      <c r="BK160" s="192">
        <f>ROUND(I160*H160,2)</f>
        <v>0</v>
      </c>
      <c r="BL160" s="19" t="s">
        <v>215</v>
      </c>
      <c r="BM160" s="191" t="s">
        <v>2326</v>
      </c>
    </row>
    <row r="161" spans="1:65" s="2" customFormat="1" ht="11.25">
      <c r="A161" s="36"/>
      <c r="B161" s="37"/>
      <c r="C161" s="38"/>
      <c r="D161" s="193" t="s">
        <v>197</v>
      </c>
      <c r="E161" s="38"/>
      <c r="F161" s="194" t="s">
        <v>1284</v>
      </c>
      <c r="G161" s="38"/>
      <c r="H161" s="38"/>
      <c r="I161" s="195"/>
      <c r="J161" s="38"/>
      <c r="K161" s="38"/>
      <c r="L161" s="41"/>
      <c r="M161" s="196"/>
      <c r="N161" s="197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197</v>
      </c>
      <c r="AU161" s="19" t="s">
        <v>78</v>
      </c>
    </row>
    <row r="162" spans="1:65" s="14" customFormat="1" ht="11.25">
      <c r="B162" s="220"/>
      <c r="C162" s="221"/>
      <c r="D162" s="210" t="s">
        <v>249</v>
      </c>
      <c r="E162" s="222" t="s">
        <v>19</v>
      </c>
      <c r="F162" s="223" t="s">
        <v>1973</v>
      </c>
      <c r="G162" s="221"/>
      <c r="H162" s="222" t="s">
        <v>19</v>
      </c>
      <c r="I162" s="224"/>
      <c r="J162" s="221"/>
      <c r="K162" s="221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249</v>
      </c>
      <c r="AU162" s="229" t="s">
        <v>78</v>
      </c>
      <c r="AV162" s="14" t="s">
        <v>76</v>
      </c>
      <c r="AW162" s="14" t="s">
        <v>30</v>
      </c>
      <c r="AX162" s="14" t="s">
        <v>68</v>
      </c>
      <c r="AY162" s="229" t="s">
        <v>187</v>
      </c>
    </row>
    <row r="163" spans="1:65" s="13" customFormat="1" ht="11.25">
      <c r="B163" s="208"/>
      <c r="C163" s="209"/>
      <c r="D163" s="210" t="s">
        <v>249</v>
      </c>
      <c r="E163" s="211" t="s">
        <v>19</v>
      </c>
      <c r="F163" s="212" t="s">
        <v>2321</v>
      </c>
      <c r="G163" s="209"/>
      <c r="H163" s="213">
        <v>60.8</v>
      </c>
      <c r="I163" s="214"/>
      <c r="J163" s="209"/>
      <c r="K163" s="209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249</v>
      </c>
      <c r="AU163" s="219" t="s">
        <v>78</v>
      </c>
      <c r="AV163" s="13" t="s">
        <v>78</v>
      </c>
      <c r="AW163" s="13" t="s">
        <v>30</v>
      </c>
      <c r="AX163" s="13" t="s">
        <v>68</v>
      </c>
      <c r="AY163" s="219" t="s">
        <v>187</v>
      </c>
    </row>
    <row r="164" spans="1:65" s="13" customFormat="1" ht="11.25">
      <c r="B164" s="208"/>
      <c r="C164" s="209"/>
      <c r="D164" s="210" t="s">
        <v>249</v>
      </c>
      <c r="E164" s="211" t="s">
        <v>19</v>
      </c>
      <c r="F164" s="212" t="s">
        <v>2322</v>
      </c>
      <c r="G164" s="209"/>
      <c r="H164" s="213">
        <v>43.52</v>
      </c>
      <c r="I164" s="214"/>
      <c r="J164" s="209"/>
      <c r="K164" s="209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249</v>
      </c>
      <c r="AU164" s="219" t="s">
        <v>78</v>
      </c>
      <c r="AV164" s="13" t="s">
        <v>78</v>
      </c>
      <c r="AW164" s="13" t="s">
        <v>30</v>
      </c>
      <c r="AX164" s="13" t="s">
        <v>68</v>
      </c>
      <c r="AY164" s="219" t="s">
        <v>187</v>
      </c>
    </row>
    <row r="165" spans="1:65" s="14" customFormat="1" ht="11.25">
      <c r="B165" s="220"/>
      <c r="C165" s="221"/>
      <c r="D165" s="210" t="s">
        <v>249</v>
      </c>
      <c r="E165" s="222" t="s">
        <v>19</v>
      </c>
      <c r="F165" s="223" t="s">
        <v>1936</v>
      </c>
      <c r="G165" s="221"/>
      <c r="H165" s="222" t="s">
        <v>19</v>
      </c>
      <c r="I165" s="224"/>
      <c r="J165" s="221"/>
      <c r="K165" s="221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249</v>
      </c>
      <c r="AU165" s="229" t="s">
        <v>78</v>
      </c>
      <c r="AV165" s="14" t="s">
        <v>76</v>
      </c>
      <c r="AW165" s="14" t="s">
        <v>30</v>
      </c>
      <c r="AX165" s="14" t="s">
        <v>68</v>
      </c>
      <c r="AY165" s="229" t="s">
        <v>187</v>
      </c>
    </row>
    <row r="166" spans="1:65" s="13" customFormat="1" ht="11.25">
      <c r="B166" s="208"/>
      <c r="C166" s="209"/>
      <c r="D166" s="210" t="s">
        <v>249</v>
      </c>
      <c r="E166" s="211" t="s">
        <v>19</v>
      </c>
      <c r="F166" s="212" t="s">
        <v>2310</v>
      </c>
      <c r="G166" s="209"/>
      <c r="H166" s="213">
        <v>21.66</v>
      </c>
      <c r="I166" s="214"/>
      <c r="J166" s="209"/>
      <c r="K166" s="209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249</v>
      </c>
      <c r="AU166" s="219" t="s">
        <v>78</v>
      </c>
      <c r="AV166" s="13" t="s">
        <v>78</v>
      </c>
      <c r="AW166" s="13" t="s">
        <v>30</v>
      </c>
      <c r="AX166" s="13" t="s">
        <v>68</v>
      </c>
      <c r="AY166" s="219" t="s">
        <v>187</v>
      </c>
    </row>
    <row r="167" spans="1:65" s="13" customFormat="1" ht="11.25">
      <c r="B167" s="208"/>
      <c r="C167" s="209"/>
      <c r="D167" s="210" t="s">
        <v>249</v>
      </c>
      <c r="E167" s="211" t="s">
        <v>19</v>
      </c>
      <c r="F167" s="212" t="s">
        <v>2311</v>
      </c>
      <c r="G167" s="209"/>
      <c r="H167" s="213">
        <v>11.4</v>
      </c>
      <c r="I167" s="214"/>
      <c r="J167" s="209"/>
      <c r="K167" s="209"/>
      <c r="L167" s="215"/>
      <c r="M167" s="216"/>
      <c r="N167" s="217"/>
      <c r="O167" s="217"/>
      <c r="P167" s="217"/>
      <c r="Q167" s="217"/>
      <c r="R167" s="217"/>
      <c r="S167" s="217"/>
      <c r="T167" s="218"/>
      <c r="AT167" s="219" t="s">
        <v>249</v>
      </c>
      <c r="AU167" s="219" t="s">
        <v>78</v>
      </c>
      <c r="AV167" s="13" t="s">
        <v>78</v>
      </c>
      <c r="AW167" s="13" t="s">
        <v>30</v>
      </c>
      <c r="AX167" s="13" t="s">
        <v>68</v>
      </c>
      <c r="AY167" s="219" t="s">
        <v>187</v>
      </c>
    </row>
    <row r="168" spans="1:65" s="15" customFormat="1" ht="11.25">
      <c r="B168" s="230"/>
      <c r="C168" s="231"/>
      <c r="D168" s="210" t="s">
        <v>249</v>
      </c>
      <c r="E168" s="232" t="s">
        <v>19</v>
      </c>
      <c r="F168" s="233" t="s">
        <v>319</v>
      </c>
      <c r="G168" s="231"/>
      <c r="H168" s="234">
        <v>137.38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AT168" s="240" t="s">
        <v>249</v>
      </c>
      <c r="AU168" s="240" t="s">
        <v>78</v>
      </c>
      <c r="AV168" s="15" t="s">
        <v>195</v>
      </c>
      <c r="AW168" s="15" t="s">
        <v>30</v>
      </c>
      <c r="AX168" s="15" t="s">
        <v>76</v>
      </c>
      <c r="AY168" s="240" t="s">
        <v>187</v>
      </c>
    </row>
    <row r="169" spans="1:65" s="12" customFormat="1" ht="25.9" customHeight="1">
      <c r="B169" s="164"/>
      <c r="C169" s="165"/>
      <c r="D169" s="166" t="s">
        <v>67</v>
      </c>
      <c r="E169" s="167" t="s">
        <v>1677</v>
      </c>
      <c r="F169" s="167" t="s">
        <v>1678</v>
      </c>
      <c r="G169" s="165"/>
      <c r="H169" s="165"/>
      <c r="I169" s="168"/>
      <c r="J169" s="169">
        <f>BK169</f>
        <v>0</v>
      </c>
      <c r="K169" s="165"/>
      <c r="L169" s="170"/>
      <c r="M169" s="171"/>
      <c r="N169" s="172"/>
      <c r="O169" s="172"/>
      <c r="P169" s="173">
        <f>P170</f>
        <v>0</v>
      </c>
      <c r="Q169" s="172"/>
      <c r="R169" s="173">
        <f>R170</f>
        <v>0</v>
      </c>
      <c r="S169" s="172"/>
      <c r="T169" s="174">
        <f>T170</f>
        <v>0</v>
      </c>
      <c r="AR169" s="175" t="s">
        <v>195</v>
      </c>
      <c r="AT169" s="176" t="s">
        <v>67</v>
      </c>
      <c r="AU169" s="176" t="s">
        <v>68</v>
      </c>
      <c r="AY169" s="175" t="s">
        <v>187</v>
      </c>
      <c r="BK169" s="177">
        <f>BK170</f>
        <v>0</v>
      </c>
    </row>
    <row r="170" spans="1:65" s="2" customFormat="1" ht="16.5" customHeight="1">
      <c r="A170" s="36"/>
      <c r="B170" s="37"/>
      <c r="C170" s="180" t="s">
        <v>215</v>
      </c>
      <c r="D170" s="180" t="s">
        <v>190</v>
      </c>
      <c r="E170" s="181" t="s">
        <v>439</v>
      </c>
      <c r="F170" s="182" t="s">
        <v>1988</v>
      </c>
      <c r="G170" s="183" t="s">
        <v>936</v>
      </c>
      <c r="H170" s="184">
        <v>1</v>
      </c>
      <c r="I170" s="185"/>
      <c r="J170" s="186">
        <f>ROUND(I170*H170,2)</f>
        <v>0</v>
      </c>
      <c r="K170" s="182" t="s">
        <v>19</v>
      </c>
      <c r="L170" s="41"/>
      <c r="M170" s="264" t="s">
        <v>19</v>
      </c>
      <c r="N170" s="265" t="s">
        <v>39</v>
      </c>
      <c r="O170" s="247"/>
      <c r="P170" s="266">
        <f>O170*H170</f>
        <v>0</v>
      </c>
      <c r="Q170" s="266">
        <v>0</v>
      </c>
      <c r="R170" s="266">
        <f>Q170*H170</f>
        <v>0</v>
      </c>
      <c r="S170" s="266">
        <v>0</v>
      </c>
      <c r="T170" s="267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675</v>
      </c>
      <c r="AT170" s="191" t="s">
        <v>190</v>
      </c>
      <c r="AU170" s="191" t="s">
        <v>76</v>
      </c>
      <c r="AY170" s="19" t="s">
        <v>187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76</v>
      </c>
      <c r="BK170" s="192">
        <f>ROUND(I170*H170,2)</f>
        <v>0</v>
      </c>
      <c r="BL170" s="19" t="s">
        <v>675</v>
      </c>
      <c r="BM170" s="191" t="s">
        <v>2327</v>
      </c>
    </row>
    <row r="171" spans="1:65" s="2" customFormat="1" ht="6.95" customHeight="1">
      <c r="A171" s="36"/>
      <c r="B171" s="49"/>
      <c r="C171" s="50"/>
      <c r="D171" s="50"/>
      <c r="E171" s="50"/>
      <c r="F171" s="50"/>
      <c r="G171" s="50"/>
      <c r="H171" s="50"/>
      <c r="I171" s="50"/>
      <c r="J171" s="50"/>
      <c r="K171" s="50"/>
      <c r="L171" s="41"/>
      <c r="M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</row>
  </sheetData>
  <sheetProtection algorithmName="SHA-512" hashValue="GoXTWJYqCUw8q6ldyTDyOfwQjCftxNWaAjysVSjd5j3AEEQTLUfxqthfQLkbFQfgHxu30kraYUIv0TB4wz5SKQ==" saltValue="Ed+qatFh4BpIuyNOeaELaU77pAeZu9S8VR27K/zUdaCgI3y4i6HOMciAEmRCQXNPTJik49JZS+WbTXrCTMNIIQ==" spinCount="100000" sheet="1" objects="1" scenarios="1" formatColumns="0" formatRows="0" autoFilter="0"/>
  <autoFilter ref="C90:K170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/>
    <hyperlink ref="F97" r:id="rId2"/>
    <hyperlink ref="F100" r:id="rId3"/>
    <hyperlink ref="F104" r:id="rId4"/>
    <hyperlink ref="F109" r:id="rId5"/>
    <hyperlink ref="F114" r:id="rId6"/>
    <hyperlink ref="F119" r:id="rId7"/>
    <hyperlink ref="F121" r:id="rId8"/>
    <hyperlink ref="F126" r:id="rId9"/>
    <hyperlink ref="F128" r:id="rId10"/>
    <hyperlink ref="F131" r:id="rId11"/>
    <hyperlink ref="F140" r:id="rId12"/>
    <hyperlink ref="F149" r:id="rId13"/>
    <hyperlink ref="F152" r:id="rId14"/>
    <hyperlink ref="F161" r:id="rId1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6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19" t="s">
        <v>157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78</v>
      </c>
    </row>
    <row r="4" spans="1:46" s="1" customFormat="1" ht="24.95" customHeight="1">
      <c r="B4" s="22"/>
      <c r="D4" s="112" t="s">
        <v>158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4" t="str">
        <f>'Rekapitulace zakázky'!K6</f>
        <v>Olomouc ADM Nerudova</v>
      </c>
      <c r="F7" s="395"/>
      <c r="G7" s="395"/>
      <c r="H7" s="395"/>
      <c r="L7" s="22"/>
    </row>
    <row r="8" spans="1:46" s="2" customFormat="1" ht="12" customHeight="1">
      <c r="A8" s="36"/>
      <c r="B8" s="41"/>
      <c r="C8" s="36"/>
      <c r="D8" s="114" t="s">
        <v>159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6" t="s">
        <v>2328</v>
      </c>
      <c r="F9" s="397"/>
      <c r="G9" s="397"/>
      <c r="H9" s="39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>
        <f>'Rekapitulace zakázky'!AN8</f>
        <v>0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24</v>
      </c>
      <c r="E14" s="36"/>
      <c r="F14" s="36"/>
      <c r="G14" s="36"/>
      <c r="H14" s="36"/>
      <c r="I14" s="114" t="s">
        <v>25</v>
      </c>
      <c r="J14" s="105" t="str">
        <f>IF('Rekapitulace zakázky'!AN10="","",'Rekapitulace zakázky'!AN10)</f>
        <v/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tr">
        <f>IF('Rekapitulace zakázky'!E11="","",'Rekapitulace zakázky'!E11)</f>
        <v xml:space="preserve"> </v>
      </c>
      <c r="F15" s="36"/>
      <c r="G15" s="36"/>
      <c r="H15" s="36"/>
      <c r="I15" s="114" t="s">
        <v>26</v>
      </c>
      <c r="J15" s="105" t="str">
        <f>IF('Rekapitulace zakázky'!AN11="","",'Rekapitulace zakázky'!AN11)</f>
        <v/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27</v>
      </c>
      <c r="E17" s="36"/>
      <c r="F17" s="36"/>
      <c r="G17" s="36"/>
      <c r="H17" s="36"/>
      <c r="I17" s="114" t="s">
        <v>25</v>
      </c>
      <c r="J17" s="32" t="str">
        <f>'Rekapitulace zakázky'!AN13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8" t="str">
        <f>'Rekapitulace zakázky'!E14</f>
        <v>Vyplň údaj</v>
      </c>
      <c r="F18" s="399"/>
      <c r="G18" s="399"/>
      <c r="H18" s="399"/>
      <c r="I18" s="114" t="s">
        <v>26</v>
      </c>
      <c r="J18" s="32" t="str">
        <f>'Rekapitulace zakázky'!AN14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29</v>
      </c>
      <c r="E20" s="36"/>
      <c r="F20" s="36"/>
      <c r="G20" s="36"/>
      <c r="H20" s="36"/>
      <c r="I20" s="114" t="s">
        <v>25</v>
      </c>
      <c r="J20" s="105" t="str">
        <f>IF('Rekapitulace zakázky'!AN16="","",'Rekapitulace zakázky'!AN16)</f>
        <v/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tr">
        <f>IF('Rekapitulace zakázky'!E17="","",'Rekapitulace zakázky'!E17)</f>
        <v xml:space="preserve"> </v>
      </c>
      <c r="F21" s="36"/>
      <c r="G21" s="36"/>
      <c r="H21" s="36"/>
      <c r="I21" s="114" t="s">
        <v>26</v>
      </c>
      <c r="J21" s="105" t="str">
        <f>IF('Rekapitulace zakázky'!AN17="","",'Rekapitulace zakázky'!AN17)</f>
        <v/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31</v>
      </c>
      <c r="E23" s="36"/>
      <c r="F23" s="36"/>
      <c r="G23" s="36"/>
      <c r="H23" s="36"/>
      <c r="I23" s="114" t="s">
        <v>25</v>
      </c>
      <c r="J23" s="105" t="str">
        <f>IF('Rekapitulace zakázky'!AN19="","",'Rekapitulace zakázky'!AN19)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tr">
        <f>IF('Rekapitulace zakázky'!E20="","",'Rekapitulace zakázky'!E20)</f>
        <v xml:space="preserve"> </v>
      </c>
      <c r="F24" s="36"/>
      <c r="G24" s="36"/>
      <c r="H24" s="36"/>
      <c r="I24" s="114" t="s">
        <v>26</v>
      </c>
      <c r="J24" s="105" t="str">
        <f>IF('Rekapitulace zakázky'!AN20="","",'Rekapitulace zakázky'!AN20)</f>
        <v/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32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400" t="s">
        <v>19</v>
      </c>
      <c r="F27" s="400"/>
      <c r="G27" s="400"/>
      <c r="H27" s="400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34</v>
      </c>
      <c r="E30" s="36"/>
      <c r="F30" s="36"/>
      <c r="G30" s="36"/>
      <c r="H30" s="36"/>
      <c r="I30" s="36"/>
      <c r="J30" s="122">
        <f>ROUND(J84,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36</v>
      </c>
      <c r="G32" s="36"/>
      <c r="H32" s="36"/>
      <c r="I32" s="123" t="s">
        <v>35</v>
      </c>
      <c r="J32" s="123" t="s">
        <v>37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38</v>
      </c>
      <c r="E33" s="114" t="s">
        <v>39</v>
      </c>
      <c r="F33" s="125">
        <f>ROUND((SUM(BE84:BE101)),  2)</f>
        <v>0</v>
      </c>
      <c r="G33" s="36"/>
      <c r="H33" s="36"/>
      <c r="I33" s="126">
        <v>0.21</v>
      </c>
      <c r="J33" s="125">
        <f>ROUND(((SUM(BE84:BE101))*I33),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40</v>
      </c>
      <c r="F34" s="125">
        <f>ROUND((SUM(BF84:BF101)),  2)</f>
        <v>0</v>
      </c>
      <c r="G34" s="36"/>
      <c r="H34" s="36"/>
      <c r="I34" s="126">
        <v>0.15</v>
      </c>
      <c r="J34" s="125">
        <f>ROUND(((SUM(BF84:BF101))*I34),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41</v>
      </c>
      <c r="F35" s="125">
        <f>ROUND((SUM(BG84:BG101)),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42</v>
      </c>
      <c r="F36" s="125">
        <f>ROUND((SUM(BH84:BH101)),  2)</f>
        <v>0</v>
      </c>
      <c r="G36" s="36"/>
      <c r="H36" s="36"/>
      <c r="I36" s="126">
        <v>0.15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43</v>
      </c>
      <c r="F37" s="125">
        <f>ROUND((SUM(BI84:BI101)),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44</v>
      </c>
      <c r="E39" s="129"/>
      <c r="F39" s="129"/>
      <c r="G39" s="130" t="s">
        <v>45</v>
      </c>
      <c r="H39" s="131" t="s">
        <v>46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161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401" t="str">
        <f>E7</f>
        <v>Olomouc ADM Nerudova</v>
      </c>
      <c r="F48" s="402"/>
      <c r="G48" s="402"/>
      <c r="H48" s="402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159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7" t="str">
        <f>E9</f>
        <v>VRN - Vedlejší a ostatní náklady</v>
      </c>
      <c r="F50" s="403"/>
      <c r="G50" s="403"/>
      <c r="H50" s="403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>
        <f>IF(J12="","",J12)</f>
        <v>0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24</v>
      </c>
      <c r="D54" s="38"/>
      <c r="E54" s="38"/>
      <c r="F54" s="29" t="str">
        <f>E15</f>
        <v xml:space="preserve"> </v>
      </c>
      <c r="G54" s="38"/>
      <c r="H54" s="38"/>
      <c r="I54" s="31" t="s">
        <v>29</v>
      </c>
      <c r="J54" s="34" t="str">
        <f>E21</f>
        <v xml:space="preserve"> 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27</v>
      </c>
      <c r="D55" s="38"/>
      <c r="E55" s="38"/>
      <c r="F55" s="29" t="str">
        <f>IF(E18="","",E18)</f>
        <v>Vyplň údaj</v>
      </c>
      <c r="G55" s="38"/>
      <c r="H55" s="38"/>
      <c r="I55" s="31" t="s">
        <v>31</v>
      </c>
      <c r="J55" s="34" t="str">
        <f>E24</f>
        <v xml:space="preserve"> 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162</v>
      </c>
      <c r="D57" s="139"/>
      <c r="E57" s="139"/>
      <c r="F57" s="139"/>
      <c r="G57" s="139"/>
      <c r="H57" s="139"/>
      <c r="I57" s="139"/>
      <c r="J57" s="140" t="s">
        <v>163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66</v>
      </c>
      <c r="D59" s="38"/>
      <c r="E59" s="38"/>
      <c r="F59" s="38"/>
      <c r="G59" s="38"/>
      <c r="H59" s="38"/>
      <c r="I59" s="38"/>
      <c r="J59" s="79">
        <f>J84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164</v>
      </c>
    </row>
    <row r="60" spans="1:47" s="9" customFormat="1" ht="24.95" customHeight="1">
      <c r="B60" s="142"/>
      <c r="C60" s="143"/>
      <c r="D60" s="144" t="s">
        <v>2329</v>
      </c>
      <c r="E60" s="145"/>
      <c r="F60" s="145"/>
      <c r="G60" s="145"/>
      <c r="H60" s="145"/>
      <c r="I60" s="145"/>
      <c r="J60" s="146">
        <f>J85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2330</v>
      </c>
      <c r="E61" s="150"/>
      <c r="F61" s="150"/>
      <c r="G61" s="150"/>
      <c r="H61" s="150"/>
      <c r="I61" s="150"/>
      <c r="J61" s="151">
        <f>J86</f>
        <v>0</v>
      </c>
      <c r="K61" s="99"/>
      <c r="L61" s="152"/>
    </row>
    <row r="62" spans="1:47" s="10" customFormat="1" ht="19.899999999999999" customHeight="1">
      <c r="B62" s="148"/>
      <c r="C62" s="99"/>
      <c r="D62" s="149" t="s">
        <v>2331</v>
      </c>
      <c r="E62" s="150"/>
      <c r="F62" s="150"/>
      <c r="G62" s="150"/>
      <c r="H62" s="150"/>
      <c r="I62" s="150"/>
      <c r="J62" s="151">
        <f>J89</f>
        <v>0</v>
      </c>
      <c r="K62" s="99"/>
      <c r="L62" s="152"/>
    </row>
    <row r="63" spans="1:47" s="10" customFormat="1" ht="19.899999999999999" customHeight="1">
      <c r="B63" s="148"/>
      <c r="C63" s="99"/>
      <c r="D63" s="149" t="s">
        <v>2332</v>
      </c>
      <c r="E63" s="150"/>
      <c r="F63" s="150"/>
      <c r="G63" s="150"/>
      <c r="H63" s="150"/>
      <c r="I63" s="150"/>
      <c r="J63" s="151">
        <f>J94</f>
        <v>0</v>
      </c>
      <c r="K63" s="99"/>
      <c r="L63" s="152"/>
    </row>
    <row r="64" spans="1:47" s="10" customFormat="1" ht="19.899999999999999" customHeight="1">
      <c r="B64" s="148"/>
      <c r="C64" s="99"/>
      <c r="D64" s="149" t="s">
        <v>2333</v>
      </c>
      <c r="E64" s="150"/>
      <c r="F64" s="150"/>
      <c r="G64" s="150"/>
      <c r="H64" s="150"/>
      <c r="I64" s="150"/>
      <c r="J64" s="151">
        <f>J98</f>
        <v>0</v>
      </c>
      <c r="K64" s="99"/>
      <c r="L64" s="152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1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1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5" customHeight="1">
      <c r="A70" s="36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5" customHeight="1">
      <c r="A71" s="36"/>
      <c r="B71" s="37"/>
      <c r="C71" s="25" t="s">
        <v>172</v>
      </c>
      <c r="D71" s="38"/>
      <c r="E71" s="38"/>
      <c r="F71" s="38"/>
      <c r="G71" s="38"/>
      <c r="H71" s="38"/>
      <c r="I71" s="38"/>
      <c r="J71" s="38"/>
      <c r="K71" s="38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401" t="str">
        <f>E7</f>
        <v>Olomouc ADM Nerudova</v>
      </c>
      <c r="F74" s="402"/>
      <c r="G74" s="402"/>
      <c r="H74" s="402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159</v>
      </c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57" t="str">
        <f>E9</f>
        <v>VRN - Vedlejší a ostatní náklady</v>
      </c>
      <c r="F76" s="403"/>
      <c r="G76" s="403"/>
      <c r="H76" s="403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21</v>
      </c>
      <c r="D78" s="38"/>
      <c r="E78" s="38"/>
      <c r="F78" s="29" t="str">
        <f>F12</f>
        <v xml:space="preserve"> </v>
      </c>
      <c r="G78" s="38"/>
      <c r="H78" s="38"/>
      <c r="I78" s="31" t="s">
        <v>23</v>
      </c>
      <c r="J78" s="61">
        <f>IF(J12="","",J12)</f>
        <v>0</v>
      </c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5.2" customHeight="1">
      <c r="A80" s="36"/>
      <c r="B80" s="37"/>
      <c r="C80" s="31" t="s">
        <v>24</v>
      </c>
      <c r="D80" s="38"/>
      <c r="E80" s="38"/>
      <c r="F80" s="29" t="str">
        <f>E15</f>
        <v xml:space="preserve"> </v>
      </c>
      <c r="G80" s="38"/>
      <c r="H80" s="38"/>
      <c r="I80" s="31" t="s">
        <v>29</v>
      </c>
      <c r="J80" s="34" t="str">
        <f>E21</f>
        <v xml:space="preserve"> </v>
      </c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2" customHeight="1">
      <c r="A81" s="36"/>
      <c r="B81" s="37"/>
      <c r="C81" s="31" t="s">
        <v>27</v>
      </c>
      <c r="D81" s="38"/>
      <c r="E81" s="38"/>
      <c r="F81" s="29" t="str">
        <f>IF(E18="","",E18)</f>
        <v>Vyplň údaj</v>
      </c>
      <c r="G81" s="38"/>
      <c r="H81" s="38"/>
      <c r="I81" s="31" t="s">
        <v>31</v>
      </c>
      <c r="J81" s="34" t="str">
        <f>E24</f>
        <v xml:space="preserve"> </v>
      </c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0.3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11" customFormat="1" ht="29.25" customHeight="1">
      <c r="A83" s="153"/>
      <c r="B83" s="154"/>
      <c r="C83" s="155" t="s">
        <v>173</v>
      </c>
      <c r="D83" s="156" t="s">
        <v>53</v>
      </c>
      <c r="E83" s="156" t="s">
        <v>49</v>
      </c>
      <c r="F83" s="156" t="s">
        <v>50</v>
      </c>
      <c r="G83" s="156" t="s">
        <v>174</v>
      </c>
      <c r="H83" s="156" t="s">
        <v>175</v>
      </c>
      <c r="I83" s="156" t="s">
        <v>176</v>
      </c>
      <c r="J83" s="156" t="s">
        <v>163</v>
      </c>
      <c r="K83" s="157" t="s">
        <v>177</v>
      </c>
      <c r="L83" s="158"/>
      <c r="M83" s="70" t="s">
        <v>19</v>
      </c>
      <c r="N83" s="71" t="s">
        <v>38</v>
      </c>
      <c r="O83" s="71" t="s">
        <v>178</v>
      </c>
      <c r="P83" s="71" t="s">
        <v>179</v>
      </c>
      <c r="Q83" s="71" t="s">
        <v>180</v>
      </c>
      <c r="R83" s="71" t="s">
        <v>181</v>
      </c>
      <c r="S83" s="71" t="s">
        <v>182</v>
      </c>
      <c r="T83" s="72" t="s">
        <v>183</v>
      </c>
      <c r="U83" s="153"/>
      <c r="V83" s="153"/>
      <c r="W83" s="153"/>
      <c r="X83" s="153"/>
      <c r="Y83" s="153"/>
      <c r="Z83" s="153"/>
      <c r="AA83" s="153"/>
      <c r="AB83" s="153"/>
      <c r="AC83" s="153"/>
      <c r="AD83" s="153"/>
      <c r="AE83" s="153"/>
    </row>
    <row r="84" spans="1:65" s="2" customFormat="1" ht="22.9" customHeight="1">
      <c r="A84" s="36"/>
      <c r="B84" s="37"/>
      <c r="C84" s="77" t="s">
        <v>184</v>
      </c>
      <c r="D84" s="38"/>
      <c r="E84" s="38"/>
      <c r="F84" s="38"/>
      <c r="G84" s="38"/>
      <c r="H84" s="38"/>
      <c r="I84" s="38"/>
      <c r="J84" s="159">
        <f>BK84</f>
        <v>0</v>
      </c>
      <c r="K84" s="38"/>
      <c r="L84" s="41"/>
      <c r="M84" s="73"/>
      <c r="N84" s="160"/>
      <c r="O84" s="74"/>
      <c r="P84" s="161">
        <f>P85</f>
        <v>0</v>
      </c>
      <c r="Q84" s="74"/>
      <c r="R84" s="161">
        <f>R85</f>
        <v>0</v>
      </c>
      <c r="S84" s="74"/>
      <c r="T84" s="162">
        <f>T85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9" t="s">
        <v>67</v>
      </c>
      <c r="AU84" s="19" t="s">
        <v>164</v>
      </c>
      <c r="BK84" s="163">
        <f>BK85</f>
        <v>0</v>
      </c>
    </row>
    <row r="85" spans="1:65" s="12" customFormat="1" ht="25.9" customHeight="1">
      <c r="B85" s="164"/>
      <c r="C85" s="165"/>
      <c r="D85" s="166" t="s">
        <v>67</v>
      </c>
      <c r="E85" s="167" t="s">
        <v>155</v>
      </c>
      <c r="F85" s="167" t="s">
        <v>2334</v>
      </c>
      <c r="G85" s="165"/>
      <c r="H85" s="165"/>
      <c r="I85" s="168"/>
      <c r="J85" s="169">
        <f>BK85</f>
        <v>0</v>
      </c>
      <c r="K85" s="165"/>
      <c r="L85" s="170"/>
      <c r="M85" s="171"/>
      <c r="N85" s="172"/>
      <c r="O85" s="172"/>
      <c r="P85" s="173">
        <f>P86+P89+P94+P98</f>
        <v>0</v>
      </c>
      <c r="Q85" s="172"/>
      <c r="R85" s="173">
        <f>R86+R89+R94+R98</f>
        <v>0</v>
      </c>
      <c r="S85" s="172"/>
      <c r="T85" s="174">
        <f>T86+T89+T94+T98</f>
        <v>0</v>
      </c>
      <c r="AR85" s="175" t="s">
        <v>217</v>
      </c>
      <c r="AT85" s="176" t="s">
        <v>67</v>
      </c>
      <c r="AU85" s="176" t="s">
        <v>68</v>
      </c>
      <c r="AY85" s="175" t="s">
        <v>187</v>
      </c>
      <c r="BK85" s="177">
        <f>BK86+BK89+BK94+BK98</f>
        <v>0</v>
      </c>
    </row>
    <row r="86" spans="1:65" s="12" customFormat="1" ht="22.9" customHeight="1">
      <c r="B86" s="164"/>
      <c r="C86" s="165"/>
      <c r="D86" s="166" t="s">
        <v>67</v>
      </c>
      <c r="E86" s="178" t="s">
        <v>2335</v>
      </c>
      <c r="F86" s="178" t="s">
        <v>2336</v>
      </c>
      <c r="G86" s="165"/>
      <c r="H86" s="165"/>
      <c r="I86" s="168"/>
      <c r="J86" s="179">
        <f>BK86</f>
        <v>0</v>
      </c>
      <c r="K86" s="165"/>
      <c r="L86" s="170"/>
      <c r="M86" s="171"/>
      <c r="N86" s="172"/>
      <c r="O86" s="172"/>
      <c r="P86" s="173">
        <f>SUM(P87:P88)</f>
        <v>0</v>
      </c>
      <c r="Q86" s="172"/>
      <c r="R86" s="173">
        <f>SUM(R87:R88)</f>
        <v>0</v>
      </c>
      <c r="S86" s="172"/>
      <c r="T86" s="174">
        <f>SUM(T87:T88)</f>
        <v>0</v>
      </c>
      <c r="AR86" s="175" t="s">
        <v>217</v>
      </c>
      <c r="AT86" s="176" t="s">
        <v>67</v>
      </c>
      <c r="AU86" s="176" t="s">
        <v>76</v>
      </c>
      <c r="AY86" s="175" t="s">
        <v>187</v>
      </c>
      <c r="BK86" s="177">
        <f>SUM(BK87:BK88)</f>
        <v>0</v>
      </c>
    </row>
    <row r="87" spans="1:65" s="2" customFormat="1" ht="16.5" customHeight="1">
      <c r="A87" s="36"/>
      <c r="B87" s="37"/>
      <c r="C87" s="180" t="s">
        <v>76</v>
      </c>
      <c r="D87" s="180" t="s">
        <v>190</v>
      </c>
      <c r="E87" s="181" t="s">
        <v>2337</v>
      </c>
      <c r="F87" s="182" t="s">
        <v>2336</v>
      </c>
      <c r="G87" s="183" t="s">
        <v>936</v>
      </c>
      <c r="H87" s="184">
        <v>1</v>
      </c>
      <c r="I87" s="185"/>
      <c r="J87" s="186">
        <f>ROUND(I87*H87,2)</f>
        <v>0</v>
      </c>
      <c r="K87" s="182" t="s">
        <v>224</v>
      </c>
      <c r="L87" s="41"/>
      <c r="M87" s="187" t="s">
        <v>19</v>
      </c>
      <c r="N87" s="188" t="s">
        <v>39</v>
      </c>
      <c r="O87" s="66"/>
      <c r="P87" s="189">
        <f>O87*H87</f>
        <v>0</v>
      </c>
      <c r="Q87" s="189">
        <v>0</v>
      </c>
      <c r="R87" s="189">
        <f>Q87*H87</f>
        <v>0</v>
      </c>
      <c r="S87" s="189">
        <v>0</v>
      </c>
      <c r="T87" s="19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91" t="s">
        <v>2338</v>
      </c>
      <c r="AT87" s="191" t="s">
        <v>190</v>
      </c>
      <c r="AU87" s="191" t="s">
        <v>78</v>
      </c>
      <c r="AY87" s="19" t="s">
        <v>187</v>
      </c>
      <c r="BE87" s="192">
        <f>IF(N87="základní",J87,0)</f>
        <v>0</v>
      </c>
      <c r="BF87" s="192">
        <f>IF(N87="snížená",J87,0)</f>
        <v>0</v>
      </c>
      <c r="BG87" s="192">
        <f>IF(N87="zákl. přenesená",J87,0)</f>
        <v>0</v>
      </c>
      <c r="BH87" s="192">
        <f>IF(N87="sníž. přenesená",J87,0)</f>
        <v>0</v>
      </c>
      <c r="BI87" s="192">
        <f>IF(N87="nulová",J87,0)</f>
        <v>0</v>
      </c>
      <c r="BJ87" s="19" t="s">
        <v>76</v>
      </c>
      <c r="BK87" s="192">
        <f>ROUND(I87*H87,2)</f>
        <v>0</v>
      </c>
      <c r="BL87" s="19" t="s">
        <v>2338</v>
      </c>
      <c r="BM87" s="191" t="s">
        <v>2339</v>
      </c>
    </row>
    <row r="88" spans="1:65" s="2" customFormat="1" ht="11.25">
      <c r="A88" s="36"/>
      <c r="B88" s="37"/>
      <c r="C88" s="38"/>
      <c r="D88" s="193" t="s">
        <v>197</v>
      </c>
      <c r="E88" s="38"/>
      <c r="F88" s="194" t="s">
        <v>2340</v>
      </c>
      <c r="G88" s="38"/>
      <c r="H88" s="38"/>
      <c r="I88" s="195"/>
      <c r="J88" s="38"/>
      <c r="K88" s="38"/>
      <c r="L88" s="41"/>
      <c r="M88" s="196"/>
      <c r="N88" s="197"/>
      <c r="O88" s="66"/>
      <c r="P88" s="66"/>
      <c r="Q88" s="66"/>
      <c r="R88" s="66"/>
      <c r="S88" s="66"/>
      <c r="T88" s="67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197</v>
      </c>
      <c r="AU88" s="19" t="s">
        <v>78</v>
      </c>
    </row>
    <row r="89" spans="1:65" s="12" customFormat="1" ht="22.9" customHeight="1">
      <c r="B89" s="164"/>
      <c r="C89" s="165"/>
      <c r="D89" s="166" t="s">
        <v>67</v>
      </c>
      <c r="E89" s="178" t="s">
        <v>2341</v>
      </c>
      <c r="F89" s="178" t="s">
        <v>2342</v>
      </c>
      <c r="G89" s="165"/>
      <c r="H89" s="165"/>
      <c r="I89" s="168"/>
      <c r="J89" s="179">
        <f>BK89</f>
        <v>0</v>
      </c>
      <c r="K89" s="165"/>
      <c r="L89" s="170"/>
      <c r="M89" s="171"/>
      <c r="N89" s="172"/>
      <c r="O89" s="172"/>
      <c r="P89" s="173">
        <f>SUM(P90:P93)</f>
        <v>0</v>
      </c>
      <c r="Q89" s="172"/>
      <c r="R89" s="173">
        <f>SUM(R90:R93)</f>
        <v>0</v>
      </c>
      <c r="S89" s="172"/>
      <c r="T89" s="174">
        <f>SUM(T90:T93)</f>
        <v>0</v>
      </c>
      <c r="AR89" s="175" t="s">
        <v>217</v>
      </c>
      <c r="AT89" s="176" t="s">
        <v>67</v>
      </c>
      <c r="AU89" s="176" t="s">
        <v>76</v>
      </c>
      <c r="AY89" s="175" t="s">
        <v>187</v>
      </c>
      <c r="BK89" s="177">
        <f>SUM(BK90:BK93)</f>
        <v>0</v>
      </c>
    </row>
    <row r="90" spans="1:65" s="2" customFormat="1" ht="16.5" customHeight="1">
      <c r="A90" s="36"/>
      <c r="B90" s="37"/>
      <c r="C90" s="180" t="s">
        <v>78</v>
      </c>
      <c r="D90" s="180" t="s">
        <v>190</v>
      </c>
      <c r="E90" s="181" t="s">
        <v>2343</v>
      </c>
      <c r="F90" s="182" t="s">
        <v>2344</v>
      </c>
      <c r="G90" s="183" t="s">
        <v>936</v>
      </c>
      <c r="H90" s="184">
        <v>1</v>
      </c>
      <c r="I90" s="185"/>
      <c r="J90" s="186">
        <f>ROUND(I90*H90,2)</f>
        <v>0</v>
      </c>
      <c r="K90" s="182" t="s">
        <v>224</v>
      </c>
      <c r="L90" s="41"/>
      <c r="M90" s="187" t="s">
        <v>19</v>
      </c>
      <c r="N90" s="188" t="s">
        <v>39</v>
      </c>
      <c r="O90" s="66"/>
      <c r="P90" s="189">
        <f>O90*H90</f>
        <v>0</v>
      </c>
      <c r="Q90" s="189">
        <v>0</v>
      </c>
      <c r="R90" s="189">
        <f>Q90*H90</f>
        <v>0</v>
      </c>
      <c r="S90" s="189">
        <v>0</v>
      </c>
      <c r="T90" s="190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1" t="s">
        <v>2338</v>
      </c>
      <c r="AT90" s="191" t="s">
        <v>190</v>
      </c>
      <c r="AU90" s="191" t="s">
        <v>78</v>
      </c>
      <c r="AY90" s="19" t="s">
        <v>187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19" t="s">
        <v>76</v>
      </c>
      <c r="BK90" s="192">
        <f>ROUND(I90*H90,2)</f>
        <v>0</v>
      </c>
      <c r="BL90" s="19" t="s">
        <v>2338</v>
      </c>
      <c r="BM90" s="191" t="s">
        <v>2345</v>
      </c>
    </row>
    <row r="91" spans="1:65" s="2" customFormat="1" ht="11.25">
      <c r="A91" s="36"/>
      <c r="B91" s="37"/>
      <c r="C91" s="38"/>
      <c r="D91" s="193" t="s">
        <v>197</v>
      </c>
      <c r="E91" s="38"/>
      <c r="F91" s="194" t="s">
        <v>2346</v>
      </c>
      <c r="G91" s="38"/>
      <c r="H91" s="38"/>
      <c r="I91" s="195"/>
      <c r="J91" s="38"/>
      <c r="K91" s="38"/>
      <c r="L91" s="41"/>
      <c r="M91" s="196"/>
      <c r="N91" s="197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197</v>
      </c>
      <c r="AU91" s="19" t="s">
        <v>78</v>
      </c>
    </row>
    <row r="92" spans="1:65" s="2" customFormat="1" ht="16.5" customHeight="1">
      <c r="A92" s="36"/>
      <c r="B92" s="37"/>
      <c r="C92" s="180" t="s">
        <v>203</v>
      </c>
      <c r="D92" s="180" t="s">
        <v>190</v>
      </c>
      <c r="E92" s="181" t="s">
        <v>2347</v>
      </c>
      <c r="F92" s="182" t="s">
        <v>2348</v>
      </c>
      <c r="G92" s="183" t="s">
        <v>936</v>
      </c>
      <c r="H92" s="184">
        <v>1</v>
      </c>
      <c r="I92" s="185"/>
      <c r="J92" s="186">
        <f>ROUND(I92*H92,2)</f>
        <v>0</v>
      </c>
      <c r="K92" s="182" t="s">
        <v>224</v>
      </c>
      <c r="L92" s="41"/>
      <c r="M92" s="187" t="s">
        <v>19</v>
      </c>
      <c r="N92" s="188" t="s">
        <v>39</v>
      </c>
      <c r="O92" s="66"/>
      <c r="P92" s="189">
        <f>O92*H92</f>
        <v>0</v>
      </c>
      <c r="Q92" s="189">
        <v>0</v>
      </c>
      <c r="R92" s="189">
        <f>Q92*H92</f>
        <v>0</v>
      </c>
      <c r="S92" s="189">
        <v>0</v>
      </c>
      <c r="T92" s="19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1" t="s">
        <v>2338</v>
      </c>
      <c r="AT92" s="191" t="s">
        <v>190</v>
      </c>
      <c r="AU92" s="191" t="s">
        <v>78</v>
      </c>
      <c r="AY92" s="19" t="s">
        <v>187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9" t="s">
        <v>76</v>
      </c>
      <c r="BK92" s="192">
        <f>ROUND(I92*H92,2)</f>
        <v>0</v>
      </c>
      <c r="BL92" s="19" t="s">
        <v>2338</v>
      </c>
      <c r="BM92" s="191" t="s">
        <v>2349</v>
      </c>
    </row>
    <row r="93" spans="1:65" s="2" customFormat="1" ht="11.25">
      <c r="A93" s="36"/>
      <c r="B93" s="37"/>
      <c r="C93" s="38"/>
      <c r="D93" s="193" t="s">
        <v>197</v>
      </c>
      <c r="E93" s="38"/>
      <c r="F93" s="194" t="s">
        <v>2350</v>
      </c>
      <c r="G93" s="38"/>
      <c r="H93" s="38"/>
      <c r="I93" s="195"/>
      <c r="J93" s="38"/>
      <c r="K93" s="38"/>
      <c r="L93" s="41"/>
      <c r="M93" s="196"/>
      <c r="N93" s="197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197</v>
      </c>
      <c r="AU93" s="19" t="s">
        <v>78</v>
      </c>
    </row>
    <row r="94" spans="1:65" s="12" customFormat="1" ht="22.9" customHeight="1">
      <c r="B94" s="164"/>
      <c r="C94" s="165"/>
      <c r="D94" s="166" t="s">
        <v>67</v>
      </c>
      <c r="E94" s="178" t="s">
        <v>2351</v>
      </c>
      <c r="F94" s="178" t="s">
        <v>2352</v>
      </c>
      <c r="G94" s="165"/>
      <c r="H94" s="165"/>
      <c r="I94" s="168"/>
      <c r="J94" s="179">
        <f>BK94</f>
        <v>0</v>
      </c>
      <c r="K94" s="165"/>
      <c r="L94" s="170"/>
      <c r="M94" s="171"/>
      <c r="N94" s="172"/>
      <c r="O94" s="172"/>
      <c r="P94" s="173">
        <f>SUM(P95:P97)</f>
        <v>0</v>
      </c>
      <c r="Q94" s="172"/>
      <c r="R94" s="173">
        <f>SUM(R95:R97)</f>
        <v>0</v>
      </c>
      <c r="S94" s="172"/>
      <c r="T94" s="174">
        <f>SUM(T95:T97)</f>
        <v>0</v>
      </c>
      <c r="AR94" s="175" t="s">
        <v>217</v>
      </c>
      <c r="AT94" s="176" t="s">
        <v>67</v>
      </c>
      <c r="AU94" s="176" t="s">
        <v>76</v>
      </c>
      <c r="AY94" s="175" t="s">
        <v>187</v>
      </c>
      <c r="BK94" s="177">
        <f>SUM(BK95:BK97)</f>
        <v>0</v>
      </c>
    </row>
    <row r="95" spans="1:65" s="2" customFormat="1" ht="16.5" customHeight="1">
      <c r="A95" s="36"/>
      <c r="B95" s="37"/>
      <c r="C95" s="180" t="s">
        <v>195</v>
      </c>
      <c r="D95" s="180" t="s">
        <v>190</v>
      </c>
      <c r="E95" s="181" t="s">
        <v>2353</v>
      </c>
      <c r="F95" s="182" t="s">
        <v>2354</v>
      </c>
      <c r="G95" s="183" t="s">
        <v>936</v>
      </c>
      <c r="H95" s="184">
        <v>1</v>
      </c>
      <c r="I95" s="185"/>
      <c r="J95" s="186">
        <f>ROUND(I95*H95,2)</f>
        <v>0</v>
      </c>
      <c r="K95" s="182" t="s">
        <v>194</v>
      </c>
      <c r="L95" s="41"/>
      <c r="M95" s="187" t="s">
        <v>19</v>
      </c>
      <c r="N95" s="188" t="s">
        <v>39</v>
      </c>
      <c r="O95" s="66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2338</v>
      </c>
      <c r="AT95" s="191" t="s">
        <v>190</v>
      </c>
      <c r="AU95" s="191" t="s">
        <v>78</v>
      </c>
      <c r="AY95" s="19" t="s">
        <v>187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76</v>
      </c>
      <c r="BK95" s="192">
        <f>ROUND(I95*H95,2)</f>
        <v>0</v>
      </c>
      <c r="BL95" s="19" t="s">
        <v>2338</v>
      </c>
      <c r="BM95" s="191" t="s">
        <v>2355</v>
      </c>
    </row>
    <row r="96" spans="1:65" s="2" customFormat="1" ht="11.25">
      <c r="A96" s="36"/>
      <c r="B96" s="37"/>
      <c r="C96" s="38"/>
      <c r="D96" s="193" t="s">
        <v>197</v>
      </c>
      <c r="E96" s="38"/>
      <c r="F96" s="194" t="s">
        <v>2356</v>
      </c>
      <c r="G96" s="38"/>
      <c r="H96" s="38"/>
      <c r="I96" s="195"/>
      <c r="J96" s="38"/>
      <c r="K96" s="38"/>
      <c r="L96" s="41"/>
      <c r="M96" s="196"/>
      <c r="N96" s="197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197</v>
      </c>
      <c r="AU96" s="19" t="s">
        <v>78</v>
      </c>
    </row>
    <row r="97" spans="1:65" s="2" customFormat="1" ht="29.25">
      <c r="A97" s="36"/>
      <c r="B97" s="37"/>
      <c r="C97" s="38"/>
      <c r="D97" s="210" t="s">
        <v>1114</v>
      </c>
      <c r="E97" s="38"/>
      <c r="F97" s="263" t="s">
        <v>2357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1114</v>
      </c>
      <c r="AU97" s="19" t="s">
        <v>78</v>
      </c>
    </row>
    <row r="98" spans="1:65" s="12" customFormat="1" ht="22.9" customHeight="1">
      <c r="B98" s="164"/>
      <c r="C98" s="165"/>
      <c r="D98" s="166" t="s">
        <v>67</v>
      </c>
      <c r="E98" s="178" t="s">
        <v>2358</v>
      </c>
      <c r="F98" s="178" t="s">
        <v>2359</v>
      </c>
      <c r="G98" s="165"/>
      <c r="H98" s="165"/>
      <c r="I98" s="168"/>
      <c r="J98" s="179">
        <f>BK98</f>
        <v>0</v>
      </c>
      <c r="K98" s="165"/>
      <c r="L98" s="170"/>
      <c r="M98" s="171"/>
      <c r="N98" s="172"/>
      <c r="O98" s="172"/>
      <c r="P98" s="173">
        <f>SUM(P99:P101)</f>
        <v>0</v>
      </c>
      <c r="Q98" s="172"/>
      <c r="R98" s="173">
        <f>SUM(R99:R101)</f>
        <v>0</v>
      </c>
      <c r="S98" s="172"/>
      <c r="T98" s="174">
        <f>SUM(T99:T101)</f>
        <v>0</v>
      </c>
      <c r="AR98" s="175" t="s">
        <v>217</v>
      </c>
      <c r="AT98" s="176" t="s">
        <v>67</v>
      </c>
      <c r="AU98" s="176" t="s">
        <v>76</v>
      </c>
      <c r="AY98" s="175" t="s">
        <v>187</v>
      </c>
      <c r="BK98" s="177">
        <f>SUM(BK99:BK101)</f>
        <v>0</v>
      </c>
    </row>
    <row r="99" spans="1:65" s="2" customFormat="1" ht="16.5" customHeight="1">
      <c r="A99" s="36"/>
      <c r="B99" s="37"/>
      <c r="C99" s="180" t="s">
        <v>217</v>
      </c>
      <c r="D99" s="180" t="s">
        <v>190</v>
      </c>
      <c r="E99" s="181" t="s">
        <v>2360</v>
      </c>
      <c r="F99" s="182" t="s">
        <v>2361</v>
      </c>
      <c r="G99" s="183" t="s">
        <v>936</v>
      </c>
      <c r="H99" s="184">
        <v>1</v>
      </c>
      <c r="I99" s="185"/>
      <c r="J99" s="186">
        <f>ROUND(I99*H99,2)</f>
        <v>0</v>
      </c>
      <c r="K99" s="182" t="s">
        <v>224</v>
      </c>
      <c r="L99" s="41"/>
      <c r="M99" s="187" t="s">
        <v>19</v>
      </c>
      <c r="N99" s="188" t="s">
        <v>39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2338</v>
      </c>
      <c r="AT99" s="191" t="s">
        <v>190</v>
      </c>
      <c r="AU99" s="191" t="s">
        <v>78</v>
      </c>
      <c r="AY99" s="19" t="s">
        <v>187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76</v>
      </c>
      <c r="BK99" s="192">
        <f>ROUND(I99*H99,2)</f>
        <v>0</v>
      </c>
      <c r="BL99" s="19" t="s">
        <v>2338</v>
      </c>
      <c r="BM99" s="191" t="s">
        <v>2362</v>
      </c>
    </row>
    <row r="100" spans="1:65" s="2" customFormat="1" ht="11.25">
      <c r="A100" s="36"/>
      <c r="B100" s="37"/>
      <c r="C100" s="38"/>
      <c r="D100" s="193" t="s">
        <v>197</v>
      </c>
      <c r="E100" s="38"/>
      <c r="F100" s="194" t="s">
        <v>2363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197</v>
      </c>
      <c r="AU100" s="19" t="s">
        <v>78</v>
      </c>
    </row>
    <row r="101" spans="1:65" s="2" customFormat="1" ht="48.75">
      <c r="A101" s="36"/>
      <c r="B101" s="37"/>
      <c r="C101" s="38"/>
      <c r="D101" s="210" t="s">
        <v>1114</v>
      </c>
      <c r="E101" s="38"/>
      <c r="F101" s="263" t="s">
        <v>2364</v>
      </c>
      <c r="G101" s="38"/>
      <c r="H101" s="38"/>
      <c r="I101" s="195"/>
      <c r="J101" s="38"/>
      <c r="K101" s="38"/>
      <c r="L101" s="41"/>
      <c r="M101" s="245"/>
      <c r="N101" s="246"/>
      <c r="O101" s="247"/>
      <c r="P101" s="247"/>
      <c r="Q101" s="247"/>
      <c r="R101" s="247"/>
      <c r="S101" s="247"/>
      <c r="T101" s="248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1114</v>
      </c>
      <c r="AU101" s="19" t="s">
        <v>78</v>
      </c>
    </row>
    <row r="102" spans="1:65" s="2" customFormat="1" ht="6.95" customHeight="1">
      <c r="A102" s="36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41"/>
      <c r="M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</sheetData>
  <sheetProtection algorithmName="SHA-512" hashValue="ubr13M/uYeD8HocdESu3nK6Dr3vwLGw/LJ4EczH61n3mVoXzAjpkPfuLCjllOE5qbu5ZCKtjVlybB1mEjJbU0Q==" saltValue="GN6jr9UkqYLa13KSgidCOsSKWhNLnCGKGZunB2wYNK0/VHAnU13dT3zXYRg/13cgJTuP8FEDn3HkgJpANZ1yKg==" spinCount="100000" sheet="1" objects="1" scenarios="1" formatColumns="0" formatRows="0" autoFilter="0"/>
  <autoFilter ref="C83:K101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/>
    <hyperlink ref="F91" r:id="rId2"/>
    <hyperlink ref="F93" r:id="rId3"/>
    <hyperlink ref="F96" r:id="rId4"/>
    <hyperlink ref="F100" r:id="rId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2.75"/>
  <cols>
    <col min="1" max="1" width="8.33203125" style="268" customWidth="1"/>
    <col min="2" max="2" width="1.6640625" style="268" customWidth="1"/>
    <col min="3" max="4" width="5" style="268" customWidth="1"/>
    <col min="5" max="5" width="11.6640625" style="268" customWidth="1"/>
    <col min="6" max="6" width="9.1640625" style="268" customWidth="1"/>
    <col min="7" max="7" width="5" style="268" customWidth="1"/>
    <col min="8" max="8" width="77.83203125" style="268" customWidth="1"/>
    <col min="9" max="10" width="20" style="268" customWidth="1"/>
    <col min="11" max="11" width="1.6640625" style="268" customWidth="1"/>
  </cols>
  <sheetData>
    <row r="1" spans="2:11" s="1" customFormat="1" ht="37.5" customHeight="1"/>
    <row r="2" spans="2:11" s="1" customFormat="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pans="2:11" s="17" customFormat="1" ht="45" customHeight="1">
      <c r="B3" s="272"/>
      <c r="C3" s="405" t="s">
        <v>2365</v>
      </c>
      <c r="D3" s="405"/>
      <c r="E3" s="405"/>
      <c r="F3" s="405"/>
      <c r="G3" s="405"/>
      <c r="H3" s="405"/>
      <c r="I3" s="405"/>
      <c r="J3" s="405"/>
      <c r="K3" s="273"/>
    </row>
    <row r="4" spans="2:11" s="1" customFormat="1" ht="25.5" customHeight="1">
      <c r="B4" s="274"/>
      <c r="C4" s="410" t="s">
        <v>2366</v>
      </c>
      <c r="D4" s="410"/>
      <c r="E4" s="410"/>
      <c r="F4" s="410"/>
      <c r="G4" s="410"/>
      <c r="H4" s="410"/>
      <c r="I4" s="410"/>
      <c r="J4" s="410"/>
      <c r="K4" s="275"/>
    </row>
    <row r="5" spans="2:11" s="1" customFormat="1" ht="5.25" customHeight="1">
      <c r="B5" s="274"/>
      <c r="C5" s="276"/>
      <c r="D5" s="276"/>
      <c r="E5" s="276"/>
      <c r="F5" s="276"/>
      <c r="G5" s="276"/>
      <c r="H5" s="276"/>
      <c r="I5" s="276"/>
      <c r="J5" s="276"/>
      <c r="K5" s="275"/>
    </row>
    <row r="6" spans="2:11" s="1" customFormat="1" ht="15" customHeight="1">
      <c r="B6" s="274"/>
      <c r="C6" s="409" t="s">
        <v>2367</v>
      </c>
      <c r="D6" s="409"/>
      <c r="E6" s="409"/>
      <c r="F6" s="409"/>
      <c r="G6" s="409"/>
      <c r="H6" s="409"/>
      <c r="I6" s="409"/>
      <c r="J6" s="409"/>
      <c r="K6" s="275"/>
    </row>
    <row r="7" spans="2:11" s="1" customFormat="1" ht="15" customHeight="1">
      <c r="B7" s="278"/>
      <c r="C7" s="409" t="s">
        <v>2368</v>
      </c>
      <c r="D7" s="409"/>
      <c r="E7" s="409"/>
      <c r="F7" s="409"/>
      <c r="G7" s="409"/>
      <c r="H7" s="409"/>
      <c r="I7" s="409"/>
      <c r="J7" s="409"/>
      <c r="K7" s="275"/>
    </row>
    <row r="8" spans="2:11" s="1" customFormat="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pans="2:11" s="1" customFormat="1" ht="15" customHeight="1">
      <c r="B9" s="278"/>
      <c r="C9" s="409" t="s">
        <v>2369</v>
      </c>
      <c r="D9" s="409"/>
      <c r="E9" s="409"/>
      <c r="F9" s="409"/>
      <c r="G9" s="409"/>
      <c r="H9" s="409"/>
      <c r="I9" s="409"/>
      <c r="J9" s="409"/>
      <c r="K9" s="275"/>
    </row>
    <row r="10" spans="2:11" s="1" customFormat="1" ht="15" customHeight="1">
      <c r="B10" s="278"/>
      <c r="C10" s="277"/>
      <c r="D10" s="409" t="s">
        <v>2370</v>
      </c>
      <c r="E10" s="409"/>
      <c r="F10" s="409"/>
      <c r="G10" s="409"/>
      <c r="H10" s="409"/>
      <c r="I10" s="409"/>
      <c r="J10" s="409"/>
      <c r="K10" s="275"/>
    </row>
    <row r="11" spans="2:11" s="1" customFormat="1" ht="15" customHeight="1">
      <c r="B11" s="278"/>
      <c r="C11" s="279"/>
      <c r="D11" s="409" t="s">
        <v>2371</v>
      </c>
      <c r="E11" s="409"/>
      <c r="F11" s="409"/>
      <c r="G11" s="409"/>
      <c r="H11" s="409"/>
      <c r="I11" s="409"/>
      <c r="J11" s="409"/>
      <c r="K11" s="275"/>
    </row>
    <row r="12" spans="2:11" s="1" customFormat="1" ht="15" customHeight="1">
      <c r="B12" s="278"/>
      <c r="C12" s="279"/>
      <c r="D12" s="277"/>
      <c r="E12" s="277"/>
      <c r="F12" s="277"/>
      <c r="G12" s="277"/>
      <c r="H12" s="277"/>
      <c r="I12" s="277"/>
      <c r="J12" s="277"/>
      <c r="K12" s="275"/>
    </row>
    <row r="13" spans="2:11" s="1" customFormat="1" ht="15" customHeight="1">
      <c r="B13" s="278"/>
      <c r="C13" s="279"/>
      <c r="D13" s="280" t="s">
        <v>2372</v>
      </c>
      <c r="E13" s="277"/>
      <c r="F13" s="277"/>
      <c r="G13" s="277"/>
      <c r="H13" s="277"/>
      <c r="I13" s="277"/>
      <c r="J13" s="277"/>
      <c r="K13" s="275"/>
    </row>
    <row r="14" spans="2:11" s="1" customFormat="1" ht="12.75" customHeight="1">
      <c r="B14" s="278"/>
      <c r="C14" s="279"/>
      <c r="D14" s="279"/>
      <c r="E14" s="279"/>
      <c r="F14" s="279"/>
      <c r="G14" s="279"/>
      <c r="H14" s="279"/>
      <c r="I14" s="279"/>
      <c r="J14" s="279"/>
      <c r="K14" s="275"/>
    </row>
    <row r="15" spans="2:11" s="1" customFormat="1" ht="15" customHeight="1">
      <c r="B15" s="278"/>
      <c r="C15" s="279"/>
      <c r="D15" s="409" t="s">
        <v>2373</v>
      </c>
      <c r="E15" s="409"/>
      <c r="F15" s="409"/>
      <c r="G15" s="409"/>
      <c r="H15" s="409"/>
      <c r="I15" s="409"/>
      <c r="J15" s="409"/>
      <c r="K15" s="275"/>
    </row>
    <row r="16" spans="2:11" s="1" customFormat="1" ht="15" customHeight="1">
      <c r="B16" s="278"/>
      <c r="C16" s="279"/>
      <c r="D16" s="409" t="s">
        <v>2374</v>
      </c>
      <c r="E16" s="409"/>
      <c r="F16" s="409"/>
      <c r="G16" s="409"/>
      <c r="H16" s="409"/>
      <c r="I16" s="409"/>
      <c r="J16" s="409"/>
      <c r="K16" s="275"/>
    </row>
    <row r="17" spans="2:11" s="1" customFormat="1" ht="15" customHeight="1">
      <c r="B17" s="278"/>
      <c r="C17" s="279"/>
      <c r="D17" s="409" t="s">
        <v>2375</v>
      </c>
      <c r="E17" s="409"/>
      <c r="F17" s="409"/>
      <c r="G17" s="409"/>
      <c r="H17" s="409"/>
      <c r="I17" s="409"/>
      <c r="J17" s="409"/>
      <c r="K17" s="275"/>
    </row>
    <row r="18" spans="2:11" s="1" customFormat="1" ht="15" customHeight="1">
      <c r="B18" s="278"/>
      <c r="C18" s="279"/>
      <c r="D18" s="279"/>
      <c r="E18" s="281" t="s">
        <v>75</v>
      </c>
      <c r="F18" s="409" t="s">
        <v>2376</v>
      </c>
      <c r="G18" s="409"/>
      <c r="H18" s="409"/>
      <c r="I18" s="409"/>
      <c r="J18" s="409"/>
      <c r="K18" s="275"/>
    </row>
    <row r="19" spans="2:11" s="1" customFormat="1" ht="15" customHeight="1">
      <c r="B19" s="278"/>
      <c r="C19" s="279"/>
      <c r="D19" s="279"/>
      <c r="E19" s="281" t="s">
        <v>2377</v>
      </c>
      <c r="F19" s="409" t="s">
        <v>2378</v>
      </c>
      <c r="G19" s="409"/>
      <c r="H19" s="409"/>
      <c r="I19" s="409"/>
      <c r="J19" s="409"/>
      <c r="K19" s="275"/>
    </row>
    <row r="20" spans="2:11" s="1" customFormat="1" ht="15" customHeight="1">
      <c r="B20" s="278"/>
      <c r="C20" s="279"/>
      <c r="D20" s="279"/>
      <c r="E20" s="281" t="s">
        <v>2379</v>
      </c>
      <c r="F20" s="409" t="s">
        <v>2380</v>
      </c>
      <c r="G20" s="409"/>
      <c r="H20" s="409"/>
      <c r="I20" s="409"/>
      <c r="J20" s="409"/>
      <c r="K20" s="275"/>
    </row>
    <row r="21" spans="2:11" s="1" customFormat="1" ht="15" customHeight="1">
      <c r="B21" s="278"/>
      <c r="C21" s="279"/>
      <c r="D21" s="279"/>
      <c r="E21" s="281" t="s">
        <v>2381</v>
      </c>
      <c r="F21" s="409" t="s">
        <v>156</v>
      </c>
      <c r="G21" s="409"/>
      <c r="H21" s="409"/>
      <c r="I21" s="409"/>
      <c r="J21" s="409"/>
      <c r="K21" s="275"/>
    </row>
    <row r="22" spans="2:11" s="1" customFormat="1" ht="15" customHeight="1">
      <c r="B22" s="278"/>
      <c r="C22" s="279"/>
      <c r="D22" s="279"/>
      <c r="E22" s="281" t="s">
        <v>1677</v>
      </c>
      <c r="F22" s="409" t="s">
        <v>1678</v>
      </c>
      <c r="G22" s="409"/>
      <c r="H22" s="409"/>
      <c r="I22" s="409"/>
      <c r="J22" s="409"/>
      <c r="K22" s="275"/>
    </row>
    <row r="23" spans="2:11" s="1" customFormat="1" ht="15" customHeight="1">
      <c r="B23" s="278"/>
      <c r="C23" s="279"/>
      <c r="D23" s="279"/>
      <c r="E23" s="281" t="s">
        <v>84</v>
      </c>
      <c r="F23" s="409" t="s">
        <v>2382</v>
      </c>
      <c r="G23" s="409"/>
      <c r="H23" s="409"/>
      <c r="I23" s="409"/>
      <c r="J23" s="409"/>
      <c r="K23" s="275"/>
    </row>
    <row r="24" spans="2:11" s="1" customFormat="1" ht="12.75" customHeight="1">
      <c r="B24" s="278"/>
      <c r="C24" s="279"/>
      <c r="D24" s="279"/>
      <c r="E24" s="279"/>
      <c r="F24" s="279"/>
      <c r="G24" s="279"/>
      <c r="H24" s="279"/>
      <c r="I24" s="279"/>
      <c r="J24" s="279"/>
      <c r="K24" s="275"/>
    </row>
    <row r="25" spans="2:11" s="1" customFormat="1" ht="15" customHeight="1">
      <c r="B25" s="278"/>
      <c r="C25" s="409" t="s">
        <v>2383</v>
      </c>
      <c r="D25" s="409"/>
      <c r="E25" s="409"/>
      <c r="F25" s="409"/>
      <c r="G25" s="409"/>
      <c r="H25" s="409"/>
      <c r="I25" s="409"/>
      <c r="J25" s="409"/>
      <c r="K25" s="275"/>
    </row>
    <row r="26" spans="2:11" s="1" customFormat="1" ht="15" customHeight="1">
      <c r="B26" s="278"/>
      <c r="C26" s="409" t="s">
        <v>2384</v>
      </c>
      <c r="D26" s="409"/>
      <c r="E26" s="409"/>
      <c r="F26" s="409"/>
      <c r="G26" s="409"/>
      <c r="H26" s="409"/>
      <c r="I26" s="409"/>
      <c r="J26" s="409"/>
      <c r="K26" s="275"/>
    </row>
    <row r="27" spans="2:11" s="1" customFormat="1" ht="15" customHeight="1">
      <c r="B27" s="278"/>
      <c r="C27" s="277"/>
      <c r="D27" s="409" t="s">
        <v>2385</v>
      </c>
      <c r="E27" s="409"/>
      <c r="F27" s="409"/>
      <c r="G27" s="409"/>
      <c r="H27" s="409"/>
      <c r="I27" s="409"/>
      <c r="J27" s="409"/>
      <c r="K27" s="275"/>
    </row>
    <row r="28" spans="2:11" s="1" customFormat="1" ht="15" customHeight="1">
      <c r="B28" s="278"/>
      <c r="C28" s="279"/>
      <c r="D28" s="409" t="s">
        <v>2386</v>
      </c>
      <c r="E28" s="409"/>
      <c r="F28" s="409"/>
      <c r="G28" s="409"/>
      <c r="H28" s="409"/>
      <c r="I28" s="409"/>
      <c r="J28" s="409"/>
      <c r="K28" s="275"/>
    </row>
    <row r="29" spans="2:11" s="1" customFormat="1" ht="12.75" customHeight="1">
      <c r="B29" s="278"/>
      <c r="C29" s="279"/>
      <c r="D29" s="279"/>
      <c r="E29" s="279"/>
      <c r="F29" s="279"/>
      <c r="G29" s="279"/>
      <c r="H29" s="279"/>
      <c r="I29" s="279"/>
      <c r="J29" s="279"/>
      <c r="K29" s="275"/>
    </row>
    <row r="30" spans="2:11" s="1" customFormat="1" ht="15" customHeight="1">
      <c r="B30" s="278"/>
      <c r="C30" s="279"/>
      <c r="D30" s="409" t="s">
        <v>2387</v>
      </c>
      <c r="E30" s="409"/>
      <c r="F30" s="409"/>
      <c r="G30" s="409"/>
      <c r="H30" s="409"/>
      <c r="I30" s="409"/>
      <c r="J30" s="409"/>
      <c r="K30" s="275"/>
    </row>
    <row r="31" spans="2:11" s="1" customFormat="1" ht="15" customHeight="1">
      <c r="B31" s="278"/>
      <c r="C31" s="279"/>
      <c r="D31" s="409" t="s">
        <v>2388</v>
      </c>
      <c r="E31" s="409"/>
      <c r="F31" s="409"/>
      <c r="G31" s="409"/>
      <c r="H31" s="409"/>
      <c r="I31" s="409"/>
      <c r="J31" s="409"/>
      <c r="K31" s="275"/>
    </row>
    <row r="32" spans="2:11" s="1" customFormat="1" ht="12.75" customHeight="1">
      <c r="B32" s="278"/>
      <c r="C32" s="279"/>
      <c r="D32" s="279"/>
      <c r="E32" s="279"/>
      <c r="F32" s="279"/>
      <c r="G32" s="279"/>
      <c r="H32" s="279"/>
      <c r="I32" s="279"/>
      <c r="J32" s="279"/>
      <c r="K32" s="275"/>
    </row>
    <row r="33" spans="2:11" s="1" customFormat="1" ht="15" customHeight="1">
      <c r="B33" s="278"/>
      <c r="C33" s="279"/>
      <c r="D33" s="409" t="s">
        <v>2389</v>
      </c>
      <c r="E33" s="409"/>
      <c r="F33" s="409"/>
      <c r="G33" s="409"/>
      <c r="H33" s="409"/>
      <c r="I33" s="409"/>
      <c r="J33" s="409"/>
      <c r="K33" s="275"/>
    </row>
    <row r="34" spans="2:11" s="1" customFormat="1" ht="15" customHeight="1">
      <c r="B34" s="278"/>
      <c r="C34" s="279"/>
      <c r="D34" s="409" t="s">
        <v>2390</v>
      </c>
      <c r="E34" s="409"/>
      <c r="F34" s="409"/>
      <c r="G34" s="409"/>
      <c r="H34" s="409"/>
      <c r="I34" s="409"/>
      <c r="J34" s="409"/>
      <c r="K34" s="275"/>
    </row>
    <row r="35" spans="2:11" s="1" customFormat="1" ht="15" customHeight="1">
      <c r="B35" s="278"/>
      <c r="C35" s="279"/>
      <c r="D35" s="409" t="s">
        <v>2391</v>
      </c>
      <c r="E35" s="409"/>
      <c r="F35" s="409"/>
      <c r="G35" s="409"/>
      <c r="H35" s="409"/>
      <c r="I35" s="409"/>
      <c r="J35" s="409"/>
      <c r="K35" s="275"/>
    </row>
    <row r="36" spans="2:11" s="1" customFormat="1" ht="15" customHeight="1">
      <c r="B36" s="278"/>
      <c r="C36" s="279"/>
      <c r="D36" s="277"/>
      <c r="E36" s="280" t="s">
        <v>173</v>
      </c>
      <c r="F36" s="277"/>
      <c r="G36" s="409" t="s">
        <v>2392</v>
      </c>
      <c r="H36" s="409"/>
      <c r="I36" s="409"/>
      <c r="J36" s="409"/>
      <c r="K36" s="275"/>
    </row>
    <row r="37" spans="2:11" s="1" customFormat="1" ht="30.75" customHeight="1">
      <c r="B37" s="278"/>
      <c r="C37" s="279"/>
      <c r="D37" s="277"/>
      <c r="E37" s="280" t="s">
        <v>2393</v>
      </c>
      <c r="F37" s="277"/>
      <c r="G37" s="409" t="s">
        <v>2394</v>
      </c>
      <c r="H37" s="409"/>
      <c r="I37" s="409"/>
      <c r="J37" s="409"/>
      <c r="K37" s="275"/>
    </row>
    <row r="38" spans="2:11" s="1" customFormat="1" ht="15" customHeight="1">
      <c r="B38" s="278"/>
      <c r="C38" s="279"/>
      <c r="D38" s="277"/>
      <c r="E38" s="280" t="s">
        <v>49</v>
      </c>
      <c r="F38" s="277"/>
      <c r="G38" s="409" t="s">
        <v>2395</v>
      </c>
      <c r="H38" s="409"/>
      <c r="I38" s="409"/>
      <c r="J38" s="409"/>
      <c r="K38" s="275"/>
    </row>
    <row r="39" spans="2:11" s="1" customFormat="1" ht="15" customHeight="1">
      <c r="B39" s="278"/>
      <c r="C39" s="279"/>
      <c r="D39" s="277"/>
      <c r="E39" s="280" t="s">
        <v>50</v>
      </c>
      <c r="F39" s="277"/>
      <c r="G39" s="409" t="s">
        <v>2396</v>
      </c>
      <c r="H39" s="409"/>
      <c r="I39" s="409"/>
      <c r="J39" s="409"/>
      <c r="K39" s="275"/>
    </row>
    <row r="40" spans="2:11" s="1" customFormat="1" ht="15" customHeight="1">
      <c r="B40" s="278"/>
      <c r="C40" s="279"/>
      <c r="D40" s="277"/>
      <c r="E40" s="280" t="s">
        <v>174</v>
      </c>
      <c r="F40" s="277"/>
      <c r="G40" s="409" t="s">
        <v>2397</v>
      </c>
      <c r="H40" s="409"/>
      <c r="I40" s="409"/>
      <c r="J40" s="409"/>
      <c r="K40" s="275"/>
    </row>
    <row r="41" spans="2:11" s="1" customFormat="1" ht="15" customHeight="1">
      <c r="B41" s="278"/>
      <c r="C41" s="279"/>
      <c r="D41" s="277"/>
      <c r="E41" s="280" t="s">
        <v>175</v>
      </c>
      <c r="F41" s="277"/>
      <c r="G41" s="409" t="s">
        <v>2398</v>
      </c>
      <c r="H41" s="409"/>
      <c r="I41" s="409"/>
      <c r="J41" s="409"/>
      <c r="K41" s="275"/>
    </row>
    <row r="42" spans="2:11" s="1" customFormat="1" ht="15" customHeight="1">
      <c r="B42" s="278"/>
      <c r="C42" s="279"/>
      <c r="D42" s="277"/>
      <c r="E42" s="280" t="s">
        <v>2399</v>
      </c>
      <c r="F42" s="277"/>
      <c r="G42" s="409" t="s">
        <v>2400</v>
      </c>
      <c r="H42" s="409"/>
      <c r="I42" s="409"/>
      <c r="J42" s="409"/>
      <c r="K42" s="275"/>
    </row>
    <row r="43" spans="2:11" s="1" customFormat="1" ht="15" customHeight="1">
      <c r="B43" s="278"/>
      <c r="C43" s="279"/>
      <c r="D43" s="277"/>
      <c r="E43" s="280"/>
      <c r="F43" s="277"/>
      <c r="G43" s="409" t="s">
        <v>2401</v>
      </c>
      <c r="H43" s="409"/>
      <c r="I43" s="409"/>
      <c r="J43" s="409"/>
      <c r="K43" s="275"/>
    </row>
    <row r="44" spans="2:11" s="1" customFormat="1" ht="15" customHeight="1">
      <c r="B44" s="278"/>
      <c r="C44" s="279"/>
      <c r="D44" s="277"/>
      <c r="E44" s="280" t="s">
        <v>2402</v>
      </c>
      <c r="F44" s="277"/>
      <c r="G44" s="409" t="s">
        <v>2403</v>
      </c>
      <c r="H44" s="409"/>
      <c r="I44" s="409"/>
      <c r="J44" s="409"/>
      <c r="K44" s="275"/>
    </row>
    <row r="45" spans="2:11" s="1" customFormat="1" ht="15" customHeight="1">
      <c r="B45" s="278"/>
      <c r="C45" s="279"/>
      <c r="D45" s="277"/>
      <c r="E45" s="280" t="s">
        <v>177</v>
      </c>
      <c r="F45" s="277"/>
      <c r="G45" s="409" t="s">
        <v>2404</v>
      </c>
      <c r="H45" s="409"/>
      <c r="I45" s="409"/>
      <c r="J45" s="409"/>
      <c r="K45" s="275"/>
    </row>
    <row r="46" spans="2:11" s="1" customFormat="1" ht="12.75" customHeight="1">
      <c r="B46" s="278"/>
      <c r="C46" s="279"/>
      <c r="D46" s="277"/>
      <c r="E46" s="277"/>
      <c r="F46" s="277"/>
      <c r="G46" s="277"/>
      <c r="H46" s="277"/>
      <c r="I46" s="277"/>
      <c r="J46" s="277"/>
      <c r="K46" s="275"/>
    </row>
    <row r="47" spans="2:11" s="1" customFormat="1" ht="15" customHeight="1">
      <c r="B47" s="278"/>
      <c r="C47" s="279"/>
      <c r="D47" s="409" t="s">
        <v>2405</v>
      </c>
      <c r="E47" s="409"/>
      <c r="F47" s="409"/>
      <c r="G47" s="409"/>
      <c r="H47" s="409"/>
      <c r="I47" s="409"/>
      <c r="J47" s="409"/>
      <c r="K47" s="275"/>
    </row>
    <row r="48" spans="2:11" s="1" customFormat="1" ht="15" customHeight="1">
      <c r="B48" s="278"/>
      <c r="C48" s="279"/>
      <c r="D48" s="279"/>
      <c r="E48" s="409" t="s">
        <v>2406</v>
      </c>
      <c r="F48" s="409"/>
      <c r="G48" s="409"/>
      <c r="H48" s="409"/>
      <c r="I48" s="409"/>
      <c r="J48" s="409"/>
      <c r="K48" s="275"/>
    </row>
    <row r="49" spans="2:11" s="1" customFormat="1" ht="15" customHeight="1">
      <c r="B49" s="278"/>
      <c r="C49" s="279"/>
      <c r="D49" s="279"/>
      <c r="E49" s="409" t="s">
        <v>2407</v>
      </c>
      <c r="F49" s="409"/>
      <c r="G49" s="409"/>
      <c r="H49" s="409"/>
      <c r="I49" s="409"/>
      <c r="J49" s="409"/>
      <c r="K49" s="275"/>
    </row>
    <row r="50" spans="2:11" s="1" customFormat="1" ht="15" customHeight="1">
      <c r="B50" s="278"/>
      <c r="C50" s="279"/>
      <c r="D50" s="279"/>
      <c r="E50" s="409" t="s">
        <v>2408</v>
      </c>
      <c r="F50" s="409"/>
      <c r="G50" s="409"/>
      <c r="H50" s="409"/>
      <c r="I50" s="409"/>
      <c r="J50" s="409"/>
      <c r="K50" s="275"/>
    </row>
    <row r="51" spans="2:11" s="1" customFormat="1" ht="15" customHeight="1">
      <c r="B51" s="278"/>
      <c r="C51" s="279"/>
      <c r="D51" s="409" t="s">
        <v>2409</v>
      </c>
      <c r="E51" s="409"/>
      <c r="F51" s="409"/>
      <c r="G51" s="409"/>
      <c r="H51" s="409"/>
      <c r="I51" s="409"/>
      <c r="J51" s="409"/>
      <c r="K51" s="275"/>
    </row>
    <row r="52" spans="2:11" s="1" customFormat="1" ht="25.5" customHeight="1">
      <c r="B52" s="274"/>
      <c r="C52" s="410" t="s">
        <v>2410</v>
      </c>
      <c r="D52" s="410"/>
      <c r="E52" s="410"/>
      <c r="F52" s="410"/>
      <c r="G52" s="410"/>
      <c r="H52" s="410"/>
      <c r="I52" s="410"/>
      <c r="J52" s="410"/>
      <c r="K52" s="275"/>
    </row>
    <row r="53" spans="2:11" s="1" customFormat="1" ht="5.25" customHeight="1">
      <c r="B53" s="274"/>
      <c r="C53" s="276"/>
      <c r="D53" s="276"/>
      <c r="E53" s="276"/>
      <c r="F53" s="276"/>
      <c r="G53" s="276"/>
      <c r="H53" s="276"/>
      <c r="I53" s="276"/>
      <c r="J53" s="276"/>
      <c r="K53" s="275"/>
    </row>
    <row r="54" spans="2:11" s="1" customFormat="1" ht="15" customHeight="1">
      <c r="B54" s="274"/>
      <c r="C54" s="409" t="s">
        <v>2411</v>
      </c>
      <c r="D54" s="409"/>
      <c r="E54" s="409"/>
      <c r="F54" s="409"/>
      <c r="G54" s="409"/>
      <c r="H54" s="409"/>
      <c r="I54" s="409"/>
      <c r="J54" s="409"/>
      <c r="K54" s="275"/>
    </row>
    <row r="55" spans="2:11" s="1" customFormat="1" ht="15" customHeight="1">
      <c r="B55" s="274"/>
      <c r="C55" s="409" t="s">
        <v>2412</v>
      </c>
      <c r="D55" s="409"/>
      <c r="E55" s="409"/>
      <c r="F55" s="409"/>
      <c r="G55" s="409"/>
      <c r="H55" s="409"/>
      <c r="I55" s="409"/>
      <c r="J55" s="409"/>
      <c r="K55" s="275"/>
    </row>
    <row r="56" spans="2:11" s="1" customFormat="1" ht="12.75" customHeight="1">
      <c r="B56" s="274"/>
      <c r="C56" s="277"/>
      <c r="D56" s="277"/>
      <c r="E56" s="277"/>
      <c r="F56" s="277"/>
      <c r="G56" s="277"/>
      <c r="H56" s="277"/>
      <c r="I56" s="277"/>
      <c r="J56" s="277"/>
      <c r="K56" s="275"/>
    </row>
    <row r="57" spans="2:11" s="1" customFormat="1" ht="15" customHeight="1">
      <c r="B57" s="274"/>
      <c r="C57" s="409" t="s">
        <v>2413</v>
      </c>
      <c r="D57" s="409"/>
      <c r="E57" s="409"/>
      <c r="F57" s="409"/>
      <c r="G57" s="409"/>
      <c r="H57" s="409"/>
      <c r="I57" s="409"/>
      <c r="J57" s="409"/>
      <c r="K57" s="275"/>
    </row>
    <row r="58" spans="2:11" s="1" customFormat="1" ht="15" customHeight="1">
      <c r="B58" s="274"/>
      <c r="C58" s="279"/>
      <c r="D58" s="409" t="s">
        <v>2414</v>
      </c>
      <c r="E58" s="409"/>
      <c r="F58" s="409"/>
      <c r="G58" s="409"/>
      <c r="H58" s="409"/>
      <c r="I58" s="409"/>
      <c r="J58" s="409"/>
      <c r="K58" s="275"/>
    </row>
    <row r="59" spans="2:11" s="1" customFormat="1" ht="15" customHeight="1">
      <c r="B59" s="274"/>
      <c r="C59" s="279"/>
      <c r="D59" s="409" t="s">
        <v>2415</v>
      </c>
      <c r="E59" s="409"/>
      <c r="F59" s="409"/>
      <c r="G59" s="409"/>
      <c r="H59" s="409"/>
      <c r="I59" s="409"/>
      <c r="J59" s="409"/>
      <c r="K59" s="275"/>
    </row>
    <row r="60" spans="2:11" s="1" customFormat="1" ht="15" customHeight="1">
      <c r="B60" s="274"/>
      <c r="C60" s="279"/>
      <c r="D60" s="409" t="s">
        <v>2416</v>
      </c>
      <c r="E60" s="409"/>
      <c r="F60" s="409"/>
      <c r="G60" s="409"/>
      <c r="H60" s="409"/>
      <c r="I60" s="409"/>
      <c r="J60" s="409"/>
      <c r="K60" s="275"/>
    </row>
    <row r="61" spans="2:11" s="1" customFormat="1" ht="15" customHeight="1">
      <c r="B61" s="274"/>
      <c r="C61" s="279"/>
      <c r="D61" s="409" t="s">
        <v>2417</v>
      </c>
      <c r="E61" s="409"/>
      <c r="F61" s="409"/>
      <c r="G61" s="409"/>
      <c r="H61" s="409"/>
      <c r="I61" s="409"/>
      <c r="J61" s="409"/>
      <c r="K61" s="275"/>
    </row>
    <row r="62" spans="2:11" s="1" customFormat="1" ht="15" customHeight="1">
      <c r="B62" s="274"/>
      <c r="C62" s="279"/>
      <c r="D62" s="411" t="s">
        <v>2418</v>
      </c>
      <c r="E62" s="411"/>
      <c r="F62" s="411"/>
      <c r="G62" s="411"/>
      <c r="H62" s="411"/>
      <c r="I62" s="411"/>
      <c r="J62" s="411"/>
      <c r="K62" s="275"/>
    </row>
    <row r="63" spans="2:11" s="1" customFormat="1" ht="15" customHeight="1">
      <c r="B63" s="274"/>
      <c r="C63" s="279"/>
      <c r="D63" s="409" t="s">
        <v>2419</v>
      </c>
      <c r="E63" s="409"/>
      <c r="F63" s="409"/>
      <c r="G63" s="409"/>
      <c r="H63" s="409"/>
      <c r="I63" s="409"/>
      <c r="J63" s="409"/>
      <c r="K63" s="275"/>
    </row>
    <row r="64" spans="2:11" s="1" customFormat="1" ht="12.75" customHeight="1">
      <c r="B64" s="274"/>
      <c r="C64" s="279"/>
      <c r="D64" s="279"/>
      <c r="E64" s="282"/>
      <c r="F64" s="279"/>
      <c r="G64" s="279"/>
      <c r="H64" s="279"/>
      <c r="I64" s="279"/>
      <c r="J64" s="279"/>
      <c r="K64" s="275"/>
    </row>
    <row r="65" spans="2:11" s="1" customFormat="1" ht="15" customHeight="1">
      <c r="B65" s="274"/>
      <c r="C65" s="279"/>
      <c r="D65" s="409" t="s">
        <v>2420</v>
      </c>
      <c r="E65" s="409"/>
      <c r="F65" s="409"/>
      <c r="G65" s="409"/>
      <c r="H65" s="409"/>
      <c r="I65" s="409"/>
      <c r="J65" s="409"/>
      <c r="K65" s="275"/>
    </row>
    <row r="66" spans="2:11" s="1" customFormat="1" ht="15" customHeight="1">
      <c r="B66" s="274"/>
      <c r="C66" s="279"/>
      <c r="D66" s="411" t="s">
        <v>2421</v>
      </c>
      <c r="E66" s="411"/>
      <c r="F66" s="411"/>
      <c r="G66" s="411"/>
      <c r="H66" s="411"/>
      <c r="I66" s="411"/>
      <c r="J66" s="411"/>
      <c r="K66" s="275"/>
    </row>
    <row r="67" spans="2:11" s="1" customFormat="1" ht="15" customHeight="1">
      <c r="B67" s="274"/>
      <c r="C67" s="279"/>
      <c r="D67" s="409" t="s">
        <v>2422</v>
      </c>
      <c r="E67" s="409"/>
      <c r="F67" s="409"/>
      <c r="G67" s="409"/>
      <c r="H67" s="409"/>
      <c r="I67" s="409"/>
      <c r="J67" s="409"/>
      <c r="K67" s="275"/>
    </row>
    <row r="68" spans="2:11" s="1" customFormat="1" ht="15" customHeight="1">
      <c r="B68" s="274"/>
      <c r="C68" s="279"/>
      <c r="D68" s="409" t="s">
        <v>2423</v>
      </c>
      <c r="E68" s="409"/>
      <c r="F68" s="409"/>
      <c r="G68" s="409"/>
      <c r="H68" s="409"/>
      <c r="I68" s="409"/>
      <c r="J68" s="409"/>
      <c r="K68" s="275"/>
    </row>
    <row r="69" spans="2:11" s="1" customFormat="1" ht="15" customHeight="1">
      <c r="B69" s="274"/>
      <c r="C69" s="279"/>
      <c r="D69" s="409" t="s">
        <v>2424</v>
      </c>
      <c r="E69" s="409"/>
      <c r="F69" s="409"/>
      <c r="G69" s="409"/>
      <c r="H69" s="409"/>
      <c r="I69" s="409"/>
      <c r="J69" s="409"/>
      <c r="K69" s="275"/>
    </row>
    <row r="70" spans="2:11" s="1" customFormat="1" ht="15" customHeight="1">
      <c r="B70" s="274"/>
      <c r="C70" s="279"/>
      <c r="D70" s="409" t="s">
        <v>2425</v>
      </c>
      <c r="E70" s="409"/>
      <c r="F70" s="409"/>
      <c r="G70" s="409"/>
      <c r="H70" s="409"/>
      <c r="I70" s="409"/>
      <c r="J70" s="409"/>
      <c r="K70" s="275"/>
    </row>
    <row r="71" spans="2:1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pans="2:11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pans="2:11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pans="2:11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pans="2:11" s="1" customFormat="1" ht="45" customHeight="1">
      <c r="B75" s="291"/>
      <c r="C75" s="404" t="s">
        <v>2426</v>
      </c>
      <c r="D75" s="404"/>
      <c r="E75" s="404"/>
      <c r="F75" s="404"/>
      <c r="G75" s="404"/>
      <c r="H75" s="404"/>
      <c r="I75" s="404"/>
      <c r="J75" s="404"/>
      <c r="K75" s="292"/>
    </row>
    <row r="76" spans="2:11" s="1" customFormat="1" ht="17.25" customHeight="1">
      <c r="B76" s="291"/>
      <c r="C76" s="293" t="s">
        <v>2427</v>
      </c>
      <c r="D76" s="293"/>
      <c r="E76" s="293"/>
      <c r="F76" s="293" t="s">
        <v>2428</v>
      </c>
      <c r="G76" s="294"/>
      <c r="H76" s="293" t="s">
        <v>50</v>
      </c>
      <c r="I76" s="293" t="s">
        <v>53</v>
      </c>
      <c r="J76" s="293" t="s">
        <v>2429</v>
      </c>
      <c r="K76" s="292"/>
    </row>
    <row r="77" spans="2:11" s="1" customFormat="1" ht="17.25" customHeight="1">
      <c r="B77" s="291"/>
      <c r="C77" s="295" t="s">
        <v>2430</v>
      </c>
      <c r="D77" s="295"/>
      <c r="E77" s="295"/>
      <c r="F77" s="296" t="s">
        <v>2431</v>
      </c>
      <c r="G77" s="297"/>
      <c r="H77" s="295"/>
      <c r="I77" s="295"/>
      <c r="J77" s="295" t="s">
        <v>2432</v>
      </c>
      <c r="K77" s="292"/>
    </row>
    <row r="78" spans="2:11" s="1" customFormat="1" ht="5.25" customHeight="1">
      <c r="B78" s="291"/>
      <c r="C78" s="298"/>
      <c r="D78" s="298"/>
      <c r="E78" s="298"/>
      <c r="F78" s="298"/>
      <c r="G78" s="299"/>
      <c r="H78" s="298"/>
      <c r="I78" s="298"/>
      <c r="J78" s="298"/>
      <c r="K78" s="292"/>
    </row>
    <row r="79" spans="2:11" s="1" customFormat="1" ht="15" customHeight="1">
      <c r="B79" s="291"/>
      <c r="C79" s="280" t="s">
        <v>49</v>
      </c>
      <c r="D79" s="300"/>
      <c r="E79" s="300"/>
      <c r="F79" s="301" t="s">
        <v>2433</v>
      </c>
      <c r="G79" s="302"/>
      <c r="H79" s="280" t="s">
        <v>2434</v>
      </c>
      <c r="I79" s="280" t="s">
        <v>2435</v>
      </c>
      <c r="J79" s="280">
        <v>20</v>
      </c>
      <c r="K79" s="292"/>
    </row>
    <row r="80" spans="2:11" s="1" customFormat="1" ht="15" customHeight="1">
      <c r="B80" s="291"/>
      <c r="C80" s="280" t="s">
        <v>2436</v>
      </c>
      <c r="D80" s="280"/>
      <c r="E80" s="280"/>
      <c r="F80" s="301" t="s">
        <v>2433</v>
      </c>
      <c r="G80" s="302"/>
      <c r="H80" s="280" t="s">
        <v>2437</v>
      </c>
      <c r="I80" s="280" t="s">
        <v>2435</v>
      </c>
      <c r="J80" s="280">
        <v>120</v>
      </c>
      <c r="K80" s="292"/>
    </row>
    <row r="81" spans="2:11" s="1" customFormat="1" ht="15" customHeight="1">
      <c r="B81" s="303"/>
      <c r="C81" s="280" t="s">
        <v>2438</v>
      </c>
      <c r="D81" s="280"/>
      <c r="E81" s="280"/>
      <c r="F81" s="301" t="s">
        <v>2439</v>
      </c>
      <c r="G81" s="302"/>
      <c r="H81" s="280" t="s">
        <v>2440</v>
      </c>
      <c r="I81" s="280" t="s">
        <v>2435</v>
      </c>
      <c r="J81" s="280">
        <v>50</v>
      </c>
      <c r="K81" s="292"/>
    </row>
    <row r="82" spans="2:11" s="1" customFormat="1" ht="15" customHeight="1">
      <c r="B82" s="303"/>
      <c r="C82" s="280" t="s">
        <v>2441</v>
      </c>
      <c r="D82" s="280"/>
      <c r="E82" s="280"/>
      <c r="F82" s="301" t="s">
        <v>2433</v>
      </c>
      <c r="G82" s="302"/>
      <c r="H82" s="280" t="s">
        <v>2442</v>
      </c>
      <c r="I82" s="280" t="s">
        <v>2443</v>
      </c>
      <c r="J82" s="280"/>
      <c r="K82" s="292"/>
    </row>
    <row r="83" spans="2:11" s="1" customFormat="1" ht="15" customHeight="1">
      <c r="B83" s="303"/>
      <c r="C83" s="304" t="s">
        <v>2444</v>
      </c>
      <c r="D83" s="304"/>
      <c r="E83" s="304"/>
      <c r="F83" s="305" t="s">
        <v>2439</v>
      </c>
      <c r="G83" s="304"/>
      <c r="H83" s="304" t="s">
        <v>2445</v>
      </c>
      <c r="I83" s="304" t="s">
        <v>2435</v>
      </c>
      <c r="J83" s="304">
        <v>15</v>
      </c>
      <c r="K83" s="292"/>
    </row>
    <row r="84" spans="2:11" s="1" customFormat="1" ht="15" customHeight="1">
      <c r="B84" s="303"/>
      <c r="C84" s="304" t="s">
        <v>2446</v>
      </c>
      <c r="D84" s="304"/>
      <c r="E84" s="304"/>
      <c r="F84" s="305" t="s">
        <v>2439</v>
      </c>
      <c r="G84" s="304"/>
      <c r="H84" s="304" t="s">
        <v>2447</v>
      </c>
      <c r="I84" s="304" t="s">
        <v>2435</v>
      </c>
      <c r="J84" s="304">
        <v>15</v>
      </c>
      <c r="K84" s="292"/>
    </row>
    <row r="85" spans="2:11" s="1" customFormat="1" ht="15" customHeight="1">
      <c r="B85" s="303"/>
      <c r="C85" s="304" t="s">
        <v>2448</v>
      </c>
      <c r="D85" s="304"/>
      <c r="E85" s="304"/>
      <c r="F85" s="305" t="s">
        <v>2439</v>
      </c>
      <c r="G85" s="304"/>
      <c r="H85" s="304" t="s">
        <v>2449</v>
      </c>
      <c r="I85" s="304" t="s">
        <v>2435</v>
      </c>
      <c r="J85" s="304">
        <v>20</v>
      </c>
      <c r="K85" s="292"/>
    </row>
    <row r="86" spans="2:11" s="1" customFormat="1" ht="15" customHeight="1">
      <c r="B86" s="303"/>
      <c r="C86" s="304" t="s">
        <v>2450</v>
      </c>
      <c r="D86" s="304"/>
      <c r="E86" s="304"/>
      <c r="F86" s="305" t="s">
        <v>2439</v>
      </c>
      <c r="G86" s="304"/>
      <c r="H86" s="304" t="s">
        <v>2451</v>
      </c>
      <c r="I86" s="304" t="s">
        <v>2435</v>
      </c>
      <c r="J86" s="304">
        <v>20</v>
      </c>
      <c r="K86" s="292"/>
    </row>
    <row r="87" spans="2:11" s="1" customFormat="1" ht="15" customHeight="1">
      <c r="B87" s="303"/>
      <c r="C87" s="280" t="s">
        <v>2452</v>
      </c>
      <c r="D87" s="280"/>
      <c r="E87" s="280"/>
      <c r="F87" s="301" t="s">
        <v>2439</v>
      </c>
      <c r="G87" s="302"/>
      <c r="H87" s="280" t="s">
        <v>2453</v>
      </c>
      <c r="I87" s="280" t="s">
        <v>2435</v>
      </c>
      <c r="J87" s="280">
        <v>50</v>
      </c>
      <c r="K87" s="292"/>
    </row>
    <row r="88" spans="2:11" s="1" customFormat="1" ht="15" customHeight="1">
      <c r="B88" s="303"/>
      <c r="C88" s="280" t="s">
        <v>2454</v>
      </c>
      <c r="D88" s="280"/>
      <c r="E88" s="280"/>
      <c r="F88" s="301" t="s">
        <v>2439</v>
      </c>
      <c r="G88" s="302"/>
      <c r="H88" s="280" t="s">
        <v>2455</v>
      </c>
      <c r="I88" s="280" t="s">
        <v>2435</v>
      </c>
      <c r="J88" s="280">
        <v>20</v>
      </c>
      <c r="K88" s="292"/>
    </row>
    <row r="89" spans="2:11" s="1" customFormat="1" ht="15" customHeight="1">
      <c r="B89" s="303"/>
      <c r="C89" s="280" t="s">
        <v>2456</v>
      </c>
      <c r="D89" s="280"/>
      <c r="E89" s="280"/>
      <c r="F89" s="301" t="s">
        <v>2439</v>
      </c>
      <c r="G89" s="302"/>
      <c r="H89" s="280" t="s">
        <v>2457</v>
      </c>
      <c r="I89" s="280" t="s">
        <v>2435</v>
      </c>
      <c r="J89" s="280">
        <v>20</v>
      </c>
      <c r="K89" s="292"/>
    </row>
    <row r="90" spans="2:11" s="1" customFormat="1" ht="15" customHeight="1">
      <c r="B90" s="303"/>
      <c r="C90" s="280" t="s">
        <v>2458</v>
      </c>
      <c r="D90" s="280"/>
      <c r="E90" s="280"/>
      <c r="F90" s="301" t="s">
        <v>2439</v>
      </c>
      <c r="G90" s="302"/>
      <c r="H90" s="280" t="s">
        <v>2459</v>
      </c>
      <c r="I90" s="280" t="s">
        <v>2435</v>
      </c>
      <c r="J90" s="280">
        <v>50</v>
      </c>
      <c r="K90" s="292"/>
    </row>
    <row r="91" spans="2:11" s="1" customFormat="1" ht="15" customHeight="1">
      <c r="B91" s="303"/>
      <c r="C91" s="280" t="s">
        <v>2460</v>
      </c>
      <c r="D91" s="280"/>
      <c r="E91" s="280"/>
      <c r="F91" s="301" t="s">
        <v>2439</v>
      </c>
      <c r="G91" s="302"/>
      <c r="H91" s="280" t="s">
        <v>2460</v>
      </c>
      <c r="I91" s="280" t="s">
        <v>2435</v>
      </c>
      <c r="J91" s="280">
        <v>50</v>
      </c>
      <c r="K91" s="292"/>
    </row>
    <row r="92" spans="2:11" s="1" customFormat="1" ht="15" customHeight="1">
      <c r="B92" s="303"/>
      <c r="C92" s="280" t="s">
        <v>2461</v>
      </c>
      <c r="D92" s="280"/>
      <c r="E92" s="280"/>
      <c r="F92" s="301" t="s">
        <v>2439</v>
      </c>
      <c r="G92" s="302"/>
      <c r="H92" s="280" t="s">
        <v>2462</v>
      </c>
      <c r="I92" s="280" t="s">
        <v>2435</v>
      </c>
      <c r="J92" s="280">
        <v>255</v>
      </c>
      <c r="K92" s="292"/>
    </row>
    <row r="93" spans="2:11" s="1" customFormat="1" ht="15" customHeight="1">
      <c r="B93" s="303"/>
      <c r="C93" s="280" t="s">
        <v>2463</v>
      </c>
      <c r="D93" s="280"/>
      <c r="E93" s="280"/>
      <c r="F93" s="301" t="s">
        <v>2433</v>
      </c>
      <c r="G93" s="302"/>
      <c r="H93" s="280" t="s">
        <v>2464</v>
      </c>
      <c r="I93" s="280" t="s">
        <v>2465</v>
      </c>
      <c r="J93" s="280"/>
      <c r="K93" s="292"/>
    </row>
    <row r="94" spans="2:11" s="1" customFormat="1" ht="15" customHeight="1">
      <c r="B94" s="303"/>
      <c r="C94" s="280" t="s">
        <v>2466</v>
      </c>
      <c r="D94" s="280"/>
      <c r="E94" s="280"/>
      <c r="F94" s="301" t="s">
        <v>2433</v>
      </c>
      <c r="G94" s="302"/>
      <c r="H94" s="280" t="s">
        <v>2467</v>
      </c>
      <c r="I94" s="280" t="s">
        <v>2468</v>
      </c>
      <c r="J94" s="280"/>
      <c r="K94" s="292"/>
    </row>
    <row r="95" spans="2:11" s="1" customFormat="1" ht="15" customHeight="1">
      <c r="B95" s="303"/>
      <c r="C95" s="280" t="s">
        <v>2469</v>
      </c>
      <c r="D95" s="280"/>
      <c r="E95" s="280"/>
      <c r="F95" s="301" t="s">
        <v>2433</v>
      </c>
      <c r="G95" s="302"/>
      <c r="H95" s="280" t="s">
        <v>2469</v>
      </c>
      <c r="I95" s="280" t="s">
        <v>2468</v>
      </c>
      <c r="J95" s="280"/>
      <c r="K95" s="292"/>
    </row>
    <row r="96" spans="2:11" s="1" customFormat="1" ht="15" customHeight="1">
      <c r="B96" s="303"/>
      <c r="C96" s="280" t="s">
        <v>34</v>
      </c>
      <c r="D96" s="280"/>
      <c r="E96" s="280"/>
      <c r="F96" s="301" t="s">
        <v>2433</v>
      </c>
      <c r="G96" s="302"/>
      <c r="H96" s="280" t="s">
        <v>2470</v>
      </c>
      <c r="I96" s="280" t="s">
        <v>2468</v>
      </c>
      <c r="J96" s="280"/>
      <c r="K96" s="292"/>
    </row>
    <row r="97" spans="2:11" s="1" customFormat="1" ht="15" customHeight="1">
      <c r="B97" s="303"/>
      <c r="C97" s="280" t="s">
        <v>44</v>
      </c>
      <c r="D97" s="280"/>
      <c r="E97" s="280"/>
      <c r="F97" s="301" t="s">
        <v>2433</v>
      </c>
      <c r="G97" s="302"/>
      <c r="H97" s="280" t="s">
        <v>2471</v>
      </c>
      <c r="I97" s="280" t="s">
        <v>2468</v>
      </c>
      <c r="J97" s="280"/>
      <c r="K97" s="292"/>
    </row>
    <row r="98" spans="2:11" s="1" customFormat="1" ht="15" customHeight="1">
      <c r="B98" s="306"/>
      <c r="C98" s="307"/>
      <c r="D98" s="307"/>
      <c r="E98" s="307"/>
      <c r="F98" s="307"/>
      <c r="G98" s="307"/>
      <c r="H98" s="307"/>
      <c r="I98" s="307"/>
      <c r="J98" s="307"/>
      <c r="K98" s="308"/>
    </row>
    <row r="99" spans="2:11" s="1" customFormat="1" ht="18.75" customHeight="1">
      <c r="B99" s="309"/>
      <c r="C99" s="310"/>
      <c r="D99" s="310"/>
      <c r="E99" s="310"/>
      <c r="F99" s="310"/>
      <c r="G99" s="310"/>
      <c r="H99" s="310"/>
      <c r="I99" s="310"/>
      <c r="J99" s="310"/>
      <c r="K99" s="309"/>
    </row>
    <row r="100" spans="2:11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pans="2:1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pans="2:11" s="1" customFormat="1" ht="45" customHeight="1">
      <c r="B102" s="291"/>
      <c r="C102" s="404" t="s">
        <v>2472</v>
      </c>
      <c r="D102" s="404"/>
      <c r="E102" s="404"/>
      <c r="F102" s="404"/>
      <c r="G102" s="404"/>
      <c r="H102" s="404"/>
      <c r="I102" s="404"/>
      <c r="J102" s="404"/>
      <c r="K102" s="292"/>
    </row>
    <row r="103" spans="2:11" s="1" customFormat="1" ht="17.25" customHeight="1">
      <c r="B103" s="291"/>
      <c r="C103" s="293" t="s">
        <v>2427</v>
      </c>
      <c r="D103" s="293"/>
      <c r="E103" s="293"/>
      <c r="F103" s="293" t="s">
        <v>2428</v>
      </c>
      <c r="G103" s="294"/>
      <c r="H103" s="293" t="s">
        <v>50</v>
      </c>
      <c r="I103" s="293" t="s">
        <v>53</v>
      </c>
      <c r="J103" s="293" t="s">
        <v>2429</v>
      </c>
      <c r="K103" s="292"/>
    </row>
    <row r="104" spans="2:11" s="1" customFormat="1" ht="17.25" customHeight="1">
      <c r="B104" s="291"/>
      <c r="C104" s="295" t="s">
        <v>2430</v>
      </c>
      <c r="D104" s="295"/>
      <c r="E104" s="295"/>
      <c r="F104" s="296" t="s">
        <v>2431</v>
      </c>
      <c r="G104" s="297"/>
      <c r="H104" s="295"/>
      <c r="I104" s="295"/>
      <c r="J104" s="295" t="s">
        <v>2432</v>
      </c>
      <c r="K104" s="292"/>
    </row>
    <row r="105" spans="2:11" s="1" customFormat="1" ht="5.25" customHeight="1">
      <c r="B105" s="291"/>
      <c r="C105" s="293"/>
      <c r="D105" s="293"/>
      <c r="E105" s="293"/>
      <c r="F105" s="293"/>
      <c r="G105" s="311"/>
      <c r="H105" s="293"/>
      <c r="I105" s="293"/>
      <c r="J105" s="293"/>
      <c r="K105" s="292"/>
    </row>
    <row r="106" spans="2:11" s="1" customFormat="1" ht="15" customHeight="1">
      <c r="B106" s="291"/>
      <c r="C106" s="280" t="s">
        <v>49</v>
      </c>
      <c r="D106" s="300"/>
      <c r="E106" s="300"/>
      <c r="F106" s="301" t="s">
        <v>2433</v>
      </c>
      <c r="G106" s="280"/>
      <c r="H106" s="280" t="s">
        <v>2473</v>
      </c>
      <c r="I106" s="280" t="s">
        <v>2435</v>
      </c>
      <c r="J106" s="280">
        <v>20</v>
      </c>
      <c r="K106" s="292"/>
    </row>
    <row r="107" spans="2:11" s="1" customFormat="1" ht="15" customHeight="1">
      <c r="B107" s="291"/>
      <c r="C107" s="280" t="s">
        <v>2436</v>
      </c>
      <c r="D107" s="280"/>
      <c r="E107" s="280"/>
      <c r="F107" s="301" t="s">
        <v>2433</v>
      </c>
      <c r="G107" s="280"/>
      <c r="H107" s="280" t="s">
        <v>2473</v>
      </c>
      <c r="I107" s="280" t="s">
        <v>2435</v>
      </c>
      <c r="J107" s="280">
        <v>120</v>
      </c>
      <c r="K107" s="292"/>
    </row>
    <row r="108" spans="2:11" s="1" customFormat="1" ht="15" customHeight="1">
      <c r="B108" s="303"/>
      <c r="C108" s="280" t="s">
        <v>2438</v>
      </c>
      <c r="D108" s="280"/>
      <c r="E108" s="280"/>
      <c r="F108" s="301" t="s">
        <v>2439</v>
      </c>
      <c r="G108" s="280"/>
      <c r="H108" s="280" t="s">
        <v>2473</v>
      </c>
      <c r="I108" s="280" t="s">
        <v>2435</v>
      </c>
      <c r="J108" s="280">
        <v>50</v>
      </c>
      <c r="K108" s="292"/>
    </row>
    <row r="109" spans="2:11" s="1" customFormat="1" ht="15" customHeight="1">
      <c r="B109" s="303"/>
      <c r="C109" s="280" t="s">
        <v>2441</v>
      </c>
      <c r="D109" s="280"/>
      <c r="E109" s="280"/>
      <c r="F109" s="301" t="s">
        <v>2433</v>
      </c>
      <c r="G109" s="280"/>
      <c r="H109" s="280" t="s">
        <v>2473</v>
      </c>
      <c r="I109" s="280" t="s">
        <v>2443</v>
      </c>
      <c r="J109" s="280"/>
      <c r="K109" s="292"/>
    </row>
    <row r="110" spans="2:11" s="1" customFormat="1" ht="15" customHeight="1">
      <c r="B110" s="303"/>
      <c r="C110" s="280" t="s">
        <v>2452</v>
      </c>
      <c r="D110" s="280"/>
      <c r="E110" s="280"/>
      <c r="F110" s="301" t="s">
        <v>2439</v>
      </c>
      <c r="G110" s="280"/>
      <c r="H110" s="280" t="s">
        <v>2473</v>
      </c>
      <c r="I110" s="280" t="s">
        <v>2435</v>
      </c>
      <c r="J110" s="280">
        <v>50</v>
      </c>
      <c r="K110" s="292"/>
    </row>
    <row r="111" spans="2:11" s="1" customFormat="1" ht="15" customHeight="1">
      <c r="B111" s="303"/>
      <c r="C111" s="280" t="s">
        <v>2460</v>
      </c>
      <c r="D111" s="280"/>
      <c r="E111" s="280"/>
      <c r="F111" s="301" t="s">
        <v>2439</v>
      </c>
      <c r="G111" s="280"/>
      <c r="H111" s="280" t="s">
        <v>2473</v>
      </c>
      <c r="I111" s="280" t="s">
        <v>2435</v>
      </c>
      <c r="J111" s="280">
        <v>50</v>
      </c>
      <c r="K111" s="292"/>
    </row>
    <row r="112" spans="2:11" s="1" customFormat="1" ht="15" customHeight="1">
      <c r="B112" s="303"/>
      <c r="C112" s="280" t="s">
        <v>2458</v>
      </c>
      <c r="D112" s="280"/>
      <c r="E112" s="280"/>
      <c r="F112" s="301" t="s">
        <v>2439</v>
      </c>
      <c r="G112" s="280"/>
      <c r="H112" s="280" t="s">
        <v>2473</v>
      </c>
      <c r="I112" s="280" t="s">
        <v>2435</v>
      </c>
      <c r="J112" s="280">
        <v>50</v>
      </c>
      <c r="K112" s="292"/>
    </row>
    <row r="113" spans="2:11" s="1" customFormat="1" ht="15" customHeight="1">
      <c r="B113" s="303"/>
      <c r="C113" s="280" t="s">
        <v>49</v>
      </c>
      <c r="D113" s="280"/>
      <c r="E113" s="280"/>
      <c r="F113" s="301" t="s">
        <v>2433</v>
      </c>
      <c r="G113" s="280"/>
      <c r="H113" s="280" t="s">
        <v>2474</v>
      </c>
      <c r="I113" s="280" t="s">
        <v>2435</v>
      </c>
      <c r="J113" s="280">
        <v>20</v>
      </c>
      <c r="K113" s="292"/>
    </row>
    <row r="114" spans="2:11" s="1" customFormat="1" ht="15" customHeight="1">
      <c r="B114" s="303"/>
      <c r="C114" s="280" t="s">
        <v>2475</v>
      </c>
      <c r="D114" s="280"/>
      <c r="E114" s="280"/>
      <c r="F114" s="301" t="s">
        <v>2433</v>
      </c>
      <c r="G114" s="280"/>
      <c r="H114" s="280" t="s">
        <v>2476</v>
      </c>
      <c r="I114" s="280" t="s">
        <v>2435</v>
      </c>
      <c r="J114" s="280">
        <v>120</v>
      </c>
      <c r="K114" s="292"/>
    </row>
    <row r="115" spans="2:11" s="1" customFormat="1" ht="15" customHeight="1">
      <c r="B115" s="303"/>
      <c r="C115" s="280" t="s">
        <v>34</v>
      </c>
      <c r="D115" s="280"/>
      <c r="E115" s="280"/>
      <c r="F115" s="301" t="s">
        <v>2433</v>
      </c>
      <c r="G115" s="280"/>
      <c r="H115" s="280" t="s">
        <v>2477</v>
      </c>
      <c r="I115" s="280" t="s">
        <v>2468</v>
      </c>
      <c r="J115" s="280"/>
      <c r="K115" s="292"/>
    </row>
    <row r="116" spans="2:11" s="1" customFormat="1" ht="15" customHeight="1">
      <c r="B116" s="303"/>
      <c r="C116" s="280" t="s">
        <v>44</v>
      </c>
      <c r="D116" s="280"/>
      <c r="E116" s="280"/>
      <c r="F116" s="301" t="s">
        <v>2433</v>
      </c>
      <c r="G116" s="280"/>
      <c r="H116" s="280" t="s">
        <v>2478</v>
      </c>
      <c r="I116" s="280" t="s">
        <v>2468</v>
      </c>
      <c r="J116" s="280"/>
      <c r="K116" s="292"/>
    </row>
    <row r="117" spans="2:11" s="1" customFormat="1" ht="15" customHeight="1">
      <c r="B117" s="303"/>
      <c r="C117" s="280" t="s">
        <v>53</v>
      </c>
      <c r="D117" s="280"/>
      <c r="E117" s="280"/>
      <c r="F117" s="301" t="s">
        <v>2433</v>
      </c>
      <c r="G117" s="280"/>
      <c r="H117" s="280" t="s">
        <v>2479</v>
      </c>
      <c r="I117" s="280" t="s">
        <v>2480</v>
      </c>
      <c r="J117" s="280"/>
      <c r="K117" s="292"/>
    </row>
    <row r="118" spans="2:11" s="1" customFormat="1" ht="15" customHeight="1">
      <c r="B118" s="306"/>
      <c r="C118" s="312"/>
      <c r="D118" s="312"/>
      <c r="E118" s="312"/>
      <c r="F118" s="312"/>
      <c r="G118" s="312"/>
      <c r="H118" s="312"/>
      <c r="I118" s="312"/>
      <c r="J118" s="312"/>
      <c r="K118" s="308"/>
    </row>
    <row r="119" spans="2:11" s="1" customFormat="1" ht="18.75" customHeight="1">
      <c r="B119" s="313"/>
      <c r="C119" s="314"/>
      <c r="D119" s="314"/>
      <c r="E119" s="314"/>
      <c r="F119" s="315"/>
      <c r="G119" s="314"/>
      <c r="H119" s="314"/>
      <c r="I119" s="314"/>
      <c r="J119" s="314"/>
      <c r="K119" s="313"/>
    </row>
    <row r="120" spans="2:11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pans="2:11" s="1" customFormat="1" ht="7.5" customHeight="1">
      <c r="B121" s="316"/>
      <c r="C121" s="317"/>
      <c r="D121" s="317"/>
      <c r="E121" s="317"/>
      <c r="F121" s="317"/>
      <c r="G121" s="317"/>
      <c r="H121" s="317"/>
      <c r="I121" s="317"/>
      <c r="J121" s="317"/>
      <c r="K121" s="318"/>
    </row>
    <row r="122" spans="2:11" s="1" customFormat="1" ht="45" customHeight="1">
      <c r="B122" s="319"/>
      <c r="C122" s="405" t="s">
        <v>2481</v>
      </c>
      <c r="D122" s="405"/>
      <c r="E122" s="405"/>
      <c r="F122" s="405"/>
      <c r="G122" s="405"/>
      <c r="H122" s="405"/>
      <c r="I122" s="405"/>
      <c r="J122" s="405"/>
      <c r="K122" s="320"/>
    </row>
    <row r="123" spans="2:11" s="1" customFormat="1" ht="17.25" customHeight="1">
      <c r="B123" s="321"/>
      <c r="C123" s="293" t="s">
        <v>2427</v>
      </c>
      <c r="D123" s="293"/>
      <c r="E123" s="293"/>
      <c r="F123" s="293" t="s">
        <v>2428</v>
      </c>
      <c r="G123" s="294"/>
      <c r="H123" s="293" t="s">
        <v>50</v>
      </c>
      <c r="I123" s="293" t="s">
        <v>53</v>
      </c>
      <c r="J123" s="293" t="s">
        <v>2429</v>
      </c>
      <c r="K123" s="322"/>
    </row>
    <row r="124" spans="2:11" s="1" customFormat="1" ht="17.25" customHeight="1">
      <c r="B124" s="321"/>
      <c r="C124" s="295" t="s">
        <v>2430</v>
      </c>
      <c r="D124" s="295"/>
      <c r="E124" s="295"/>
      <c r="F124" s="296" t="s">
        <v>2431</v>
      </c>
      <c r="G124" s="297"/>
      <c r="H124" s="295"/>
      <c r="I124" s="295"/>
      <c r="J124" s="295" t="s">
        <v>2432</v>
      </c>
      <c r="K124" s="322"/>
    </row>
    <row r="125" spans="2:11" s="1" customFormat="1" ht="5.25" customHeight="1">
      <c r="B125" s="323"/>
      <c r="C125" s="298"/>
      <c r="D125" s="298"/>
      <c r="E125" s="298"/>
      <c r="F125" s="298"/>
      <c r="G125" s="324"/>
      <c r="H125" s="298"/>
      <c r="I125" s="298"/>
      <c r="J125" s="298"/>
      <c r="K125" s="325"/>
    </row>
    <row r="126" spans="2:11" s="1" customFormat="1" ht="15" customHeight="1">
      <c r="B126" s="323"/>
      <c r="C126" s="280" t="s">
        <v>2436</v>
      </c>
      <c r="D126" s="300"/>
      <c r="E126" s="300"/>
      <c r="F126" s="301" t="s">
        <v>2433</v>
      </c>
      <c r="G126" s="280"/>
      <c r="H126" s="280" t="s">
        <v>2473</v>
      </c>
      <c r="I126" s="280" t="s">
        <v>2435</v>
      </c>
      <c r="J126" s="280">
        <v>120</v>
      </c>
      <c r="K126" s="326"/>
    </row>
    <row r="127" spans="2:11" s="1" customFormat="1" ht="15" customHeight="1">
      <c r="B127" s="323"/>
      <c r="C127" s="280" t="s">
        <v>2482</v>
      </c>
      <c r="D127" s="280"/>
      <c r="E127" s="280"/>
      <c r="F127" s="301" t="s">
        <v>2433</v>
      </c>
      <c r="G127" s="280"/>
      <c r="H127" s="280" t="s">
        <v>2483</v>
      </c>
      <c r="I127" s="280" t="s">
        <v>2435</v>
      </c>
      <c r="J127" s="280" t="s">
        <v>2484</v>
      </c>
      <c r="K127" s="326"/>
    </row>
    <row r="128" spans="2:11" s="1" customFormat="1" ht="15" customHeight="1">
      <c r="B128" s="323"/>
      <c r="C128" s="280" t="s">
        <v>84</v>
      </c>
      <c r="D128" s="280"/>
      <c r="E128" s="280"/>
      <c r="F128" s="301" t="s">
        <v>2433</v>
      </c>
      <c r="G128" s="280"/>
      <c r="H128" s="280" t="s">
        <v>2485</v>
      </c>
      <c r="I128" s="280" t="s">
        <v>2435</v>
      </c>
      <c r="J128" s="280" t="s">
        <v>2484</v>
      </c>
      <c r="K128" s="326"/>
    </row>
    <row r="129" spans="2:11" s="1" customFormat="1" ht="15" customHeight="1">
      <c r="B129" s="323"/>
      <c r="C129" s="280" t="s">
        <v>2444</v>
      </c>
      <c r="D129" s="280"/>
      <c r="E129" s="280"/>
      <c r="F129" s="301" t="s">
        <v>2439</v>
      </c>
      <c r="G129" s="280"/>
      <c r="H129" s="280" t="s">
        <v>2445</v>
      </c>
      <c r="I129" s="280" t="s">
        <v>2435</v>
      </c>
      <c r="J129" s="280">
        <v>15</v>
      </c>
      <c r="K129" s="326"/>
    </row>
    <row r="130" spans="2:11" s="1" customFormat="1" ht="15" customHeight="1">
      <c r="B130" s="323"/>
      <c r="C130" s="304" t="s">
        <v>2446</v>
      </c>
      <c r="D130" s="304"/>
      <c r="E130" s="304"/>
      <c r="F130" s="305" t="s">
        <v>2439</v>
      </c>
      <c r="G130" s="304"/>
      <c r="H130" s="304" t="s">
        <v>2447</v>
      </c>
      <c r="I130" s="304" t="s">
        <v>2435</v>
      </c>
      <c r="J130" s="304">
        <v>15</v>
      </c>
      <c r="K130" s="326"/>
    </row>
    <row r="131" spans="2:11" s="1" customFormat="1" ht="15" customHeight="1">
      <c r="B131" s="323"/>
      <c r="C131" s="304" t="s">
        <v>2448</v>
      </c>
      <c r="D131" s="304"/>
      <c r="E131" s="304"/>
      <c r="F131" s="305" t="s">
        <v>2439</v>
      </c>
      <c r="G131" s="304"/>
      <c r="H131" s="304" t="s">
        <v>2449</v>
      </c>
      <c r="I131" s="304" t="s">
        <v>2435</v>
      </c>
      <c r="J131" s="304">
        <v>20</v>
      </c>
      <c r="K131" s="326"/>
    </row>
    <row r="132" spans="2:11" s="1" customFormat="1" ht="15" customHeight="1">
      <c r="B132" s="323"/>
      <c r="C132" s="304" t="s">
        <v>2450</v>
      </c>
      <c r="D132" s="304"/>
      <c r="E132" s="304"/>
      <c r="F132" s="305" t="s">
        <v>2439</v>
      </c>
      <c r="G132" s="304"/>
      <c r="H132" s="304" t="s">
        <v>2451</v>
      </c>
      <c r="I132" s="304" t="s">
        <v>2435</v>
      </c>
      <c r="J132" s="304">
        <v>20</v>
      </c>
      <c r="K132" s="326"/>
    </row>
    <row r="133" spans="2:11" s="1" customFormat="1" ht="15" customHeight="1">
      <c r="B133" s="323"/>
      <c r="C133" s="280" t="s">
        <v>2438</v>
      </c>
      <c r="D133" s="280"/>
      <c r="E133" s="280"/>
      <c r="F133" s="301" t="s">
        <v>2439</v>
      </c>
      <c r="G133" s="280"/>
      <c r="H133" s="280" t="s">
        <v>2473</v>
      </c>
      <c r="I133" s="280" t="s">
        <v>2435</v>
      </c>
      <c r="J133" s="280">
        <v>50</v>
      </c>
      <c r="K133" s="326"/>
    </row>
    <row r="134" spans="2:11" s="1" customFormat="1" ht="15" customHeight="1">
      <c r="B134" s="323"/>
      <c r="C134" s="280" t="s">
        <v>2452</v>
      </c>
      <c r="D134" s="280"/>
      <c r="E134" s="280"/>
      <c r="F134" s="301" t="s">
        <v>2439</v>
      </c>
      <c r="G134" s="280"/>
      <c r="H134" s="280" t="s">
        <v>2473</v>
      </c>
      <c r="I134" s="280" t="s">
        <v>2435</v>
      </c>
      <c r="J134" s="280">
        <v>50</v>
      </c>
      <c r="K134" s="326"/>
    </row>
    <row r="135" spans="2:11" s="1" customFormat="1" ht="15" customHeight="1">
      <c r="B135" s="323"/>
      <c r="C135" s="280" t="s">
        <v>2458</v>
      </c>
      <c r="D135" s="280"/>
      <c r="E135" s="280"/>
      <c r="F135" s="301" t="s">
        <v>2439</v>
      </c>
      <c r="G135" s="280"/>
      <c r="H135" s="280" t="s">
        <v>2473</v>
      </c>
      <c r="I135" s="280" t="s">
        <v>2435</v>
      </c>
      <c r="J135" s="280">
        <v>50</v>
      </c>
      <c r="K135" s="326"/>
    </row>
    <row r="136" spans="2:11" s="1" customFormat="1" ht="15" customHeight="1">
      <c r="B136" s="323"/>
      <c r="C136" s="280" t="s">
        <v>2460</v>
      </c>
      <c r="D136" s="280"/>
      <c r="E136" s="280"/>
      <c r="F136" s="301" t="s">
        <v>2439</v>
      </c>
      <c r="G136" s="280"/>
      <c r="H136" s="280" t="s">
        <v>2473</v>
      </c>
      <c r="I136" s="280" t="s">
        <v>2435</v>
      </c>
      <c r="J136" s="280">
        <v>50</v>
      </c>
      <c r="K136" s="326"/>
    </row>
    <row r="137" spans="2:11" s="1" customFormat="1" ht="15" customHeight="1">
      <c r="B137" s="323"/>
      <c r="C137" s="280" t="s">
        <v>2461</v>
      </c>
      <c r="D137" s="280"/>
      <c r="E137" s="280"/>
      <c r="F137" s="301" t="s">
        <v>2439</v>
      </c>
      <c r="G137" s="280"/>
      <c r="H137" s="280" t="s">
        <v>2486</v>
      </c>
      <c r="I137" s="280" t="s">
        <v>2435</v>
      </c>
      <c r="J137" s="280">
        <v>255</v>
      </c>
      <c r="K137" s="326"/>
    </row>
    <row r="138" spans="2:11" s="1" customFormat="1" ht="15" customHeight="1">
      <c r="B138" s="323"/>
      <c r="C138" s="280" t="s">
        <v>2463</v>
      </c>
      <c r="D138" s="280"/>
      <c r="E138" s="280"/>
      <c r="F138" s="301" t="s">
        <v>2433</v>
      </c>
      <c r="G138" s="280"/>
      <c r="H138" s="280" t="s">
        <v>2487</v>
      </c>
      <c r="I138" s="280" t="s">
        <v>2465</v>
      </c>
      <c r="J138" s="280"/>
      <c r="K138" s="326"/>
    </row>
    <row r="139" spans="2:11" s="1" customFormat="1" ht="15" customHeight="1">
      <c r="B139" s="323"/>
      <c r="C139" s="280" t="s">
        <v>2466</v>
      </c>
      <c r="D139" s="280"/>
      <c r="E139" s="280"/>
      <c r="F139" s="301" t="s">
        <v>2433</v>
      </c>
      <c r="G139" s="280"/>
      <c r="H139" s="280" t="s">
        <v>2488</v>
      </c>
      <c r="I139" s="280" t="s">
        <v>2468</v>
      </c>
      <c r="J139" s="280"/>
      <c r="K139" s="326"/>
    </row>
    <row r="140" spans="2:11" s="1" customFormat="1" ht="15" customHeight="1">
      <c r="B140" s="323"/>
      <c r="C140" s="280" t="s">
        <v>2469</v>
      </c>
      <c r="D140" s="280"/>
      <c r="E140" s="280"/>
      <c r="F140" s="301" t="s">
        <v>2433</v>
      </c>
      <c r="G140" s="280"/>
      <c r="H140" s="280" t="s">
        <v>2469</v>
      </c>
      <c r="I140" s="280" t="s">
        <v>2468</v>
      </c>
      <c r="J140" s="280"/>
      <c r="K140" s="326"/>
    </row>
    <row r="141" spans="2:11" s="1" customFormat="1" ht="15" customHeight="1">
      <c r="B141" s="323"/>
      <c r="C141" s="280" t="s">
        <v>34</v>
      </c>
      <c r="D141" s="280"/>
      <c r="E141" s="280"/>
      <c r="F141" s="301" t="s">
        <v>2433</v>
      </c>
      <c r="G141" s="280"/>
      <c r="H141" s="280" t="s">
        <v>2489</v>
      </c>
      <c r="I141" s="280" t="s">
        <v>2468</v>
      </c>
      <c r="J141" s="280"/>
      <c r="K141" s="326"/>
    </row>
    <row r="142" spans="2:11" s="1" customFormat="1" ht="15" customHeight="1">
      <c r="B142" s="323"/>
      <c r="C142" s="280" t="s">
        <v>2490</v>
      </c>
      <c r="D142" s="280"/>
      <c r="E142" s="280"/>
      <c r="F142" s="301" t="s">
        <v>2433</v>
      </c>
      <c r="G142" s="280"/>
      <c r="H142" s="280" t="s">
        <v>2491</v>
      </c>
      <c r="I142" s="280" t="s">
        <v>2468</v>
      </c>
      <c r="J142" s="280"/>
      <c r="K142" s="326"/>
    </row>
    <row r="143" spans="2:11" s="1" customFormat="1" ht="15" customHeight="1">
      <c r="B143" s="327"/>
      <c r="C143" s="328"/>
      <c r="D143" s="328"/>
      <c r="E143" s="328"/>
      <c r="F143" s="328"/>
      <c r="G143" s="328"/>
      <c r="H143" s="328"/>
      <c r="I143" s="328"/>
      <c r="J143" s="328"/>
      <c r="K143" s="329"/>
    </row>
    <row r="144" spans="2:11" s="1" customFormat="1" ht="18.75" customHeight="1">
      <c r="B144" s="314"/>
      <c r="C144" s="314"/>
      <c r="D144" s="314"/>
      <c r="E144" s="314"/>
      <c r="F144" s="315"/>
      <c r="G144" s="314"/>
      <c r="H144" s="314"/>
      <c r="I144" s="314"/>
      <c r="J144" s="314"/>
      <c r="K144" s="314"/>
    </row>
    <row r="145" spans="2:11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pans="2:11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pans="2:11" s="1" customFormat="1" ht="45" customHeight="1">
      <c r="B147" s="291"/>
      <c r="C147" s="404" t="s">
        <v>2492</v>
      </c>
      <c r="D147" s="404"/>
      <c r="E147" s="404"/>
      <c r="F147" s="404"/>
      <c r="G147" s="404"/>
      <c r="H147" s="404"/>
      <c r="I147" s="404"/>
      <c r="J147" s="404"/>
      <c r="K147" s="292"/>
    </row>
    <row r="148" spans="2:11" s="1" customFormat="1" ht="17.25" customHeight="1">
      <c r="B148" s="291"/>
      <c r="C148" s="293" t="s">
        <v>2427</v>
      </c>
      <c r="D148" s="293"/>
      <c r="E148" s="293"/>
      <c r="F148" s="293" t="s">
        <v>2428</v>
      </c>
      <c r="G148" s="294"/>
      <c r="H148" s="293" t="s">
        <v>50</v>
      </c>
      <c r="I148" s="293" t="s">
        <v>53</v>
      </c>
      <c r="J148" s="293" t="s">
        <v>2429</v>
      </c>
      <c r="K148" s="292"/>
    </row>
    <row r="149" spans="2:11" s="1" customFormat="1" ht="17.25" customHeight="1">
      <c r="B149" s="291"/>
      <c r="C149" s="295" t="s">
        <v>2430</v>
      </c>
      <c r="D149" s="295"/>
      <c r="E149" s="295"/>
      <c r="F149" s="296" t="s">
        <v>2431</v>
      </c>
      <c r="G149" s="297"/>
      <c r="H149" s="295"/>
      <c r="I149" s="295"/>
      <c r="J149" s="295" t="s">
        <v>2432</v>
      </c>
      <c r="K149" s="292"/>
    </row>
    <row r="150" spans="2:11" s="1" customFormat="1" ht="5.25" customHeight="1">
      <c r="B150" s="303"/>
      <c r="C150" s="298"/>
      <c r="D150" s="298"/>
      <c r="E150" s="298"/>
      <c r="F150" s="298"/>
      <c r="G150" s="299"/>
      <c r="H150" s="298"/>
      <c r="I150" s="298"/>
      <c r="J150" s="298"/>
      <c r="K150" s="326"/>
    </row>
    <row r="151" spans="2:11" s="1" customFormat="1" ht="15" customHeight="1">
      <c r="B151" s="303"/>
      <c r="C151" s="330" t="s">
        <v>2436</v>
      </c>
      <c r="D151" s="280"/>
      <c r="E151" s="280"/>
      <c r="F151" s="331" t="s">
        <v>2433</v>
      </c>
      <c r="G151" s="280"/>
      <c r="H151" s="330" t="s">
        <v>2473</v>
      </c>
      <c r="I151" s="330" t="s">
        <v>2435</v>
      </c>
      <c r="J151" s="330">
        <v>120</v>
      </c>
      <c r="K151" s="326"/>
    </row>
    <row r="152" spans="2:11" s="1" customFormat="1" ht="15" customHeight="1">
      <c r="B152" s="303"/>
      <c r="C152" s="330" t="s">
        <v>2482</v>
      </c>
      <c r="D152" s="280"/>
      <c r="E152" s="280"/>
      <c r="F152" s="331" t="s">
        <v>2433</v>
      </c>
      <c r="G152" s="280"/>
      <c r="H152" s="330" t="s">
        <v>2493</v>
      </c>
      <c r="I152" s="330" t="s">
        <v>2435</v>
      </c>
      <c r="J152" s="330" t="s">
        <v>2484</v>
      </c>
      <c r="K152" s="326"/>
    </row>
    <row r="153" spans="2:11" s="1" customFormat="1" ht="15" customHeight="1">
      <c r="B153" s="303"/>
      <c r="C153" s="330" t="s">
        <v>84</v>
      </c>
      <c r="D153" s="280"/>
      <c r="E153" s="280"/>
      <c r="F153" s="331" t="s">
        <v>2433</v>
      </c>
      <c r="G153" s="280"/>
      <c r="H153" s="330" t="s">
        <v>2494</v>
      </c>
      <c r="I153" s="330" t="s">
        <v>2435</v>
      </c>
      <c r="J153" s="330" t="s">
        <v>2484</v>
      </c>
      <c r="K153" s="326"/>
    </row>
    <row r="154" spans="2:11" s="1" customFormat="1" ht="15" customHeight="1">
      <c r="B154" s="303"/>
      <c r="C154" s="330" t="s">
        <v>2438</v>
      </c>
      <c r="D154" s="280"/>
      <c r="E154" s="280"/>
      <c r="F154" s="331" t="s">
        <v>2439</v>
      </c>
      <c r="G154" s="280"/>
      <c r="H154" s="330" t="s">
        <v>2473</v>
      </c>
      <c r="I154" s="330" t="s">
        <v>2435</v>
      </c>
      <c r="J154" s="330">
        <v>50</v>
      </c>
      <c r="K154" s="326"/>
    </row>
    <row r="155" spans="2:11" s="1" customFormat="1" ht="15" customHeight="1">
      <c r="B155" s="303"/>
      <c r="C155" s="330" t="s">
        <v>2441</v>
      </c>
      <c r="D155" s="280"/>
      <c r="E155" s="280"/>
      <c r="F155" s="331" t="s">
        <v>2433</v>
      </c>
      <c r="G155" s="280"/>
      <c r="H155" s="330" t="s">
        <v>2473</v>
      </c>
      <c r="I155" s="330" t="s">
        <v>2443</v>
      </c>
      <c r="J155" s="330"/>
      <c r="K155" s="326"/>
    </row>
    <row r="156" spans="2:11" s="1" customFormat="1" ht="15" customHeight="1">
      <c r="B156" s="303"/>
      <c r="C156" s="330" t="s">
        <v>2452</v>
      </c>
      <c r="D156" s="280"/>
      <c r="E156" s="280"/>
      <c r="F156" s="331" t="s">
        <v>2439</v>
      </c>
      <c r="G156" s="280"/>
      <c r="H156" s="330" t="s">
        <v>2473</v>
      </c>
      <c r="I156" s="330" t="s">
        <v>2435</v>
      </c>
      <c r="J156" s="330">
        <v>50</v>
      </c>
      <c r="K156" s="326"/>
    </row>
    <row r="157" spans="2:11" s="1" customFormat="1" ht="15" customHeight="1">
      <c r="B157" s="303"/>
      <c r="C157" s="330" t="s">
        <v>2460</v>
      </c>
      <c r="D157" s="280"/>
      <c r="E157" s="280"/>
      <c r="F157" s="331" t="s">
        <v>2439</v>
      </c>
      <c r="G157" s="280"/>
      <c r="H157" s="330" t="s">
        <v>2473</v>
      </c>
      <c r="I157" s="330" t="s">
        <v>2435</v>
      </c>
      <c r="J157" s="330">
        <v>50</v>
      </c>
      <c r="K157" s="326"/>
    </row>
    <row r="158" spans="2:11" s="1" customFormat="1" ht="15" customHeight="1">
      <c r="B158" s="303"/>
      <c r="C158" s="330" t="s">
        <v>2458</v>
      </c>
      <c r="D158" s="280"/>
      <c r="E158" s="280"/>
      <c r="F158" s="331" t="s">
        <v>2439</v>
      </c>
      <c r="G158" s="280"/>
      <c r="H158" s="330" t="s">
        <v>2473</v>
      </c>
      <c r="I158" s="330" t="s">
        <v>2435</v>
      </c>
      <c r="J158" s="330">
        <v>50</v>
      </c>
      <c r="K158" s="326"/>
    </row>
    <row r="159" spans="2:11" s="1" customFormat="1" ht="15" customHeight="1">
      <c r="B159" s="303"/>
      <c r="C159" s="330" t="s">
        <v>162</v>
      </c>
      <c r="D159" s="280"/>
      <c r="E159" s="280"/>
      <c r="F159" s="331" t="s">
        <v>2433</v>
      </c>
      <c r="G159" s="280"/>
      <c r="H159" s="330" t="s">
        <v>2495</v>
      </c>
      <c r="I159" s="330" t="s">
        <v>2435</v>
      </c>
      <c r="J159" s="330" t="s">
        <v>2496</v>
      </c>
      <c r="K159" s="326"/>
    </row>
    <row r="160" spans="2:11" s="1" customFormat="1" ht="15" customHeight="1">
      <c r="B160" s="303"/>
      <c r="C160" s="330" t="s">
        <v>2497</v>
      </c>
      <c r="D160" s="280"/>
      <c r="E160" s="280"/>
      <c r="F160" s="331" t="s">
        <v>2433</v>
      </c>
      <c r="G160" s="280"/>
      <c r="H160" s="330" t="s">
        <v>2498</v>
      </c>
      <c r="I160" s="330" t="s">
        <v>2468</v>
      </c>
      <c r="J160" s="330"/>
      <c r="K160" s="326"/>
    </row>
    <row r="161" spans="2:11" s="1" customFormat="1" ht="15" customHeight="1">
      <c r="B161" s="332"/>
      <c r="C161" s="333"/>
      <c r="D161" s="333"/>
      <c r="E161" s="333"/>
      <c r="F161" s="333"/>
      <c r="G161" s="333"/>
      <c r="H161" s="333"/>
      <c r="I161" s="333"/>
      <c r="J161" s="333"/>
      <c r="K161" s="334"/>
    </row>
    <row r="162" spans="2:11" s="1" customFormat="1" ht="18.75" customHeight="1">
      <c r="B162" s="314"/>
      <c r="C162" s="324"/>
      <c r="D162" s="324"/>
      <c r="E162" s="324"/>
      <c r="F162" s="335"/>
      <c r="G162" s="324"/>
      <c r="H162" s="324"/>
      <c r="I162" s="324"/>
      <c r="J162" s="324"/>
      <c r="K162" s="314"/>
    </row>
    <row r="163" spans="2:11" s="1" customFormat="1" ht="18.75" customHeight="1">
      <c r="B163" s="314"/>
      <c r="C163" s="324"/>
      <c r="D163" s="324"/>
      <c r="E163" s="324"/>
      <c r="F163" s="335"/>
      <c r="G163" s="324"/>
      <c r="H163" s="324"/>
      <c r="I163" s="324"/>
      <c r="J163" s="324"/>
      <c r="K163" s="314"/>
    </row>
    <row r="164" spans="2:11" s="1" customFormat="1" ht="18.75" customHeight="1">
      <c r="B164" s="314"/>
      <c r="C164" s="324"/>
      <c r="D164" s="324"/>
      <c r="E164" s="324"/>
      <c r="F164" s="335"/>
      <c r="G164" s="324"/>
      <c r="H164" s="324"/>
      <c r="I164" s="324"/>
      <c r="J164" s="324"/>
      <c r="K164" s="314"/>
    </row>
    <row r="165" spans="2:11" s="1" customFormat="1" ht="18.75" customHeight="1">
      <c r="B165" s="314"/>
      <c r="C165" s="324"/>
      <c r="D165" s="324"/>
      <c r="E165" s="324"/>
      <c r="F165" s="335"/>
      <c r="G165" s="324"/>
      <c r="H165" s="324"/>
      <c r="I165" s="324"/>
      <c r="J165" s="324"/>
      <c r="K165" s="314"/>
    </row>
    <row r="166" spans="2:11" s="1" customFormat="1" ht="18.75" customHeight="1">
      <c r="B166" s="314"/>
      <c r="C166" s="324"/>
      <c r="D166" s="324"/>
      <c r="E166" s="324"/>
      <c r="F166" s="335"/>
      <c r="G166" s="324"/>
      <c r="H166" s="324"/>
      <c r="I166" s="324"/>
      <c r="J166" s="324"/>
      <c r="K166" s="314"/>
    </row>
    <row r="167" spans="2:11" s="1" customFormat="1" ht="18.75" customHeight="1">
      <c r="B167" s="314"/>
      <c r="C167" s="324"/>
      <c r="D167" s="324"/>
      <c r="E167" s="324"/>
      <c r="F167" s="335"/>
      <c r="G167" s="324"/>
      <c r="H167" s="324"/>
      <c r="I167" s="324"/>
      <c r="J167" s="324"/>
      <c r="K167" s="314"/>
    </row>
    <row r="168" spans="2:11" s="1" customFormat="1" ht="18.75" customHeight="1">
      <c r="B168" s="314"/>
      <c r="C168" s="324"/>
      <c r="D168" s="324"/>
      <c r="E168" s="324"/>
      <c r="F168" s="335"/>
      <c r="G168" s="324"/>
      <c r="H168" s="324"/>
      <c r="I168" s="324"/>
      <c r="J168" s="324"/>
      <c r="K168" s="314"/>
    </row>
    <row r="169" spans="2:11" s="1" customFormat="1" ht="18.75" customHeight="1">
      <c r="B169" s="287"/>
      <c r="C169" s="287"/>
      <c r="D169" s="287"/>
      <c r="E169" s="287"/>
      <c r="F169" s="287"/>
      <c r="G169" s="287"/>
      <c r="H169" s="287"/>
      <c r="I169" s="287"/>
      <c r="J169" s="287"/>
      <c r="K169" s="287"/>
    </row>
    <row r="170" spans="2:11" s="1" customFormat="1" ht="7.5" customHeight="1">
      <c r="B170" s="269"/>
      <c r="C170" s="270"/>
      <c r="D170" s="270"/>
      <c r="E170" s="270"/>
      <c r="F170" s="270"/>
      <c r="G170" s="270"/>
      <c r="H170" s="270"/>
      <c r="I170" s="270"/>
      <c r="J170" s="270"/>
      <c r="K170" s="271"/>
    </row>
    <row r="171" spans="2:11" s="1" customFormat="1" ht="45" customHeight="1">
      <c r="B171" s="272"/>
      <c r="C171" s="405" t="s">
        <v>2499</v>
      </c>
      <c r="D171" s="405"/>
      <c r="E171" s="405"/>
      <c r="F171" s="405"/>
      <c r="G171" s="405"/>
      <c r="H171" s="405"/>
      <c r="I171" s="405"/>
      <c r="J171" s="405"/>
      <c r="K171" s="273"/>
    </row>
    <row r="172" spans="2:11" s="1" customFormat="1" ht="17.25" customHeight="1">
      <c r="B172" s="272"/>
      <c r="C172" s="293" t="s">
        <v>2427</v>
      </c>
      <c r="D172" s="293"/>
      <c r="E172" s="293"/>
      <c r="F172" s="293" t="s">
        <v>2428</v>
      </c>
      <c r="G172" s="336"/>
      <c r="H172" s="337" t="s">
        <v>50</v>
      </c>
      <c r="I172" s="337" t="s">
        <v>53</v>
      </c>
      <c r="J172" s="293" t="s">
        <v>2429</v>
      </c>
      <c r="K172" s="273"/>
    </row>
    <row r="173" spans="2:11" s="1" customFormat="1" ht="17.25" customHeight="1">
      <c r="B173" s="274"/>
      <c r="C173" s="295" t="s">
        <v>2430</v>
      </c>
      <c r="D173" s="295"/>
      <c r="E173" s="295"/>
      <c r="F173" s="296" t="s">
        <v>2431</v>
      </c>
      <c r="G173" s="338"/>
      <c r="H173" s="339"/>
      <c r="I173" s="339"/>
      <c r="J173" s="295" t="s">
        <v>2432</v>
      </c>
      <c r="K173" s="275"/>
    </row>
    <row r="174" spans="2:11" s="1" customFormat="1" ht="5.25" customHeight="1">
      <c r="B174" s="303"/>
      <c r="C174" s="298"/>
      <c r="D174" s="298"/>
      <c r="E174" s="298"/>
      <c r="F174" s="298"/>
      <c r="G174" s="299"/>
      <c r="H174" s="298"/>
      <c r="I174" s="298"/>
      <c r="J174" s="298"/>
      <c r="K174" s="326"/>
    </row>
    <row r="175" spans="2:11" s="1" customFormat="1" ht="15" customHeight="1">
      <c r="B175" s="303"/>
      <c r="C175" s="280" t="s">
        <v>2436</v>
      </c>
      <c r="D175" s="280"/>
      <c r="E175" s="280"/>
      <c r="F175" s="301" t="s">
        <v>2433</v>
      </c>
      <c r="G175" s="280"/>
      <c r="H175" s="280" t="s">
        <v>2473</v>
      </c>
      <c r="I175" s="280" t="s">
        <v>2435</v>
      </c>
      <c r="J175" s="280">
        <v>120</v>
      </c>
      <c r="K175" s="326"/>
    </row>
    <row r="176" spans="2:11" s="1" customFormat="1" ht="15" customHeight="1">
      <c r="B176" s="303"/>
      <c r="C176" s="280" t="s">
        <v>2482</v>
      </c>
      <c r="D176" s="280"/>
      <c r="E176" s="280"/>
      <c r="F176" s="301" t="s">
        <v>2433</v>
      </c>
      <c r="G176" s="280"/>
      <c r="H176" s="280" t="s">
        <v>2483</v>
      </c>
      <c r="I176" s="280" t="s">
        <v>2435</v>
      </c>
      <c r="J176" s="280" t="s">
        <v>2484</v>
      </c>
      <c r="K176" s="326"/>
    </row>
    <row r="177" spans="2:11" s="1" customFormat="1" ht="15" customHeight="1">
      <c r="B177" s="303"/>
      <c r="C177" s="280" t="s">
        <v>84</v>
      </c>
      <c r="D177" s="280"/>
      <c r="E177" s="280"/>
      <c r="F177" s="301" t="s">
        <v>2433</v>
      </c>
      <c r="G177" s="280"/>
      <c r="H177" s="280" t="s">
        <v>2500</v>
      </c>
      <c r="I177" s="280" t="s">
        <v>2435</v>
      </c>
      <c r="J177" s="280" t="s">
        <v>2484</v>
      </c>
      <c r="K177" s="326"/>
    </row>
    <row r="178" spans="2:11" s="1" customFormat="1" ht="15" customHeight="1">
      <c r="B178" s="303"/>
      <c r="C178" s="280" t="s">
        <v>2438</v>
      </c>
      <c r="D178" s="280"/>
      <c r="E178" s="280"/>
      <c r="F178" s="301" t="s">
        <v>2439</v>
      </c>
      <c r="G178" s="280"/>
      <c r="H178" s="280" t="s">
        <v>2500</v>
      </c>
      <c r="I178" s="280" t="s">
        <v>2435</v>
      </c>
      <c r="J178" s="280">
        <v>50</v>
      </c>
      <c r="K178" s="326"/>
    </row>
    <row r="179" spans="2:11" s="1" customFormat="1" ht="15" customHeight="1">
      <c r="B179" s="303"/>
      <c r="C179" s="280" t="s">
        <v>2441</v>
      </c>
      <c r="D179" s="280"/>
      <c r="E179" s="280"/>
      <c r="F179" s="301" t="s">
        <v>2433</v>
      </c>
      <c r="G179" s="280"/>
      <c r="H179" s="280" t="s">
        <v>2500</v>
      </c>
      <c r="I179" s="280" t="s">
        <v>2443</v>
      </c>
      <c r="J179" s="280"/>
      <c r="K179" s="326"/>
    </row>
    <row r="180" spans="2:11" s="1" customFormat="1" ht="15" customHeight="1">
      <c r="B180" s="303"/>
      <c r="C180" s="280" t="s">
        <v>2452</v>
      </c>
      <c r="D180" s="280"/>
      <c r="E180" s="280"/>
      <c r="F180" s="301" t="s">
        <v>2439</v>
      </c>
      <c r="G180" s="280"/>
      <c r="H180" s="280" t="s">
        <v>2500</v>
      </c>
      <c r="I180" s="280" t="s">
        <v>2435</v>
      </c>
      <c r="J180" s="280">
        <v>50</v>
      </c>
      <c r="K180" s="326"/>
    </row>
    <row r="181" spans="2:11" s="1" customFormat="1" ht="15" customHeight="1">
      <c r="B181" s="303"/>
      <c r="C181" s="280" t="s">
        <v>2460</v>
      </c>
      <c r="D181" s="280"/>
      <c r="E181" s="280"/>
      <c r="F181" s="301" t="s">
        <v>2439</v>
      </c>
      <c r="G181" s="280"/>
      <c r="H181" s="280" t="s">
        <v>2500</v>
      </c>
      <c r="I181" s="280" t="s">
        <v>2435</v>
      </c>
      <c r="J181" s="280">
        <v>50</v>
      </c>
      <c r="K181" s="326"/>
    </row>
    <row r="182" spans="2:11" s="1" customFormat="1" ht="15" customHeight="1">
      <c r="B182" s="303"/>
      <c r="C182" s="280" t="s">
        <v>2458</v>
      </c>
      <c r="D182" s="280"/>
      <c r="E182" s="280"/>
      <c r="F182" s="301" t="s">
        <v>2439</v>
      </c>
      <c r="G182" s="280"/>
      <c r="H182" s="280" t="s">
        <v>2500</v>
      </c>
      <c r="I182" s="280" t="s">
        <v>2435</v>
      </c>
      <c r="J182" s="280">
        <v>50</v>
      </c>
      <c r="K182" s="326"/>
    </row>
    <row r="183" spans="2:11" s="1" customFormat="1" ht="15" customHeight="1">
      <c r="B183" s="303"/>
      <c r="C183" s="280" t="s">
        <v>173</v>
      </c>
      <c r="D183" s="280"/>
      <c r="E183" s="280"/>
      <c r="F183" s="301" t="s">
        <v>2433</v>
      </c>
      <c r="G183" s="280"/>
      <c r="H183" s="280" t="s">
        <v>2501</v>
      </c>
      <c r="I183" s="280" t="s">
        <v>2502</v>
      </c>
      <c r="J183" s="280"/>
      <c r="K183" s="326"/>
    </row>
    <row r="184" spans="2:11" s="1" customFormat="1" ht="15" customHeight="1">
      <c r="B184" s="303"/>
      <c r="C184" s="280" t="s">
        <v>53</v>
      </c>
      <c r="D184" s="280"/>
      <c r="E184" s="280"/>
      <c r="F184" s="301" t="s">
        <v>2433</v>
      </c>
      <c r="G184" s="280"/>
      <c r="H184" s="280" t="s">
        <v>2503</v>
      </c>
      <c r="I184" s="280" t="s">
        <v>2504</v>
      </c>
      <c r="J184" s="280">
        <v>1</v>
      </c>
      <c r="K184" s="326"/>
    </row>
    <row r="185" spans="2:11" s="1" customFormat="1" ht="15" customHeight="1">
      <c r="B185" s="303"/>
      <c r="C185" s="280" t="s">
        <v>49</v>
      </c>
      <c r="D185" s="280"/>
      <c r="E185" s="280"/>
      <c r="F185" s="301" t="s">
        <v>2433</v>
      </c>
      <c r="G185" s="280"/>
      <c r="H185" s="280" t="s">
        <v>2505</v>
      </c>
      <c r="I185" s="280" t="s">
        <v>2435</v>
      </c>
      <c r="J185" s="280">
        <v>20</v>
      </c>
      <c r="K185" s="326"/>
    </row>
    <row r="186" spans="2:11" s="1" customFormat="1" ht="15" customHeight="1">
      <c r="B186" s="303"/>
      <c r="C186" s="280" t="s">
        <v>50</v>
      </c>
      <c r="D186" s="280"/>
      <c r="E186" s="280"/>
      <c r="F186" s="301" t="s">
        <v>2433</v>
      </c>
      <c r="G186" s="280"/>
      <c r="H186" s="280" t="s">
        <v>2506</v>
      </c>
      <c r="I186" s="280" t="s">
        <v>2435</v>
      </c>
      <c r="J186" s="280">
        <v>255</v>
      </c>
      <c r="K186" s="326"/>
    </row>
    <row r="187" spans="2:11" s="1" customFormat="1" ht="15" customHeight="1">
      <c r="B187" s="303"/>
      <c r="C187" s="280" t="s">
        <v>174</v>
      </c>
      <c r="D187" s="280"/>
      <c r="E187" s="280"/>
      <c r="F187" s="301" t="s">
        <v>2433</v>
      </c>
      <c r="G187" s="280"/>
      <c r="H187" s="280" t="s">
        <v>2397</v>
      </c>
      <c r="I187" s="280" t="s">
        <v>2435</v>
      </c>
      <c r="J187" s="280">
        <v>10</v>
      </c>
      <c r="K187" s="326"/>
    </row>
    <row r="188" spans="2:11" s="1" customFormat="1" ht="15" customHeight="1">
      <c r="B188" s="303"/>
      <c r="C188" s="280" t="s">
        <v>175</v>
      </c>
      <c r="D188" s="280"/>
      <c r="E188" s="280"/>
      <c r="F188" s="301" t="s">
        <v>2433</v>
      </c>
      <c r="G188" s="280"/>
      <c r="H188" s="280" t="s">
        <v>2507</v>
      </c>
      <c r="I188" s="280" t="s">
        <v>2468</v>
      </c>
      <c r="J188" s="280"/>
      <c r="K188" s="326"/>
    </row>
    <row r="189" spans="2:11" s="1" customFormat="1" ht="15" customHeight="1">
      <c r="B189" s="303"/>
      <c r="C189" s="280" t="s">
        <v>2508</v>
      </c>
      <c r="D189" s="280"/>
      <c r="E189" s="280"/>
      <c r="F189" s="301" t="s">
        <v>2433</v>
      </c>
      <c r="G189" s="280"/>
      <c r="H189" s="280" t="s">
        <v>2509</v>
      </c>
      <c r="I189" s="280" t="s">
        <v>2468</v>
      </c>
      <c r="J189" s="280"/>
      <c r="K189" s="326"/>
    </row>
    <row r="190" spans="2:11" s="1" customFormat="1" ht="15" customHeight="1">
      <c r="B190" s="303"/>
      <c r="C190" s="280" t="s">
        <v>2497</v>
      </c>
      <c r="D190" s="280"/>
      <c r="E190" s="280"/>
      <c r="F190" s="301" t="s">
        <v>2433</v>
      </c>
      <c r="G190" s="280"/>
      <c r="H190" s="280" t="s">
        <v>2510</v>
      </c>
      <c r="I190" s="280" t="s">
        <v>2468</v>
      </c>
      <c r="J190" s="280"/>
      <c r="K190" s="326"/>
    </row>
    <row r="191" spans="2:11" s="1" customFormat="1" ht="15" customHeight="1">
      <c r="B191" s="303"/>
      <c r="C191" s="280" t="s">
        <v>177</v>
      </c>
      <c r="D191" s="280"/>
      <c r="E191" s="280"/>
      <c r="F191" s="301" t="s">
        <v>2439</v>
      </c>
      <c r="G191" s="280"/>
      <c r="H191" s="280" t="s">
        <v>2511</v>
      </c>
      <c r="I191" s="280" t="s">
        <v>2435</v>
      </c>
      <c r="J191" s="280">
        <v>50</v>
      </c>
      <c r="K191" s="326"/>
    </row>
    <row r="192" spans="2:11" s="1" customFormat="1" ht="15" customHeight="1">
      <c r="B192" s="303"/>
      <c r="C192" s="280" t="s">
        <v>2512</v>
      </c>
      <c r="D192" s="280"/>
      <c r="E192" s="280"/>
      <c r="F192" s="301" t="s">
        <v>2439</v>
      </c>
      <c r="G192" s="280"/>
      <c r="H192" s="280" t="s">
        <v>2513</v>
      </c>
      <c r="I192" s="280" t="s">
        <v>2514</v>
      </c>
      <c r="J192" s="280"/>
      <c r="K192" s="326"/>
    </row>
    <row r="193" spans="2:11" s="1" customFormat="1" ht="15" customHeight="1">
      <c r="B193" s="303"/>
      <c r="C193" s="280" t="s">
        <v>2515</v>
      </c>
      <c r="D193" s="280"/>
      <c r="E193" s="280"/>
      <c r="F193" s="301" t="s">
        <v>2439</v>
      </c>
      <c r="G193" s="280"/>
      <c r="H193" s="280" t="s">
        <v>2516</v>
      </c>
      <c r="I193" s="280" t="s">
        <v>2514</v>
      </c>
      <c r="J193" s="280"/>
      <c r="K193" s="326"/>
    </row>
    <row r="194" spans="2:11" s="1" customFormat="1" ht="15" customHeight="1">
      <c r="B194" s="303"/>
      <c r="C194" s="280" t="s">
        <v>2517</v>
      </c>
      <c r="D194" s="280"/>
      <c r="E194" s="280"/>
      <c r="F194" s="301" t="s">
        <v>2439</v>
      </c>
      <c r="G194" s="280"/>
      <c r="H194" s="280" t="s">
        <v>2518</v>
      </c>
      <c r="I194" s="280" t="s">
        <v>2514</v>
      </c>
      <c r="J194" s="280"/>
      <c r="K194" s="326"/>
    </row>
    <row r="195" spans="2:11" s="1" customFormat="1" ht="15" customHeight="1">
      <c r="B195" s="303"/>
      <c r="C195" s="340" t="s">
        <v>2519</v>
      </c>
      <c r="D195" s="280"/>
      <c r="E195" s="280"/>
      <c r="F195" s="301" t="s">
        <v>2439</v>
      </c>
      <c r="G195" s="280"/>
      <c r="H195" s="280" t="s">
        <v>2520</v>
      </c>
      <c r="I195" s="280" t="s">
        <v>2521</v>
      </c>
      <c r="J195" s="341" t="s">
        <v>2522</v>
      </c>
      <c r="K195" s="326"/>
    </row>
    <row r="196" spans="2:11" s="1" customFormat="1" ht="15" customHeight="1">
      <c r="B196" s="303"/>
      <c r="C196" s="340" t="s">
        <v>38</v>
      </c>
      <c r="D196" s="280"/>
      <c r="E196" s="280"/>
      <c r="F196" s="301" t="s">
        <v>2433</v>
      </c>
      <c r="G196" s="280"/>
      <c r="H196" s="277" t="s">
        <v>2523</v>
      </c>
      <c r="I196" s="280" t="s">
        <v>2524</v>
      </c>
      <c r="J196" s="280"/>
      <c r="K196" s="326"/>
    </row>
    <row r="197" spans="2:11" s="1" customFormat="1" ht="15" customHeight="1">
      <c r="B197" s="303"/>
      <c r="C197" s="340" t="s">
        <v>2525</v>
      </c>
      <c r="D197" s="280"/>
      <c r="E197" s="280"/>
      <c r="F197" s="301" t="s">
        <v>2433</v>
      </c>
      <c r="G197" s="280"/>
      <c r="H197" s="280" t="s">
        <v>2526</v>
      </c>
      <c r="I197" s="280" t="s">
        <v>2468</v>
      </c>
      <c r="J197" s="280"/>
      <c r="K197" s="326"/>
    </row>
    <row r="198" spans="2:11" s="1" customFormat="1" ht="15" customHeight="1">
      <c r="B198" s="303"/>
      <c r="C198" s="340" t="s">
        <v>2527</v>
      </c>
      <c r="D198" s="280"/>
      <c r="E198" s="280"/>
      <c r="F198" s="301" t="s">
        <v>2433</v>
      </c>
      <c r="G198" s="280"/>
      <c r="H198" s="280" t="s">
        <v>2528</v>
      </c>
      <c r="I198" s="280" t="s">
        <v>2468</v>
      </c>
      <c r="J198" s="280"/>
      <c r="K198" s="326"/>
    </row>
    <row r="199" spans="2:11" s="1" customFormat="1" ht="15" customHeight="1">
      <c r="B199" s="303"/>
      <c r="C199" s="340" t="s">
        <v>2529</v>
      </c>
      <c r="D199" s="280"/>
      <c r="E199" s="280"/>
      <c r="F199" s="301" t="s">
        <v>2439</v>
      </c>
      <c r="G199" s="280"/>
      <c r="H199" s="280" t="s">
        <v>2530</v>
      </c>
      <c r="I199" s="280" t="s">
        <v>2468</v>
      </c>
      <c r="J199" s="280"/>
      <c r="K199" s="326"/>
    </row>
    <row r="200" spans="2:11" s="1" customFormat="1" ht="15" customHeight="1">
      <c r="B200" s="332"/>
      <c r="C200" s="342"/>
      <c r="D200" s="333"/>
      <c r="E200" s="333"/>
      <c r="F200" s="333"/>
      <c r="G200" s="333"/>
      <c r="H200" s="333"/>
      <c r="I200" s="333"/>
      <c r="J200" s="333"/>
      <c r="K200" s="334"/>
    </row>
    <row r="201" spans="2:11" s="1" customFormat="1" ht="18.75" customHeight="1">
      <c r="B201" s="314"/>
      <c r="C201" s="324"/>
      <c r="D201" s="324"/>
      <c r="E201" s="324"/>
      <c r="F201" s="335"/>
      <c r="G201" s="324"/>
      <c r="H201" s="324"/>
      <c r="I201" s="324"/>
      <c r="J201" s="324"/>
      <c r="K201" s="314"/>
    </row>
    <row r="202" spans="2:11" s="1" customFormat="1" ht="18.75" customHeight="1">
      <c r="B202" s="287"/>
      <c r="C202" s="287"/>
      <c r="D202" s="287"/>
      <c r="E202" s="287"/>
      <c r="F202" s="287"/>
      <c r="G202" s="287"/>
      <c r="H202" s="287"/>
      <c r="I202" s="287"/>
      <c r="J202" s="287"/>
      <c r="K202" s="287"/>
    </row>
    <row r="203" spans="2:11" s="1" customFormat="1" ht="13.5">
      <c r="B203" s="269"/>
      <c r="C203" s="270"/>
      <c r="D203" s="270"/>
      <c r="E203" s="270"/>
      <c r="F203" s="270"/>
      <c r="G203" s="270"/>
      <c r="H203" s="270"/>
      <c r="I203" s="270"/>
      <c r="J203" s="270"/>
      <c r="K203" s="271"/>
    </row>
    <row r="204" spans="2:11" s="1" customFormat="1" ht="21" customHeight="1">
      <c r="B204" s="272"/>
      <c r="C204" s="405" t="s">
        <v>2531</v>
      </c>
      <c r="D204" s="405"/>
      <c r="E204" s="405"/>
      <c r="F204" s="405"/>
      <c r="G204" s="405"/>
      <c r="H204" s="405"/>
      <c r="I204" s="405"/>
      <c r="J204" s="405"/>
      <c r="K204" s="273"/>
    </row>
    <row r="205" spans="2:11" s="1" customFormat="1" ht="25.5" customHeight="1">
      <c r="B205" s="272"/>
      <c r="C205" s="343" t="s">
        <v>2532</v>
      </c>
      <c r="D205" s="343"/>
      <c r="E205" s="343"/>
      <c r="F205" s="343" t="s">
        <v>2533</v>
      </c>
      <c r="G205" s="344"/>
      <c r="H205" s="406" t="s">
        <v>2534</v>
      </c>
      <c r="I205" s="406"/>
      <c r="J205" s="406"/>
      <c r="K205" s="273"/>
    </row>
    <row r="206" spans="2:11" s="1" customFormat="1" ht="5.25" customHeight="1">
      <c r="B206" s="303"/>
      <c r="C206" s="298"/>
      <c r="D206" s="298"/>
      <c r="E206" s="298"/>
      <c r="F206" s="298"/>
      <c r="G206" s="324"/>
      <c r="H206" s="298"/>
      <c r="I206" s="298"/>
      <c r="J206" s="298"/>
      <c r="K206" s="326"/>
    </row>
    <row r="207" spans="2:11" s="1" customFormat="1" ht="15" customHeight="1">
      <c r="B207" s="303"/>
      <c r="C207" s="280" t="s">
        <v>2524</v>
      </c>
      <c r="D207" s="280"/>
      <c r="E207" s="280"/>
      <c r="F207" s="301" t="s">
        <v>39</v>
      </c>
      <c r="G207" s="280"/>
      <c r="H207" s="407" t="s">
        <v>2535</v>
      </c>
      <c r="I207" s="407"/>
      <c r="J207" s="407"/>
      <c r="K207" s="326"/>
    </row>
    <row r="208" spans="2:11" s="1" customFormat="1" ht="15" customHeight="1">
      <c r="B208" s="303"/>
      <c r="C208" s="280"/>
      <c r="D208" s="280"/>
      <c r="E208" s="280"/>
      <c r="F208" s="301" t="s">
        <v>40</v>
      </c>
      <c r="G208" s="280"/>
      <c r="H208" s="407" t="s">
        <v>2536</v>
      </c>
      <c r="I208" s="407"/>
      <c r="J208" s="407"/>
      <c r="K208" s="326"/>
    </row>
    <row r="209" spans="2:11" s="1" customFormat="1" ht="15" customHeight="1">
      <c r="B209" s="303"/>
      <c r="C209" s="280"/>
      <c r="D209" s="280"/>
      <c r="E209" s="280"/>
      <c r="F209" s="301" t="s">
        <v>43</v>
      </c>
      <c r="G209" s="280"/>
      <c r="H209" s="407" t="s">
        <v>2537</v>
      </c>
      <c r="I209" s="407"/>
      <c r="J209" s="407"/>
      <c r="K209" s="326"/>
    </row>
    <row r="210" spans="2:11" s="1" customFormat="1" ht="15" customHeight="1">
      <c r="B210" s="303"/>
      <c r="C210" s="280"/>
      <c r="D210" s="280"/>
      <c r="E210" s="280"/>
      <c r="F210" s="301" t="s">
        <v>41</v>
      </c>
      <c r="G210" s="280"/>
      <c r="H210" s="407" t="s">
        <v>2538</v>
      </c>
      <c r="I210" s="407"/>
      <c r="J210" s="407"/>
      <c r="K210" s="326"/>
    </row>
    <row r="211" spans="2:11" s="1" customFormat="1" ht="15" customHeight="1">
      <c r="B211" s="303"/>
      <c r="C211" s="280"/>
      <c r="D211" s="280"/>
      <c r="E211" s="280"/>
      <c r="F211" s="301" t="s">
        <v>42</v>
      </c>
      <c r="G211" s="280"/>
      <c r="H211" s="407" t="s">
        <v>2539</v>
      </c>
      <c r="I211" s="407"/>
      <c r="J211" s="407"/>
      <c r="K211" s="326"/>
    </row>
    <row r="212" spans="2:11" s="1" customFormat="1" ht="15" customHeight="1">
      <c r="B212" s="303"/>
      <c r="C212" s="280"/>
      <c r="D212" s="280"/>
      <c r="E212" s="280"/>
      <c r="F212" s="301"/>
      <c r="G212" s="280"/>
      <c r="H212" s="280"/>
      <c r="I212" s="280"/>
      <c r="J212" s="280"/>
      <c r="K212" s="326"/>
    </row>
    <row r="213" spans="2:11" s="1" customFormat="1" ht="15" customHeight="1">
      <c r="B213" s="303"/>
      <c r="C213" s="280" t="s">
        <v>2480</v>
      </c>
      <c r="D213" s="280"/>
      <c r="E213" s="280"/>
      <c r="F213" s="301" t="s">
        <v>75</v>
      </c>
      <c r="G213" s="280"/>
      <c r="H213" s="407" t="s">
        <v>2540</v>
      </c>
      <c r="I213" s="407"/>
      <c r="J213" s="407"/>
      <c r="K213" s="326"/>
    </row>
    <row r="214" spans="2:11" s="1" customFormat="1" ht="15" customHeight="1">
      <c r="B214" s="303"/>
      <c r="C214" s="280"/>
      <c r="D214" s="280"/>
      <c r="E214" s="280"/>
      <c r="F214" s="301" t="s">
        <v>2379</v>
      </c>
      <c r="G214" s="280"/>
      <c r="H214" s="407" t="s">
        <v>2380</v>
      </c>
      <c r="I214" s="407"/>
      <c r="J214" s="407"/>
      <c r="K214" s="326"/>
    </row>
    <row r="215" spans="2:11" s="1" customFormat="1" ht="15" customHeight="1">
      <c r="B215" s="303"/>
      <c r="C215" s="280"/>
      <c r="D215" s="280"/>
      <c r="E215" s="280"/>
      <c r="F215" s="301" t="s">
        <v>2377</v>
      </c>
      <c r="G215" s="280"/>
      <c r="H215" s="407" t="s">
        <v>2541</v>
      </c>
      <c r="I215" s="407"/>
      <c r="J215" s="407"/>
      <c r="K215" s="326"/>
    </row>
    <row r="216" spans="2:11" s="1" customFormat="1" ht="15" customHeight="1">
      <c r="B216" s="345"/>
      <c r="C216" s="280"/>
      <c r="D216" s="280"/>
      <c r="E216" s="280"/>
      <c r="F216" s="301" t="s">
        <v>2381</v>
      </c>
      <c r="G216" s="340"/>
      <c r="H216" s="408" t="s">
        <v>156</v>
      </c>
      <c r="I216" s="408"/>
      <c r="J216" s="408"/>
      <c r="K216" s="346"/>
    </row>
    <row r="217" spans="2:11" s="1" customFormat="1" ht="15" customHeight="1">
      <c r="B217" s="345"/>
      <c r="C217" s="280"/>
      <c r="D217" s="280"/>
      <c r="E217" s="280"/>
      <c r="F217" s="301" t="s">
        <v>1677</v>
      </c>
      <c r="G217" s="340"/>
      <c r="H217" s="408" t="s">
        <v>2542</v>
      </c>
      <c r="I217" s="408"/>
      <c r="J217" s="408"/>
      <c r="K217" s="346"/>
    </row>
    <row r="218" spans="2:11" s="1" customFormat="1" ht="15" customHeight="1">
      <c r="B218" s="345"/>
      <c r="C218" s="280"/>
      <c r="D218" s="280"/>
      <c r="E218" s="280"/>
      <c r="F218" s="301"/>
      <c r="G218" s="340"/>
      <c r="H218" s="330"/>
      <c r="I218" s="330"/>
      <c r="J218" s="330"/>
      <c r="K218" s="346"/>
    </row>
    <row r="219" spans="2:11" s="1" customFormat="1" ht="15" customHeight="1">
      <c r="B219" s="345"/>
      <c r="C219" s="280" t="s">
        <v>2504</v>
      </c>
      <c r="D219" s="280"/>
      <c r="E219" s="280"/>
      <c r="F219" s="301">
        <v>1</v>
      </c>
      <c r="G219" s="340"/>
      <c r="H219" s="408" t="s">
        <v>2543</v>
      </c>
      <c r="I219" s="408"/>
      <c r="J219" s="408"/>
      <c r="K219" s="346"/>
    </row>
    <row r="220" spans="2:11" s="1" customFormat="1" ht="15" customHeight="1">
      <c r="B220" s="345"/>
      <c r="C220" s="280"/>
      <c r="D220" s="280"/>
      <c r="E220" s="280"/>
      <c r="F220" s="301">
        <v>2</v>
      </c>
      <c r="G220" s="340"/>
      <c r="H220" s="408" t="s">
        <v>2544</v>
      </c>
      <c r="I220" s="408"/>
      <c r="J220" s="408"/>
      <c r="K220" s="346"/>
    </row>
    <row r="221" spans="2:11" s="1" customFormat="1" ht="15" customHeight="1">
      <c r="B221" s="345"/>
      <c r="C221" s="280"/>
      <c r="D221" s="280"/>
      <c r="E221" s="280"/>
      <c r="F221" s="301">
        <v>3</v>
      </c>
      <c r="G221" s="340"/>
      <c r="H221" s="408" t="s">
        <v>2545</v>
      </c>
      <c r="I221" s="408"/>
      <c r="J221" s="408"/>
      <c r="K221" s="346"/>
    </row>
    <row r="222" spans="2:11" s="1" customFormat="1" ht="15" customHeight="1">
      <c r="B222" s="345"/>
      <c r="C222" s="280"/>
      <c r="D222" s="280"/>
      <c r="E222" s="280"/>
      <c r="F222" s="301">
        <v>4</v>
      </c>
      <c r="G222" s="340"/>
      <c r="H222" s="408" t="s">
        <v>2546</v>
      </c>
      <c r="I222" s="408"/>
      <c r="J222" s="408"/>
      <c r="K222" s="346"/>
    </row>
    <row r="223" spans="2:11" s="1" customFormat="1" ht="12.75" customHeight="1">
      <c r="B223" s="347"/>
      <c r="C223" s="348"/>
      <c r="D223" s="348"/>
      <c r="E223" s="348"/>
      <c r="F223" s="348"/>
      <c r="G223" s="348"/>
      <c r="H223" s="348"/>
      <c r="I223" s="348"/>
      <c r="J223" s="348"/>
      <c r="K223" s="349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7:J217"/>
    <mergeCell ref="H219:J219"/>
    <mergeCell ref="H220:J220"/>
    <mergeCell ref="H221:J221"/>
    <mergeCell ref="H222:J222"/>
    <mergeCell ref="H211:J211"/>
    <mergeCell ref="H213:J213"/>
    <mergeCell ref="H214:J214"/>
    <mergeCell ref="H215:J215"/>
    <mergeCell ref="H216:J216"/>
    <mergeCell ref="H205:J205"/>
    <mergeCell ref="H207:J207"/>
    <mergeCell ref="H208:J208"/>
    <mergeCell ref="H209:J209"/>
    <mergeCell ref="H210:J210"/>
    <mergeCell ref="C102:J102"/>
    <mergeCell ref="C122:J122"/>
    <mergeCell ref="C147:J147"/>
    <mergeCell ref="C171:J171"/>
    <mergeCell ref="C204:J204"/>
  </mergeCells>
  <pageMargins left="0.7" right="0.7" top="0.78740157499999996" bottom="0.78740157499999996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19" t="s">
        <v>85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78</v>
      </c>
    </row>
    <row r="4" spans="1:46" s="1" customFormat="1" ht="24.95" customHeight="1">
      <c r="B4" s="22"/>
      <c r="D4" s="112" t="s">
        <v>158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4" t="str">
        <f>'Rekapitulace zakázky'!K6</f>
        <v>Olomouc ADM Nerudova</v>
      </c>
      <c r="F7" s="395"/>
      <c r="G7" s="395"/>
      <c r="H7" s="395"/>
      <c r="L7" s="22"/>
    </row>
    <row r="8" spans="1:46" s="1" customFormat="1" ht="12" customHeight="1">
      <c r="B8" s="22"/>
      <c r="D8" s="114" t="s">
        <v>159</v>
      </c>
      <c r="L8" s="22"/>
    </row>
    <row r="9" spans="1:46" s="2" customFormat="1" ht="16.5" customHeight="1">
      <c r="A9" s="36"/>
      <c r="B9" s="41"/>
      <c r="C9" s="36"/>
      <c r="D9" s="36"/>
      <c r="E9" s="394" t="s">
        <v>450</v>
      </c>
      <c r="F9" s="397"/>
      <c r="G9" s="397"/>
      <c r="H9" s="39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451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6" t="s">
        <v>452</v>
      </c>
      <c r="F11" s="397"/>
      <c r="G11" s="397"/>
      <c r="H11" s="39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zakázky'!AN8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">
        <v>19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22</v>
      </c>
      <c r="F17" s="36"/>
      <c r="G17" s="36"/>
      <c r="H17" s="36"/>
      <c r="I17" s="114" t="s">
        <v>26</v>
      </c>
      <c r="J17" s="105" t="s">
        <v>19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27</v>
      </c>
      <c r="E19" s="36"/>
      <c r="F19" s="36"/>
      <c r="G19" s="36"/>
      <c r="H19" s="36"/>
      <c r="I19" s="114" t="s">
        <v>25</v>
      </c>
      <c r="J19" s="32" t="str">
        <f>'Rekapitulace zakázky'!AN13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8" t="str">
        <f>'Rekapitulace zakázky'!E14</f>
        <v>Vyplň údaj</v>
      </c>
      <c r="F20" s="399"/>
      <c r="G20" s="399"/>
      <c r="H20" s="399"/>
      <c r="I20" s="114" t="s">
        <v>26</v>
      </c>
      <c r="J20" s="32" t="str">
        <f>'Rekapitulace zakázky'!AN14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29</v>
      </c>
      <c r="E22" s="36"/>
      <c r="F22" s="36"/>
      <c r="G22" s="36"/>
      <c r="H22" s="36"/>
      <c r="I22" s="114" t="s">
        <v>25</v>
      </c>
      <c r="J22" s="105" t="s">
        <v>19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22</v>
      </c>
      <c r="F23" s="36"/>
      <c r="G23" s="36"/>
      <c r="H23" s="36"/>
      <c r="I23" s="114" t="s">
        <v>26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31</v>
      </c>
      <c r="E25" s="36"/>
      <c r="F25" s="36"/>
      <c r="G25" s="36"/>
      <c r="H25" s="36"/>
      <c r="I25" s="114" t="s">
        <v>25</v>
      </c>
      <c r="J25" s="105" t="s">
        <v>19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22</v>
      </c>
      <c r="F26" s="36"/>
      <c r="G26" s="36"/>
      <c r="H26" s="36"/>
      <c r="I26" s="114" t="s">
        <v>26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32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00" t="s">
        <v>19</v>
      </c>
      <c r="F29" s="400"/>
      <c r="G29" s="400"/>
      <c r="H29" s="400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34</v>
      </c>
      <c r="E32" s="36"/>
      <c r="F32" s="36"/>
      <c r="G32" s="36"/>
      <c r="H32" s="36"/>
      <c r="I32" s="36"/>
      <c r="J32" s="122">
        <f>ROUND(J90,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36</v>
      </c>
      <c r="G34" s="36"/>
      <c r="H34" s="36"/>
      <c r="I34" s="123" t="s">
        <v>35</v>
      </c>
      <c r="J34" s="123" t="s">
        <v>37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38</v>
      </c>
      <c r="E35" s="114" t="s">
        <v>39</v>
      </c>
      <c r="F35" s="125">
        <f>ROUND((SUM(BE90:BE187)),  2)</f>
        <v>0</v>
      </c>
      <c r="G35" s="36"/>
      <c r="H35" s="36"/>
      <c r="I35" s="126">
        <v>0.21</v>
      </c>
      <c r="J35" s="125">
        <f>ROUND(((SUM(BE90:BE187))*I35),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40</v>
      </c>
      <c r="F36" s="125">
        <f>ROUND((SUM(BF90:BF187)),  2)</f>
        <v>0</v>
      </c>
      <c r="G36" s="36"/>
      <c r="H36" s="36"/>
      <c r="I36" s="126">
        <v>0.15</v>
      </c>
      <c r="J36" s="125">
        <f>ROUND(((SUM(BF90:BF187))*I36),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41</v>
      </c>
      <c r="F37" s="125">
        <f>ROUND((SUM(BG90:BG187)),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42</v>
      </c>
      <c r="F38" s="125">
        <f>ROUND((SUM(BH90:BH187)),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43</v>
      </c>
      <c r="F39" s="125">
        <f>ROUND((SUM(BI90:BI187)),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44</v>
      </c>
      <c r="E41" s="129"/>
      <c r="F41" s="129"/>
      <c r="G41" s="130" t="s">
        <v>45</v>
      </c>
      <c r="H41" s="131" t="s">
        <v>46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161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1" t="str">
        <f>E7</f>
        <v>Olomouc ADM Nerudova</v>
      </c>
      <c r="F50" s="402"/>
      <c r="G50" s="402"/>
      <c r="H50" s="402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1" t="s">
        <v>450</v>
      </c>
      <c r="F52" s="403"/>
      <c r="G52" s="403"/>
      <c r="H52" s="403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451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7" t="str">
        <f>E11</f>
        <v>SO02 - 1 - Oprava VST</v>
      </c>
      <c r="F54" s="403"/>
      <c r="G54" s="403"/>
      <c r="H54" s="403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162</v>
      </c>
      <c r="D61" s="139"/>
      <c r="E61" s="139"/>
      <c r="F61" s="139"/>
      <c r="G61" s="139"/>
      <c r="H61" s="139"/>
      <c r="I61" s="139"/>
      <c r="J61" s="140" t="s">
        <v>163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66</v>
      </c>
      <c r="D63" s="38"/>
      <c r="E63" s="38"/>
      <c r="F63" s="38"/>
      <c r="G63" s="38"/>
      <c r="H63" s="38"/>
      <c r="I63" s="38"/>
      <c r="J63" s="79">
        <f>J90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164</v>
      </c>
    </row>
    <row r="64" spans="1:47" s="9" customFormat="1" ht="24.95" customHeight="1">
      <c r="B64" s="142"/>
      <c r="C64" s="143"/>
      <c r="D64" s="144" t="s">
        <v>453</v>
      </c>
      <c r="E64" s="145"/>
      <c r="F64" s="145"/>
      <c r="G64" s="145"/>
      <c r="H64" s="145"/>
      <c r="I64" s="145"/>
      <c r="J64" s="146">
        <f>J91</f>
        <v>0</v>
      </c>
      <c r="K64" s="143"/>
      <c r="L64" s="147"/>
    </row>
    <row r="65" spans="1:31" s="9" customFormat="1" ht="24.95" customHeight="1">
      <c r="B65" s="142"/>
      <c r="C65" s="143"/>
      <c r="D65" s="144" t="s">
        <v>454</v>
      </c>
      <c r="E65" s="145"/>
      <c r="F65" s="145"/>
      <c r="G65" s="145"/>
      <c r="H65" s="145"/>
      <c r="I65" s="145"/>
      <c r="J65" s="146">
        <f>J109</f>
        <v>0</v>
      </c>
      <c r="K65" s="143"/>
      <c r="L65" s="147"/>
    </row>
    <row r="66" spans="1:31" s="9" customFormat="1" ht="24.95" customHeight="1">
      <c r="B66" s="142"/>
      <c r="C66" s="143"/>
      <c r="D66" s="144" t="s">
        <v>455</v>
      </c>
      <c r="E66" s="145"/>
      <c r="F66" s="145"/>
      <c r="G66" s="145"/>
      <c r="H66" s="145"/>
      <c r="I66" s="145"/>
      <c r="J66" s="146">
        <f>J135</f>
        <v>0</v>
      </c>
      <c r="K66" s="143"/>
      <c r="L66" s="147"/>
    </row>
    <row r="67" spans="1:31" s="9" customFormat="1" ht="24.95" customHeight="1">
      <c r="B67" s="142"/>
      <c r="C67" s="143"/>
      <c r="D67" s="144" t="s">
        <v>456</v>
      </c>
      <c r="E67" s="145"/>
      <c r="F67" s="145"/>
      <c r="G67" s="145"/>
      <c r="H67" s="145"/>
      <c r="I67" s="145"/>
      <c r="J67" s="146">
        <f>J168</f>
        <v>0</v>
      </c>
      <c r="K67" s="143"/>
      <c r="L67" s="147"/>
    </row>
    <row r="68" spans="1:31" s="9" customFormat="1" ht="24.95" customHeight="1">
      <c r="B68" s="142"/>
      <c r="C68" s="143"/>
      <c r="D68" s="144" t="s">
        <v>457</v>
      </c>
      <c r="E68" s="145"/>
      <c r="F68" s="145"/>
      <c r="G68" s="145"/>
      <c r="H68" s="145"/>
      <c r="I68" s="145"/>
      <c r="J68" s="146">
        <f>J183</f>
        <v>0</v>
      </c>
      <c r="K68" s="143"/>
      <c r="L68" s="147"/>
    </row>
    <row r="69" spans="1:31" s="2" customFormat="1" ht="21.75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1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5" customHeight="1">
      <c r="A70" s="36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4" spans="1:31" s="2" customFormat="1" ht="6.95" customHeight="1">
      <c r="A74" s="36"/>
      <c r="B74" s="51"/>
      <c r="C74" s="52"/>
      <c r="D74" s="52"/>
      <c r="E74" s="52"/>
      <c r="F74" s="52"/>
      <c r="G74" s="52"/>
      <c r="H74" s="52"/>
      <c r="I74" s="52"/>
      <c r="J74" s="52"/>
      <c r="K74" s="52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24.95" customHeight="1">
      <c r="A75" s="36"/>
      <c r="B75" s="37"/>
      <c r="C75" s="25" t="s">
        <v>172</v>
      </c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16</v>
      </c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401" t="str">
        <f>E7</f>
        <v>Olomouc ADM Nerudova</v>
      </c>
      <c r="F78" s="402"/>
      <c r="G78" s="402"/>
      <c r="H78" s="402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1" customFormat="1" ht="12" customHeight="1">
      <c r="B79" s="23"/>
      <c r="C79" s="31" t="s">
        <v>159</v>
      </c>
      <c r="D79" s="24"/>
      <c r="E79" s="24"/>
      <c r="F79" s="24"/>
      <c r="G79" s="24"/>
      <c r="H79" s="24"/>
      <c r="I79" s="24"/>
      <c r="J79" s="24"/>
      <c r="K79" s="24"/>
      <c r="L79" s="22"/>
    </row>
    <row r="80" spans="1:31" s="2" customFormat="1" ht="16.5" customHeight="1">
      <c r="A80" s="36"/>
      <c r="B80" s="37"/>
      <c r="C80" s="38"/>
      <c r="D80" s="38"/>
      <c r="E80" s="401" t="s">
        <v>450</v>
      </c>
      <c r="F80" s="403"/>
      <c r="G80" s="403"/>
      <c r="H80" s="403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451</v>
      </c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6.5" customHeight="1">
      <c r="A82" s="36"/>
      <c r="B82" s="37"/>
      <c r="C82" s="38"/>
      <c r="D82" s="38"/>
      <c r="E82" s="357" t="str">
        <f>E11</f>
        <v>SO02 - 1 - Oprava VST</v>
      </c>
      <c r="F82" s="403"/>
      <c r="G82" s="403"/>
      <c r="H82" s="403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21</v>
      </c>
      <c r="D84" s="38"/>
      <c r="E84" s="38"/>
      <c r="F84" s="29" t="str">
        <f>F14</f>
        <v xml:space="preserve"> </v>
      </c>
      <c r="G84" s="38"/>
      <c r="H84" s="38"/>
      <c r="I84" s="31" t="s">
        <v>23</v>
      </c>
      <c r="J84" s="61">
        <f>IF(J14="","",J14)</f>
        <v>0</v>
      </c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5.2" customHeight="1">
      <c r="A86" s="36"/>
      <c r="B86" s="37"/>
      <c r="C86" s="31" t="s">
        <v>24</v>
      </c>
      <c r="D86" s="38"/>
      <c r="E86" s="38"/>
      <c r="F86" s="29" t="str">
        <f>E17</f>
        <v xml:space="preserve"> </v>
      </c>
      <c r="G86" s="38"/>
      <c r="H86" s="38"/>
      <c r="I86" s="31" t="s">
        <v>29</v>
      </c>
      <c r="J86" s="34" t="str">
        <f>E23</f>
        <v xml:space="preserve"> </v>
      </c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5.2" customHeight="1">
      <c r="A87" s="36"/>
      <c r="B87" s="37"/>
      <c r="C87" s="31" t="s">
        <v>27</v>
      </c>
      <c r="D87" s="38"/>
      <c r="E87" s="38"/>
      <c r="F87" s="29" t="str">
        <f>IF(E20="","",E20)</f>
        <v>Vyplň údaj</v>
      </c>
      <c r="G87" s="38"/>
      <c r="H87" s="38"/>
      <c r="I87" s="31" t="s">
        <v>31</v>
      </c>
      <c r="J87" s="34" t="str">
        <f>E26</f>
        <v xml:space="preserve"> 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0.3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11" customFormat="1" ht="29.25" customHeight="1">
      <c r="A89" s="153"/>
      <c r="B89" s="154"/>
      <c r="C89" s="155" t="s">
        <v>173</v>
      </c>
      <c r="D89" s="156" t="s">
        <v>53</v>
      </c>
      <c r="E89" s="156" t="s">
        <v>49</v>
      </c>
      <c r="F89" s="156" t="s">
        <v>50</v>
      </c>
      <c r="G89" s="156" t="s">
        <v>174</v>
      </c>
      <c r="H89" s="156" t="s">
        <v>175</v>
      </c>
      <c r="I89" s="156" t="s">
        <v>176</v>
      </c>
      <c r="J89" s="156" t="s">
        <v>163</v>
      </c>
      <c r="K89" s="157" t="s">
        <v>177</v>
      </c>
      <c r="L89" s="158"/>
      <c r="M89" s="70" t="s">
        <v>19</v>
      </c>
      <c r="N89" s="71" t="s">
        <v>38</v>
      </c>
      <c r="O89" s="71" t="s">
        <v>178</v>
      </c>
      <c r="P89" s="71" t="s">
        <v>179</v>
      </c>
      <c r="Q89" s="71" t="s">
        <v>180</v>
      </c>
      <c r="R89" s="71" t="s">
        <v>181</v>
      </c>
      <c r="S89" s="71" t="s">
        <v>182</v>
      </c>
      <c r="T89" s="72" t="s">
        <v>183</v>
      </c>
      <c r="U89" s="153"/>
      <c r="V89" s="153"/>
      <c r="W89" s="153"/>
      <c r="X89" s="153"/>
      <c r="Y89" s="153"/>
      <c r="Z89" s="153"/>
      <c r="AA89" s="153"/>
      <c r="AB89" s="153"/>
      <c r="AC89" s="153"/>
      <c r="AD89" s="153"/>
      <c r="AE89" s="153"/>
    </row>
    <row r="90" spans="1:65" s="2" customFormat="1" ht="22.9" customHeight="1">
      <c r="A90" s="36"/>
      <c r="B90" s="37"/>
      <c r="C90" s="77" t="s">
        <v>184</v>
      </c>
      <c r="D90" s="38"/>
      <c r="E90" s="38"/>
      <c r="F90" s="38"/>
      <c r="G90" s="38"/>
      <c r="H90" s="38"/>
      <c r="I90" s="38"/>
      <c r="J90" s="159">
        <f>BK90</f>
        <v>0</v>
      </c>
      <c r="K90" s="38"/>
      <c r="L90" s="41"/>
      <c r="M90" s="73"/>
      <c r="N90" s="160"/>
      <c r="O90" s="74"/>
      <c r="P90" s="161">
        <f>P91+P109+P135+P168+P183</f>
        <v>0</v>
      </c>
      <c r="Q90" s="74"/>
      <c r="R90" s="161">
        <f>R91+R109+R135+R168+R183</f>
        <v>1.0352928545</v>
      </c>
      <c r="S90" s="74"/>
      <c r="T90" s="162">
        <f>T91+T109+T135+T168+T183</f>
        <v>1.97356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67</v>
      </c>
      <c r="AU90" s="19" t="s">
        <v>164</v>
      </c>
      <c r="BK90" s="163">
        <f>BK91+BK109+BK135+BK168+BK183</f>
        <v>0</v>
      </c>
    </row>
    <row r="91" spans="1:65" s="12" customFormat="1" ht="25.9" customHeight="1">
      <c r="B91" s="164"/>
      <c r="C91" s="165"/>
      <c r="D91" s="166" t="s">
        <v>67</v>
      </c>
      <c r="E91" s="167" t="s">
        <v>458</v>
      </c>
      <c r="F91" s="167" t="s">
        <v>459</v>
      </c>
      <c r="G91" s="165"/>
      <c r="H91" s="165"/>
      <c r="I91" s="168"/>
      <c r="J91" s="169">
        <f>BK91</f>
        <v>0</v>
      </c>
      <c r="K91" s="165"/>
      <c r="L91" s="170"/>
      <c r="M91" s="171"/>
      <c r="N91" s="172"/>
      <c r="O91" s="172"/>
      <c r="P91" s="173">
        <f>SUM(P92:P108)</f>
        <v>0</v>
      </c>
      <c r="Q91" s="172"/>
      <c r="R91" s="173">
        <f>SUM(R92:R108)</f>
        <v>0.22774274</v>
      </c>
      <c r="S91" s="172"/>
      <c r="T91" s="174">
        <f>SUM(T92:T108)</f>
        <v>0.39550000000000002</v>
      </c>
      <c r="AR91" s="175" t="s">
        <v>78</v>
      </c>
      <c r="AT91" s="176" t="s">
        <v>67</v>
      </c>
      <c r="AU91" s="176" t="s">
        <v>68</v>
      </c>
      <c r="AY91" s="175" t="s">
        <v>187</v>
      </c>
      <c r="BK91" s="177">
        <f>SUM(BK92:BK108)</f>
        <v>0</v>
      </c>
    </row>
    <row r="92" spans="1:65" s="2" customFormat="1" ht="24.2" customHeight="1">
      <c r="A92" s="36"/>
      <c r="B92" s="37"/>
      <c r="C92" s="180" t="s">
        <v>76</v>
      </c>
      <c r="D92" s="180" t="s">
        <v>190</v>
      </c>
      <c r="E92" s="181" t="s">
        <v>460</v>
      </c>
      <c r="F92" s="182" t="s">
        <v>461</v>
      </c>
      <c r="G92" s="183" t="s">
        <v>193</v>
      </c>
      <c r="H92" s="184">
        <v>8</v>
      </c>
      <c r="I92" s="185"/>
      <c r="J92" s="186">
        <f>ROUND(I92*H92,2)</f>
        <v>0</v>
      </c>
      <c r="K92" s="182" t="s">
        <v>194</v>
      </c>
      <c r="L92" s="41"/>
      <c r="M92" s="187" t="s">
        <v>19</v>
      </c>
      <c r="N92" s="188" t="s">
        <v>39</v>
      </c>
      <c r="O92" s="66"/>
      <c r="P92" s="189">
        <f>O92*H92</f>
        <v>0</v>
      </c>
      <c r="Q92" s="189">
        <v>0</v>
      </c>
      <c r="R92" s="189">
        <f>Q92*H92</f>
        <v>0</v>
      </c>
      <c r="S92" s="189">
        <v>2.3999999999999998E-3</v>
      </c>
      <c r="T92" s="190">
        <f>S92*H92</f>
        <v>1.9199999999999998E-2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1" t="s">
        <v>215</v>
      </c>
      <c r="AT92" s="191" t="s">
        <v>190</v>
      </c>
      <c r="AU92" s="191" t="s">
        <v>76</v>
      </c>
      <c r="AY92" s="19" t="s">
        <v>187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9" t="s">
        <v>76</v>
      </c>
      <c r="BK92" s="192">
        <f>ROUND(I92*H92,2)</f>
        <v>0</v>
      </c>
      <c r="BL92" s="19" t="s">
        <v>215</v>
      </c>
      <c r="BM92" s="191" t="s">
        <v>462</v>
      </c>
    </row>
    <row r="93" spans="1:65" s="2" customFormat="1" ht="11.25">
      <c r="A93" s="36"/>
      <c r="B93" s="37"/>
      <c r="C93" s="38"/>
      <c r="D93" s="193" t="s">
        <v>197</v>
      </c>
      <c r="E93" s="38"/>
      <c r="F93" s="194" t="s">
        <v>463</v>
      </c>
      <c r="G93" s="38"/>
      <c r="H93" s="38"/>
      <c r="I93" s="195"/>
      <c r="J93" s="38"/>
      <c r="K93" s="38"/>
      <c r="L93" s="41"/>
      <c r="M93" s="196"/>
      <c r="N93" s="197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197</v>
      </c>
      <c r="AU93" s="19" t="s">
        <v>76</v>
      </c>
    </row>
    <row r="94" spans="1:65" s="2" customFormat="1" ht="62.65" customHeight="1">
      <c r="A94" s="36"/>
      <c r="B94" s="37"/>
      <c r="C94" s="180" t="s">
        <v>78</v>
      </c>
      <c r="D94" s="180" t="s">
        <v>190</v>
      </c>
      <c r="E94" s="181" t="s">
        <v>464</v>
      </c>
      <c r="F94" s="182" t="s">
        <v>465</v>
      </c>
      <c r="G94" s="183" t="s">
        <v>193</v>
      </c>
      <c r="H94" s="184">
        <v>8</v>
      </c>
      <c r="I94" s="185"/>
      <c r="J94" s="186">
        <f>ROUND(I94*H94,2)</f>
        <v>0</v>
      </c>
      <c r="K94" s="182" t="s">
        <v>194</v>
      </c>
      <c r="L94" s="41"/>
      <c r="M94" s="187" t="s">
        <v>19</v>
      </c>
      <c r="N94" s="188" t="s">
        <v>39</v>
      </c>
      <c r="O94" s="66"/>
      <c r="P94" s="189">
        <f>O94*H94</f>
        <v>0</v>
      </c>
      <c r="Q94" s="189">
        <v>1.8000000000000001E-4</v>
      </c>
      <c r="R94" s="189">
        <f>Q94*H94</f>
        <v>1.4400000000000001E-3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215</v>
      </c>
      <c r="AT94" s="191" t="s">
        <v>190</v>
      </c>
      <c r="AU94" s="191" t="s">
        <v>76</v>
      </c>
      <c r="AY94" s="19" t="s">
        <v>187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76</v>
      </c>
      <c r="BK94" s="192">
        <f>ROUND(I94*H94,2)</f>
        <v>0</v>
      </c>
      <c r="BL94" s="19" t="s">
        <v>215</v>
      </c>
      <c r="BM94" s="191" t="s">
        <v>466</v>
      </c>
    </row>
    <row r="95" spans="1:65" s="2" customFormat="1" ht="11.25">
      <c r="A95" s="36"/>
      <c r="B95" s="37"/>
      <c r="C95" s="38"/>
      <c r="D95" s="193" t="s">
        <v>197</v>
      </c>
      <c r="E95" s="38"/>
      <c r="F95" s="194" t="s">
        <v>467</v>
      </c>
      <c r="G95" s="38"/>
      <c r="H95" s="38"/>
      <c r="I95" s="195"/>
      <c r="J95" s="38"/>
      <c r="K95" s="38"/>
      <c r="L95" s="41"/>
      <c r="M95" s="196"/>
      <c r="N95" s="19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197</v>
      </c>
      <c r="AU95" s="19" t="s">
        <v>76</v>
      </c>
    </row>
    <row r="96" spans="1:65" s="2" customFormat="1" ht="24.2" customHeight="1">
      <c r="A96" s="36"/>
      <c r="B96" s="37"/>
      <c r="C96" s="198" t="s">
        <v>203</v>
      </c>
      <c r="D96" s="198" t="s">
        <v>243</v>
      </c>
      <c r="E96" s="199" t="s">
        <v>468</v>
      </c>
      <c r="F96" s="200" t="s">
        <v>469</v>
      </c>
      <c r="G96" s="201" t="s">
        <v>193</v>
      </c>
      <c r="H96" s="202">
        <v>8.4</v>
      </c>
      <c r="I96" s="203"/>
      <c r="J96" s="204">
        <f>ROUND(I96*H96,2)</f>
        <v>0</v>
      </c>
      <c r="K96" s="200" t="s">
        <v>194</v>
      </c>
      <c r="L96" s="205"/>
      <c r="M96" s="206" t="s">
        <v>19</v>
      </c>
      <c r="N96" s="207" t="s">
        <v>39</v>
      </c>
      <c r="O96" s="66"/>
      <c r="P96" s="189">
        <f>O96*H96</f>
        <v>0</v>
      </c>
      <c r="Q96" s="189">
        <v>6.4999999999999997E-3</v>
      </c>
      <c r="R96" s="189">
        <f>Q96*H96</f>
        <v>5.4600000000000003E-2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246</v>
      </c>
      <c r="AT96" s="191" t="s">
        <v>243</v>
      </c>
      <c r="AU96" s="191" t="s">
        <v>76</v>
      </c>
      <c r="AY96" s="19" t="s">
        <v>187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76</v>
      </c>
      <c r="BK96" s="192">
        <f>ROUND(I96*H96,2)</f>
        <v>0</v>
      </c>
      <c r="BL96" s="19" t="s">
        <v>215</v>
      </c>
      <c r="BM96" s="191" t="s">
        <v>470</v>
      </c>
    </row>
    <row r="97" spans="1:65" s="2" customFormat="1" ht="11.25">
      <c r="A97" s="36"/>
      <c r="B97" s="37"/>
      <c r="C97" s="38"/>
      <c r="D97" s="193" t="s">
        <v>197</v>
      </c>
      <c r="E97" s="38"/>
      <c r="F97" s="194" t="s">
        <v>471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197</v>
      </c>
      <c r="AU97" s="19" t="s">
        <v>76</v>
      </c>
    </row>
    <row r="98" spans="1:65" s="13" customFormat="1" ht="11.25">
      <c r="B98" s="208"/>
      <c r="C98" s="209"/>
      <c r="D98" s="210" t="s">
        <v>249</v>
      </c>
      <c r="E98" s="211" t="s">
        <v>19</v>
      </c>
      <c r="F98" s="212" t="s">
        <v>472</v>
      </c>
      <c r="G98" s="209"/>
      <c r="H98" s="213">
        <v>8.4</v>
      </c>
      <c r="I98" s="214"/>
      <c r="J98" s="209"/>
      <c r="K98" s="209"/>
      <c r="L98" s="215"/>
      <c r="M98" s="216"/>
      <c r="N98" s="217"/>
      <c r="O98" s="217"/>
      <c r="P98" s="217"/>
      <c r="Q98" s="217"/>
      <c r="R98" s="217"/>
      <c r="S98" s="217"/>
      <c r="T98" s="218"/>
      <c r="AT98" s="219" t="s">
        <v>249</v>
      </c>
      <c r="AU98" s="219" t="s">
        <v>76</v>
      </c>
      <c r="AV98" s="13" t="s">
        <v>78</v>
      </c>
      <c r="AW98" s="13" t="s">
        <v>30</v>
      </c>
      <c r="AX98" s="13" t="s">
        <v>76</v>
      </c>
      <c r="AY98" s="219" t="s">
        <v>187</v>
      </c>
    </row>
    <row r="99" spans="1:65" s="2" customFormat="1" ht="49.15" customHeight="1">
      <c r="A99" s="36"/>
      <c r="B99" s="37"/>
      <c r="C99" s="180" t="s">
        <v>195</v>
      </c>
      <c r="D99" s="180" t="s">
        <v>190</v>
      </c>
      <c r="E99" s="181" t="s">
        <v>473</v>
      </c>
      <c r="F99" s="182" t="s">
        <v>474</v>
      </c>
      <c r="G99" s="183" t="s">
        <v>230</v>
      </c>
      <c r="H99" s="184">
        <v>71</v>
      </c>
      <c r="I99" s="185"/>
      <c r="J99" s="186">
        <f>ROUND(I99*H99,2)</f>
        <v>0</v>
      </c>
      <c r="K99" s="182" t="s">
        <v>194</v>
      </c>
      <c r="L99" s="41"/>
      <c r="M99" s="187" t="s">
        <v>19</v>
      </c>
      <c r="N99" s="188" t="s">
        <v>39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5.3E-3</v>
      </c>
      <c r="T99" s="190">
        <f>S99*H99</f>
        <v>0.37630000000000002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215</v>
      </c>
      <c r="AT99" s="191" t="s">
        <v>190</v>
      </c>
      <c r="AU99" s="191" t="s">
        <v>76</v>
      </c>
      <c r="AY99" s="19" t="s">
        <v>187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76</v>
      </c>
      <c r="BK99" s="192">
        <f>ROUND(I99*H99,2)</f>
        <v>0</v>
      </c>
      <c r="BL99" s="19" t="s">
        <v>215</v>
      </c>
      <c r="BM99" s="191" t="s">
        <v>475</v>
      </c>
    </row>
    <row r="100" spans="1:65" s="2" customFormat="1" ht="11.25">
      <c r="A100" s="36"/>
      <c r="B100" s="37"/>
      <c r="C100" s="38"/>
      <c r="D100" s="193" t="s">
        <v>197</v>
      </c>
      <c r="E100" s="38"/>
      <c r="F100" s="194" t="s">
        <v>476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197</v>
      </c>
      <c r="AU100" s="19" t="s">
        <v>76</v>
      </c>
    </row>
    <row r="101" spans="1:65" s="2" customFormat="1" ht="66.75" customHeight="1">
      <c r="A101" s="36"/>
      <c r="B101" s="37"/>
      <c r="C101" s="180" t="s">
        <v>217</v>
      </c>
      <c r="D101" s="180" t="s">
        <v>190</v>
      </c>
      <c r="E101" s="181" t="s">
        <v>477</v>
      </c>
      <c r="F101" s="182" t="s">
        <v>478</v>
      </c>
      <c r="G101" s="183" t="s">
        <v>230</v>
      </c>
      <c r="H101" s="184">
        <v>71</v>
      </c>
      <c r="I101" s="185"/>
      <c r="J101" s="186">
        <f>ROUND(I101*H101,2)</f>
        <v>0</v>
      </c>
      <c r="K101" s="182" t="s">
        <v>194</v>
      </c>
      <c r="L101" s="41"/>
      <c r="M101" s="187" t="s">
        <v>19</v>
      </c>
      <c r="N101" s="188" t="s">
        <v>39</v>
      </c>
      <c r="O101" s="66"/>
      <c r="P101" s="189">
        <f>O101*H101</f>
        <v>0</v>
      </c>
      <c r="Q101" s="189">
        <v>2.6694000000000002E-4</v>
      </c>
      <c r="R101" s="189">
        <f>Q101*H101</f>
        <v>1.8952740000000003E-2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215</v>
      </c>
      <c r="AT101" s="191" t="s">
        <v>190</v>
      </c>
      <c r="AU101" s="191" t="s">
        <v>76</v>
      </c>
      <c r="AY101" s="19" t="s">
        <v>187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76</v>
      </c>
      <c r="BK101" s="192">
        <f>ROUND(I101*H101,2)</f>
        <v>0</v>
      </c>
      <c r="BL101" s="19" t="s">
        <v>215</v>
      </c>
      <c r="BM101" s="191" t="s">
        <v>479</v>
      </c>
    </row>
    <row r="102" spans="1:65" s="2" customFormat="1" ht="11.25">
      <c r="A102" s="36"/>
      <c r="B102" s="37"/>
      <c r="C102" s="38"/>
      <c r="D102" s="193" t="s">
        <v>197</v>
      </c>
      <c r="E102" s="38"/>
      <c r="F102" s="194" t="s">
        <v>480</v>
      </c>
      <c r="G102" s="38"/>
      <c r="H102" s="38"/>
      <c r="I102" s="195"/>
      <c r="J102" s="38"/>
      <c r="K102" s="38"/>
      <c r="L102" s="41"/>
      <c r="M102" s="196"/>
      <c r="N102" s="197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197</v>
      </c>
      <c r="AU102" s="19" t="s">
        <v>76</v>
      </c>
    </row>
    <row r="103" spans="1:65" s="2" customFormat="1" ht="24.2" customHeight="1">
      <c r="A103" s="36"/>
      <c r="B103" s="37"/>
      <c r="C103" s="198" t="s">
        <v>221</v>
      </c>
      <c r="D103" s="198" t="s">
        <v>243</v>
      </c>
      <c r="E103" s="199" t="s">
        <v>481</v>
      </c>
      <c r="F103" s="200" t="s">
        <v>482</v>
      </c>
      <c r="G103" s="201" t="s">
        <v>230</v>
      </c>
      <c r="H103" s="202">
        <v>25</v>
      </c>
      <c r="I103" s="203"/>
      <c r="J103" s="204">
        <f>ROUND(I103*H103,2)</f>
        <v>0</v>
      </c>
      <c r="K103" s="200" t="s">
        <v>194</v>
      </c>
      <c r="L103" s="205"/>
      <c r="M103" s="206" t="s">
        <v>19</v>
      </c>
      <c r="N103" s="207" t="s">
        <v>39</v>
      </c>
      <c r="O103" s="66"/>
      <c r="P103" s="189">
        <f>O103*H103</f>
        <v>0</v>
      </c>
      <c r="Q103" s="189">
        <v>1.5100000000000001E-3</v>
      </c>
      <c r="R103" s="189">
        <f>Q103*H103</f>
        <v>3.7749999999999999E-2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246</v>
      </c>
      <c r="AT103" s="191" t="s">
        <v>243</v>
      </c>
      <c r="AU103" s="191" t="s">
        <v>76</v>
      </c>
      <c r="AY103" s="19" t="s">
        <v>187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76</v>
      </c>
      <c r="BK103" s="192">
        <f>ROUND(I103*H103,2)</f>
        <v>0</v>
      </c>
      <c r="BL103" s="19" t="s">
        <v>215</v>
      </c>
      <c r="BM103" s="191" t="s">
        <v>483</v>
      </c>
    </row>
    <row r="104" spans="1:65" s="2" customFormat="1" ht="11.25">
      <c r="A104" s="36"/>
      <c r="B104" s="37"/>
      <c r="C104" s="38"/>
      <c r="D104" s="193" t="s">
        <v>197</v>
      </c>
      <c r="E104" s="38"/>
      <c r="F104" s="194" t="s">
        <v>484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197</v>
      </c>
      <c r="AU104" s="19" t="s">
        <v>76</v>
      </c>
    </row>
    <row r="105" spans="1:65" s="13" customFormat="1" ht="22.5">
      <c r="B105" s="208"/>
      <c r="C105" s="209"/>
      <c r="D105" s="210" t="s">
        <v>249</v>
      </c>
      <c r="E105" s="211" t="s">
        <v>19</v>
      </c>
      <c r="F105" s="212" t="s">
        <v>485</v>
      </c>
      <c r="G105" s="209"/>
      <c r="H105" s="213">
        <v>25</v>
      </c>
      <c r="I105" s="214"/>
      <c r="J105" s="209"/>
      <c r="K105" s="209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249</v>
      </c>
      <c r="AU105" s="219" t="s">
        <v>76</v>
      </c>
      <c r="AV105" s="13" t="s">
        <v>78</v>
      </c>
      <c r="AW105" s="13" t="s">
        <v>30</v>
      </c>
      <c r="AX105" s="13" t="s">
        <v>76</v>
      </c>
      <c r="AY105" s="219" t="s">
        <v>187</v>
      </c>
    </row>
    <row r="106" spans="1:65" s="2" customFormat="1" ht="24.2" customHeight="1">
      <c r="A106" s="36"/>
      <c r="B106" s="37"/>
      <c r="C106" s="198" t="s">
        <v>227</v>
      </c>
      <c r="D106" s="198" t="s">
        <v>243</v>
      </c>
      <c r="E106" s="199" t="s">
        <v>486</v>
      </c>
      <c r="F106" s="200" t="s">
        <v>487</v>
      </c>
      <c r="G106" s="201" t="s">
        <v>230</v>
      </c>
      <c r="H106" s="202">
        <v>46</v>
      </c>
      <c r="I106" s="203"/>
      <c r="J106" s="204">
        <f>ROUND(I106*H106,2)</f>
        <v>0</v>
      </c>
      <c r="K106" s="200" t="s">
        <v>194</v>
      </c>
      <c r="L106" s="205"/>
      <c r="M106" s="206" t="s">
        <v>19</v>
      </c>
      <c r="N106" s="207" t="s">
        <v>39</v>
      </c>
      <c r="O106" s="66"/>
      <c r="P106" s="189">
        <f>O106*H106</f>
        <v>0</v>
      </c>
      <c r="Q106" s="189">
        <v>2.5000000000000001E-3</v>
      </c>
      <c r="R106" s="189">
        <f>Q106*H106</f>
        <v>0.115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246</v>
      </c>
      <c r="AT106" s="191" t="s">
        <v>243</v>
      </c>
      <c r="AU106" s="191" t="s">
        <v>76</v>
      </c>
      <c r="AY106" s="19" t="s">
        <v>187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76</v>
      </c>
      <c r="BK106" s="192">
        <f>ROUND(I106*H106,2)</f>
        <v>0</v>
      </c>
      <c r="BL106" s="19" t="s">
        <v>215</v>
      </c>
      <c r="BM106" s="191" t="s">
        <v>488</v>
      </c>
    </row>
    <row r="107" spans="1:65" s="2" customFormat="1" ht="11.25">
      <c r="A107" s="36"/>
      <c r="B107" s="37"/>
      <c r="C107" s="38"/>
      <c r="D107" s="193" t="s">
        <v>197</v>
      </c>
      <c r="E107" s="38"/>
      <c r="F107" s="194" t="s">
        <v>489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197</v>
      </c>
      <c r="AU107" s="19" t="s">
        <v>76</v>
      </c>
    </row>
    <row r="108" spans="1:65" s="13" customFormat="1" ht="22.5">
      <c r="B108" s="208"/>
      <c r="C108" s="209"/>
      <c r="D108" s="210" t="s">
        <v>249</v>
      </c>
      <c r="E108" s="211" t="s">
        <v>19</v>
      </c>
      <c r="F108" s="212" t="s">
        <v>490</v>
      </c>
      <c r="G108" s="209"/>
      <c r="H108" s="213">
        <v>46</v>
      </c>
      <c r="I108" s="214"/>
      <c r="J108" s="209"/>
      <c r="K108" s="209"/>
      <c r="L108" s="215"/>
      <c r="M108" s="216"/>
      <c r="N108" s="217"/>
      <c r="O108" s="217"/>
      <c r="P108" s="217"/>
      <c r="Q108" s="217"/>
      <c r="R108" s="217"/>
      <c r="S108" s="217"/>
      <c r="T108" s="218"/>
      <c r="AT108" s="219" t="s">
        <v>249</v>
      </c>
      <c r="AU108" s="219" t="s">
        <v>76</v>
      </c>
      <c r="AV108" s="13" t="s">
        <v>78</v>
      </c>
      <c r="AW108" s="13" t="s">
        <v>30</v>
      </c>
      <c r="AX108" s="13" t="s">
        <v>76</v>
      </c>
      <c r="AY108" s="219" t="s">
        <v>187</v>
      </c>
    </row>
    <row r="109" spans="1:65" s="12" customFormat="1" ht="25.9" customHeight="1">
      <c r="B109" s="164"/>
      <c r="C109" s="165"/>
      <c r="D109" s="166" t="s">
        <v>67</v>
      </c>
      <c r="E109" s="167" t="s">
        <v>491</v>
      </c>
      <c r="F109" s="167" t="s">
        <v>492</v>
      </c>
      <c r="G109" s="165"/>
      <c r="H109" s="165"/>
      <c r="I109" s="168"/>
      <c r="J109" s="169">
        <f>BK109</f>
        <v>0</v>
      </c>
      <c r="K109" s="165"/>
      <c r="L109" s="170"/>
      <c r="M109" s="171"/>
      <c r="N109" s="172"/>
      <c r="O109" s="172"/>
      <c r="P109" s="173">
        <f>SUM(P110:P134)</f>
        <v>0</v>
      </c>
      <c r="Q109" s="172"/>
      <c r="R109" s="173">
        <f>SUM(R110:R134)</f>
        <v>2.7843754500000002E-2</v>
      </c>
      <c r="S109" s="172"/>
      <c r="T109" s="174">
        <f>SUM(T110:T134)</f>
        <v>0.36799999999999999</v>
      </c>
      <c r="AR109" s="175" t="s">
        <v>78</v>
      </c>
      <c r="AT109" s="176" t="s">
        <v>67</v>
      </c>
      <c r="AU109" s="176" t="s">
        <v>68</v>
      </c>
      <c r="AY109" s="175" t="s">
        <v>187</v>
      </c>
      <c r="BK109" s="177">
        <f>SUM(BK110:BK134)</f>
        <v>0</v>
      </c>
    </row>
    <row r="110" spans="1:65" s="2" customFormat="1" ht="37.9" customHeight="1">
      <c r="A110" s="36"/>
      <c r="B110" s="37"/>
      <c r="C110" s="180" t="s">
        <v>233</v>
      </c>
      <c r="D110" s="180" t="s">
        <v>190</v>
      </c>
      <c r="E110" s="181" t="s">
        <v>493</v>
      </c>
      <c r="F110" s="182" t="s">
        <v>494</v>
      </c>
      <c r="G110" s="183" t="s">
        <v>214</v>
      </c>
      <c r="H110" s="184">
        <v>1</v>
      </c>
      <c r="I110" s="185"/>
      <c r="J110" s="186">
        <f>ROUND(I110*H110,2)</f>
        <v>0</v>
      </c>
      <c r="K110" s="182" t="s">
        <v>194</v>
      </c>
      <c r="L110" s="41"/>
      <c r="M110" s="187" t="s">
        <v>19</v>
      </c>
      <c r="N110" s="188" t="s">
        <v>39</v>
      </c>
      <c r="O110" s="66"/>
      <c r="P110" s="189">
        <f>O110*H110</f>
        <v>0</v>
      </c>
      <c r="Q110" s="189">
        <v>0</v>
      </c>
      <c r="R110" s="189">
        <f>Q110*H110</f>
        <v>0</v>
      </c>
      <c r="S110" s="189">
        <v>0.126</v>
      </c>
      <c r="T110" s="190">
        <f>S110*H110</f>
        <v>0.126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195</v>
      </c>
      <c r="AT110" s="191" t="s">
        <v>190</v>
      </c>
      <c r="AU110" s="191" t="s">
        <v>76</v>
      </c>
      <c r="AY110" s="19" t="s">
        <v>187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76</v>
      </c>
      <c r="BK110" s="192">
        <f>ROUND(I110*H110,2)</f>
        <v>0</v>
      </c>
      <c r="BL110" s="19" t="s">
        <v>195</v>
      </c>
      <c r="BM110" s="191" t="s">
        <v>495</v>
      </c>
    </row>
    <row r="111" spans="1:65" s="2" customFormat="1" ht="11.25">
      <c r="A111" s="36"/>
      <c r="B111" s="37"/>
      <c r="C111" s="38"/>
      <c r="D111" s="193" t="s">
        <v>197</v>
      </c>
      <c r="E111" s="38"/>
      <c r="F111" s="194" t="s">
        <v>496</v>
      </c>
      <c r="G111" s="38"/>
      <c r="H111" s="38"/>
      <c r="I111" s="195"/>
      <c r="J111" s="38"/>
      <c r="K111" s="38"/>
      <c r="L111" s="41"/>
      <c r="M111" s="196"/>
      <c r="N111" s="19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197</v>
      </c>
      <c r="AU111" s="19" t="s">
        <v>76</v>
      </c>
    </row>
    <row r="112" spans="1:65" s="2" customFormat="1" ht="33" customHeight="1">
      <c r="A112" s="36"/>
      <c r="B112" s="37"/>
      <c r="C112" s="180" t="s">
        <v>188</v>
      </c>
      <c r="D112" s="180" t="s">
        <v>190</v>
      </c>
      <c r="E112" s="181" t="s">
        <v>497</v>
      </c>
      <c r="F112" s="182" t="s">
        <v>498</v>
      </c>
      <c r="G112" s="183" t="s">
        <v>214</v>
      </c>
      <c r="H112" s="184">
        <v>1</v>
      </c>
      <c r="I112" s="185"/>
      <c r="J112" s="186">
        <f>ROUND(I112*H112,2)</f>
        <v>0</v>
      </c>
      <c r="K112" s="182" t="s">
        <v>194</v>
      </c>
      <c r="L112" s="41"/>
      <c r="M112" s="187" t="s">
        <v>19</v>
      </c>
      <c r="N112" s="188" t="s">
        <v>39</v>
      </c>
      <c r="O112" s="66"/>
      <c r="P112" s="189">
        <f>O112*H112</f>
        <v>0</v>
      </c>
      <c r="Q112" s="189">
        <v>0</v>
      </c>
      <c r="R112" s="189">
        <f>Q112*H112</f>
        <v>0</v>
      </c>
      <c r="S112" s="189">
        <v>0.126</v>
      </c>
      <c r="T112" s="190">
        <f>S112*H112</f>
        <v>0.126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195</v>
      </c>
      <c r="AT112" s="191" t="s">
        <v>190</v>
      </c>
      <c r="AU112" s="191" t="s">
        <v>76</v>
      </c>
      <c r="AY112" s="19" t="s">
        <v>187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76</v>
      </c>
      <c r="BK112" s="192">
        <f>ROUND(I112*H112,2)</f>
        <v>0</v>
      </c>
      <c r="BL112" s="19" t="s">
        <v>195</v>
      </c>
      <c r="BM112" s="191" t="s">
        <v>499</v>
      </c>
    </row>
    <row r="113" spans="1:65" s="2" customFormat="1" ht="11.25">
      <c r="A113" s="36"/>
      <c r="B113" s="37"/>
      <c r="C113" s="38"/>
      <c r="D113" s="193" t="s">
        <v>197</v>
      </c>
      <c r="E113" s="38"/>
      <c r="F113" s="194" t="s">
        <v>500</v>
      </c>
      <c r="G113" s="38"/>
      <c r="H113" s="38"/>
      <c r="I113" s="195"/>
      <c r="J113" s="38"/>
      <c r="K113" s="38"/>
      <c r="L113" s="41"/>
      <c r="M113" s="196"/>
      <c r="N113" s="197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197</v>
      </c>
      <c r="AU113" s="19" t="s">
        <v>76</v>
      </c>
    </row>
    <row r="114" spans="1:65" s="2" customFormat="1" ht="24.2" customHeight="1">
      <c r="A114" s="36"/>
      <c r="B114" s="37"/>
      <c r="C114" s="180" t="s">
        <v>242</v>
      </c>
      <c r="D114" s="180" t="s">
        <v>190</v>
      </c>
      <c r="E114" s="181" t="s">
        <v>501</v>
      </c>
      <c r="F114" s="182" t="s">
        <v>502</v>
      </c>
      <c r="G114" s="183" t="s">
        <v>214</v>
      </c>
      <c r="H114" s="184">
        <v>1</v>
      </c>
      <c r="I114" s="185"/>
      <c r="J114" s="186">
        <f>ROUND(I114*H114,2)</f>
        <v>0</v>
      </c>
      <c r="K114" s="182" t="s">
        <v>194</v>
      </c>
      <c r="L114" s="41"/>
      <c r="M114" s="187" t="s">
        <v>19</v>
      </c>
      <c r="N114" s="188" t="s">
        <v>39</v>
      </c>
      <c r="O114" s="66"/>
      <c r="P114" s="189">
        <f>O114*H114</f>
        <v>0</v>
      </c>
      <c r="Q114" s="189">
        <v>4.9399999999999999E-3</v>
      </c>
      <c r="R114" s="189">
        <f>Q114*H114</f>
        <v>4.9399999999999999E-3</v>
      </c>
      <c r="S114" s="189">
        <v>0</v>
      </c>
      <c r="T114" s="19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195</v>
      </c>
      <c r="AT114" s="191" t="s">
        <v>190</v>
      </c>
      <c r="AU114" s="191" t="s">
        <v>76</v>
      </c>
      <c r="AY114" s="19" t="s">
        <v>187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9" t="s">
        <v>76</v>
      </c>
      <c r="BK114" s="192">
        <f>ROUND(I114*H114,2)</f>
        <v>0</v>
      </c>
      <c r="BL114" s="19" t="s">
        <v>195</v>
      </c>
      <c r="BM114" s="191" t="s">
        <v>503</v>
      </c>
    </row>
    <row r="115" spans="1:65" s="2" customFormat="1" ht="11.25">
      <c r="A115" s="36"/>
      <c r="B115" s="37"/>
      <c r="C115" s="38"/>
      <c r="D115" s="193" t="s">
        <v>197</v>
      </c>
      <c r="E115" s="38"/>
      <c r="F115" s="194" t="s">
        <v>504</v>
      </c>
      <c r="G115" s="38"/>
      <c r="H115" s="38"/>
      <c r="I115" s="195"/>
      <c r="J115" s="38"/>
      <c r="K115" s="38"/>
      <c r="L115" s="41"/>
      <c r="M115" s="196"/>
      <c r="N115" s="197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197</v>
      </c>
      <c r="AU115" s="19" t="s">
        <v>76</v>
      </c>
    </row>
    <row r="116" spans="1:65" s="2" customFormat="1" ht="21.75" customHeight="1">
      <c r="A116" s="36"/>
      <c r="B116" s="37"/>
      <c r="C116" s="198" t="s">
        <v>251</v>
      </c>
      <c r="D116" s="198" t="s">
        <v>243</v>
      </c>
      <c r="E116" s="199" t="s">
        <v>505</v>
      </c>
      <c r="F116" s="200" t="s">
        <v>506</v>
      </c>
      <c r="G116" s="201" t="s">
        <v>507</v>
      </c>
      <c r="H116" s="202">
        <v>1</v>
      </c>
      <c r="I116" s="203"/>
      <c r="J116" s="204">
        <f>ROUND(I116*H116,2)</f>
        <v>0</v>
      </c>
      <c r="K116" s="200" t="s">
        <v>19</v>
      </c>
      <c r="L116" s="205"/>
      <c r="M116" s="206" t="s">
        <v>19</v>
      </c>
      <c r="N116" s="207" t="s">
        <v>39</v>
      </c>
      <c r="O116" s="66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233</v>
      </c>
      <c r="AT116" s="191" t="s">
        <v>243</v>
      </c>
      <c r="AU116" s="191" t="s">
        <v>76</v>
      </c>
      <c r="AY116" s="19" t="s">
        <v>187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76</v>
      </c>
      <c r="BK116" s="192">
        <f>ROUND(I116*H116,2)</f>
        <v>0</v>
      </c>
      <c r="BL116" s="19" t="s">
        <v>195</v>
      </c>
      <c r="BM116" s="191" t="s">
        <v>508</v>
      </c>
    </row>
    <row r="117" spans="1:65" s="2" customFormat="1" ht="16.5" customHeight="1">
      <c r="A117" s="36"/>
      <c r="B117" s="37"/>
      <c r="C117" s="198" t="s">
        <v>256</v>
      </c>
      <c r="D117" s="198" t="s">
        <v>243</v>
      </c>
      <c r="E117" s="199" t="s">
        <v>509</v>
      </c>
      <c r="F117" s="200" t="s">
        <v>510</v>
      </c>
      <c r="G117" s="201" t="s">
        <v>214</v>
      </c>
      <c r="H117" s="202">
        <v>1</v>
      </c>
      <c r="I117" s="203"/>
      <c r="J117" s="204">
        <f>ROUND(I117*H117,2)</f>
        <v>0</v>
      </c>
      <c r="K117" s="200" t="s">
        <v>19</v>
      </c>
      <c r="L117" s="205"/>
      <c r="M117" s="206" t="s">
        <v>19</v>
      </c>
      <c r="N117" s="207" t="s">
        <v>39</v>
      </c>
      <c r="O117" s="66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233</v>
      </c>
      <c r="AT117" s="191" t="s">
        <v>243</v>
      </c>
      <c r="AU117" s="191" t="s">
        <v>76</v>
      </c>
      <c r="AY117" s="19" t="s">
        <v>187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9" t="s">
        <v>76</v>
      </c>
      <c r="BK117" s="192">
        <f>ROUND(I117*H117,2)</f>
        <v>0</v>
      </c>
      <c r="BL117" s="19" t="s">
        <v>195</v>
      </c>
      <c r="BM117" s="191" t="s">
        <v>511</v>
      </c>
    </row>
    <row r="118" spans="1:65" s="2" customFormat="1" ht="16.5" customHeight="1">
      <c r="A118" s="36"/>
      <c r="B118" s="37"/>
      <c r="C118" s="198" t="s">
        <v>262</v>
      </c>
      <c r="D118" s="198" t="s">
        <v>243</v>
      </c>
      <c r="E118" s="199" t="s">
        <v>512</v>
      </c>
      <c r="F118" s="200" t="s">
        <v>513</v>
      </c>
      <c r="G118" s="201" t="s">
        <v>214</v>
      </c>
      <c r="H118" s="202">
        <v>1</v>
      </c>
      <c r="I118" s="203"/>
      <c r="J118" s="204">
        <f>ROUND(I118*H118,2)</f>
        <v>0</v>
      </c>
      <c r="K118" s="200" t="s">
        <v>19</v>
      </c>
      <c r="L118" s="205"/>
      <c r="M118" s="206" t="s">
        <v>19</v>
      </c>
      <c r="N118" s="207" t="s">
        <v>39</v>
      </c>
      <c r="O118" s="66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233</v>
      </c>
      <c r="AT118" s="191" t="s">
        <v>243</v>
      </c>
      <c r="AU118" s="191" t="s">
        <v>76</v>
      </c>
      <c r="AY118" s="19" t="s">
        <v>187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76</v>
      </c>
      <c r="BK118" s="192">
        <f>ROUND(I118*H118,2)</f>
        <v>0</v>
      </c>
      <c r="BL118" s="19" t="s">
        <v>195</v>
      </c>
      <c r="BM118" s="191" t="s">
        <v>514</v>
      </c>
    </row>
    <row r="119" spans="1:65" s="2" customFormat="1" ht="24.2" customHeight="1">
      <c r="A119" s="36"/>
      <c r="B119" s="37"/>
      <c r="C119" s="198" t="s">
        <v>267</v>
      </c>
      <c r="D119" s="198" t="s">
        <v>243</v>
      </c>
      <c r="E119" s="199" t="s">
        <v>515</v>
      </c>
      <c r="F119" s="200" t="s">
        <v>516</v>
      </c>
      <c r="G119" s="201" t="s">
        <v>214</v>
      </c>
      <c r="H119" s="202">
        <v>1</v>
      </c>
      <c r="I119" s="203"/>
      <c r="J119" s="204">
        <f>ROUND(I119*H119,2)</f>
        <v>0</v>
      </c>
      <c r="K119" s="200" t="s">
        <v>19</v>
      </c>
      <c r="L119" s="205"/>
      <c r="M119" s="206" t="s">
        <v>19</v>
      </c>
      <c r="N119" s="207" t="s">
        <v>39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233</v>
      </c>
      <c r="AT119" s="191" t="s">
        <v>243</v>
      </c>
      <c r="AU119" s="191" t="s">
        <v>76</v>
      </c>
      <c r="AY119" s="19" t="s">
        <v>187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76</v>
      </c>
      <c r="BK119" s="192">
        <f>ROUND(I119*H119,2)</f>
        <v>0</v>
      </c>
      <c r="BL119" s="19" t="s">
        <v>195</v>
      </c>
      <c r="BM119" s="191" t="s">
        <v>517</v>
      </c>
    </row>
    <row r="120" spans="1:65" s="2" customFormat="1" ht="24.2" customHeight="1">
      <c r="A120" s="36"/>
      <c r="B120" s="37"/>
      <c r="C120" s="180" t="s">
        <v>8</v>
      </c>
      <c r="D120" s="180" t="s">
        <v>190</v>
      </c>
      <c r="E120" s="181" t="s">
        <v>518</v>
      </c>
      <c r="F120" s="182" t="s">
        <v>519</v>
      </c>
      <c r="G120" s="183" t="s">
        <v>214</v>
      </c>
      <c r="H120" s="184">
        <v>4</v>
      </c>
      <c r="I120" s="185"/>
      <c r="J120" s="186">
        <f>ROUND(I120*H120,2)</f>
        <v>0</v>
      </c>
      <c r="K120" s="182" t="s">
        <v>194</v>
      </c>
      <c r="L120" s="41"/>
      <c r="M120" s="187" t="s">
        <v>19</v>
      </c>
      <c r="N120" s="188" t="s">
        <v>39</v>
      </c>
      <c r="O120" s="66"/>
      <c r="P120" s="189">
        <f>O120*H120</f>
        <v>0</v>
      </c>
      <c r="Q120" s="189">
        <v>7.2999999999999999E-5</v>
      </c>
      <c r="R120" s="189">
        <f>Q120*H120</f>
        <v>2.92E-4</v>
      </c>
      <c r="S120" s="189">
        <v>2.1999999999999999E-2</v>
      </c>
      <c r="T120" s="190">
        <f>S120*H120</f>
        <v>8.7999999999999995E-2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195</v>
      </c>
      <c r="AT120" s="191" t="s">
        <v>190</v>
      </c>
      <c r="AU120" s="191" t="s">
        <v>76</v>
      </c>
      <c r="AY120" s="19" t="s">
        <v>187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76</v>
      </c>
      <c r="BK120" s="192">
        <f>ROUND(I120*H120,2)</f>
        <v>0</v>
      </c>
      <c r="BL120" s="19" t="s">
        <v>195</v>
      </c>
      <c r="BM120" s="191" t="s">
        <v>520</v>
      </c>
    </row>
    <row r="121" spans="1:65" s="2" customFormat="1" ht="11.25">
      <c r="A121" s="36"/>
      <c r="B121" s="37"/>
      <c r="C121" s="38"/>
      <c r="D121" s="193" t="s">
        <v>197</v>
      </c>
      <c r="E121" s="38"/>
      <c r="F121" s="194" t="s">
        <v>521</v>
      </c>
      <c r="G121" s="38"/>
      <c r="H121" s="38"/>
      <c r="I121" s="195"/>
      <c r="J121" s="38"/>
      <c r="K121" s="38"/>
      <c r="L121" s="41"/>
      <c r="M121" s="196"/>
      <c r="N121" s="197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197</v>
      </c>
      <c r="AU121" s="19" t="s">
        <v>76</v>
      </c>
    </row>
    <row r="122" spans="1:65" s="2" customFormat="1" ht="24.2" customHeight="1">
      <c r="A122" s="36"/>
      <c r="B122" s="37"/>
      <c r="C122" s="198" t="s">
        <v>215</v>
      </c>
      <c r="D122" s="198" t="s">
        <v>243</v>
      </c>
      <c r="E122" s="199" t="s">
        <v>522</v>
      </c>
      <c r="F122" s="200" t="s">
        <v>523</v>
      </c>
      <c r="G122" s="201" t="s">
        <v>214</v>
      </c>
      <c r="H122" s="202">
        <v>4</v>
      </c>
      <c r="I122" s="203"/>
      <c r="J122" s="204">
        <f>ROUND(I122*H122,2)</f>
        <v>0</v>
      </c>
      <c r="K122" s="200" t="s">
        <v>19</v>
      </c>
      <c r="L122" s="205"/>
      <c r="M122" s="206" t="s">
        <v>19</v>
      </c>
      <c r="N122" s="207" t="s">
        <v>39</v>
      </c>
      <c r="O122" s="66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233</v>
      </c>
      <c r="AT122" s="191" t="s">
        <v>243</v>
      </c>
      <c r="AU122" s="191" t="s">
        <v>76</v>
      </c>
      <c r="AY122" s="19" t="s">
        <v>187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76</v>
      </c>
      <c r="BK122" s="192">
        <f>ROUND(I122*H122,2)</f>
        <v>0</v>
      </c>
      <c r="BL122" s="19" t="s">
        <v>195</v>
      </c>
      <c r="BM122" s="191" t="s">
        <v>524</v>
      </c>
    </row>
    <row r="123" spans="1:65" s="2" customFormat="1" ht="24.2" customHeight="1">
      <c r="A123" s="36"/>
      <c r="B123" s="37"/>
      <c r="C123" s="198" t="s">
        <v>281</v>
      </c>
      <c r="D123" s="198" t="s">
        <v>243</v>
      </c>
      <c r="E123" s="199" t="s">
        <v>525</v>
      </c>
      <c r="F123" s="200" t="s">
        <v>526</v>
      </c>
      <c r="G123" s="201" t="s">
        <v>214</v>
      </c>
      <c r="H123" s="202">
        <v>1</v>
      </c>
      <c r="I123" s="203"/>
      <c r="J123" s="204">
        <f>ROUND(I123*H123,2)</f>
        <v>0</v>
      </c>
      <c r="K123" s="200" t="s">
        <v>19</v>
      </c>
      <c r="L123" s="205"/>
      <c r="M123" s="206" t="s">
        <v>19</v>
      </c>
      <c r="N123" s="207" t="s">
        <v>39</v>
      </c>
      <c r="O123" s="66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233</v>
      </c>
      <c r="AT123" s="191" t="s">
        <v>243</v>
      </c>
      <c r="AU123" s="191" t="s">
        <v>76</v>
      </c>
      <c r="AY123" s="19" t="s">
        <v>187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76</v>
      </c>
      <c r="BK123" s="192">
        <f>ROUND(I123*H123,2)</f>
        <v>0</v>
      </c>
      <c r="BL123" s="19" t="s">
        <v>195</v>
      </c>
      <c r="BM123" s="191" t="s">
        <v>527</v>
      </c>
    </row>
    <row r="124" spans="1:65" s="2" customFormat="1" ht="24.2" customHeight="1">
      <c r="A124" s="36"/>
      <c r="B124" s="37"/>
      <c r="C124" s="180" t="s">
        <v>286</v>
      </c>
      <c r="D124" s="180" t="s">
        <v>190</v>
      </c>
      <c r="E124" s="181" t="s">
        <v>528</v>
      </c>
      <c r="F124" s="182" t="s">
        <v>529</v>
      </c>
      <c r="G124" s="183" t="s">
        <v>214</v>
      </c>
      <c r="H124" s="184">
        <v>1</v>
      </c>
      <c r="I124" s="185"/>
      <c r="J124" s="186">
        <f>ROUND(I124*H124,2)</f>
        <v>0</v>
      </c>
      <c r="K124" s="182" t="s">
        <v>194</v>
      </c>
      <c r="L124" s="41"/>
      <c r="M124" s="187" t="s">
        <v>19</v>
      </c>
      <c r="N124" s="188" t="s">
        <v>39</v>
      </c>
      <c r="O124" s="66"/>
      <c r="P124" s="189">
        <f>O124*H124</f>
        <v>0</v>
      </c>
      <c r="Q124" s="189">
        <v>1.0000000000000001E-5</v>
      </c>
      <c r="R124" s="189">
        <f>Q124*H124</f>
        <v>1.0000000000000001E-5</v>
      </c>
      <c r="S124" s="189">
        <v>2.8000000000000001E-2</v>
      </c>
      <c r="T124" s="190">
        <f>S124*H124</f>
        <v>2.8000000000000001E-2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195</v>
      </c>
      <c r="AT124" s="191" t="s">
        <v>190</v>
      </c>
      <c r="AU124" s="191" t="s">
        <v>76</v>
      </c>
      <c r="AY124" s="19" t="s">
        <v>187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76</v>
      </c>
      <c r="BK124" s="192">
        <f>ROUND(I124*H124,2)</f>
        <v>0</v>
      </c>
      <c r="BL124" s="19" t="s">
        <v>195</v>
      </c>
      <c r="BM124" s="191" t="s">
        <v>530</v>
      </c>
    </row>
    <row r="125" spans="1:65" s="2" customFormat="1" ht="11.25">
      <c r="A125" s="36"/>
      <c r="B125" s="37"/>
      <c r="C125" s="38"/>
      <c r="D125" s="193" t="s">
        <v>197</v>
      </c>
      <c r="E125" s="38"/>
      <c r="F125" s="194" t="s">
        <v>531</v>
      </c>
      <c r="G125" s="38"/>
      <c r="H125" s="38"/>
      <c r="I125" s="195"/>
      <c r="J125" s="38"/>
      <c r="K125" s="38"/>
      <c r="L125" s="41"/>
      <c r="M125" s="196"/>
      <c r="N125" s="197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197</v>
      </c>
      <c r="AU125" s="19" t="s">
        <v>76</v>
      </c>
    </row>
    <row r="126" spans="1:65" s="2" customFormat="1" ht="37.9" customHeight="1">
      <c r="A126" s="36"/>
      <c r="B126" s="37"/>
      <c r="C126" s="180" t="s">
        <v>291</v>
      </c>
      <c r="D126" s="180" t="s">
        <v>190</v>
      </c>
      <c r="E126" s="181" t="s">
        <v>532</v>
      </c>
      <c r="F126" s="182" t="s">
        <v>533</v>
      </c>
      <c r="G126" s="183" t="s">
        <v>507</v>
      </c>
      <c r="H126" s="184">
        <v>4</v>
      </c>
      <c r="I126" s="185"/>
      <c r="J126" s="186">
        <f>ROUND(I126*H126,2)</f>
        <v>0</v>
      </c>
      <c r="K126" s="182" t="s">
        <v>194</v>
      </c>
      <c r="L126" s="41"/>
      <c r="M126" s="187" t="s">
        <v>19</v>
      </c>
      <c r="N126" s="188" t="s">
        <v>39</v>
      </c>
      <c r="O126" s="66"/>
      <c r="P126" s="189">
        <f>O126*H126</f>
        <v>0</v>
      </c>
      <c r="Q126" s="189">
        <v>3.7041410000000002E-3</v>
      </c>
      <c r="R126" s="189">
        <f>Q126*H126</f>
        <v>1.4816564000000001E-2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215</v>
      </c>
      <c r="AT126" s="191" t="s">
        <v>190</v>
      </c>
      <c r="AU126" s="191" t="s">
        <v>76</v>
      </c>
      <c r="AY126" s="19" t="s">
        <v>187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76</v>
      </c>
      <c r="BK126" s="192">
        <f>ROUND(I126*H126,2)</f>
        <v>0</v>
      </c>
      <c r="BL126" s="19" t="s">
        <v>215</v>
      </c>
      <c r="BM126" s="191" t="s">
        <v>534</v>
      </c>
    </row>
    <row r="127" spans="1:65" s="2" customFormat="1" ht="11.25">
      <c r="A127" s="36"/>
      <c r="B127" s="37"/>
      <c r="C127" s="38"/>
      <c r="D127" s="193" t="s">
        <v>197</v>
      </c>
      <c r="E127" s="38"/>
      <c r="F127" s="194" t="s">
        <v>535</v>
      </c>
      <c r="G127" s="38"/>
      <c r="H127" s="38"/>
      <c r="I127" s="195"/>
      <c r="J127" s="38"/>
      <c r="K127" s="38"/>
      <c r="L127" s="41"/>
      <c r="M127" s="196"/>
      <c r="N127" s="197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197</v>
      </c>
      <c r="AU127" s="19" t="s">
        <v>76</v>
      </c>
    </row>
    <row r="128" spans="1:65" s="2" customFormat="1" ht="37.9" customHeight="1">
      <c r="A128" s="36"/>
      <c r="B128" s="37"/>
      <c r="C128" s="180" t="s">
        <v>296</v>
      </c>
      <c r="D128" s="180" t="s">
        <v>190</v>
      </c>
      <c r="E128" s="181" t="s">
        <v>536</v>
      </c>
      <c r="F128" s="182" t="s">
        <v>537</v>
      </c>
      <c r="G128" s="183" t="s">
        <v>507</v>
      </c>
      <c r="H128" s="184">
        <v>1</v>
      </c>
      <c r="I128" s="185"/>
      <c r="J128" s="186">
        <f>ROUND(I128*H128,2)</f>
        <v>0</v>
      </c>
      <c r="K128" s="182" t="s">
        <v>194</v>
      </c>
      <c r="L128" s="41"/>
      <c r="M128" s="187" t="s">
        <v>19</v>
      </c>
      <c r="N128" s="188" t="s">
        <v>39</v>
      </c>
      <c r="O128" s="66"/>
      <c r="P128" s="189">
        <f>O128*H128</f>
        <v>0</v>
      </c>
      <c r="Q128" s="189">
        <v>7.7851904999999997E-3</v>
      </c>
      <c r="R128" s="189">
        <f>Q128*H128</f>
        <v>7.7851904999999997E-3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215</v>
      </c>
      <c r="AT128" s="191" t="s">
        <v>190</v>
      </c>
      <c r="AU128" s="191" t="s">
        <v>76</v>
      </c>
      <c r="AY128" s="19" t="s">
        <v>187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76</v>
      </c>
      <c r="BK128" s="192">
        <f>ROUND(I128*H128,2)</f>
        <v>0</v>
      </c>
      <c r="BL128" s="19" t="s">
        <v>215</v>
      </c>
      <c r="BM128" s="191" t="s">
        <v>538</v>
      </c>
    </row>
    <row r="129" spans="1:65" s="2" customFormat="1" ht="11.25">
      <c r="A129" s="36"/>
      <c r="B129" s="37"/>
      <c r="C129" s="38"/>
      <c r="D129" s="193" t="s">
        <v>197</v>
      </c>
      <c r="E129" s="38"/>
      <c r="F129" s="194" t="s">
        <v>539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197</v>
      </c>
      <c r="AU129" s="19" t="s">
        <v>76</v>
      </c>
    </row>
    <row r="130" spans="1:65" s="2" customFormat="1" ht="37.9" customHeight="1">
      <c r="A130" s="36"/>
      <c r="B130" s="37"/>
      <c r="C130" s="180" t="s">
        <v>7</v>
      </c>
      <c r="D130" s="180" t="s">
        <v>190</v>
      </c>
      <c r="E130" s="181" t="s">
        <v>540</v>
      </c>
      <c r="F130" s="182" t="s">
        <v>541</v>
      </c>
      <c r="G130" s="183" t="s">
        <v>542</v>
      </c>
      <c r="H130" s="184">
        <v>1.294</v>
      </c>
      <c r="I130" s="185"/>
      <c r="J130" s="186">
        <f>ROUND(I130*H130,2)</f>
        <v>0</v>
      </c>
      <c r="K130" s="182" t="s">
        <v>194</v>
      </c>
      <c r="L130" s="41"/>
      <c r="M130" s="187" t="s">
        <v>19</v>
      </c>
      <c r="N130" s="188" t="s">
        <v>39</v>
      </c>
      <c r="O130" s="66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195</v>
      </c>
      <c r="AT130" s="191" t="s">
        <v>190</v>
      </c>
      <c r="AU130" s="191" t="s">
        <v>76</v>
      </c>
      <c r="AY130" s="19" t="s">
        <v>187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76</v>
      </c>
      <c r="BK130" s="192">
        <f>ROUND(I130*H130,2)</f>
        <v>0</v>
      </c>
      <c r="BL130" s="19" t="s">
        <v>195</v>
      </c>
      <c r="BM130" s="191" t="s">
        <v>543</v>
      </c>
    </row>
    <row r="131" spans="1:65" s="2" customFormat="1" ht="11.25">
      <c r="A131" s="36"/>
      <c r="B131" s="37"/>
      <c r="C131" s="38"/>
      <c r="D131" s="193" t="s">
        <v>197</v>
      </c>
      <c r="E131" s="38"/>
      <c r="F131" s="194" t="s">
        <v>544</v>
      </c>
      <c r="G131" s="38"/>
      <c r="H131" s="38"/>
      <c r="I131" s="195"/>
      <c r="J131" s="38"/>
      <c r="K131" s="38"/>
      <c r="L131" s="41"/>
      <c r="M131" s="196"/>
      <c r="N131" s="197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197</v>
      </c>
      <c r="AU131" s="19" t="s">
        <v>76</v>
      </c>
    </row>
    <row r="132" spans="1:65" s="2" customFormat="1" ht="37.9" customHeight="1">
      <c r="A132" s="36"/>
      <c r="B132" s="37"/>
      <c r="C132" s="180" t="s">
        <v>305</v>
      </c>
      <c r="D132" s="180" t="s">
        <v>190</v>
      </c>
      <c r="E132" s="181" t="s">
        <v>545</v>
      </c>
      <c r="F132" s="182" t="s">
        <v>546</v>
      </c>
      <c r="G132" s="183" t="s">
        <v>542</v>
      </c>
      <c r="H132" s="184">
        <v>1.82</v>
      </c>
      <c r="I132" s="185"/>
      <c r="J132" s="186">
        <f>ROUND(I132*H132,2)</f>
        <v>0</v>
      </c>
      <c r="K132" s="182" t="s">
        <v>194</v>
      </c>
      <c r="L132" s="41"/>
      <c r="M132" s="187" t="s">
        <v>19</v>
      </c>
      <c r="N132" s="188" t="s">
        <v>39</v>
      </c>
      <c r="O132" s="66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195</v>
      </c>
      <c r="AT132" s="191" t="s">
        <v>190</v>
      </c>
      <c r="AU132" s="191" t="s">
        <v>76</v>
      </c>
      <c r="AY132" s="19" t="s">
        <v>187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76</v>
      </c>
      <c r="BK132" s="192">
        <f>ROUND(I132*H132,2)</f>
        <v>0</v>
      </c>
      <c r="BL132" s="19" t="s">
        <v>195</v>
      </c>
      <c r="BM132" s="191" t="s">
        <v>547</v>
      </c>
    </row>
    <row r="133" spans="1:65" s="2" customFormat="1" ht="11.25">
      <c r="A133" s="36"/>
      <c r="B133" s="37"/>
      <c r="C133" s="38"/>
      <c r="D133" s="193" t="s">
        <v>197</v>
      </c>
      <c r="E133" s="38"/>
      <c r="F133" s="194" t="s">
        <v>548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197</v>
      </c>
      <c r="AU133" s="19" t="s">
        <v>76</v>
      </c>
    </row>
    <row r="134" spans="1:65" s="2" customFormat="1" ht="24.2" customHeight="1">
      <c r="A134" s="36"/>
      <c r="B134" s="37"/>
      <c r="C134" s="180" t="s">
        <v>310</v>
      </c>
      <c r="D134" s="180" t="s">
        <v>190</v>
      </c>
      <c r="E134" s="181" t="s">
        <v>549</v>
      </c>
      <c r="F134" s="182" t="s">
        <v>550</v>
      </c>
      <c r="G134" s="183" t="s">
        <v>507</v>
      </c>
      <c r="H134" s="184">
        <v>1</v>
      </c>
      <c r="I134" s="185"/>
      <c r="J134" s="186">
        <f>ROUND(I134*H134,2)</f>
        <v>0</v>
      </c>
      <c r="K134" s="182" t="s">
        <v>19</v>
      </c>
      <c r="L134" s="41"/>
      <c r="M134" s="187" t="s">
        <v>19</v>
      </c>
      <c r="N134" s="188" t="s">
        <v>39</v>
      </c>
      <c r="O134" s="66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195</v>
      </c>
      <c r="AT134" s="191" t="s">
        <v>190</v>
      </c>
      <c r="AU134" s="191" t="s">
        <v>76</v>
      </c>
      <c r="AY134" s="19" t="s">
        <v>187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76</v>
      </c>
      <c r="BK134" s="192">
        <f>ROUND(I134*H134,2)</f>
        <v>0</v>
      </c>
      <c r="BL134" s="19" t="s">
        <v>195</v>
      </c>
      <c r="BM134" s="191" t="s">
        <v>551</v>
      </c>
    </row>
    <row r="135" spans="1:65" s="12" customFormat="1" ht="25.9" customHeight="1">
      <c r="B135" s="164"/>
      <c r="C135" s="165"/>
      <c r="D135" s="166" t="s">
        <v>67</v>
      </c>
      <c r="E135" s="167" t="s">
        <v>552</v>
      </c>
      <c r="F135" s="167" t="s">
        <v>553</v>
      </c>
      <c r="G135" s="165"/>
      <c r="H135" s="165"/>
      <c r="I135" s="168"/>
      <c r="J135" s="169">
        <f>BK135</f>
        <v>0</v>
      </c>
      <c r="K135" s="165"/>
      <c r="L135" s="170"/>
      <c r="M135" s="171"/>
      <c r="N135" s="172"/>
      <c r="O135" s="172"/>
      <c r="P135" s="173">
        <f>SUM(P136:P167)</f>
        <v>0</v>
      </c>
      <c r="Q135" s="172"/>
      <c r="R135" s="173">
        <f>SUM(R136:R167)</f>
        <v>0.77970635999999993</v>
      </c>
      <c r="S135" s="172"/>
      <c r="T135" s="174">
        <f>SUM(T136:T167)</f>
        <v>1.2100599999999999</v>
      </c>
      <c r="AR135" s="175" t="s">
        <v>78</v>
      </c>
      <c r="AT135" s="176" t="s">
        <v>67</v>
      </c>
      <c r="AU135" s="176" t="s">
        <v>68</v>
      </c>
      <c r="AY135" s="175" t="s">
        <v>187</v>
      </c>
      <c r="BK135" s="177">
        <f>SUM(BK136:BK167)</f>
        <v>0</v>
      </c>
    </row>
    <row r="136" spans="1:65" s="2" customFormat="1" ht="24.2" customHeight="1">
      <c r="A136" s="36"/>
      <c r="B136" s="37"/>
      <c r="C136" s="180" t="s">
        <v>320</v>
      </c>
      <c r="D136" s="180" t="s">
        <v>190</v>
      </c>
      <c r="E136" s="181" t="s">
        <v>554</v>
      </c>
      <c r="F136" s="182" t="s">
        <v>555</v>
      </c>
      <c r="G136" s="183" t="s">
        <v>214</v>
      </c>
      <c r="H136" s="184">
        <v>30</v>
      </c>
      <c r="I136" s="185"/>
      <c r="J136" s="186">
        <f>ROUND(I136*H136,2)</f>
        <v>0</v>
      </c>
      <c r="K136" s="182" t="s">
        <v>194</v>
      </c>
      <c r="L136" s="41"/>
      <c r="M136" s="187" t="s">
        <v>19</v>
      </c>
      <c r="N136" s="188" t="s">
        <v>39</v>
      </c>
      <c r="O136" s="66"/>
      <c r="P136" s="189">
        <f>O136*H136</f>
        <v>0</v>
      </c>
      <c r="Q136" s="189">
        <v>1.6739999999999999E-5</v>
      </c>
      <c r="R136" s="189">
        <f>Q136*H136</f>
        <v>5.0219999999999996E-4</v>
      </c>
      <c r="S136" s="189">
        <v>3.9E-2</v>
      </c>
      <c r="T136" s="190">
        <f>S136*H136</f>
        <v>1.17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195</v>
      </c>
      <c r="AT136" s="191" t="s">
        <v>190</v>
      </c>
      <c r="AU136" s="191" t="s">
        <v>76</v>
      </c>
      <c r="AY136" s="19" t="s">
        <v>187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76</v>
      </c>
      <c r="BK136" s="192">
        <f>ROUND(I136*H136,2)</f>
        <v>0</v>
      </c>
      <c r="BL136" s="19" t="s">
        <v>195</v>
      </c>
      <c r="BM136" s="191" t="s">
        <v>556</v>
      </c>
    </row>
    <row r="137" spans="1:65" s="2" customFormat="1" ht="11.25">
      <c r="A137" s="36"/>
      <c r="B137" s="37"/>
      <c r="C137" s="38"/>
      <c r="D137" s="193" t="s">
        <v>197</v>
      </c>
      <c r="E137" s="38"/>
      <c r="F137" s="194" t="s">
        <v>557</v>
      </c>
      <c r="G137" s="38"/>
      <c r="H137" s="38"/>
      <c r="I137" s="195"/>
      <c r="J137" s="38"/>
      <c r="K137" s="38"/>
      <c r="L137" s="41"/>
      <c r="M137" s="196"/>
      <c r="N137" s="197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197</v>
      </c>
      <c r="AU137" s="19" t="s">
        <v>76</v>
      </c>
    </row>
    <row r="138" spans="1:65" s="2" customFormat="1" ht="24.2" customHeight="1">
      <c r="A138" s="36"/>
      <c r="B138" s="37"/>
      <c r="C138" s="180" t="s">
        <v>326</v>
      </c>
      <c r="D138" s="180" t="s">
        <v>190</v>
      </c>
      <c r="E138" s="181" t="s">
        <v>558</v>
      </c>
      <c r="F138" s="182" t="s">
        <v>559</v>
      </c>
      <c r="G138" s="183" t="s">
        <v>507</v>
      </c>
      <c r="H138" s="184">
        <v>4</v>
      </c>
      <c r="I138" s="185"/>
      <c r="J138" s="186">
        <f>ROUND(I138*H138,2)</f>
        <v>0</v>
      </c>
      <c r="K138" s="182" t="s">
        <v>194</v>
      </c>
      <c r="L138" s="41"/>
      <c r="M138" s="187" t="s">
        <v>19</v>
      </c>
      <c r="N138" s="188" t="s">
        <v>39</v>
      </c>
      <c r="O138" s="66"/>
      <c r="P138" s="189">
        <f>O138*H138</f>
        <v>0</v>
      </c>
      <c r="Q138" s="189">
        <v>1.7250195499999999E-2</v>
      </c>
      <c r="R138" s="189">
        <f>Q138*H138</f>
        <v>6.9000781999999997E-2</v>
      </c>
      <c r="S138" s="189">
        <v>0</v>
      </c>
      <c r="T138" s="19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195</v>
      </c>
      <c r="AT138" s="191" t="s">
        <v>190</v>
      </c>
      <c r="AU138" s="191" t="s">
        <v>76</v>
      </c>
      <c r="AY138" s="19" t="s">
        <v>187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9" t="s">
        <v>76</v>
      </c>
      <c r="BK138" s="192">
        <f>ROUND(I138*H138,2)</f>
        <v>0</v>
      </c>
      <c r="BL138" s="19" t="s">
        <v>195</v>
      </c>
      <c r="BM138" s="191" t="s">
        <v>560</v>
      </c>
    </row>
    <row r="139" spans="1:65" s="2" customFormat="1" ht="11.25">
      <c r="A139" s="36"/>
      <c r="B139" s="37"/>
      <c r="C139" s="38"/>
      <c r="D139" s="193" t="s">
        <v>197</v>
      </c>
      <c r="E139" s="38"/>
      <c r="F139" s="194" t="s">
        <v>561</v>
      </c>
      <c r="G139" s="38"/>
      <c r="H139" s="38"/>
      <c r="I139" s="195"/>
      <c r="J139" s="38"/>
      <c r="K139" s="38"/>
      <c r="L139" s="41"/>
      <c r="M139" s="196"/>
      <c r="N139" s="197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197</v>
      </c>
      <c r="AU139" s="19" t="s">
        <v>76</v>
      </c>
    </row>
    <row r="140" spans="1:65" s="2" customFormat="1" ht="24.2" customHeight="1">
      <c r="A140" s="36"/>
      <c r="B140" s="37"/>
      <c r="C140" s="180" t="s">
        <v>334</v>
      </c>
      <c r="D140" s="180" t="s">
        <v>190</v>
      </c>
      <c r="E140" s="181" t="s">
        <v>562</v>
      </c>
      <c r="F140" s="182" t="s">
        <v>563</v>
      </c>
      <c r="G140" s="183" t="s">
        <v>507</v>
      </c>
      <c r="H140" s="184">
        <v>1</v>
      </c>
      <c r="I140" s="185"/>
      <c r="J140" s="186">
        <f>ROUND(I140*H140,2)</f>
        <v>0</v>
      </c>
      <c r="K140" s="182" t="s">
        <v>194</v>
      </c>
      <c r="L140" s="41"/>
      <c r="M140" s="187" t="s">
        <v>19</v>
      </c>
      <c r="N140" s="188" t="s">
        <v>39</v>
      </c>
      <c r="O140" s="66"/>
      <c r="P140" s="189">
        <f>O140*H140</f>
        <v>0</v>
      </c>
      <c r="Q140" s="189">
        <v>2.9739990500000001E-2</v>
      </c>
      <c r="R140" s="189">
        <f>Q140*H140</f>
        <v>2.9739990500000001E-2</v>
      </c>
      <c r="S140" s="189">
        <v>0</v>
      </c>
      <c r="T140" s="19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215</v>
      </c>
      <c r="AT140" s="191" t="s">
        <v>190</v>
      </c>
      <c r="AU140" s="191" t="s">
        <v>76</v>
      </c>
      <c r="AY140" s="19" t="s">
        <v>187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76</v>
      </c>
      <c r="BK140" s="192">
        <f>ROUND(I140*H140,2)</f>
        <v>0</v>
      </c>
      <c r="BL140" s="19" t="s">
        <v>215</v>
      </c>
      <c r="BM140" s="191" t="s">
        <v>564</v>
      </c>
    </row>
    <row r="141" spans="1:65" s="2" customFormat="1" ht="11.25">
      <c r="A141" s="36"/>
      <c r="B141" s="37"/>
      <c r="C141" s="38"/>
      <c r="D141" s="193" t="s">
        <v>197</v>
      </c>
      <c r="E141" s="38"/>
      <c r="F141" s="194" t="s">
        <v>565</v>
      </c>
      <c r="G141" s="38"/>
      <c r="H141" s="38"/>
      <c r="I141" s="195"/>
      <c r="J141" s="38"/>
      <c r="K141" s="38"/>
      <c r="L141" s="41"/>
      <c r="M141" s="196"/>
      <c r="N141" s="197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197</v>
      </c>
      <c r="AU141" s="19" t="s">
        <v>76</v>
      </c>
    </row>
    <row r="142" spans="1:65" s="2" customFormat="1" ht="24.2" customHeight="1">
      <c r="A142" s="36"/>
      <c r="B142" s="37"/>
      <c r="C142" s="180" t="s">
        <v>340</v>
      </c>
      <c r="D142" s="180" t="s">
        <v>190</v>
      </c>
      <c r="E142" s="181" t="s">
        <v>566</v>
      </c>
      <c r="F142" s="182" t="s">
        <v>567</v>
      </c>
      <c r="G142" s="183" t="s">
        <v>507</v>
      </c>
      <c r="H142" s="184">
        <v>5</v>
      </c>
      <c r="I142" s="185"/>
      <c r="J142" s="186">
        <f>ROUND(I142*H142,2)</f>
        <v>0</v>
      </c>
      <c r="K142" s="182" t="s">
        <v>194</v>
      </c>
      <c r="L142" s="41"/>
      <c r="M142" s="187" t="s">
        <v>19</v>
      </c>
      <c r="N142" s="188" t="s">
        <v>39</v>
      </c>
      <c r="O142" s="66"/>
      <c r="P142" s="189">
        <f>O142*H142</f>
        <v>0</v>
      </c>
      <c r="Q142" s="189">
        <v>2.73181415E-2</v>
      </c>
      <c r="R142" s="189">
        <f>Q142*H142</f>
        <v>0.13659070749999999</v>
      </c>
      <c r="S142" s="189">
        <v>0</v>
      </c>
      <c r="T142" s="19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215</v>
      </c>
      <c r="AT142" s="191" t="s">
        <v>190</v>
      </c>
      <c r="AU142" s="191" t="s">
        <v>76</v>
      </c>
      <c r="AY142" s="19" t="s">
        <v>187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76</v>
      </c>
      <c r="BK142" s="192">
        <f>ROUND(I142*H142,2)</f>
        <v>0</v>
      </c>
      <c r="BL142" s="19" t="s">
        <v>215</v>
      </c>
      <c r="BM142" s="191" t="s">
        <v>568</v>
      </c>
    </row>
    <row r="143" spans="1:65" s="2" customFormat="1" ht="11.25">
      <c r="A143" s="36"/>
      <c r="B143" s="37"/>
      <c r="C143" s="38"/>
      <c r="D143" s="193" t="s">
        <v>197</v>
      </c>
      <c r="E143" s="38"/>
      <c r="F143" s="194" t="s">
        <v>569</v>
      </c>
      <c r="G143" s="38"/>
      <c r="H143" s="38"/>
      <c r="I143" s="195"/>
      <c r="J143" s="38"/>
      <c r="K143" s="38"/>
      <c r="L143" s="41"/>
      <c r="M143" s="196"/>
      <c r="N143" s="19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197</v>
      </c>
      <c r="AU143" s="19" t="s">
        <v>76</v>
      </c>
    </row>
    <row r="144" spans="1:65" s="2" customFormat="1" ht="33" customHeight="1">
      <c r="A144" s="36"/>
      <c r="B144" s="37"/>
      <c r="C144" s="180" t="s">
        <v>345</v>
      </c>
      <c r="D144" s="180" t="s">
        <v>190</v>
      </c>
      <c r="E144" s="181" t="s">
        <v>570</v>
      </c>
      <c r="F144" s="182" t="s">
        <v>571</v>
      </c>
      <c r="G144" s="183" t="s">
        <v>507</v>
      </c>
      <c r="H144" s="184">
        <v>28</v>
      </c>
      <c r="I144" s="185"/>
      <c r="J144" s="186">
        <f>ROUND(I144*H144,2)</f>
        <v>0</v>
      </c>
      <c r="K144" s="182" t="s">
        <v>194</v>
      </c>
      <c r="L144" s="41"/>
      <c r="M144" s="187" t="s">
        <v>19</v>
      </c>
      <c r="N144" s="188" t="s">
        <v>39</v>
      </c>
      <c r="O144" s="66"/>
      <c r="P144" s="189">
        <f>O144*H144</f>
        <v>0</v>
      </c>
      <c r="Q144" s="189">
        <v>1.749264E-2</v>
      </c>
      <c r="R144" s="189">
        <f>Q144*H144</f>
        <v>0.48979391999999999</v>
      </c>
      <c r="S144" s="189">
        <v>0</v>
      </c>
      <c r="T144" s="19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215</v>
      </c>
      <c r="AT144" s="191" t="s">
        <v>190</v>
      </c>
      <c r="AU144" s="191" t="s">
        <v>76</v>
      </c>
      <c r="AY144" s="19" t="s">
        <v>187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76</v>
      </c>
      <c r="BK144" s="192">
        <f>ROUND(I144*H144,2)</f>
        <v>0</v>
      </c>
      <c r="BL144" s="19" t="s">
        <v>215</v>
      </c>
      <c r="BM144" s="191" t="s">
        <v>572</v>
      </c>
    </row>
    <row r="145" spans="1:65" s="2" customFormat="1" ht="11.25">
      <c r="A145" s="36"/>
      <c r="B145" s="37"/>
      <c r="C145" s="38"/>
      <c r="D145" s="193" t="s">
        <v>197</v>
      </c>
      <c r="E145" s="38"/>
      <c r="F145" s="194" t="s">
        <v>573</v>
      </c>
      <c r="G145" s="38"/>
      <c r="H145" s="38"/>
      <c r="I145" s="195"/>
      <c r="J145" s="38"/>
      <c r="K145" s="38"/>
      <c r="L145" s="41"/>
      <c r="M145" s="196"/>
      <c r="N145" s="197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197</v>
      </c>
      <c r="AU145" s="19" t="s">
        <v>76</v>
      </c>
    </row>
    <row r="146" spans="1:65" s="2" customFormat="1" ht="16.5" customHeight="1">
      <c r="A146" s="36"/>
      <c r="B146" s="37"/>
      <c r="C146" s="198" t="s">
        <v>350</v>
      </c>
      <c r="D146" s="198" t="s">
        <v>243</v>
      </c>
      <c r="E146" s="199" t="s">
        <v>574</v>
      </c>
      <c r="F146" s="200" t="s">
        <v>575</v>
      </c>
      <c r="G146" s="201" t="s">
        <v>214</v>
      </c>
      <c r="H146" s="202">
        <v>4</v>
      </c>
      <c r="I146" s="203"/>
      <c r="J146" s="204">
        <f>ROUND(I146*H146,2)</f>
        <v>0</v>
      </c>
      <c r="K146" s="200" t="s">
        <v>194</v>
      </c>
      <c r="L146" s="205"/>
      <c r="M146" s="206" t="s">
        <v>19</v>
      </c>
      <c r="N146" s="207" t="s">
        <v>39</v>
      </c>
      <c r="O146" s="66"/>
      <c r="P146" s="189">
        <f>O146*H146</f>
        <v>0</v>
      </c>
      <c r="Q146" s="189">
        <v>8.5000000000000006E-3</v>
      </c>
      <c r="R146" s="189">
        <f>Q146*H146</f>
        <v>3.4000000000000002E-2</v>
      </c>
      <c r="S146" s="189">
        <v>0</v>
      </c>
      <c r="T146" s="19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246</v>
      </c>
      <c r="AT146" s="191" t="s">
        <v>243</v>
      </c>
      <c r="AU146" s="191" t="s">
        <v>76</v>
      </c>
      <c r="AY146" s="19" t="s">
        <v>187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76</v>
      </c>
      <c r="BK146" s="192">
        <f>ROUND(I146*H146,2)</f>
        <v>0</v>
      </c>
      <c r="BL146" s="19" t="s">
        <v>215</v>
      </c>
      <c r="BM146" s="191" t="s">
        <v>576</v>
      </c>
    </row>
    <row r="147" spans="1:65" s="2" customFormat="1" ht="11.25">
      <c r="A147" s="36"/>
      <c r="B147" s="37"/>
      <c r="C147" s="38"/>
      <c r="D147" s="193" t="s">
        <v>197</v>
      </c>
      <c r="E147" s="38"/>
      <c r="F147" s="194" t="s">
        <v>577</v>
      </c>
      <c r="G147" s="38"/>
      <c r="H147" s="38"/>
      <c r="I147" s="195"/>
      <c r="J147" s="38"/>
      <c r="K147" s="38"/>
      <c r="L147" s="41"/>
      <c r="M147" s="196"/>
      <c r="N147" s="197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197</v>
      </c>
      <c r="AU147" s="19" t="s">
        <v>76</v>
      </c>
    </row>
    <row r="148" spans="1:65" s="2" customFormat="1" ht="37.9" customHeight="1">
      <c r="A148" s="36"/>
      <c r="B148" s="37"/>
      <c r="C148" s="198" t="s">
        <v>355</v>
      </c>
      <c r="D148" s="198" t="s">
        <v>243</v>
      </c>
      <c r="E148" s="199" t="s">
        <v>578</v>
      </c>
      <c r="F148" s="200" t="s">
        <v>579</v>
      </c>
      <c r="G148" s="201" t="s">
        <v>214</v>
      </c>
      <c r="H148" s="202">
        <v>4</v>
      </c>
      <c r="I148" s="203"/>
      <c r="J148" s="204">
        <f>ROUND(I148*H148,2)</f>
        <v>0</v>
      </c>
      <c r="K148" s="200" t="s">
        <v>194</v>
      </c>
      <c r="L148" s="205"/>
      <c r="M148" s="206" t="s">
        <v>19</v>
      </c>
      <c r="N148" s="207" t="s">
        <v>39</v>
      </c>
      <c r="O148" s="66"/>
      <c r="P148" s="189">
        <f>O148*H148</f>
        <v>0</v>
      </c>
      <c r="Q148" s="189">
        <v>1.4400000000000001E-3</v>
      </c>
      <c r="R148" s="189">
        <f>Q148*H148</f>
        <v>5.7600000000000004E-3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246</v>
      </c>
      <c r="AT148" s="191" t="s">
        <v>243</v>
      </c>
      <c r="AU148" s="191" t="s">
        <v>76</v>
      </c>
      <c r="AY148" s="19" t="s">
        <v>187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76</v>
      </c>
      <c r="BK148" s="192">
        <f>ROUND(I148*H148,2)</f>
        <v>0</v>
      </c>
      <c r="BL148" s="19" t="s">
        <v>215</v>
      </c>
      <c r="BM148" s="191" t="s">
        <v>580</v>
      </c>
    </row>
    <row r="149" spans="1:65" s="2" customFormat="1" ht="11.25">
      <c r="A149" s="36"/>
      <c r="B149" s="37"/>
      <c r="C149" s="38"/>
      <c r="D149" s="193" t="s">
        <v>197</v>
      </c>
      <c r="E149" s="38"/>
      <c r="F149" s="194" t="s">
        <v>581</v>
      </c>
      <c r="G149" s="38"/>
      <c r="H149" s="38"/>
      <c r="I149" s="195"/>
      <c r="J149" s="38"/>
      <c r="K149" s="38"/>
      <c r="L149" s="41"/>
      <c r="M149" s="196"/>
      <c r="N149" s="19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197</v>
      </c>
      <c r="AU149" s="19" t="s">
        <v>76</v>
      </c>
    </row>
    <row r="150" spans="1:65" s="2" customFormat="1" ht="24.2" customHeight="1">
      <c r="A150" s="36"/>
      <c r="B150" s="37"/>
      <c r="C150" s="180" t="s">
        <v>362</v>
      </c>
      <c r="D150" s="180" t="s">
        <v>190</v>
      </c>
      <c r="E150" s="181" t="s">
        <v>582</v>
      </c>
      <c r="F150" s="182" t="s">
        <v>583</v>
      </c>
      <c r="G150" s="183" t="s">
        <v>214</v>
      </c>
      <c r="H150" s="184">
        <v>4</v>
      </c>
      <c r="I150" s="185"/>
      <c r="J150" s="186">
        <f>ROUND(I150*H150,2)</f>
        <v>0</v>
      </c>
      <c r="K150" s="182" t="s">
        <v>194</v>
      </c>
      <c r="L150" s="41"/>
      <c r="M150" s="187" t="s">
        <v>19</v>
      </c>
      <c r="N150" s="188" t="s">
        <v>39</v>
      </c>
      <c r="O150" s="66"/>
      <c r="P150" s="189">
        <f>O150*H150</f>
        <v>0</v>
      </c>
      <c r="Q150" s="189">
        <v>3.4798000000000001E-4</v>
      </c>
      <c r="R150" s="189">
        <f>Q150*H150</f>
        <v>1.39192E-3</v>
      </c>
      <c r="S150" s="189">
        <v>8.0599999999999995E-3</v>
      </c>
      <c r="T150" s="190">
        <f>S150*H150</f>
        <v>3.2239999999999998E-2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195</v>
      </c>
      <c r="AT150" s="191" t="s">
        <v>190</v>
      </c>
      <c r="AU150" s="191" t="s">
        <v>76</v>
      </c>
      <c r="AY150" s="19" t="s">
        <v>187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76</v>
      </c>
      <c r="BK150" s="192">
        <f>ROUND(I150*H150,2)</f>
        <v>0</v>
      </c>
      <c r="BL150" s="19" t="s">
        <v>195</v>
      </c>
      <c r="BM150" s="191" t="s">
        <v>584</v>
      </c>
    </row>
    <row r="151" spans="1:65" s="2" customFormat="1" ht="11.25">
      <c r="A151" s="36"/>
      <c r="B151" s="37"/>
      <c r="C151" s="38"/>
      <c r="D151" s="193" t="s">
        <v>197</v>
      </c>
      <c r="E151" s="38"/>
      <c r="F151" s="194" t="s">
        <v>585</v>
      </c>
      <c r="G151" s="38"/>
      <c r="H151" s="38"/>
      <c r="I151" s="195"/>
      <c r="J151" s="38"/>
      <c r="K151" s="38"/>
      <c r="L151" s="41"/>
      <c r="M151" s="196"/>
      <c r="N151" s="197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197</v>
      </c>
      <c r="AU151" s="19" t="s">
        <v>76</v>
      </c>
    </row>
    <row r="152" spans="1:65" s="2" customFormat="1" ht="24.2" customHeight="1">
      <c r="A152" s="36"/>
      <c r="B152" s="37"/>
      <c r="C152" s="180" t="s">
        <v>246</v>
      </c>
      <c r="D152" s="180" t="s">
        <v>190</v>
      </c>
      <c r="E152" s="181" t="s">
        <v>586</v>
      </c>
      <c r="F152" s="182" t="s">
        <v>587</v>
      </c>
      <c r="G152" s="183" t="s">
        <v>214</v>
      </c>
      <c r="H152" s="184">
        <v>10</v>
      </c>
      <c r="I152" s="185"/>
      <c r="J152" s="186">
        <f>ROUND(I152*H152,2)</f>
        <v>0</v>
      </c>
      <c r="K152" s="182" t="s">
        <v>194</v>
      </c>
      <c r="L152" s="41"/>
      <c r="M152" s="187" t="s">
        <v>19</v>
      </c>
      <c r="N152" s="188" t="s">
        <v>39</v>
      </c>
      <c r="O152" s="66"/>
      <c r="P152" s="189">
        <f>O152*H152</f>
        <v>0</v>
      </c>
      <c r="Q152" s="189">
        <v>1.0000000000000001E-5</v>
      </c>
      <c r="R152" s="189">
        <f>Q152*H152</f>
        <v>1E-4</v>
      </c>
      <c r="S152" s="189">
        <v>4.0000000000000002E-4</v>
      </c>
      <c r="T152" s="190">
        <f>S152*H152</f>
        <v>4.0000000000000001E-3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215</v>
      </c>
      <c r="AT152" s="191" t="s">
        <v>190</v>
      </c>
      <c r="AU152" s="191" t="s">
        <v>76</v>
      </c>
      <c r="AY152" s="19" t="s">
        <v>187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76</v>
      </c>
      <c r="BK152" s="192">
        <f>ROUND(I152*H152,2)</f>
        <v>0</v>
      </c>
      <c r="BL152" s="19" t="s">
        <v>215</v>
      </c>
      <c r="BM152" s="191" t="s">
        <v>588</v>
      </c>
    </row>
    <row r="153" spans="1:65" s="2" customFormat="1" ht="11.25">
      <c r="A153" s="36"/>
      <c r="B153" s="37"/>
      <c r="C153" s="38"/>
      <c r="D153" s="193" t="s">
        <v>197</v>
      </c>
      <c r="E153" s="38"/>
      <c r="F153" s="194" t="s">
        <v>589</v>
      </c>
      <c r="G153" s="38"/>
      <c r="H153" s="38"/>
      <c r="I153" s="195"/>
      <c r="J153" s="38"/>
      <c r="K153" s="38"/>
      <c r="L153" s="41"/>
      <c r="M153" s="196"/>
      <c r="N153" s="197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197</v>
      </c>
      <c r="AU153" s="19" t="s">
        <v>76</v>
      </c>
    </row>
    <row r="154" spans="1:65" s="2" customFormat="1" ht="37.9" customHeight="1">
      <c r="A154" s="36"/>
      <c r="B154" s="37"/>
      <c r="C154" s="180" t="s">
        <v>371</v>
      </c>
      <c r="D154" s="180" t="s">
        <v>190</v>
      </c>
      <c r="E154" s="181" t="s">
        <v>590</v>
      </c>
      <c r="F154" s="182" t="s">
        <v>591</v>
      </c>
      <c r="G154" s="183" t="s">
        <v>214</v>
      </c>
      <c r="H154" s="184">
        <v>10</v>
      </c>
      <c r="I154" s="185"/>
      <c r="J154" s="186">
        <f>ROUND(I154*H154,2)</f>
        <v>0</v>
      </c>
      <c r="K154" s="182" t="s">
        <v>194</v>
      </c>
      <c r="L154" s="41"/>
      <c r="M154" s="187" t="s">
        <v>19</v>
      </c>
      <c r="N154" s="188" t="s">
        <v>39</v>
      </c>
      <c r="O154" s="66"/>
      <c r="P154" s="189">
        <f>O154*H154</f>
        <v>0</v>
      </c>
      <c r="Q154" s="189">
        <v>5.5756999999999996E-4</v>
      </c>
      <c r="R154" s="189">
        <f>Q154*H154</f>
        <v>5.5756999999999994E-3</v>
      </c>
      <c r="S154" s="189">
        <v>0</v>
      </c>
      <c r="T154" s="19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215</v>
      </c>
      <c r="AT154" s="191" t="s">
        <v>190</v>
      </c>
      <c r="AU154" s="191" t="s">
        <v>76</v>
      </c>
      <c r="AY154" s="19" t="s">
        <v>187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76</v>
      </c>
      <c r="BK154" s="192">
        <f>ROUND(I154*H154,2)</f>
        <v>0</v>
      </c>
      <c r="BL154" s="19" t="s">
        <v>215</v>
      </c>
      <c r="BM154" s="191" t="s">
        <v>592</v>
      </c>
    </row>
    <row r="155" spans="1:65" s="2" customFormat="1" ht="11.25">
      <c r="A155" s="36"/>
      <c r="B155" s="37"/>
      <c r="C155" s="38"/>
      <c r="D155" s="193" t="s">
        <v>197</v>
      </c>
      <c r="E155" s="38"/>
      <c r="F155" s="194" t="s">
        <v>593</v>
      </c>
      <c r="G155" s="38"/>
      <c r="H155" s="38"/>
      <c r="I155" s="195"/>
      <c r="J155" s="38"/>
      <c r="K155" s="38"/>
      <c r="L155" s="41"/>
      <c r="M155" s="196"/>
      <c r="N155" s="197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197</v>
      </c>
      <c r="AU155" s="19" t="s">
        <v>76</v>
      </c>
    </row>
    <row r="156" spans="1:65" s="2" customFormat="1" ht="16.5" customHeight="1">
      <c r="A156" s="36"/>
      <c r="B156" s="37"/>
      <c r="C156" s="180" t="s">
        <v>376</v>
      </c>
      <c r="D156" s="180" t="s">
        <v>190</v>
      </c>
      <c r="E156" s="181" t="s">
        <v>594</v>
      </c>
      <c r="F156" s="182" t="s">
        <v>595</v>
      </c>
      <c r="G156" s="183" t="s">
        <v>214</v>
      </c>
      <c r="H156" s="184">
        <v>2</v>
      </c>
      <c r="I156" s="185"/>
      <c r="J156" s="186">
        <f>ROUND(I156*H156,2)</f>
        <v>0</v>
      </c>
      <c r="K156" s="182" t="s">
        <v>194</v>
      </c>
      <c r="L156" s="41"/>
      <c r="M156" s="187" t="s">
        <v>19</v>
      </c>
      <c r="N156" s="188" t="s">
        <v>39</v>
      </c>
      <c r="O156" s="66"/>
      <c r="P156" s="189">
        <f>O156*H156</f>
        <v>0</v>
      </c>
      <c r="Q156" s="189">
        <v>0</v>
      </c>
      <c r="R156" s="189">
        <f>Q156*H156</f>
        <v>0</v>
      </c>
      <c r="S156" s="189">
        <v>1.91E-3</v>
      </c>
      <c r="T156" s="190">
        <f>S156*H156</f>
        <v>3.82E-3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215</v>
      </c>
      <c r="AT156" s="191" t="s">
        <v>190</v>
      </c>
      <c r="AU156" s="191" t="s">
        <v>76</v>
      </c>
      <c r="AY156" s="19" t="s">
        <v>187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9" t="s">
        <v>76</v>
      </c>
      <c r="BK156" s="192">
        <f>ROUND(I156*H156,2)</f>
        <v>0</v>
      </c>
      <c r="BL156" s="19" t="s">
        <v>215</v>
      </c>
      <c r="BM156" s="191" t="s">
        <v>596</v>
      </c>
    </row>
    <row r="157" spans="1:65" s="2" customFormat="1" ht="11.25">
      <c r="A157" s="36"/>
      <c r="B157" s="37"/>
      <c r="C157" s="38"/>
      <c r="D157" s="193" t="s">
        <v>197</v>
      </c>
      <c r="E157" s="38"/>
      <c r="F157" s="194" t="s">
        <v>597</v>
      </c>
      <c r="G157" s="38"/>
      <c r="H157" s="38"/>
      <c r="I157" s="195"/>
      <c r="J157" s="38"/>
      <c r="K157" s="38"/>
      <c r="L157" s="41"/>
      <c r="M157" s="196"/>
      <c r="N157" s="197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197</v>
      </c>
      <c r="AU157" s="19" t="s">
        <v>76</v>
      </c>
    </row>
    <row r="158" spans="1:65" s="2" customFormat="1" ht="37.9" customHeight="1">
      <c r="A158" s="36"/>
      <c r="B158" s="37"/>
      <c r="C158" s="180" t="s">
        <v>381</v>
      </c>
      <c r="D158" s="180" t="s">
        <v>190</v>
      </c>
      <c r="E158" s="181" t="s">
        <v>598</v>
      </c>
      <c r="F158" s="182" t="s">
        <v>599</v>
      </c>
      <c r="G158" s="183" t="s">
        <v>214</v>
      </c>
      <c r="H158" s="184">
        <v>2</v>
      </c>
      <c r="I158" s="185"/>
      <c r="J158" s="186">
        <f>ROUND(I158*H158,2)</f>
        <v>0</v>
      </c>
      <c r="K158" s="182" t="s">
        <v>194</v>
      </c>
      <c r="L158" s="41"/>
      <c r="M158" s="187" t="s">
        <v>19</v>
      </c>
      <c r="N158" s="188" t="s">
        <v>39</v>
      </c>
      <c r="O158" s="66"/>
      <c r="P158" s="189">
        <f>O158*H158</f>
        <v>0</v>
      </c>
      <c r="Q158" s="189">
        <v>1.4675700000000001E-3</v>
      </c>
      <c r="R158" s="189">
        <f>Q158*H158</f>
        <v>2.9351400000000001E-3</v>
      </c>
      <c r="S158" s="189">
        <v>0</v>
      </c>
      <c r="T158" s="19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215</v>
      </c>
      <c r="AT158" s="191" t="s">
        <v>190</v>
      </c>
      <c r="AU158" s="191" t="s">
        <v>76</v>
      </c>
      <c r="AY158" s="19" t="s">
        <v>187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76</v>
      </c>
      <c r="BK158" s="192">
        <f>ROUND(I158*H158,2)</f>
        <v>0</v>
      </c>
      <c r="BL158" s="19" t="s">
        <v>215</v>
      </c>
      <c r="BM158" s="191" t="s">
        <v>600</v>
      </c>
    </row>
    <row r="159" spans="1:65" s="2" customFormat="1" ht="11.25">
      <c r="A159" s="36"/>
      <c r="B159" s="37"/>
      <c r="C159" s="38"/>
      <c r="D159" s="193" t="s">
        <v>197</v>
      </c>
      <c r="E159" s="38"/>
      <c r="F159" s="194" t="s">
        <v>601</v>
      </c>
      <c r="G159" s="38"/>
      <c r="H159" s="38"/>
      <c r="I159" s="195"/>
      <c r="J159" s="38"/>
      <c r="K159" s="38"/>
      <c r="L159" s="41"/>
      <c r="M159" s="196"/>
      <c r="N159" s="197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197</v>
      </c>
      <c r="AU159" s="19" t="s">
        <v>76</v>
      </c>
    </row>
    <row r="160" spans="1:65" s="2" customFormat="1" ht="24.2" customHeight="1">
      <c r="A160" s="36"/>
      <c r="B160" s="37"/>
      <c r="C160" s="180" t="s">
        <v>386</v>
      </c>
      <c r="D160" s="180" t="s">
        <v>190</v>
      </c>
      <c r="E160" s="181" t="s">
        <v>602</v>
      </c>
      <c r="F160" s="182" t="s">
        <v>603</v>
      </c>
      <c r="G160" s="183" t="s">
        <v>214</v>
      </c>
      <c r="H160" s="184">
        <v>2</v>
      </c>
      <c r="I160" s="185"/>
      <c r="J160" s="186">
        <f>ROUND(I160*H160,2)</f>
        <v>0</v>
      </c>
      <c r="K160" s="182" t="s">
        <v>194</v>
      </c>
      <c r="L160" s="41"/>
      <c r="M160" s="187" t="s">
        <v>19</v>
      </c>
      <c r="N160" s="188" t="s">
        <v>39</v>
      </c>
      <c r="O160" s="66"/>
      <c r="P160" s="189">
        <f>O160*H160</f>
        <v>0</v>
      </c>
      <c r="Q160" s="189">
        <v>7.4799999999999997E-4</v>
      </c>
      <c r="R160" s="189">
        <f>Q160*H160</f>
        <v>1.4959999999999999E-3</v>
      </c>
      <c r="S160" s="189">
        <v>0</v>
      </c>
      <c r="T160" s="19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215</v>
      </c>
      <c r="AT160" s="191" t="s">
        <v>190</v>
      </c>
      <c r="AU160" s="191" t="s">
        <v>76</v>
      </c>
      <c r="AY160" s="19" t="s">
        <v>187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76</v>
      </c>
      <c r="BK160" s="192">
        <f>ROUND(I160*H160,2)</f>
        <v>0</v>
      </c>
      <c r="BL160" s="19" t="s">
        <v>215</v>
      </c>
      <c r="BM160" s="191" t="s">
        <v>604</v>
      </c>
    </row>
    <row r="161" spans="1:65" s="2" customFormat="1" ht="11.25">
      <c r="A161" s="36"/>
      <c r="B161" s="37"/>
      <c r="C161" s="38"/>
      <c r="D161" s="193" t="s">
        <v>197</v>
      </c>
      <c r="E161" s="38"/>
      <c r="F161" s="194" t="s">
        <v>605</v>
      </c>
      <c r="G161" s="38"/>
      <c r="H161" s="38"/>
      <c r="I161" s="195"/>
      <c r="J161" s="38"/>
      <c r="K161" s="38"/>
      <c r="L161" s="41"/>
      <c r="M161" s="196"/>
      <c r="N161" s="197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197</v>
      </c>
      <c r="AU161" s="19" t="s">
        <v>76</v>
      </c>
    </row>
    <row r="162" spans="1:65" s="2" customFormat="1" ht="21.75" customHeight="1">
      <c r="A162" s="36"/>
      <c r="B162" s="37"/>
      <c r="C162" s="180" t="s">
        <v>391</v>
      </c>
      <c r="D162" s="180" t="s">
        <v>190</v>
      </c>
      <c r="E162" s="181" t="s">
        <v>606</v>
      </c>
      <c r="F162" s="182" t="s">
        <v>607</v>
      </c>
      <c r="G162" s="183" t="s">
        <v>214</v>
      </c>
      <c r="H162" s="184">
        <v>12</v>
      </c>
      <c r="I162" s="185"/>
      <c r="J162" s="186">
        <f>ROUND(I162*H162,2)</f>
        <v>0</v>
      </c>
      <c r="K162" s="182" t="s">
        <v>194</v>
      </c>
      <c r="L162" s="41"/>
      <c r="M162" s="187" t="s">
        <v>19</v>
      </c>
      <c r="N162" s="188" t="s">
        <v>39</v>
      </c>
      <c r="O162" s="66"/>
      <c r="P162" s="189">
        <f>O162*H162</f>
        <v>0</v>
      </c>
      <c r="Q162" s="189">
        <v>2.3499999999999999E-4</v>
      </c>
      <c r="R162" s="189">
        <f>Q162*H162</f>
        <v>2.82E-3</v>
      </c>
      <c r="S162" s="189">
        <v>0</v>
      </c>
      <c r="T162" s="19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215</v>
      </c>
      <c r="AT162" s="191" t="s">
        <v>190</v>
      </c>
      <c r="AU162" s="191" t="s">
        <v>76</v>
      </c>
      <c r="AY162" s="19" t="s">
        <v>187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76</v>
      </c>
      <c r="BK162" s="192">
        <f>ROUND(I162*H162,2)</f>
        <v>0</v>
      </c>
      <c r="BL162" s="19" t="s">
        <v>215</v>
      </c>
      <c r="BM162" s="191" t="s">
        <v>608</v>
      </c>
    </row>
    <row r="163" spans="1:65" s="2" customFormat="1" ht="11.25">
      <c r="A163" s="36"/>
      <c r="B163" s="37"/>
      <c r="C163" s="38"/>
      <c r="D163" s="193" t="s">
        <v>197</v>
      </c>
      <c r="E163" s="38"/>
      <c r="F163" s="194" t="s">
        <v>609</v>
      </c>
      <c r="G163" s="38"/>
      <c r="H163" s="38"/>
      <c r="I163" s="195"/>
      <c r="J163" s="38"/>
      <c r="K163" s="38"/>
      <c r="L163" s="41"/>
      <c r="M163" s="196"/>
      <c r="N163" s="197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197</v>
      </c>
      <c r="AU163" s="19" t="s">
        <v>76</v>
      </c>
    </row>
    <row r="164" spans="1:65" s="2" customFormat="1" ht="37.9" customHeight="1">
      <c r="A164" s="36"/>
      <c r="B164" s="37"/>
      <c r="C164" s="180" t="s">
        <v>396</v>
      </c>
      <c r="D164" s="180" t="s">
        <v>190</v>
      </c>
      <c r="E164" s="181" t="s">
        <v>610</v>
      </c>
      <c r="F164" s="182" t="s">
        <v>611</v>
      </c>
      <c r="G164" s="183" t="s">
        <v>542</v>
      </c>
      <c r="H164" s="184">
        <v>1.294</v>
      </c>
      <c r="I164" s="185"/>
      <c r="J164" s="186">
        <f>ROUND(I164*H164,2)</f>
        <v>0</v>
      </c>
      <c r="K164" s="182" t="s">
        <v>194</v>
      </c>
      <c r="L164" s="41"/>
      <c r="M164" s="187" t="s">
        <v>19</v>
      </c>
      <c r="N164" s="188" t="s">
        <v>39</v>
      </c>
      <c r="O164" s="66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195</v>
      </c>
      <c r="AT164" s="191" t="s">
        <v>190</v>
      </c>
      <c r="AU164" s="191" t="s">
        <v>76</v>
      </c>
      <c r="AY164" s="19" t="s">
        <v>187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76</v>
      </c>
      <c r="BK164" s="192">
        <f>ROUND(I164*H164,2)</f>
        <v>0</v>
      </c>
      <c r="BL164" s="19" t="s">
        <v>195</v>
      </c>
      <c r="BM164" s="191" t="s">
        <v>612</v>
      </c>
    </row>
    <row r="165" spans="1:65" s="2" customFormat="1" ht="11.25">
      <c r="A165" s="36"/>
      <c r="B165" s="37"/>
      <c r="C165" s="38"/>
      <c r="D165" s="193" t="s">
        <v>197</v>
      </c>
      <c r="E165" s="38"/>
      <c r="F165" s="194" t="s">
        <v>613</v>
      </c>
      <c r="G165" s="38"/>
      <c r="H165" s="38"/>
      <c r="I165" s="195"/>
      <c r="J165" s="38"/>
      <c r="K165" s="38"/>
      <c r="L165" s="41"/>
      <c r="M165" s="196"/>
      <c r="N165" s="197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197</v>
      </c>
      <c r="AU165" s="19" t="s">
        <v>76</v>
      </c>
    </row>
    <row r="166" spans="1:65" s="2" customFormat="1" ht="37.9" customHeight="1">
      <c r="A166" s="36"/>
      <c r="B166" s="37"/>
      <c r="C166" s="180" t="s">
        <v>401</v>
      </c>
      <c r="D166" s="180" t="s">
        <v>190</v>
      </c>
      <c r="E166" s="181" t="s">
        <v>614</v>
      </c>
      <c r="F166" s="182" t="s">
        <v>615</v>
      </c>
      <c r="G166" s="183" t="s">
        <v>542</v>
      </c>
      <c r="H166" s="184">
        <v>1.5880000000000001</v>
      </c>
      <c r="I166" s="185"/>
      <c r="J166" s="186">
        <f>ROUND(I166*H166,2)</f>
        <v>0</v>
      </c>
      <c r="K166" s="182" t="s">
        <v>194</v>
      </c>
      <c r="L166" s="41"/>
      <c r="M166" s="187" t="s">
        <v>19</v>
      </c>
      <c r="N166" s="188" t="s">
        <v>39</v>
      </c>
      <c r="O166" s="66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1" t="s">
        <v>195</v>
      </c>
      <c r="AT166" s="191" t="s">
        <v>190</v>
      </c>
      <c r="AU166" s="191" t="s">
        <v>76</v>
      </c>
      <c r="AY166" s="19" t="s">
        <v>187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9" t="s">
        <v>76</v>
      </c>
      <c r="BK166" s="192">
        <f>ROUND(I166*H166,2)</f>
        <v>0</v>
      </c>
      <c r="BL166" s="19" t="s">
        <v>195</v>
      </c>
      <c r="BM166" s="191" t="s">
        <v>616</v>
      </c>
    </row>
    <row r="167" spans="1:65" s="2" customFormat="1" ht="11.25">
      <c r="A167" s="36"/>
      <c r="B167" s="37"/>
      <c r="C167" s="38"/>
      <c r="D167" s="193" t="s">
        <v>197</v>
      </c>
      <c r="E167" s="38"/>
      <c r="F167" s="194" t="s">
        <v>617</v>
      </c>
      <c r="G167" s="38"/>
      <c r="H167" s="38"/>
      <c r="I167" s="195"/>
      <c r="J167" s="38"/>
      <c r="K167" s="38"/>
      <c r="L167" s="41"/>
      <c r="M167" s="196"/>
      <c r="N167" s="197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197</v>
      </c>
      <c r="AU167" s="19" t="s">
        <v>76</v>
      </c>
    </row>
    <row r="168" spans="1:65" s="12" customFormat="1" ht="25.9" customHeight="1">
      <c r="B168" s="164"/>
      <c r="C168" s="165"/>
      <c r="D168" s="166" t="s">
        <v>67</v>
      </c>
      <c r="E168" s="167" t="s">
        <v>618</v>
      </c>
      <c r="F168" s="167" t="s">
        <v>619</v>
      </c>
      <c r="G168" s="165"/>
      <c r="H168" s="165"/>
      <c r="I168" s="168"/>
      <c r="J168" s="169">
        <f>BK168</f>
        <v>0</v>
      </c>
      <c r="K168" s="165"/>
      <c r="L168" s="170"/>
      <c r="M168" s="171"/>
      <c r="N168" s="172"/>
      <c r="O168" s="172"/>
      <c r="P168" s="173">
        <f>SUM(P169:P182)</f>
        <v>0</v>
      </c>
      <c r="Q168" s="172"/>
      <c r="R168" s="173">
        <f>SUM(R169:R182)</f>
        <v>0</v>
      </c>
      <c r="S168" s="172"/>
      <c r="T168" s="174">
        <f>SUM(T169:T182)</f>
        <v>0</v>
      </c>
      <c r="AR168" s="175" t="s">
        <v>78</v>
      </c>
      <c r="AT168" s="176" t="s">
        <v>67</v>
      </c>
      <c r="AU168" s="176" t="s">
        <v>68</v>
      </c>
      <c r="AY168" s="175" t="s">
        <v>187</v>
      </c>
      <c r="BK168" s="177">
        <f>SUM(BK169:BK182)</f>
        <v>0</v>
      </c>
    </row>
    <row r="169" spans="1:65" s="2" customFormat="1" ht="16.5" customHeight="1">
      <c r="A169" s="36"/>
      <c r="B169" s="37"/>
      <c r="C169" s="180" t="s">
        <v>406</v>
      </c>
      <c r="D169" s="180" t="s">
        <v>190</v>
      </c>
      <c r="E169" s="181" t="s">
        <v>620</v>
      </c>
      <c r="F169" s="182" t="s">
        <v>621</v>
      </c>
      <c r="G169" s="183" t="s">
        <v>507</v>
      </c>
      <c r="H169" s="184">
        <v>1</v>
      </c>
      <c r="I169" s="185"/>
      <c r="J169" s="186">
        <f t="shared" ref="J169:J182" si="0">ROUND(I169*H169,2)</f>
        <v>0</v>
      </c>
      <c r="K169" s="182" t="s">
        <v>19</v>
      </c>
      <c r="L169" s="41"/>
      <c r="M169" s="187" t="s">
        <v>19</v>
      </c>
      <c r="N169" s="188" t="s">
        <v>39</v>
      </c>
      <c r="O169" s="66"/>
      <c r="P169" s="189">
        <f t="shared" ref="P169:P182" si="1">O169*H169</f>
        <v>0</v>
      </c>
      <c r="Q169" s="189">
        <v>0</v>
      </c>
      <c r="R169" s="189">
        <f t="shared" ref="R169:R182" si="2">Q169*H169</f>
        <v>0</v>
      </c>
      <c r="S169" s="189">
        <v>0</v>
      </c>
      <c r="T169" s="190">
        <f t="shared" ref="T169:T182" si="3"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1" t="s">
        <v>215</v>
      </c>
      <c r="AT169" s="191" t="s">
        <v>190</v>
      </c>
      <c r="AU169" s="191" t="s">
        <v>76</v>
      </c>
      <c r="AY169" s="19" t="s">
        <v>187</v>
      </c>
      <c r="BE169" s="192">
        <f t="shared" ref="BE169:BE182" si="4">IF(N169="základní",J169,0)</f>
        <v>0</v>
      </c>
      <c r="BF169" s="192">
        <f t="shared" ref="BF169:BF182" si="5">IF(N169="snížená",J169,0)</f>
        <v>0</v>
      </c>
      <c r="BG169" s="192">
        <f t="shared" ref="BG169:BG182" si="6">IF(N169="zákl. přenesená",J169,0)</f>
        <v>0</v>
      </c>
      <c r="BH169" s="192">
        <f t="shared" ref="BH169:BH182" si="7">IF(N169="sníž. přenesená",J169,0)</f>
        <v>0</v>
      </c>
      <c r="BI169" s="192">
        <f t="shared" ref="BI169:BI182" si="8">IF(N169="nulová",J169,0)</f>
        <v>0</v>
      </c>
      <c r="BJ169" s="19" t="s">
        <v>76</v>
      </c>
      <c r="BK169" s="192">
        <f t="shared" ref="BK169:BK182" si="9">ROUND(I169*H169,2)</f>
        <v>0</v>
      </c>
      <c r="BL169" s="19" t="s">
        <v>215</v>
      </c>
      <c r="BM169" s="191" t="s">
        <v>622</v>
      </c>
    </row>
    <row r="170" spans="1:65" s="2" customFormat="1" ht="16.5" customHeight="1">
      <c r="A170" s="36"/>
      <c r="B170" s="37"/>
      <c r="C170" s="180" t="s">
        <v>411</v>
      </c>
      <c r="D170" s="180" t="s">
        <v>190</v>
      </c>
      <c r="E170" s="181" t="s">
        <v>623</v>
      </c>
      <c r="F170" s="182" t="s">
        <v>624</v>
      </c>
      <c r="G170" s="183" t="s">
        <v>625</v>
      </c>
      <c r="H170" s="184">
        <v>1</v>
      </c>
      <c r="I170" s="185"/>
      <c r="J170" s="186">
        <f t="shared" si="0"/>
        <v>0</v>
      </c>
      <c r="K170" s="182" t="s">
        <v>19</v>
      </c>
      <c r="L170" s="41"/>
      <c r="M170" s="187" t="s">
        <v>19</v>
      </c>
      <c r="N170" s="188" t="s">
        <v>39</v>
      </c>
      <c r="O170" s="66"/>
      <c r="P170" s="189">
        <f t="shared" si="1"/>
        <v>0</v>
      </c>
      <c r="Q170" s="189">
        <v>0</v>
      </c>
      <c r="R170" s="189">
        <f t="shared" si="2"/>
        <v>0</v>
      </c>
      <c r="S170" s="189">
        <v>0</v>
      </c>
      <c r="T170" s="190">
        <f t="shared" si="3"/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215</v>
      </c>
      <c r="AT170" s="191" t="s">
        <v>190</v>
      </c>
      <c r="AU170" s="191" t="s">
        <v>76</v>
      </c>
      <c r="AY170" s="19" t="s">
        <v>187</v>
      </c>
      <c r="BE170" s="192">
        <f t="shared" si="4"/>
        <v>0</v>
      </c>
      <c r="BF170" s="192">
        <f t="shared" si="5"/>
        <v>0</v>
      </c>
      <c r="BG170" s="192">
        <f t="shared" si="6"/>
        <v>0</v>
      </c>
      <c r="BH170" s="192">
        <f t="shared" si="7"/>
        <v>0</v>
      </c>
      <c r="BI170" s="192">
        <f t="shared" si="8"/>
        <v>0</v>
      </c>
      <c r="BJ170" s="19" t="s">
        <v>76</v>
      </c>
      <c r="BK170" s="192">
        <f t="shared" si="9"/>
        <v>0</v>
      </c>
      <c r="BL170" s="19" t="s">
        <v>215</v>
      </c>
      <c r="BM170" s="191" t="s">
        <v>626</v>
      </c>
    </row>
    <row r="171" spans="1:65" s="2" customFormat="1" ht="16.5" customHeight="1">
      <c r="A171" s="36"/>
      <c r="B171" s="37"/>
      <c r="C171" s="180" t="s">
        <v>416</v>
      </c>
      <c r="D171" s="180" t="s">
        <v>190</v>
      </c>
      <c r="E171" s="181" t="s">
        <v>627</v>
      </c>
      <c r="F171" s="182" t="s">
        <v>628</v>
      </c>
      <c r="G171" s="183" t="s">
        <v>19</v>
      </c>
      <c r="H171" s="184">
        <v>1</v>
      </c>
      <c r="I171" s="185"/>
      <c r="J171" s="186">
        <f t="shared" si="0"/>
        <v>0</v>
      </c>
      <c r="K171" s="182" t="s">
        <v>19</v>
      </c>
      <c r="L171" s="41"/>
      <c r="M171" s="187" t="s">
        <v>19</v>
      </c>
      <c r="N171" s="188" t="s">
        <v>39</v>
      </c>
      <c r="O171" s="66"/>
      <c r="P171" s="189">
        <f t="shared" si="1"/>
        <v>0</v>
      </c>
      <c r="Q171" s="189">
        <v>0</v>
      </c>
      <c r="R171" s="189">
        <f t="shared" si="2"/>
        <v>0</v>
      </c>
      <c r="S171" s="189">
        <v>0</v>
      </c>
      <c r="T171" s="190">
        <f t="shared" si="3"/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215</v>
      </c>
      <c r="AT171" s="191" t="s">
        <v>190</v>
      </c>
      <c r="AU171" s="191" t="s">
        <v>76</v>
      </c>
      <c r="AY171" s="19" t="s">
        <v>187</v>
      </c>
      <c r="BE171" s="192">
        <f t="shared" si="4"/>
        <v>0</v>
      </c>
      <c r="BF171" s="192">
        <f t="shared" si="5"/>
        <v>0</v>
      </c>
      <c r="BG171" s="192">
        <f t="shared" si="6"/>
        <v>0</v>
      </c>
      <c r="BH171" s="192">
        <f t="shared" si="7"/>
        <v>0</v>
      </c>
      <c r="BI171" s="192">
        <f t="shared" si="8"/>
        <v>0</v>
      </c>
      <c r="BJ171" s="19" t="s">
        <v>76</v>
      </c>
      <c r="BK171" s="192">
        <f t="shared" si="9"/>
        <v>0</v>
      </c>
      <c r="BL171" s="19" t="s">
        <v>215</v>
      </c>
      <c r="BM171" s="191" t="s">
        <v>629</v>
      </c>
    </row>
    <row r="172" spans="1:65" s="2" customFormat="1" ht="16.5" customHeight="1">
      <c r="A172" s="36"/>
      <c r="B172" s="37"/>
      <c r="C172" s="180" t="s">
        <v>421</v>
      </c>
      <c r="D172" s="180" t="s">
        <v>190</v>
      </c>
      <c r="E172" s="181" t="s">
        <v>630</v>
      </c>
      <c r="F172" s="182" t="s">
        <v>631</v>
      </c>
      <c r="G172" s="183" t="s">
        <v>625</v>
      </c>
      <c r="H172" s="184">
        <v>1</v>
      </c>
      <c r="I172" s="185"/>
      <c r="J172" s="186">
        <f t="shared" si="0"/>
        <v>0</v>
      </c>
      <c r="K172" s="182" t="s">
        <v>19</v>
      </c>
      <c r="L172" s="41"/>
      <c r="M172" s="187" t="s">
        <v>19</v>
      </c>
      <c r="N172" s="188" t="s">
        <v>39</v>
      </c>
      <c r="O172" s="66"/>
      <c r="P172" s="189">
        <f t="shared" si="1"/>
        <v>0</v>
      </c>
      <c r="Q172" s="189">
        <v>0</v>
      </c>
      <c r="R172" s="189">
        <f t="shared" si="2"/>
        <v>0</v>
      </c>
      <c r="S172" s="189">
        <v>0</v>
      </c>
      <c r="T172" s="190">
        <f t="shared" si="3"/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215</v>
      </c>
      <c r="AT172" s="191" t="s">
        <v>190</v>
      </c>
      <c r="AU172" s="191" t="s">
        <v>76</v>
      </c>
      <c r="AY172" s="19" t="s">
        <v>187</v>
      </c>
      <c r="BE172" s="192">
        <f t="shared" si="4"/>
        <v>0</v>
      </c>
      <c r="BF172" s="192">
        <f t="shared" si="5"/>
        <v>0</v>
      </c>
      <c r="BG172" s="192">
        <f t="shared" si="6"/>
        <v>0</v>
      </c>
      <c r="BH172" s="192">
        <f t="shared" si="7"/>
        <v>0</v>
      </c>
      <c r="BI172" s="192">
        <f t="shared" si="8"/>
        <v>0</v>
      </c>
      <c r="BJ172" s="19" t="s">
        <v>76</v>
      </c>
      <c r="BK172" s="192">
        <f t="shared" si="9"/>
        <v>0</v>
      </c>
      <c r="BL172" s="19" t="s">
        <v>215</v>
      </c>
      <c r="BM172" s="191" t="s">
        <v>632</v>
      </c>
    </row>
    <row r="173" spans="1:65" s="2" customFormat="1" ht="16.5" customHeight="1">
      <c r="A173" s="36"/>
      <c r="B173" s="37"/>
      <c r="C173" s="180" t="s">
        <v>426</v>
      </c>
      <c r="D173" s="180" t="s">
        <v>190</v>
      </c>
      <c r="E173" s="181" t="s">
        <v>633</v>
      </c>
      <c r="F173" s="182" t="s">
        <v>634</v>
      </c>
      <c r="G173" s="183" t="s">
        <v>214</v>
      </c>
      <c r="H173" s="184">
        <v>1</v>
      </c>
      <c r="I173" s="185"/>
      <c r="J173" s="186">
        <f t="shared" si="0"/>
        <v>0</v>
      </c>
      <c r="K173" s="182" t="s">
        <v>19</v>
      </c>
      <c r="L173" s="41"/>
      <c r="M173" s="187" t="s">
        <v>19</v>
      </c>
      <c r="N173" s="188" t="s">
        <v>39</v>
      </c>
      <c r="O173" s="66"/>
      <c r="P173" s="189">
        <f t="shared" si="1"/>
        <v>0</v>
      </c>
      <c r="Q173" s="189">
        <v>0</v>
      </c>
      <c r="R173" s="189">
        <f t="shared" si="2"/>
        <v>0</v>
      </c>
      <c r="S173" s="189">
        <v>0</v>
      </c>
      <c r="T173" s="190">
        <f t="shared" si="3"/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215</v>
      </c>
      <c r="AT173" s="191" t="s">
        <v>190</v>
      </c>
      <c r="AU173" s="191" t="s">
        <v>76</v>
      </c>
      <c r="AY173" s="19" t="s">
        <v>187</v>
      </c>
      <c r="BE173" s="192">
        <f t="shared" si="4"/>
        <v>0</v>
      </c>
      <c r="BF173" s="192">
        <f t="shared" si="5"/>
        <v>0</v>
      </c>
      <c r="BG173" s="192">
        <f t="shared" si="6"/>
        <v>0</v>
      </c>
      <c r="BH173" s="192">
        <f t="shared" si="7"/>
        <v>0</v>
      </c>
      <c r="BI173" s="192">
        <f t="shared" si="8"/>
        <v>0</v>
      </c>
      <c r="BJ173" s="19" t="s">
        <v>76</v>
      </c>
      <c r="BK173" s="192">
        <f t="shared" si="9"/>
        <v>0</v>
      </c>
      <c r="BL173" s="19" t="s">
        <v>215</v>
      </c>
      <c r="BM173" s="191" t="s">
        <v>635</v>
      </c>
    </row>
    <row r="174" spans="1:65" s="2" customFormat="1" ht="16.5" customHeight="1">
      <c r="A174" s="36"/>
      <c r="B174" s="37"/>
      <c r="C174" s="180" t="s">
        <v>431</v>
      </c>
      <c r="D174" s="180" t="s">
        <v>190</v>
      </c>
      <c r="E174" s="181" t="s">
        <v>636</v>
      </c>
      <c r="F174" s="182" t="s">
        <v>637</v>
      </c>
      <c r="G174" s="183" t="s">
        <v>214</v>
      </c>
      <c r="H174" s="184">
        <v>1</v>
      </c>
      <c r="I174" s="185"/>
      <c r="J174" s="186">
        <f t="shared" si="0"/>
        <v>0</v>
      </c>
      <c r="K174" s="182" t="s">
        <v>19</v>
      </c>
      <c r="L174" s="41"/>
      <c r="M174" s="187" t="s">
        <v>19</v>
      </c>
      <c r="N174" s="188" t="s">
        <v>39</v>
      </c>
      <c r="O174" s="66"/>
      <c r="P174" s="189">
        <f t="shared" si="1"/>
        <v>0</v>
      </c>
      <c r="Q174" s="189">
        <v>0</v>
      </c>
      <c r="R174" s="189">
        <f t="shared" si="2"/>
        <v>0</v>
      </c>
      <c r="S174" s="189">
        <v>0</v>
      </c>
      <c r="T174" s="190">
        <f t="shared" si="3"/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215</v>
      </c>
      <c r="AT174" s="191" t="s">
        <v>190</v>
      </c>
      <c r="AU174" s="191" t="s">
        <v>76</v>
      </c>
      <c r="AY174" s="19" t="s">
        <v>187</v>
      </c>
      <c r="BE174" s="192">
        <f t="shared" si="4"/>
        <v>0</v>
      </c>
      <c r="BF174" s="192">
        <f t="shared" si="5"/>
        <v>0</v>
      </c>
      <c r="BG174" s="192">
        <f t="shared" si="6"/>
        <v>0</v>
      </c>
      <c r="BH174" s="192">
        <f t="shared" si="7"/>
        <v>0</v>
      </c>
      <c r="BI174" s="192">
        <f t="shared" si="8"/>
        <v>0</v>
      </c>
      <c r="BJ174" s="19" t="s">
        <v>76</v>
      </c>
      <c r="BK174" s="192">
        <f t="shared" si="9"/>
        <v>0</v>
      </c>
      <c r="BL174" s="19" t="s">
        <v>215</v>
      </c>
      <c r="BM174" s="191" t="s">
        <v>638</v>
      </c>
    </row>
    <row r="175" spans="1:65" s="2" customFormat="1" ht="16.5" customHeight="1">
      <c r="A175" s="36"/>
      <c r="B175" s="37"/>
      <c r="C175" s="180" t="s">
        <v>438</v>
      </c>
      <c r="D175" s="180" t="s">
        <v>190</v>
      </c>
      <c r="E175" s="181" t="s">
        <v>639</v>
      </c>
      <c r="F175" s="182" t="s">
        <v>640</v>
      </c>
      <c r="G175" s="183" t="s">
        <v>214</v>
      </c>
      <c r="H175" s="184">
        <v>1</v>
      </c>
      <c r="I175" s="185"/>
      <c r="J175" s="186">
        <f t="shared" si="0"/>
        <v>0</v>
      </c>
      <c r="K175" s="182" t="s">
        <v>19</v>
      </c>
      <c r="L175" s="41"/>
      <c r="M175" s="187" t="s">
        <v>19</v>
      </c>
      <c r="N175" s="188" t="s">
        <v>39</v>
      </c>
      <c r="O175" s="66"/>
      <c r="P175" s="189">
        <f t="shared" si="1"/>
        <v>0</v>
      </c>
      <c r="Q175" s="189">
        <v>0</v>
      </c>
      <c r="R175" s="189">
        <f t="shared" si="2"/>
        <v>0</v>
      </c>
      <c r="S175" s="189">
        <v>0</v>
      </c>
      <c r="T175" s="190">
        <f t="shared" si="3"/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215</v>
      </c>
      <c r="AT175" s="191" t="s">
        <v>190</v>
      </c>
      <c r="AU175" s="191" t="s">
        <v>76</v>
      </c>
      <c r="AY175" s="19" t="s">
        <v>187</v>
      </c>
      <c r="BE175" s="192">
        <f t="shared" si="4"/>
        <v>0</v>
      </c>
      <c r="BF175" s="192">
        <f t="shared" si="5"/>
        <v>0</v>
      </c>
      <c r="BG175" s="192">
        <f t="shared" si="6"/>
        <v>0</v>
      </c>
      <c r="BH175" s="192">
        <f t="shared" si="7"/>
        <v>0</v>
      </c>
      <c r="BI175" s="192">
        <f t="shared" si="8"/>
        <v>0</v>
      </c>
      <c r="BJ175" s="19" t="s">
        <v>76</v>
      </c>
      <c r="BK175" s="192">
        <f t="shared" si="9"/>
        <v>0</v>
      </c>
      <c r="BL175" s="19" t="s">
        <v>215</v>
      </c>
      <c r="BM175" s="191" t="s">
        <v>641</v>
      </c>
    </row>
    <row r="176" spans="1:65" s="2" customFormat="1" ht="16.5" customHeight="1">
      <c r="A176" s="36"/>
      <c r="B176" s="37"/>
      <c r="C176" s="180" t="s">
        <v>446</v>
      </c>
      <c r="D176" s="180" t="s">
        <v>190</v>
      </c>
      <c r="E176" s="181" t="s">
        <v>642</v>
      </c>
      <c r="F176" s="182" t="s">
        <v>643</v>
      </c>
      <c r="G176" s="183" t="s">
        <v>507</v>
      </c>
      <c r="H176" s="184">
        <v>1</v>
      </c>
      <c r="I176" s="185"/>
      <c r="J176" s="186">
        <f t="shared" si="0"/>
        <v>0</v>
      </c>
      <c r="K176" s="182" t="s">
        <v>19</v>
      </c>
      <c r="L176" s="41"/>
      <c r="M176" s="187" t="s">
        <v>19</v>
      </c>
      <c r="N176" s="188" t="s">
        <v>39</v>
      </c>
      <c r="O176" s="66"/>
      <c r="P176" s="189">
        <f t="shared" si="1"/>
        <v>0</v>
      </c>
      <c r="Q176" s="189">
        <v>0</v>
      </c>
      <c r="R176" s="189">
        <f t="shared" si="2"/>
        <v>0</v>
      </c>
      <c r="S176" s="189">
        <v>0</v>
      </c>
      <c r="T176" s="190">
        <f t="shared" si="3"/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1" t="s">
        <v>215</v>
      </c>
      <c r="AT176" s="191" t="s">
        <v>190</v>
      </c>
      <c r="AU176" s="191" t="s">
        <v>76</v>
      </c>
      <c r="AY176" s="19" t="s">
        <v>187</v>
      </c>
      <c r="BE176" s="192">
        <f t="shared" si="4"/>
        <v>0</v>
      </c>
      <c r="BF176" s="192">
        <f t="shared" si="5"/>
        <v>0</v>
      </c>
      <c r="BG176" s="192">
        <f t="shared" si="6"/>
        <v>0</v>
      </c>
      <c r="BH176" s="192">
        <f t="shared" si="7"/>
        <v>0</v>
      </c>
      <c r="BI176" s="192">
        <f t="shared" si="8"/>
        <v>0</v>
      </c>
      <c r="BJ176" s="19" t="s">
        <v>76</v>
      </c>
      <c r="BK176" s="192">
        <f t="shared" si="9"/>
        <v>0</v>
      </c>
      <c r="BL176" s="19" t="s">
        <v>215</v>
      </c>
      <c r="BM176" s="191" t="s">
        <v>644</v>
      </c>
    </row>
    <row r="177" spans="1:65" s="2" customFormat="1" ht="16.5" customHeight="1">
      <c r="A177" s="36"/>
      <c r="B177" s="37"/>
      <c r="C177" s="180" t="s">
        <v>645</v>
      </c>
      <c r="D177" s="180" t="s">
        <v>190</v>
      </c>
      <c r="E177" s="181" t="s">
        <v>646</v>
      </c>
      <c r="F177" s="182" t="s">
        <v>647</v>
      </c>
      <c r="G177" s="183" t="s">
        <v>648</v>
      </c>
      <c r="H177" s="184">
        <v>52</v>
      </c>
      <c r="I177" s="185"/>
      <c r="J177" s="186">
        <f t="shared" si="0"/>
        <v>0</v>
      </c>
      <c r="K177" s="182" t="s">
        <v>19</v>
      </c>
      <c r="L177" s="41"/>
      <c r="M177" s="187" t="s">
        <v>19</v>
      </c>
      <c r="N177" s="188" t="s">
        <v>39</v>
      </c>
      <c r="O177" s="66"/>
      <c r="P177" s="189">
        <f t="shared" si="1"/>
        <v>0</v>
      </c>
      <c r="Q177" s="189">
        <v>0</v>
      </c>
      <c r="R177" s="189">
        <f t="shared" si="2"/>
        <v>0</v>
      </c>
      <c r="S177" s="189">
        <v>0</v>
      </c>
      <c r="T177" s="190">
        <f t="shared" si="3"/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1" t="s">
        <v>215</v>
      </c>
      <c r="AT177" s="191" t="s">
        <v>190</v>
      </c>
      <c r="AU177" s="191" t="s">
        <v>76</v>
      </c>
      <c r="AY177" s="19" t="s">
        <v>187</v>
      </c>
      <c r="BE177" s="192">
        <f t="shared" si="4"/>
        <v>0</v>
      </c>
      <c r="BF177" s="192">
        <f t="shared" si="5"/>
        <v>0</v>
      </c>
      <c r="BG177" s="192">
        <f t="shared" si="6"/>
        <v>0</v>
      </c>
      <c r="BH177" s="192">
        <f t="shared" si="7"/>
        <v>0</v>
      </c>
      <c r="BI177" s="192">
        <f t="shared" si="8"/>
        <v>0</v>
      </c>
      <c r="BJ177" s="19" t="s">
        <v>76</v>
      </c>
      <c r="BK177" s="192">
        <f t="shared" si="9"/>
        <v>0</v>
      </c>
      <c r="BL177" s="19" t="s">
        <v>215</v>
      </c>
      <c r="BM177" s="191" t="s">
        <v>649</v>
      </c>
    </row>
    <row r="178" spans="1:65" s="2" customFormat="1" ht="16.5" customHeight="1">
      <c r="A178" s="36"/>
      <c r="B178" s="37"/>
      <c r="C178" s="180" t="s">
        <v>650</v>
      </c>
      <c r="D178" s="180" t="s">
        <v>190</v>
      </c>
      <c r="E178" s="181" t="s">
        <v>651</v>
      </c>
      <c r="F178" s="182" t="s">
        <v>652</v>
      </c>
      <c r="G178" s="183" t="s">
        <v>507</v>
      </c>
      <c r="H178" s="184">
        <v>1</v>
      </c>
      <c r="I178" s="185"/>
      <c r="J178" s="186">
        <f t="shared" si="0"/>
        <v>0</v>
      </c>
      <c r="K178" s="182" t="s">
        <v>19</v>
      </c>
      <c r="L178" s="41"/>
      <c r="M178" s="187" t="s">
        <v>19</v>
      </c>
      <c r="N178" s="188" t="s">
        <v>39</v>
      </c>
      <c r="O178" s="66"/>
      <c r="P178" s="189">
        <f t="shared" si="1"/>
        <v>0</v>
      </c>
      <c r="Q178" s="189">
        <v>0</v>
      </c>
      <c r="R178" s="189">
        <f t="shared" si="2"/>
        <v>0</v>
      </c>
      <c r="S178" s="189">
        <v>0</v>
      </c>
      <c r="T178" s="190">
        <f t="shared" si="3"/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215</v>
      </c>
      <c r="AT178" s="191" t="s">
        <v>190</v>
      </c>
      <c r="AU178" s="191" t="s">
        <v>76</v>
      </c>
      <c r="AY178" s="19" t="s">
        <v>187</v>
      </c>
      <c r="BE178" s="192">
        <f t="shared" si="4"/>
        <v>0</v>
      </c>
      <c r="BF178" s="192">
        <f t="shared" si="5"/>
        <v>0</v>
      </c>
      <c r="BG178" s="192">
        <f t="shared" si="6"/>
        <v>0</v>
      </c>
      <c r="BH178" s="192">
        <f t="shared" si="7"/>
        <v>0</v>
      </c>
      <c r="BI178" s="192">
        <f t="shared" si="8"/>
        <v>0</v>
      </c>
      <c r="BJ178" s="19" t="s">
        <v>76</v>
      </c>
      <c r="BK178" s="192">
        <f t="shared" si="9"/>
        <v>0</v>
      </c>
      <c r="BL178" s="19" t="s">
        <v>215</v>
      </c>
      <c r="BM178" s="191" t="s">
        <v>653</v>
      </c>
    </row>
    <row r="179" spans="1:65" s="2" customFormat="1" ht="16.5" customHeight="1">
      <c r="A179" s="36"/>
      <c r="B179" s="37"/>
      <c r="C179" s="180" t="s">
        <v>654</v>
      </c>
      <c r="D179" s="180" t="s">
        <v>190</v>
      </c>
      <c r="E179" s="181" t="s">
        <v>655</v>
      </c>
      <c r="F179" s="182" t="s">
        <v>656</v>
      </c>
      <c r="G179" s="183" t="s">
        <v>507</v>
      </c>
      <c r="H179" s="184">
        <v>1</v>
      </c>
      <c r="I179" s="185"/>
      <c r="J179" s="186">
        <f t="shared" si="0"/>
        <v>0</v>
      </c>
      <c r="K179" s="182" t="s">
        <v>19</v>
      </c>
      <c r="L179" s="41"/>
      <c r="M179" s="187" t="s">
        <v>19</v>
      </c>
      <c r="N179" s="188" t="s">
        <v>39</v>
      </c>
      <c r="O179" s="66"/>
      <c r="P179" s="189">
        <f t="shared" si="1"/>
        <v>0</v>
      </c>
      <c r="Q179" s="189">
        <v>0</v>
      </c>
      <c r="R179" s="189">
        <f t="shared" si="2"/>
        <v>0</v>
      </c>
      <c r="S179" s="189">
        <v>0</v>
      </c>
      <c r="T179" s="190">
        <f t="shared" si="3"/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1" t="s">
        <v>215</v>
      </c>
      <c r="AT179" s="191" t="s">
        <v>190</v>
      </c>
      <c r="AU179" s="191" t="s">
        <v>76</v>
      </c>
      <c r="AY179" s="19" t="s">
        <v>187</v>
      </c>
      <c r="BE179" s="192">
        <f t="shared" si="4"/>
        <v>0</v>
      </c>
      <c r="BF179" s="192">
        <f t="shared" si="5"/>
        <v>0</v>
      </c>
      <c r="BG179" s="192">
        <f t="shared" si="6"/>
        <v>0</v>
      </c>
      <c r="BH179" s="192">
        <f t="shared" si="7"/>
        <v>0</v>
      </c>
      <c r="BI179" s="192">
        <f t="shared" si="8"/>
        <v>0</v>
      </c>
      <c r="BJ179" s="19" t="s">
        <v>76</v>
      </c>
      <c r="BK179" s="192">
        <f t="shared" si="9"/>
        <v>0</v>
      </c>
      <c r="BL179" s="19" t="s">
        <v>215</v>
      </c>
      <c r="BM179" s="191" t="s">
        <v>657</v>
      </c>
    </row>
    <row r="180" spans="1:65" s="2" customFormat="1" ht="16.5" customHeight="1">
      <c r="A180" s="36"/>
      <c r="B180" s="37"/>
      <c r="C180" s="180" t="s">
        <v>658</v>
      </c>
      <c r="D180" s="180" t="s">
        <v>190</v>
      </c>
      <c r="E180" s="181" t="s">
        <v>659</v>
      </c>
      <c r="F180" s="182" t="s">
        <v>660</v>
      </c>
      <c r="G180" s="183" t="s">
        <v>507</v>
      </c>
      <c r="H180" s="184">
        <v>1</v>
      </c>
      <c r="I180" s="185"/>
      <c r="J180" s="186">
        <f t="shared" si="0"/>
        <v>0</v>
      </c>
      <c r="K180" s="182" t="s">
        <v>19</v>
      </c>
      <c r="L180" s="41"/>
      <c r="M180" s="187" t="s">
        <v>19</v>
      </c>
      <c r="N180" s="188" t="s">
        <v>39</v>
      </c>
      <c r="O180" s="66"/>
      <c r="P180" s="189">
        <f t="shared" si="1"/>
        <v>0</v>
      </c>
      <c r="Q180" s="189">
        <v>0</v>
      </c>
      <c r="R180" s="189">
        <f t="shared" si="2"/>
        <v>0</v>
      </c>
      <c r="S180" s="189">
        <v>0</v>
      </c>
      <c r="T180" s="190">
        <f t="shared" si="3"/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1" t="s">
        <v>215</v>
      </c>
      <c r="AT180" s="191" t="s">
        <v>190</v>
      </c>
      <c r="AU180" s="191" t="s">
        <v>76</v>
      </c>
      <c r="AY180" s="19" t="s">
        <v>187</v>
      </c>
      <c r="BE180" s="192">
        <f t="shared" si="4"/>
        <v>0</v>
      </c>
      <c r="BF180" s="192">
        <f t="shared" si="5"/>
        <v>0</v>
      </c>
      <c r="BG180" s="192">
        <f t="shared" si="6"/>
        <v>0</v>
      </c>
      <c r="BH180" s="192">
        <f t="shared" si="7"/>
        <v>0</v>
      </c>
      <c r="BI180" s="192">
        <f t="shared" si="8"/>
        <v>0</v>
      </c>
      <c r="BJ180" s="19" t="s">
        <v>76</v>
      </c>
      <c r="BK180" s="192">
        <f t="shared" si="9"/>
        <v>0</v>
      </c>
      <c r="BL180" s="19" t="s">
        <v>215</v>
      </c>
      <c r="BM180" s="191" t="s">
        <v>661</v>
      </c>
    </row>
    <row r="181" spans="1:65" s="2" customFormat="1" ht="16.5" customHeight="1">
      <c r="A181" s="36"/>
      <c r="B181" s="37"/>
      <c r="C181" s="180" t="s">
        <v>662</v>
      </c>
      <c r="D181" s="180" t="s">
        <v>190</v>
      </c>
      <c r="E181" s="181" t="s">
        <v>663</v>
      </c>
      <c r="F181" s="182" t="s">
        <v>664</v>
      </c>
      <c r="G181" s="183" t="s">
        <v>507</v>
      </c>
      <c r="H181" s="184">
        <v>1</v>
      </c>
      <c r="I181" s="185"/>
      <c r="J181" s="186">
        <f t="shared" si="0"/>
        <v>0</v>
      </c>
      <c r="K181" s="182" t="s">
        <v>19</v>
      </c>
      <c r="L181" s="41"/>
      <c r="M181" s="187" t="s">
        <v>19</v>
      </c>
      <c r="N181" s="188" t="s">
        <v>39</v>
      </c>
      <c r="O181" s="66"/>
      <c r="P181" s="189">
        <f t="shared" si="1"/>
        <v>0</v>
      </c>
      <c r="Q181" s="189">
        <v>0</v>
      </c>
      <c r="R181" s="189">
        <f t="shared" si="2"/>
        <v>0</v>
      </c>
      <c r="S181" s="189">
        <v>0</v>
      </c>
      <c r="T181" s="190">
        <f t="shared" si="3"/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1" t="s">
        <v>215</v>
      </c>
      <c r="AT181" s="191" t="s">
        <v>190</v>
      </c>
      <c r="AU181" s="191" t="s">
        <v>76</v>
      </c>
      <c r="AY181" s="19" t="s">
        <v>187</v>
      </c>
      <c r="BE181" s="192">
        <f t="shared" si="4"/>
        <v>0</v>
      </c>
      <c r="BF181" s="192">
        <f t="shared" si="5"/>
        <v>0</v>
      </c>
      <c r="BG181" s="192">
        <f t="shared" si="6"/>
        <v>0</v>
      </c>
      <c r="BH181" s="192">
        <f t="shared" si="7"/>
        <v>0</v>
      </c>
      <c r="BI181" s="192">
        <f t="shared" si="8"/>
        <v>0</v>
      </c>
      <c r="BJ181" s="19" t="s">
        <v>76</v>
      </c>
      <c r="BK181" s="192">
        <f t="shared" si="9"/>
        <v>0</v>
      </c>
      <c r="BL181" s="19" t="s">
        <v>215</v>
      </c>
      <c r="BM181" s="191" t="s">
        <v>665</v>
      </c>
    </row>
    <row r="182" spans="1:65" s="2" customFormat="1" ht="16.5" customHeight="1">
      <c r="A182" s="36"/>
      <c r="B182" s="37"/>
      <c r="C182" s="180" t="s">
        <v>666</v>
      </c>
      <c r="D182" s="180" t="s">
        <v>190</v>
      </c>
      <c r="E182" s="181" t="s">
        <v>667</v>
      </c>
      <c r="F182" s="182" t="s">
        <v>668</v>
      </c>
      <c r="G182" s="183" t="s">
        <v>507</v>
      </c>
      <c r="H182" s="184">
        <v>1</v>
      </c>
      <c r="I182" s="185"/>
      <c r="J182" s="186">
        <f t="shared" si="0"/>
        <v>0</v>
      </c>
      <c r="K182" s="182" t="s">
        <v>19</v>
      </c>
      <c r="L182" s="41"/>
      <c r="M182" s="187" t="s">
        <v>19</v>
      </c>
      <c r="N182" s="188" t="s">
        <v>39</v>
      </c>
      <c r="O182" s="66"/>
      <c r="P182" s="189">
        <f t="shared" si="1"/>
        <v>0</v>
      </c>
      <c r="Q182" s="189">
        <v>0</v>
      </c>
      <c r="R182" s="189">
        <f t="shared" si="2"/>
        <v>0</v>
      </c>
      <c r="S182" s="189">
        <v>0</v>
      </c>
      <c r="T182" s="190">
        <f t="shared" si="3"/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1" t="s">
        <v>215</v>
      </c>
      <c r="AT182" s="191" t="s">
        <v>190</v>
      </c>
      <c r="AU182" s="191" t="s">
        <v>76</v>
      </c>
      <c r="AY182" s="19" t="s">
        <v>187</v>
      </c>
      <c r="BE182" s="192">
        <f t="shared" si="4"/>
        <v>0</v>
      </c>
      <c r="BF182" s="192">
        <f t="shared" si="5"/>
        <v>0</v>
      </c>
      <c r="BG182" s="192">
        <f t="shared" si="6"/>
        <v>0</v>
      </c>
      <c r="BH182" s="192">
        <f t="shared" si="7"/>
        <v>0</v>
      </c>
      <c r="BI182" s="192">
        <f t="shared" si="8"/>
        <v>0</v>
      </c>
      <c r="BJ182" s="19" t="s">
        <v>76</v>
      </c>
      <c r="BK182" s="192">
        <f t="shared" si="9"/>
        <v>0</v>
      </c>
      <c r="BL182" s="19" t="s">
        <v>215</v>
      </c>
      <c r="BM182" s="191" t="s">
        <v>669</v>
      </c>
    </row>
    <row r="183" spans="1:65" s="12" customFormat="1" ht="25.9" customHeight="1">
      <c r="B183" s="164"/>
      <c r="C183" s="165"/>
      <c r="D183" s="166" t="s">
        <v>67</v>
      </c>
      <c r="E183" s="167" t="s">
        <v>670</v>
      </c>
      <c r="F183" s="167" t="s">
        <v>671</v>
      </c>
      <c r="G183" s="165"/>
      <c r="H183" s="165"/>
      <c r="I183" s="168"/>
      <c r="J183" s="169">
        <f>BK183</f>
        <v>0</v>
      </c>
      <c r="K183" s="165"/>
      <c r="L183" s="170"/>
      <c r="M183" s="171"/>
      <c r="N183" s="172"/>
      <c r="O183" s="172"/>
      <c r="P183" s="173">
        <f>SUM(P184:P187)</f>
        <v>0</v>
      </c>
      <c r="Q183" s="172"/>
      <c r="R183" s="173">
        <f>SUM(R184:R187)</f>
        <v>0</v>
      </c>
      <c r="S183" s="172"/>
      <c r="T183" s="174">
        <f>SUM(T184:T187)</f>
        <v>0</v>
      </c>
      <c r="AR183" s="175" t="s">
        <v>195</v>
      </c>
      <c r="AT183" s="176" t="s">
        <v>67</v>
      </c>
      <c r="AU183" s="176" t="s">
        <v>68</v>
      </c>
      <c r="AY183" s="175" t="s">
        <v>187</v>
      </c>
      <c r="BK183" s="177">
        <f>SUM(BK184:BK187)</f>
        <v>0</v>
      </c>
    </row>
    <row r="184" spans="1:65" s="2" customFormat="1" ht="24.2" customHeight="1">
      <c r="A184" s="36"/>
      <c r="B184" s="37"/>
      <c r="C184" s="180" t="s">
        <v>672</v>
      </c>
      <c r="D184" s="180" t="s">
        <v>190</v>
      </c>
      <c r="E184" s="181" t="s">
        <v>673</v>
      </c>
      <c r="F184" s="182" t="s">
        <v>674</v>
      </c>
      <c r="G184" s="183" t="s">
        <v>648</v>
      </c>
      <c r="H184" s="184">
        <v>24</v>
      </c>
      <c r="I184" s="185"/>
      <c r="J184" s="186">
        <f>ROUND(I184*H184,2)</f>
        <v>0</v>
      </c>
      <c r="K184" s="182" t="s">
        <v>194</v>
      </c>
      <c r="L184" s="41"/>
      <c r="M184" s="187" t="s">
        <v>19</v>
      </c>
      <c r="N184" s="188" t="s">
        <v>39</v>
      </c>
      <c r="O184" s="66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1" t="s">
        <v>675</v>
      </c>
      <c r="AT184" s="191" t="s">
        <v>190</v>
      </c>
      <c r="AU184" s="191" t="s">
        <v>76</v>
      </c>
      <c r="AY184" s="19" t="s">
        <v>187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9" t="s">
        <v>76</v>
      </c>
      <c r="BK184" s="192">
        <f>ROUND(I184*H184,2)</f>
        <v>0</v>
      </c>
      <c r="BL184" s="19" t="s">
        <v>675</v>
      </c>
      <c r="BM184" s="191" t="s">
        <v>676</v>
      </c>
    </row>
    <row r="185" spans="1:65" s="2" customFormat="1" ht="11.25">
      <c r="A185" s="36"/>
      <c r="B185" s="37"/>
      <c r="C185" s="38"/>
      <c r="D185" s="193" t="s">
        <v>197</v>
      </c>
      <c r="E185" s="38"/>
      <c r="F185" s="194" t="s">
        <v>677</v>
      </c>
      <c r="G185" s="38"/>
      <c r="H185" s="38"/>
      <c r="I185" s="195"/>
      <c r="J185" s="38"/>
      <c r="K185" s="38"/>
      <c r="L185" s="41"/>
      <c r="M185" s="196"/>
      <c r="N185" s="197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197</v>
      </c>
      <c r="AU185" s="19" t="s">
        <v>76</v>
      </c>
    </row>
    <row r="186" spans="1:65" s="2" customFormat="1" ht="24.2" customHeight="1">
      <c r="A186" s="36"/>
      <c r="B186" s="37"/>
      <c r="C186" s="180" t="s">
        <v>678</v>
      </c>
      <c r="D186" s="180" t="s">
        <v>190</v>
      </c>
      <c r="E186" s="181" t="s">
        <v>679</v>
      </c>
      <c r="F186" s="182" t="s">
        <v>680</v>
      </c>
      <c r="G186" s="183" t="s">
        <v>648</v>
      </c>
      <c r="H186" s="184">
        <v>32</v>
      </c>
      <c r="I186" s="185"/>
      <c r="J186" s="186">
        <f>ROUND(I186*H186,2)</f>
        <v>0</v>
      </c>
      <c r="K186" s="182" t="s">
        <v>194</v>
      </c>
      <c r="L186" s="41"/>
      <c r="M186" s="187" t="s">
        <v>19</v>
      </c>
      <c r="N186" s="188" t="s">
        <v>39</v>
      </c>
      <c r="O186" s="66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1" t="s">
        <v>675</v>
      </c>
      <c r="AT186" s="191" t="s">
        <v>190</v>
      </c>
      <c r="AU186" s="191" t="s">
        <v>76</v>
      </c>
      <c r="AY186" s="19" t="s">
        <v>187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9" t="s">
        <v>76</v>
      </c>
      <c r="BK186" s="192">
        <f>ROUND(I186*H186,2)</f>
        <v>0</v>
      </c>
      <c r="BL186" s="19" t="s">
        <v>675</v>
      </c>
      <c r="BM186" s="191" t="s">
        <v>681</v>
      </c>
    </row>
    <row r="187" spans="1:65" s="2" customFormat="1" ht="11.25">
      <c r="A187" s="36"/>
      <c r="B187" s="37"/>
      <c r="C187" s="38"/>
      <c r="D187" s="193" t="s">
        <v>197</v>
      </c>
      <c r="E187" s="38"/>
      <c r="F187" s="194" t="s">
        <v>682</v>
      </c>
      <c r="G187" s="38"/>
      <c r="H187" s="38"/>
      <c r="I187" s="195"/>
      <c r="J187" s="38"/>
      <c r="K187" s="38"/>
      <c r="L187" s="41"/>
      <c r="M187" s="245"/>
      <c r="N187" s="246"/>
      <c r="O187" s="247"/>
      <c r="P187" s="247"/>
      <c r="Q187" s="247"/>
      <c r="R187" s="247"/>
      <c r="S187" s="247"/>
      <c r="T187" s="248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197</v>
      </c>
      <c r="AU187" s="19" t="s">
        <v>76</v>
      </c>
    </row>
    <row r="188" spans="1:65" s="2" customFormat="1" ht="6.95" customHeight="1">
      <c r="A188" s="36"/>
      <c r="B188" s="49"/>
      <c r="C188" s="50"/>
      <c r="D188" s="50"/>
      <c r="E188" s="50"/>
      <c r="F188" s="50"/>
      <c r="G188" s="50"/>
      <c r="H188" s="50"/>
      <c r="I188" s="50"/>
      <c r="J188" s="50"/>
      <c r="K188" s="50"/>
      <c r="L188" s="41"/>
      <c r="M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</row>
  </sheetData>
  <sheetProtection algorithmName="SHA-512" hashValue="uQoweSpx65YzQbFuMgbd5XFLmuy4os47xuGUgL4CXcF9NwcI0FHrv6fnQGXBEa6GNQahdmZJRvNwqh+7S3YISQ==" saltValue="MlUmqHvoXqj9QK9/Gr0kzJpY/l26VPGJf2PbZtMCDYKXhUch40Bl5SK0FNyKDEQFnO4ErHurziezaxp2mkVPwQ==" spinCount="100000" sheet="1" objects="1" scenarios="1" formatColumns="0" formatRows="0" autoFilter="0"/>
  <autoFilter ref="C89:K187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3" r:id="rId1"/>
    <hyperlink ref="F95" r:id="rId2"/>
    <hyperlink ref="F97" r:id="rId3"/>
    <hyperlink ref="F100" r:id="rId4"/>
    <hyperlink ref="F102" r:id="rId5"/>
    <hyperlink ref="F104" r:id="rId6"/>
    <hyperlink ref="F107" r:id="rId7"/>
    <hyperlink ref="F111" r:id="rId8"/>
    <hyperlink ref="F113" r:id="rId9"/>
    <hyperlink ref="F115" r:id="rId10"/>
    <hyperlink ref="F121" r:id="rId11"/>
    <hyperlink ref="F125" r:id="rId12"/>
    <hyperlink ref="F127" r:id="rId13"/>
    <hyperlink ref="F129" r:id="rId14"/>
    <hyperlink ref="F131" r:id="rId15"/>
    <hyperlink ref="F133" r:id="rId16"/>
    <hyperlink ref="F137" r:id="rId17"/>
    <hyperlink ref="F139" r:id="rId18"/>
    <hyperlink ref="F141" r:id="rId19"/>
    <hyperlink ref="F143" r:id="rId20"/>
    <hyperlink ref="F145" r:id="rId21"/>
    <hyperlink ref="F147" r:id="rId22"/>
    <hyperlink ref="F149" r:id="rId23"/>
    <hyperlink ref="F151" r:id="rId24"/>
    <hyperlink ref="F153" r:id="rId25"/>
    <hyperlink ref="F155" r:id="rId26"/>
    <hyperlink ref="F157" r:id="rId27"/>
    <hyperlink ref="F159" r:id="rId28"/>
    <hyperlink ref="F161" r:id="rId29"/>
    <hyperlink ref="F163" r:id="rId30"/>
    <hyperlink ref="F165" r:id="rId31"/>
    <hyperlink ref="F167" r:id="rId32"/>
    <hyperlink ref="F185" r:id="rId33"/>
    <hyperlink ref="F187" r:id="rId3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19" t="s">
        <v>88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78</v>
      </c>
    </row>
    <row r="4" spans="1:46" s="1" customFormat="1" ht="24.95" customHeight="1">
      <c r="B4" s="22"/>
      <c r="D4" s="112" t="s">
        <v>158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4" t="str">
        <f>'Rekapitulace zakázky'!K6</f>
        <v>Olomouc ADM Nerudova</v>
      </c>
      <c r="F7" s="395"/>
      <c r="G7" s="395"/>
      <c r="H7" s="395"/>
      <c r="L7" s="22"/>
    </row>
    <row r="8" spans="1:46" s="1" customFormat="1" ht="12" customHeight="1">
      <c r="B8" s="22"/>
      <c r="D8" s="114" t="s">
        <v>159</v>
      </c>
      <c r="L8" s="22"/>
    </row>
    <row r="9" spans="1:46" s="2" customFormat="1" ht="16.5" customHeight="1">
      <c r="A9" s="36"/>
      <c r="B9" s="41"/>
      <c r="C9" s="36"/>
      <c r="D9" s="36"/>
      <c r="E9" s="394" t="s">
        <v>450</v>
      </c>
      <c r="F9" s="397"/>
      <c r="G9" s="397"/>
      <c r="H9" s="39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451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6" t="s">
        <v>683</v>
      </c>
      <c r="F11" s="397"/>
      <c r="G11" s="397"/>
      <c r="H11" s="39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zakázky'!AN8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">
        <v>19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22</v>
      </c>
      <c r="F17" s="36"/>
      <c r="G17" s="36"/>
      <c r="H17" s="36"/>
      <c r="I17" s="114" t="s">
        <v>26</v>
      </c>
      <c r="J17" s="105" t="s">
        <v>19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27</v>
      </c>
      <c r="E19" s="36"/>
      <c r="F19" s="36"/>
      <c r="G19" s="36"/>
      <c r="H19" s="36"/>
      <c r="I19" s="114" t="s">
        <v>25</v>
      </c>
      <c r="J19" s="32" t="str">
        <f>'Rekapitulace zakázky'!AN13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8" t="str">
        <f>'Rekapitulace zakázky'!E14</f>
        <v>Vyplň údaj</v>
      </c>
      <c r="F20" s="399"/>
      <c r="G20" s="399"/>
      <c r="H20" s="399"/>
      <c r="I20" s="114" t="s">
        <v>26</v>
      </c>
      <c r="J20" s="32" t="str">
        <f>'Rekapitulace zakázky'!AN14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29</v>
      </c>
      <c r="E22" s="36"/>
      <c r="F22" s="36"/>
      <c r="G22" s="36"/>
      <c r="H22" s="36"/>
      <c r="I22" s="114" t="s">
        <v>25</v>
      </c>
      <c r="J22" s="105" t="s">
        <v>19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22</v>
      </c>
      <c r="F23" s="36"/>
      <c r="G23" s="36"/>
      <c r="H23" s="36"/>
      <c r="I23" s="114" t="s">
        <v>26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31</v>
      </c>
      <c r="E25" s="36"/>
      <c r="F25" s="36"/>
      <c r="G25" s="36"/>
      <c r="H25" s="36"/>
      <c r="I25" s="114" t="s">
        <v>25</v>
      </c>
      <c r="J25" s="105" t="s">
        <v>19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22</v>
      </c>
      <c r="F26" s="36"/>
      <c r="G26" s="36"/>
      <c r="H26" s="36"/>
      <c r="I26" s="114" t="s">
        <v>26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32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00" t="s">
        <v>19</v>
      </c>
      <c r="F29" s="400"/>
      <c r="G29" s="400"/>
      <c r="H29" s="400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34</v>
      </c>
      <c r="E32" s="36"/>
      <c r="F32" s="36"/>
      <c r="G32" s="36"/>
      <c r="H32" s="36"/>
      <c r="I32" s="36"/>
      <c r="J32" s="122">
        <f>ROUND(J92,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36</v>
      </c>
      <c r="G34" s="36"/>
      <c r="H34" s="36"/>
      <c r="I34" s="123" t="s">
        <v>35</v>
      </c>
      <c r="J34" s="123" t="s">
        <v>37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38</v>
      </c>
      <c r="E35" s="114" t="s">
        <v>39</v>
      </c>
      <c r="F35" s="125">
        <f>ROUND((SUM(BE92:BE137)),  2)</f>
        <v>0</v>
      </c>
      <c r="G35" s="36"/>
      <c r="H35" s="36"/>
      <c r="I35" s="126">
        <v>0.21</v>
      </c>
      <c r="J35" s="125">
        <f>ROUND(((SUM(BE92:BE137))*I35),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40</v>
      </c>
      <c r="F36" s="125">
        <f>ROUND((SUM(BF92:BF137)),  2)</f>
        <v>0</v>
      </c>
      <c r="G36" s="36"/>
      <c r="H36" s="36"/>
      <c r="I36" s="126">
        <v>0.15</v>
      </c>
      <c r="J36" s="125">
        <f>ROUND(((SUM(BF92:BF137))*I36),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41</v>
      </c>
      <c r="F37" s="125">
        <f>ROUND((SUM(BG92:BG137)),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42</v>
      </c>
      <c r="F38" s="125">
        <f>ROUND((SUM(BH92:BH137)),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43</v>
      </c>
      <c r="F39" s="125">
        <f>ROUND((SUM(BI92:BI137)),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44</v>
      </c>
      <c r="E41" s="129"/>
      <c r="F41" s="129"/>
      <c r="G41" s="130" t="s">
        <v>45</v>
      </c>
      <c r="H41" s="131" t="s">
        <v>46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161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1" t="str">
        <f>E7</f>
        <v>Olomouc ADM Nerudova</v>
      </c>
      <c r="F50" s="402"/>
      <c r="G50" s="402"/>
      <c r="H50" s="402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1" t="s">
        <v>450</v>
      </c>
      <c r="F52" s="403"/>
      <c r="G52" s="403"/>
      <c r="H52" s="403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451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7" t="str">
        <f>E11</f>
        <v>SO02 - 2 - Výměna stoupačkových armatur</v>
      </c>
      <c r="F54" s="403"/>
      <c r="G54" s="403"/>
      <c r="H54" s="403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162</v>
      </c>
      <c r="D61" s="139"/>
      <c r="E61" s="139"/>
      <c r="F61" s="139"/>
      <c r="G61" s="139"/>
      <c r="H61" s="139"/>
      <c r="I61" s="139"/>
      <c r="J61" s="140" t="s">
        <v>163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66</v>
      </c>
      <c r="D63" s="38"/>
      <c r="E63" s="38"/>
      <c r="F63" s="38"/>
      <c r="G63" s="38"/>
      <c r="H63" s="38"/>
      <c r="I63" s="38"/>
      <c r="J63" s="79">
        <f>J92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164</v>
      </c>
    </row>
    <row r="64" spans="1:47" s="9" customFormat="1" ht="24.95" customHeight="1">
      <c r="B64" s="142"/>
      <c r="C64" s="143"/>
      <c r="D64" s="144" t="s">
        <v>684</v>
      </c>
      <c r="E64" s="145"/>
      <c r="F64" s="145"/>
      <c r="G64" s="145"/>
      <c r="H64" s="145"/>
      <c r="I64" s="145"/>
      <c r="J64" s="146">
        <f>J93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685</v>
      </c>
      <c r="E65" s="150"/>
      <c r="F65" s="150"/>
      <c r="G65" s="150"/>
      <c r="H65" s="150"/>
      <c r="I65" s="150"/>
      <c r="J65" s="151">
        <f>J94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686</v>
      </c>
      <c r="E66" s="150"/>
      <c r="F66" s="150"/>
      <c r="G66" s="150"/>
      <c r="H66" s="150"/>
      <c r="I66" s="150"/>
      <c r="J66" s="151">
        <f>J104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687</v>
      </c>
      <c r="E67" s="150"/>
      <c r="F67" s="150"/>
      <c r="G67" s="150"/>
      <c r="H67" s="150"/>
      <c r="I67" s="150"/>
      <c r="J67" s="151">
        <f>J109</f>
        <v>0</v>
      </c>
      <c r="K67" s="99"/>
      <c r="L67" s="152"/>
    </row>
    <row r="68" spans="1:31" s="9" customFormat="1" ht="24.95" customHeight="1">
      <c r="B68" s="142"/>
      <c r="C68" s="143"/>
      <c r="D68" s="144" t="s">
        <v>688</v>
      </c>
      <c r="E68" s="145"/>
      <c r="F68" s="145"/>
      <c r="G68" s="145"/>
      <c r="H68" s="145"/>
      <c r="I68" s="145"/>
      <c r="J68" s="146">
        <f>J129</f>
        <v>0</v>
      </c>
      <c r="K68" s="143"/>
      <c r="L68" s="147"/>
    </row>
    <row r="69" spans="1:31" s="10" customFormat="1" ht="19.899999999999999" customHeight="1">
      <c r="B69" s="148"/>
      <c r="C69" s="99"/>
      <c r="D69" s="149" t="s">
        <v>689</v>
      </c>
      <c r="E69" s="150"/>
      <c r="F69" s="150"/>
      <c r="G69" s="150"/>
      <c r="H69" s="150"/>
      <c r="I69" s="150"/>
      <c r="J69" s="151">
        <f>J130</f>
        <v>0</v>
      </c>
      <c r="K69" s="99"/>
      <c r="L69" s="152"/>
    </row>
    <row r="70" spans="1:31" s="9" customFormat="1" ht="24.95" customHeight="1">
      <c r="B70" s="142"/>
      <c r="C70" s="143"/>
      <c r="D70" s="144" t="s">
        <v>457</v>
      </c>
      <c r="E70" s="145"/>
      <c r="F70" s="145"/>
      <c r="G70" s="145"/>
      <c r="H70" s="145"/>
      <c r="I70" s="145"/>
      <c r="J70" s="146">
        <f>J133</f>
        <v>0</v>
      </c>
      <c r="K70" s="143"/>
      <c r="L70" s="147"/>
    </row>
    <row r="71" spans="1:31" s="2" customFormat="1" ht="21.7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5" customHeight="1">
      <c r="A76" s="36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5" customHeight="1">
      <c r="A77" s="36"/>
      <c r="B77" s="37"/>
      <c r="C77" s="25" t="s">
        <v>172</v>
      </c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16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401" t="str">
        <f>E7</f>
        <v>Olomouc ADM Nerudova</v>
      </c>
      <c r="F80" s="402"/>
      <c r="G80" s="402"/>
      <c r="H80" s="402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" customFormat="1" ht="12" customHeight="1">
      <c r="B81" s="23"/>
      <c r="C81" s="31" t="s">
        <v>159</v>
      </c>
      <c r="D81" s="24"/>
      <c r="E81" s="24"/>
      <c r="F81" s="24"/>
      <c r="G81" s="24"/>
      <c r="H81" s="24"/>
      <c r="I81" s="24"/>
      <c r="J81" s="24"/>
      <c r="K81" s="24"/>
      <c r="L81" s="22"/>
    </row>
    <row r="82" spans="1:65" s="2" customFormat="1" ht="16.5" customHeight="1">
      <c r="A82" s="36"/>
      <c r="B82" s="37"/>
      <c r="C82" s="38"/>
      <c r="D82" s="38"/>
      <c r="E82" s="401" t="s">
        <v>450</v>
      </c>
      <c r="F82" s="403"/>
      <c r="G82" s="403"/>
      <c r="H82" s="403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451</v>
      </c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6.5" customHeight="1">
      <c r="A84" s="36"/>
      <c r="B84" s="37"/>
      <c r="C84" s="38"/>
      <c r="D84" s="38"/>
      <c r="E84" s="357" t="str">
        <f>E11</f>
        <v>SO02 - 2 - Výměna stoupačkových armatur</v>
      </c>
      <c r="F84" s="403"/>
      <c r="G84" s="403"/>
      <c r="H84" s="403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2" customHeight="1">
      <c r="A86" s="36"/>
      <c r="B86" s="37"/>
      <c r="C86" s="31" t="s">
        <v>21</v>
      </c>
      <c r="D86" s="38"/>
      <c r="E86" s="38"/>
      <c r="F86" s="29" t="str">
        <f>F14</f>
        <v xml:space="preserve"> </v>
      </c>
      <c r="G86" s="38"/>
      <c r="H86" s="38"/>
      <c r="I86" s="31" t="s">
        <v>23</v>
      </c>
      <c r="J86" s="61">
        <f>IF(J14="","",J14)</f>
        <v>0</v>
      </c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24</v>
      </c>
      <c r="D88" s="38"/>
      <c r="E88" s="38"/>
      <c r="F88" s="29" t="str">
        <f>E17</f>
        <v xml:space="preserve"> </v>
      </c>
      <c r="G88" s="38"/>
      <c r="H88" s="38"/>
      <c r="I88" s="31" t="s">
        <v>29</v>
      </c>
      <c r="J88" s="34" t="str">
        <f>E23</f>
        <v xml:space="preserve"> 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27</v>
      </c>
      <c r="D89" s="38"/>
      <c r="E89" s="38"/>
      <c r="F89" s="29" t="str">
        <f>IF(E20="","",E20)</f>
        <v>Vyplň údaj</v>
      </c>
      <c r="G89" s="38"/>
      <c r="H89" s="38"/>
      <c r="I89" s="31" t="s">
        <v>31</v>
      </c>
      <c r="J89" s="34" t="str">
        <f>E26</f>
        <v xml:space="preserve"> 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0.3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11" customFormat="1" ht="29.25" customHeight="1">
      <c r="A91" s="153"/>
      <c r="B91" s="154"/>
      <c r="C91" s="155" t="s">
        <v>173</v>
      </c>
      <c r="D91" s="156" t="s">
        <v>53</v>
      </c>
      <c r="E91" s="156" t="s">
        <v>49</v>
      </c>
      <c r="F91" s="156" t="s">
        <v>50</v>
      </c>
      <c r="G91" s="156" t="s">
        <v>174</v>
      </c>
      <c r="H91" s="156" t="s">
        <v>175</v>
      </c>
      <c r="I91" s="156" t="s">
        <v>176</v>
      </c>
      <c r="J91" s="156" t="s">
        <v>163</v>
      </c>
      <c r="K91" s="157" t="s">
        <v>177</v>
      </c>
      <c r="L91" s="158"/>
      <c r="M91" s="70" t="s">
        <v>19</v>
      </c>
      <c r="N91" s="71" t="s">
        <v>38</v>
      </c>
      <c r="O91" s="71" t="s">
        <v>178</v>
      </c>
      <c r="P91" s="71" t="s">
        <v>179</v>
      </c>
      <c r="Q91" s="71" t="s">
        <v>180</v>
      </c>
      <c r="R91" s="71" t="s">
        <v>181</v>
      </c>
      <c r="S91" s="71" t="s">
        <v>182</v>
      </c>
      <c r="T91" s="72" t="s">
        <v>183</v>
      </c>
      <c r="U91" s="153"/>
      <c r="V91" s="153"/>
      <c r="W91" s="153"/>
      <c r="X91" s="153"/>
      <c r="Y91" s="153"/>
      <c r="Z91" s="153"/>
      <c r="AA91" s="153"/>
      <c r="AB91" s="153"/>
      <c r="AC91" s="153"/>
      <c r="AD91" s="153"/>
      <c r="AE91" s="153"/>
    </row>
    <row r="92" spans="1:65" s="2" customFormat="1" ht="22.9" customHeight="1">
      <c r="A92" s="36"/>
      <c r="B92" s="37"/>
      <c r="C92" s="77" t="s">
        <v>184</v>
      </c>
      <c r="D92" s="38"/>
      <c r="E92" s="38"/>
      <c r="F92" s="38"/>
      <c r="G92" s="38"/>
      <c r="H92" s="38"/>
      <c r="I92" s="38"/>
      <c r="J92" s="159">
        <f>BK92</f>
        <v>0</v>
      </c>
      <c r="K92" s="38"/>
      <c r="L92" s="41"/>
      <c r="M92" s="73"/>
      <c r="N92" s="160"/>
      <c r="O92" s="74"/>
      <c r="P92" s="161">
        <f>P93+P129+P133</f>
        <v>0</v>
      </c>
      <c r="Q92" s="74"/>
      <c r="R92" s="161">
        <f>R93+R129+R133</f>
        <v>9.7878923999999992E-2</v>
      </c>
      <c r="S92" s="74"/>
      <c r="T92" s="162">
        <f>T93+T129+T133</f>
        <v>0.33560000000000001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67</v>
      </c>
      <c r="AU92" s="19" t="s">
        <v>164</v>
      </c>
      <c r="BK92" s="163">
        <f>BK93+BK129+BK133</f>
        <v>0</v>
      </c>
    </row>
    <row r="93" spans="1:65" s="12" customFormat="1" ht="25.9" customHeight="1">
      <c r="B93" s="164"/>
      <c r="C93" s="165"/>
      <c r="D93" s="166" t="s">
        <v>67</v>
      </c>
      <c r="E93" s="167" t="s">
        <v>208</v>
      </c>
      <c r="F93" s="167" t="s">
        <v>208</v>
      </c>
      <c r="G93" s="165"/>
      <c r="H93" s="165"/>
      <c r="I93" s="168"/>
      <c r="J93" s="169">
        <f>BK93</f>
        <v>0</v>
      </c>
      <c r="K93" s="165"/>
      <c r="L93" s="170"/>
      <c r="M93" s="171"/>
      <c r="N93" s="172"/>
      <c r="O93" s="172"/>
      <c r="P93" s="173">
        <f>P94+P104+P109</f>
        <v>0</v>
      </c>
      <c r="Q93" s="172"/>
      <c r="R93" s="173">
        <f>R94+R104+R109</f>
        <v>9.4338923999999991E-2</v>
      </c>
      <c r="S93" s="172"/>
      <c r="T93" s="174">
        <f>T94+T104+T109</f>
        <v>0.33560000000000001</v>
      </c>
      <c r="AR93" s="175" t="s">
        <v>78</v>
      </c>
      <c r="AT93" s="176" t="s">
        <v>67</v>
      </c>
      <c r="AU93" s="176" t="s">
        <v>68</v>
      </c>
      <c r="AY93" s="175" t="s">
        <v>187</v>
      </c>
      <c r="BK93" s="177">
        <f>BK94+BK104+BK109</f>
        <v>0</v>
      </c>
    </row>
    <row r="94" spans="1:65" s="12" customFormat="1" ht="22.9" customHeight="1">
      <c r="B94" s="164"/>
      <c r="C94" s="165"/>
      <c r="D94" s="166" t="s">
        <v>67</v>
      </c>
      <c r="E94" s="178" t="s">
        <v>458</v>
      </c>
      <c r="F94" s="178" t="s">
        <v>459</v>
      </c>
      <c r="G94" s="165"/>
      <c r="H94" s="165"/>
      <c r="I94" s="168"/>
      <c r="J94" s="179">
        <f>BK94</f>
        <v>0</v>
      </c>
      <c r="K94" s="165"/>
      <c r="L94" s="170"/>
      <c r="M94" s="171"/>
      <c r="N94" s="172"/>
      <c r="O94" s="172"/>
      <c r="P94" s="173">
        <f>SUM(P95:P103)</f>
        <v>0</v>
      </c>
      <c r="Q94" s="172"/>
      <c r="R94" s="173">
        <f>SUM(R95:R103)</f>
        <v>3.9517199999999995E-2</v>
      </c>
      <c r="S94" s="172"/>
      <c r="T94" s="174">
        <f>SUM(T95:T103)</f>
        <v>1.6800000000000002E-2</v>
      </c>
      <c r="AR94" s="175" t="s">
        <v>78</v>
      </c>
      <c r="AT94" s="176" t="s">
        <v>67</v>
      </c>
      <c r="AU94" s="176" t="s">
        <v>76</v>
      </c>
      <c r="AY94" s="175" t="s">
        <v>187</v>
      </c>
      <c r="BK94" s="177">
        <f>SUM(BK95:BK103)</f>
        <v>0</v>
      </c>
    </row>
    <row r="95" spans="1:65" s="2" customFormat="1" ht="37.9" customHeight="1">
      <c r="A95" s="36"/>
      <c r="B95" s="37"/>
      <c r="C95" s="180" t="s">
        <v>76</v>
      </c>
      <c r="D95" s="180" t="s">
        <v>190</v>
      </c>
      <c r="E95" s="181" t="s">
        <v>690</v>
      </c>
      <c r="F95" s="182" t="s">
        <v>691</v>
      </c>
      <c r="G95" s="183" t="s">
        <v>214</v>
      </c>
      <c r="H95" s="184">
        <v>40</v>
      </c>
      <c r="I95" s="185"/>
      <c r="J95" s="186">
        <f>ROUND(I95*H95,2)</f>
        <v>0</v>
      </c>
      <c r="K95" s="182" t="s">
        <v>194</v>
      </c>
      <c r="L95" s="41"/>
      <c r="M95" s="187" t="s">
        <v>19</v>
      </c>
      <c r="N95" s="188" t="s">
        <v>39</v>
      </c>
      <c r="O95" s="66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215</v>
      </c>
      <c r="AT95" s="191" t="s">
        <v>190</v>
      </c>
      <c r="AU95" s="191" t="s">
        <v>78</v>
      </c>
      <c r="AY95" s="19" t="s">
        <v>187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76</v>
      </c>
      <c r="BK95" s="192">
        <f>ROUND(I95*H95,2)</f>
        <v>0</v>
      </c>
      <c r="BL95" s="19" t="s">
        <v>215</v>
      </c>
      <c r="BM95" s="191" t="s">
        <v>692</v>
      </c>
    </row>
    <row r="96" spans="1:65" s="2" customFormat="1" ht="11.25">
      <c r="A96" s="36"/>
      <c r="B96" s="37"/>
      <c r="C96" s="38"/>
      <c r="D96" s="193" t="s">
        <v>197</v>
      </c>
      <c r="E96" s="38"/>
      <c r="F96" s="194" t="s">
        <v>693</v>
      </c>
      <c r="G96" s="38"/>
      <c r="H96" s="38"/>
      <c r="I96" s="195"/>
      <c r="J96" s="38"/>
      <c r="K96" s="38"/>
      <c r="L96" s="41"/>
      <c r="M96" s="196"/>
      <c r="N96" s="197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197</v>
      </c>
      <c r="AU96" s="19" t="s">
        <v>78</v>
      </c>
    </row>
    <row r="97" spans="1:65" s="2" customFormat="1" ht="44.25" customHeight="1">
      <c r="A97" s="36"/>
      <c r="B97" s="37"/>
      <c r="C97" s="180" t="s">
        <v>78</v>
      </c>
      <c r="D97" s="180" t="s">
        <v>190</v>
      </c>
      <c r="E97" s="181" t="s">
        <v>694</v>
      </c>
      <c r="F97" s="182" t="s">
        <v>695</v>
      </c>
      <c r="G97" s="183" t="s">
        <v>230</v>
      </c>
      <c r="H97" s="184">
        <v>40</v>
      </c>
      <c r="I97" s="185"/>
      <c r="J97" s="186">
        <f>ROUND(I97*H97,2)</f>
        <v>0</v>
      </c>
      <c r="K97" s="182" t="s">
        <v>194</v>
      </c>
      <c r="L97" s="41"/>
      <c r="M97" s="187" t="s">
        <v>19</v>
      </c>
      <c r="N97" s="188" t="s">
        <v>39</v>
      </c>
      <c r="O97" s="66"/>
      <c r="P97" s="189">
        <f>O97*H97</f>
        <v>0</v>
      </c>
      <c r="Q97" s="189">
        <v>0</v>
      </c>
      <c r="R97" s="189">
        <f>Q97*H97</f>
        <v>0</v>
      </c>
      <c r="S97" s="189">
        <v>4.2000000000000002E-4</v>
      </c>
      <c r="T97" s="190">
        <f>S97*H97</f>
        <v>1.6800000000000002E-2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215</v>
      </c>
      <c r="AT97" s="191" t="s">
        <v>190</v>
      </c>
      <c r="AU97" s="191" t="s">
        <v>78</v>
      </c>
      <c r="AY97" s="19" t="s">
        <v>187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76</v>
      </c>
      <c r="BK97" s="192">
        <f>ROUND(I97*H97,2)</f>
        <v>0</v>
      </c>
      <c r="BL97" s="19" t="s">
        <v>215</v>
      </c>
      <c r="BM97" s="191" t="s">
        <v>696</v>
      </c>
    </row>
    <row r="98" spans="1:65" s="2" customFormat="1" ht="11.25">
      <c r="A98" s="36"/>
      <c r="B98" s="37"/>
      <c r="C98" s="38"/>
      <c r="D98" s="193" t="s">
        <v>197</v>
      </c>
      <c r="E98" s="38"/>
      <c r="F98" s="194" t="s">
        <v>697</v>
      </c>
      <c r="G98" s="38"/>
      <c r="H98" s="38"/>
      <c r="I98" s="195"/>
      <c r="J98" s="38"/>
      <c r="K98" s="38"/>
      <c r="L98" s="41"/>
      <c r="M98" s="196"/>
      <c r="N98" s="197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197</v>
      </c>
      <c r="AU98" s="19" t="s">
        <v>78</v>
      </c>
    </row>
    <row r="99" spans="1:65" s="2" customFormat="1" ht="66.75" customHeight="1">
      <c r="A99" s="36"/>
      <c r="B99" s="37"/>
      <c r="C99" s="180" t="s">
        <v>203</v>
      </c>
      <c r="D99" s="180" t="s">
        <v>190</v>
      </c>
      <c r="E99" s="181" t="s">
        <v>698</v>
      </c>
      <c r="F99" s="182" t="s">
        <v>699</v>
      </c>
      <c r="G99" s="183" t="s">
        <v>230</v>
      </c>
      <c r="H99" s="184">
        <v>40</v>
      </c>
      <c r="I99" s="185"/>
      <c r="J99" s="186">
        <f>ROUND(I99*H99,2)</f>
        <v>0</v>
      </c>
      <c r="K99" s="182" t="s">
        <v>194</v>
      </c>
      <c r="L99" s="41"/>
      <c r="M99" s="187" t="s">
        <v>19</v>
      </c>
      <c r="N99" s="188" t="s">
        <v>39</v>
      </c>
      <c r="O99" s="66"/>
      <c r="P99" s="189">
        <f>O99*H99</f>
        <v>0</v>
      </c>
      <c r="Q99" s="189">
        <v>1.9233E-4</v>
      </c>
      <c r="R99" s="189">
        <f>Q99*H99</f>
        <v>7.6931999999999999E-3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215</v>
      </c>
      <c r="AT99" s="191" t="s">
        <v>190</v>
      </c>
      <c r="AU99" s="191" t="s">
        <v>78</v>
      </c>
      <c r="AY99" s="19" t="s">
        <v>187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76</v>
      </c>
      <c r="BK99" s="192">
        <f>ROUND(I99*H99,2)</f>
        <v>0</v>
      </c>
      <c r="BL99" s="19" t="s">
        <v>215</v>
      </c>
      <c r="BM99" s="191" t="s">
        <v>700</v>
      </c>
    </row>
    <row r="100" spans="1:65" s="2" customFormat="1" ht="11.25">
      <c r="A100" s="36"/>
      <c r="B100" s="37"/>
      <c r="C100" s="38"/>
      <c r="D100" s="193" t="s">
        <v>197</v>
      </c>
      <c r="E100" s="38"/>
      <c r="F100" s="194" t="s">
        <v>701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197</v>
      </c>
      <c r="AU100" s="19" t="s">
        <v>78</v>
      </c>
    </row>
    <row r="101" spans="1:65" s="2" customFormat="1" ht="24.2" customHeight="1">
      <c r="A101" s="36"/>
      <c r="B101" s="37"/>
      <c r="C101" s="198" t="s">
        <v>195</v>
      </c>
      <c r="D101" s="198" t="s">
        <v>243</v>
      </c>
      <c r="E101" s="199" t="s">
        <v>702</v>
      </c>
      <c r="F101" s="200" t="s">
        <v>703</v>
      </c>
      <c r="G101" s="201" t="s">
        <v>230</v>
      </c>
      <c r="H101" s="202">
        <v>40.799999999999997</v>
      </c>
      <c r="I101" s="203"/>
      <c r="J101" s="204">
        <f>ROUND(I101*H101,2)</f>
        <v>0</v>
      </c>
      <c r="K101" s="200" t="s">
        <v>194</v>
      </c>
      <c r="L101" s="205"/>
      <c r="M101" s="206" t="s">
        <v>19</v>
      </c>
      <c r="N101" s="207" t="s">
        <v>39</v>
      </c>
      <c r="O101" s="66"/>
      <c r="P101" s="189">
        <f>O101*H101</f>
        <v>0</v>
      </c>
      <c r="Q101" s="189">
        <v>7.7999999999999999E-4</v>
      </c>
      <c r="R101" s="189">
        <f>Q101*H101</f>
        <v>3.1823999999999998E-2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246</v>
      </c>
      <c r="AT101" s="191" t="s">
        <v>243</v>
      </c>
      <c r="AU101" s="191" t="s">
        <v>78</v>
      </c>
      <c r="AY101" s="19" t="s">
        <v>187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76</v>
      </c>
      <c r="BK101" s="192">
        <f>ROUND(I101*H101,2)</f>
        <v>0</v>
      </c>
      <c r="BL101" s="19" t="s">
        <v>215</v>
      </c>
      <c r="BM101" s="191" t="s">
        <v>704</v>
      </c>
    </row>
    <row r="102" spans="1:65" s="2" customFormat="1" ht="11.25">
      <c r="A102" s="36"/>
      <c r="B102" s="37"/>
      <c r="C102" s="38"/>
      <c r="D102" s="193" t="s">
        <v>197</v>
      </c>
      <c r="E102" s="38"/>
      <c r="F102" s="194" t="s">
        <v>705</v>
      </c>
      <c r="G102" s="38"/>
      <c r="H102" s="38"/>
      <c r="I102" s="195"/>
      <c r="J102" s="38"/>
      <c r="K102" s="38"/>
      <c r="L102" s="41"/>
      <c r="M102" s="196"/>
      <c r="N102" s="197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197</v>
      </c>
      <c r="AU102" s="19" t="s">
        <v>78</v>
      </c>
    </row>
    <row r="103" spans="1:65" s="13" customFormat="1" ht="11.25">
      <c r="B103" s="208"/>
      <c r="C103" s="209"/>
      <c r="D103" s="210" t="s">
        <v>249</v>
      </c>
      <c r="E103" s="211" t="s">
        <v>19</v>
      </c>
      <c r="F103" s="212" t="s">
        <v>706</v>
      </c>
      <c r="G103" s="209"/>
      <c r="H103" s="213">
        <v>40.799999999999997</v>
      </c>
      <c r="I103" s="214"/>
      <c r="J103" s="209"/>
      <c r="K103" s="209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249</v>
      </c>
      <c r="AU103" s="219" t="s">
        <v>78</v>
      </c>
      <c r="AV103" s="13" t="s">
        <v>78</v>
      </c>
      <c r="AW103" s="13" t="s">
        <v>30</v>
      </c>
      <c r="AX103" s="13" t="s">
        <v>76</v>
      </c>
      <c r="AY103" s="219" t="s">
        <v>187</v>
      </c>
    </row>
    <row r="104" spans="1:65" s="12" customFormat="1" ht="22.9" customHeight="1">
      <c r="B104" s="164"/>
      <c r="C104" s="165"/>
      <c r="D104" s="166" t="s">
        <v>67</v>
      </c>
      <c r="E104" s="178" t="s">
        <v>707</v>
      </c>
      <c r="F104" s="178" t="s">
        <v>708</v>
      </c>
      <c r="G104" s="165"/>
      <c r="H104" s="165"/>
      <c r="I104" s="168"/>
      <c r="J104" s="179">
        <f>BK104</f>
        <v>0</v>
      </c>
      <c r="K104" s="165"/>
      <c r="L104" s="170"/>
      <c r="M104" s="171"/>
      <c r="N104" s="172"/>
      <c r="O104" s="172"/>
      <c r="P104" s="173">
        <f>SUM(P105:P108)</f>
        <v>0</v>
      </c>
      <c r="Q104" s="172"/>
      <c r="R104" s="173">
        <f>SUM(R105:R108)</f>
        <v>2E-3</v>
      </c>
      <c r="S104" s="172"/>
      <c r="T104" s="174">
        <f>SUM(T105:T108)</f>
        <v>0.21279999999999999</v>
      </c>
      <c r="AR104" s="175" t="s">
        <v>78</v>
      </c>
      <c r="AT104" s="176" t="s">
        <v>67</v>
      </c>
      <c r="AU104" s="176" t="s">
        <v>76</v>
      </c>
      <c r="AY104" s="175" t="s">
        <v>187</v>
      </c>
      <c r="BK104" s="177">
        <f>SUM(BK105:BK108)</f>
        <v>0</v>
      </c>
    </row>
    <row r="105" spans="1:65" s="2" customFormat="1" ht="24.2" customHeight="1">
      <c r="A105" s="36"/>
      <c r="B105" s="37"/>
      <c r="C105" s="180" t="s">
        <v>217</v>
      </c>
      <c r="D105" s="180" t="s">
        <v>190</v>
      </c>
      <c r="E105" s="181" t="s">
        <v>709</v>
      </c>
      <c r="F105" s="182" t="s">
        <v>710</v>
      </c>
      <c r="G105" s="183" t="s">
        <v>230</v>
      </c>
      <c r="H105" s="184">
        <v>40</v>
      </c>
      <c r="I105" s="185"/>
      <c r="J105" s="186">
        <f>ROUND(I105*H105,2)</f>
        <v>0</v>
      </c>
      <c r="K105" s="182" t="s">
        <v>194</v>
      </c>
      <c r="L105" s="41"/>
      <c r="M105" s="187" t="s">
        <v>19</v>
      </c>
      <c r="N105" s="188" t="s">
        <v>39</v>
      </c>
      <c r="O105" s="66"/>
      <c r="P105" s="189">
        <f>O105*H105</f>
        <v>0</v>
      </c>
      <c r="Q105" s="189">
        <v>5.0000000000000002E-5</v>
      </c>
      <c r="R105" s="189">
        <f>Q105*H105</f>
        <v>2E-3</v>
      </c>
      <c r="S105" s="189">
        <v>5.3200000000000001E-3</v>
      </c>
      <c r="T105" s="190">
        <f>S105*H105</f>
        <v>0.21279999999999999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215</v>
      </c>
      <c r="AT105" s="191" t="s">
        <v>190</v>
      </c>
      <c r="AU105" s="191" t="s">
        <v>78</v>
      </c>
      <c r="AY105" s="19" t="s">
        <v>187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76</v>
      </c>
      <c r="BK105" s="192">
        <f>ROUND(I105*H105,2)</f>
        <v>0</v>
      </c>
      <c r="BL105" s="19" t="s">
        <v>215</v>
      </c>
      <c r="BM105" s="191" t="s">
        <v>711</v>
      </c>
    </row>
    <row r="106" spans="1:65" s="2" customFormat="1" ht="11.25">
      <c r="A106" s="36"/>
      <c r="B106" s="37"/>
      <c r="C106" s="38"/>
      <c r="D106" s="193" t="s">
        <v>197</v>
      </c>
      <c r="E106" s="38"/>
      <c r="F106" s="194" t="s">
        <v>712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197</v>
      </c>
      <c r="AU106" s="19" t="s">
        <v>78</v>
      </c>
    </row>
    <row r="107" spans="1:65" s="2" customFormat="1" ht="37.9" customHeight="1">
      <c r="A107" s="36"/>
      <c r="B107" s="37"/>
      <c r="C107" s="180" t="s">
        <v>221</v>
      </c>
      <c r="D107" s="180" t="s">
        <v>190</v>
      </c>
      <c r="E107" s="181" t="s">
        <v>713</v>
      </c>
      <c r="F107" s="182" t="s">
        <v>714</v>
      </c>
      <c r="G107" s="183" t="s">
        <v>542</v>
      </c>
      <c r="H107" s="184">
        <v>0.2</v>
      </c>
      <c r="I107" s="185"/>
      <c r="J107" s="186">
        <f>ROUND(I107*H107,2)</f>
        <v>0</v>
      </c>
      <c r="K107" s="182" t="s">
        <v>194</v>
      </c>
      <c r="L107" s="41"/>
      <c r="M107" s="187" t="s">
        <v>19</v>
      </c>
      <c r="N107" s="188" t="s">
        <v>39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215</v>
      </c>
      <c r="AT107" s="191" t="s">
        <v>190</v>
      </c>
      <c r="AU107" s="191" t="s">
        <v>78</v>
      </c>
      <c r="AY107" s="19" t="s">
        <v>187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76</v>
      </c>
      <c r="BK107" s="192">
        <f>ROUND(I107*H107,2)</f>
        <v>0</v>
      </c>
      <c r="BL107" s="19" t="s">
        <v>215</v>
      </c>
      <c r="BM107" s="191" t="s">
        <v>715</v>
      </c>
    </row>
    <row r="108" spans="1:65" s="2" customFormat="1" ht="11.25">
      <c r="A108" s="36"/>
      <c r="B108" s="37"/>
      <c r="C108" s="38"/>
      <c r="D108" s="193" t="s">
        <v>197</v>
      </c>
      <c r="E108" s="38"/>
      <c r="F108" s="194" t="s">
        <v>716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197</v>
      </c>
      <c r="AU108" s="19" t="s">
        <v>78</v>
      </c>
    </row>
    <row r="109" spans="1:65" s="12" customFormat="1" ht="22.9" customHeight="1">
      <c r="B109" s="164"/>
      <c r="C109" s="165"/>
      <c r="D109" s="166" t="s">
        <v>67</v>
      </c>
      <c r="E109" s="178" t="s">
        <v>552</v>
      </c>
      <c r="F109" s="178" t="s">
        <v>553</v>
      </c>
      <c r="G109" s="165"/>
      <c r="H109" s="165"/>
      <c r="I109" s="168"/>
      <c r="J109" s="179">
        <f>BK109</f>
        <v>0</v>
      </c>
      <c r="K109" s="165"/>
      <c r="L109" s="170"/>
      <c r="M109" s="171"/>
      <c r="N109" s="172"/>
      <c r="O109" s="172"/>
      <c r="P109" s="173">
        <f>SUM(P110:P128)</f>
        <v>0</v>
      </c>
      <c r="Q109" s="172"/>
      <c r="R109" s="173">
        <f>SUM(R110:R128)</f>
        <v>5.2821724E-2</v>
      </c>
      <c r="S109" s="172"/>
      <c r="T109" s="174">
        <f>SUM(T110:T128)</f>
        <v>0.10600000000000001</v>
      </c>
      <c r="AR109" s="175" t="s">
        <v>78</v>
      </c>
      <c r="AT109" s="176" t="s">
        <v>67</v>
      </c>
      <c r="AU109" s="176" t="s">
        <v>76</v>
      </c>
      <c r="AY109" s="175" t="s">
        <v>187</v>
      </c>
      <c r="BK109" s="177">
        <f>SUM(BK110:BK128)</f>
        <v>0</v>
      </c>
    </row>
    <row r="110" spans="1:65" s="2" customFormat="1" ht="24.2" customHeight="1">
      <c r="A110" s="36"/>
      <c r="B110" s="37"/>
      <c r="C110" s="180" t="s">
        <v>227</v>
      </c>
      <c r="D110" s="180" t="s">
        <v>190</v>
      </c>
      <c r="E110" s="181" t="s">
        <v>717</v>
      </c>
      <c r="F110" s="182" t="s">
        <v>718</v>
      </c>
      <c r="G110" s="183" t="s">
        <v>214</v>
      </c>
      <c r="H110" s="184">
        <v>40</v>
      </c>
      <c r="I110" s="185"/>
      <c r="J110" s="186">
        <f>ROUND(I110*H110,2)</f>
        <v>0</v>
      </c>
      <c r="K110" s="182" t="s">
        <v>194</v>
      </c>
      <c r="L110" s="41"/>
      <c r="M110" s="187" t="s">
        <v>19</v>
      </c>
      <c r="N110" s="188" t="s">
        <v>39</v>
      </c>
      <c r="O110" s="66"/>
      <c r="P110" s="189">
        <f>O110*H110</f>
        <v>0</v>
      </c>
      <c r="Q110" s="189">
        <v>4.18E-5</v>
      </c>
      <c r="R110" s="189">
        <f>Q110*H110</f>
        <v>1.6719999999999999E-3</v>
      </c>
      <c r="S110" s="189">
        <v>4.4999999999999999E-4</v>
      </c>
      <c r="T110" s="190">
        <f>S110*H110</f>
        <v>1.7999999999999999E-2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215</v>
      </c>
      <c r="AT110" s="191" t="s">
        <v>190</v>
      </c>
      <c r="AU110" s="191" t="s">
        <v>78</v>
      </c>
      <c r="AY110" s="19" t="s">
        <v>187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76</v>
      </c>
      <c r="BK110" s="192">
        <f>ROUND(I110*H110,2)</f>
        <v>0</v>
      </c>
      <c r="BL110" s="19" t="s">
        <v>215</v>
      </c>
      <c r="BM110" s="191" t="s">
        <v>719</v>
      </c>
    </row>
    <row r="111" spans="1:65" s="2" customFormat="1" ht="11.25">
      <c r="A111" s="36"/>
      <c r="B111" s="37"/>
      <c r="C111" s="38"/>
      <c r="D111" s="193" t="s">
        <v>197</v>
      </c>
      <c r="E111" s="38"/>
      <c r="F111" s="194" t="s">
        <v>720</v>
      </c>
      <c r="G111" s="38"/>
      <c r="H111" s="38"/>
      <c r="I111" s="195"/>
      <c r="J111" s="38"/>
      <c r="K111" s="38"/>
      <c r="L111" s="41"/>
      <c r="M111" s="196"/>
      <c r="N111" s="19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197</v>
      </c>
      <c r="AU111" s="19" t="s">
        <v>78</v>
      </c>
    </row>
    <row r="112" spans="1:65" s="2" customFormat="1" ht="24.2" customHeight="1">
      <c r="A112" s="36"/>
      <c r="B112" s="37"/>
      <c r="C112" s="180" t="s">
        <v>233</v>
      </c>
      <c r="D112" s="180" t="s">
        <v>190</v>
      </c>
      <c r="E112" s="181" t="s">
        <v>721</v>
      </c>
      <c r="F112" s="182" t="s">
        <v>722</v>
      </c>
      <c r="G112" s="183" t="s">
        <v>214</v>
      </c>
      <c r="H112" s="184">
        <v>40</v>
      </c>
      <c r="I112" s="185"/>
      <c r="J112" s="186">
        <f>ROUND(I112*H112,2)</f>
        <v>0</v>
      </c>
      <c r="K112" s="182" t="s">
        <v>194</v>
      </c>
      <c r="L112" s="41"/>
      <c r="M112" s="187" t="s">
        <v>19</v>
      </c>
      <c r="N112" s="188" t="s">
        <v>39</v>
      </c>
      <c r="O112" s="66"/>
      <c r="P112" s="189">
        <f>O112*H112</f>
        <v>0</v>
      </c>
      <c r="Q112" s="189">
        <v>1.7100000000000001E-4</v>
      </c>
      <c r="R112" s="189">
        <f>Q112*H112</f>
        <v>6.8400000000000006E-3</v>
      </c>
      <c r="S112" s="189">
        <v>2.2000000000000001E-3</v>
      </c>
      <c r="T112" s="190">
        <f>S112*H112</f>
        <v>8.8000000000000009E-2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195</v>
      </c>
      <c r="AT112" s="191" t="s">
        <v>190</v>
      </c>
      <c r="AU112" s="191" t="s">
        <v>78</v>
      </c>
      <c r="AY112" s="19" t="s">
        <v>187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76</v>
      </c>
      <c r="BK112" s="192">
        <f>ROUND(I112*H112,2)</f>
        <v>0</v>
      </c>
      <c r="BL112" s="19" t="s">
        <v>195</v>
      </c>
      <c r="BM112" s="191" t="s">
        <v>723</v>
      </c>
    </row>
    <row r="113" spans="1:65" s="2" customFormat="1" ht="11.25">
      <c r="A113" s="36"/>
      <c r="B113" s="37"/>
      <c r="C113" s="38"/>
      <c r="D113" s="193" t="s">
        <v>197</v>
      </c>
      <c r="E113" s="38"/>
      <c r="F113" s="194" t="s">
        <v>724</v>
      </c>
      <c r="G113" s="38"/>
      <c r="H113" s="38"/>
      <c r="I113" s="195"/>
      <c r="J113" s="38"/>
      <c r="K113" s="38"/>
      <c r="L113" s="41"/>
      <c r="M113" s="196"/>
      <c r="N113" s="197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197</v>
      </c>
      <c r="AU113" s="19" t="s">
        <v>78</v>
      </c>
    </row>
    <row r="114" spans="1:65" s="2" customFormat="1" ht="21.75" customHeight="1">
      <c r="A114" s="36"/>
      <c r="B114" s="37"/>
      <c r="C114" s="198" t="s">
        <v>188</v>
      </c>
      <c r="D114" s="198" t="s">
        <v>243</v>
      </c>
      <c r="E114" s="199" t="s">
        <v>725</v>
      </c>
      <c r="F114" s="200" t="s">
        <v>726</v>
      </c>
      <c r="G114" s="201" t="s">
        <v>214</v>
      </c>
      <c r="H114" s="202">
        <v>20</v>
      </c>
      <c r="I114" s="203"/>
      <c r="J114" s="204">
        <f>ROUND(I114*H114,2)</f>
        <v>0</v>
      </c>
      <c r="K114" s="200" t="s">
        <v>19</v>
      </c>
      <c r="L114" s="205"/>
      <c r="M114" s="206" t="s">
        <v>19</v>
      </c>
      <c r="N114" s="207" t="s">
        <v>39</v>
      </c>
      <c r="O114" s="66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246</v>
      </c>
      <c r="AT114" s="191" t="s">
        <v>243</v>
      </c>
      <c r="AU114" s="191" t="s">
        <v>78</v>
      </c>
      <c r="AY114" s="19" t="s">
        <v>187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9" t="s">
        <v>76</v>
      </c>
      <c r="BK114" s="192">
        <f>ROUND(I114*H114,2)</f>
        <v>0</v>
      </c>
      <c r="BL114" s="19" t="s">
        <v>215</v>
      </c>
      <c r="BM114" s="191" t="s">
        <v>727</v>
      </c>
    </row>
    <row r="115" spans="1:65" s="2" customFormat="1" ht="21.75" customHeight="1">
      <c r="A115" s="36"/>
      <c r="B115" s="37"/>
      <c r="C115" s="180" t="s">
        <v>242</v>
      </c>
      <c r="D115" s="180" t="s">
        <v>190</v>
      </c>
      <c r="E115" s="181" t="s">
        <v>728</v>
      </c>
      <c r="F115" s="182" t="s">
        <v>729</v>
      </c>
      <c r="G115" s="183" t="s">
        <v>214</v>
      </c>
      <c r="H115" s="184">
        <v>20</v>
      </c>
      <c r="I115" s="185"/>
      <c r="J115" s="186">
        <f>ROUND(I115*H115,2)</f>
        <v>0</v>
      </c>
      <c r="K115" s="182" t="s">
        <v>194</v>
      </c>
      <c r="L115" s="41"/>
      <c r="M115" s="187" t="s">
        <v>19</v>
      </c>
      <c r="N115" s="188" t="s">
        <v>39</v>
      </c>
      <c r="O115" s="66"/>
      <c r="P115" s="189">
        <f>O115*H115</f>
        <v>0</v>
      </c>
      <c r="Q115" s="189">
        <v>2.067762E-4</v>
      </c>
      <c r="R115" s="189">
        <f>Q115*H115</f>
        <v>4.1355239999999998E-3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215</v>
      </c>
      <c r="AT115" s="191" t="s">
        <v>190</v>
      </c>
      <c r="AU115" s="191" t="s">
        <v>78</v>
      </c>
      <c r="AY115" s="19" t="s">
        <v>187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76</v>
      </c>
      <c r="BK115" s="192">
        <f>ROUND(I115*H115,2)</f>
        <v>0</v>
      </c>
      <c r="BL115" s="19" t="s">
        <v>215</v>
      </c>
      <c r="BM115" s="191" t="s">
        <v>730</v>
      </c>
    </row>
    <row r="116" spans="1:65" s="2" customFormat="1" ht="11.25">
      <c r="A116" s="36"/>
      <c r="B116" s="37"/>
      <c r="C116" s="38"/>
      <c r="D116" s="193" t="s">
        <v>197</v>
      </c>
      <c r="E116" s="38"/>
      <c r="F116" s="194" t="s">
        <v>731</v>
      </c>
      <c r="G116" s="38"/>
      <c r="H116" s="38"/>
      <c r="I116" s="195"/>
      <c r="J116" s="38"/>
      <c r="K116" s="38"/>
      <c r="L116" s="41"/>
      <c r="M116" s="196"/>
      <c r="N116" s="197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197</v>
      </c>
      <c r="AU116" s="19" t="s">
        <v>78</v>
      </c>
    </row>
    <row r="117" spans="1:65" s="2" customFormat="1" ht="24.2" customHeight="1">
      <c r="A117" s="36"/>
      <c r="B117" s="37"/>
      <c r="C117" s="198" t="s">
        <v>251</v>
      </c>
      <c r="D117" s="198" t="s">
        <v>243</v>
      </c>
      <c r="E117" s="199" t="s">
        <v>732</v>
      </c>
      <c r="F117" s="200" t="s">
        <v>733</v>
      </c>
      <c r="G117" s="201" t="s">
        <v>214</v>
      </c>
      <c r="H117" s="202">
        <v>40</v>
      </c>
      <c r="I117" s="203"/>
      <c r="J117" s="204">
        <f>ROUND(I117*H117,2)</f>
        <v>0</v>
      </c>
      <c r="K117" s="200" t="s">
        <v>19</v>
      </c>
      <c r="L117" s="205"/>
      <c r="M117" s="206" t="s">
        <v>19</v>
      </c>
      <c r="N117" s="207" t="s">
        <v>39</v>
      </c>
      <c r="O117" s="66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233</v>
      </c>
      <c r="AT117" s="191" t="s">
        <v>243</v>
      </c>
      <c r="AU117" s="191" t="s">
        <v>78</v>
      </c>
      <c r="AY117" s="19" t="s">
        <v>187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9" t="s">
        <v>76</v>
      </c>
      <c r="BK117" s="192">
        <f>ROUND(I117*H117,2)</f>
        <v>0</v>
      </c>
      <c r="BL117" s="19" t="s">
        <v>195</v>
      </c>
      <c r="BM117" s="191" t="s">
        <v>734</v>
      </c>
    </row>
    <row r="118" spans="1:65" s="2" customFormat="1" ht="24.2" customHeight="1">
      <c r="A118" s="36"/>
      <c r="B118" s="37"/>
      <c r="C118" s="198" t="s">
        <v>256</v>
      </c>
      <c r="D118" s="198" t="s">
        <v>243</v>
      </c>
      <c r="E118" s="199" t="s">
        <v>735</v>
      </c>
      <c r="F118" s="200" t="s">
        <v>736</v>
      </c>
      <c r="G118" s="201" t="s">
        <v>214</v>
      </c>
      <c r="H118" s="202">
        <v>40</v>
      </c>
      <c r="I118" s="203"/>
      <c r="J118" s="204">
        <f>ROUND(I118*H118,2)</f>
        <v>0</v>
      </c>
      <c r="K118" s="200" t="s">
        <v>19</v>
      </c>
      <c r="L118" s="205"/>
      <c r="M118" s="206" t="s">
        <v>19</v>
      </c>
      <c r="N118" s="207" t="s">
        <v>39</v>
      </c>
      <c r="O118" s="66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233</v>
      </c>
      <c r="AT118" s="191" t="s">
        <v>243</v>
      </c>
      <c r="AU118" s="191" t="s">
        <v>78</v>
      </c>
      <c r="AY118" s="19" t="s">
        <v>187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76</v>
      </c>
      <c r="BK118" s="192">
        <f>ROUND(I118*H118,2)</f>
        <v>0</v>
      </c>
      <c r="BL118" s="19" t="s">
        <v>195</v>
      </c>
      <c r="BM118" s="191" t="s">
        <v>737</v>
      </c>
    </row>
    <row r="119" spans="1:65" s="2" customFormat="1" ht="16.5" customHeight="1">
      <c r="A119" s="36"/>
      <c r="B119" s="37"/>
      <c r="C119" s="198" t="s">
        <v>262</v>
      </c>
      <c r="D119" s="198" t="s">
        <v>243</v>
      </c>
      <c r="E119" s="199" t="s">
        <v>738</v>
      </c>
      <c r="F119" s="200" t="s">
        <v>739</v>
      </c>
      <c r="G119" s="201" t="s">
        <v>214</v>
      </c>
      <c r="H119" s="202">
        <v>40</v>
      </c>
      <c r="I119" s="203"/>
      <c r="J119" s="204">
        <f>ROUND(I119*H119,2)</f>
        <v>0</v>
      </c>
      <c r="K119" s="200" t="s">
        <v>194</v>
      </c>
      <c r="L119" s="205"/>
      <c r="M119" s="206" t="s">
        <v>19</v>
      </c>
      <c r="N119" s="207" t="s">
        <v>39</v>
      </c>
      <c r="O119" s="66"/>
      <c r="P119" s="189">
        <f>O119*H119</f>
        <v>0</v>
      </c>
      <c r="Q119" s="189">
        <v>2.2000000000000001E-4</v>
      </c>
      <c r="R119" s="189">
        <f>Q119*H119</f>
        <v>8.8000000000000005E-3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233</v>
      </c>
      <c r="AT119" s="191" t="s">
        <v>243</v>
      </c>
      <c r="AU119" s="191" t="s">
        <v>78</v>
      </c>
      <c r="AY119" s="19" t="s">
        <v>187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76</v>
      </c>
      <c r="BK119" s="192">
        <f>ROUND(I119*H119,2)</f>
        <v>0</v>
      </c>
      <c r="BL119" s="19" t="s">
        <v>195</v>
      </c>
      <c r="BM119" s="191" t="s">
        <v>740</v>
      </c>
    </row>
    <row r="120" spans="1:65" s="2" customFormat="1" ht="11.25">
      <c r="A120" s="36"/>
      <c r="B120" s="37"/>
      <c r="C120" s="38"/>
      <c r="D120" s="193" t="s">
        <v>197</v>
      </c>
      <c r="E120" s="38"/>
      <c r="F120" s="194" t="s">
        <v>741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197</v>
      </c>
      <c r="AU120" s="19" t="s">
        <v>78</v>
      </c>
    </row>
    <row r="121" spans="1:65" s="2" customFormat="1" ht="21.75" customHeight="1">
      <c r="A121" s="36"/>
      <c r="B121" s="37"/>
      <c r="C121" s="180" t="s">
        <v>267</v>
      </c>
      <c r="D121" s="180" t="s">
        <v>190</v>
      </c>
      <c r="E121" s="181" t="s">
        <v>742</v>
      </c>
      <c r="F121" s="182" t="s">
        <v>743</v>
      </c>
      <c r="G121" s="183" t="s">
        <v>214</v>
      </c>
      <c r="H121" s="184">
        <v>20</v>
      </c>
      <c r="I121" s="185"/>
      <c r="J121" s="186">
        <f>ROUND(I121*H121,2)</f>
        <v>0</v>
      </c>
      <c r="K121" s="182" t="s">
        <v>194</v>
      </c>
      <c r="L121" s="41"/>
      <c r="M121" s="187" t="s">
        <v>19</v>
      </c>
      <c r="N121" s="188" t="s">
        <v>39</v>
      </c>
      <c r="O121" s="66"/>
      <c r="P121" s="189">
        <f>O121*H121</f>
        <v>0</v>
      </c>
      <c r="Q121" s="189">
        <v>6.5956999999999995E-4</v>
      </c>
      <c r="R121" s="189">
        <f>Q121*H121</f>
        <v>1.3191399999999999E-2</v>
      </c>
      <c r="S121" s="189">
        <v>0</v>
      </c>
      <c r="T121" s="19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215</v>
      </c>
      <c r="AT121" s="191" t="s">
        <v>190</v>
      </c>
      <c r="AU121" s="191" t="s">
        <v>78</v>
      </c>
      <c r="AY121" s="19" t="s">
        <v>187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9" t="s">
        <v>76</v>
      </c>
      <c r="BK121" s="192">
        <f>ROUND(I121*H121,2)</f>
        <v>0</v>
      </c>
      <c r="BL121" s="19" t="s">
        <v>215</v>
      </c>
      <c r="BM121" s="191" t="s">
        <v>744</v>
      </c>
    </row>
    <row r="122" spans="1:65" s="2" customFormat="1" ht="11.25">
      <c r="A122" s="36"/>
      <c r="B122" s="37"/>
      <c r="C122" s="38"/>
      <c r="D122" s="193" t="s">
        <v>197</v>
      </c>
      <c r="E122" s="38"/>
      <c r="F122" s="194" t="s">
        <v>745</v>
      </c>
      <c r="G122" s="38"/>
      <c r="H122" s="38"/>
      <c r="I122" s="195"/>
      <c r="J122" s="38"/>
      <c r="K122" s="38"/>
      <c r="L122" s="41"/>
      <c r="M122" s="196"/>
      <c r="N122" s="197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197</v>
      </c>
      <c r="AU122" s="19" t="s">
        <v>78</v>
      </c>
    </row>
    <row r="123" spans="1:65" s="2" customFormat="1" ht="24.2" customHeight="1">
      <c r="A123" s="36"/>
      <c r="B123" s="37"/>
      <c r="C123" s="180" t="s">
        <v>8</v>
      </c>
      <c r="D123" s="180" t="s">
        <v>190</v>
      </c>
      <c r="E123" s="181" t="s">
        <v>746</v>
      </c>
      <c r="F123" s="182" t="s">
        <v>747</v>
      </c>
      <c r="G123" s="183" t="s">
        <v>214</v>
      </c>
      <c r="H123" s="184">
        <v>40</v>
      </c>
      <c r="I123" s="185"/>
      <c r="J123" s="186">
        <f>ROUND(I123*H123,2)</f>
        <v>0</v>
      </c>
      <c r="K123" s="182" t="s">
        <v>194</v>
      </c>
      <c r="L123" s="41"/>
      <c r="M123" s="187" t="s">
        <v>19</v>
      </c>
      <c r="N123" s="188" t="s">
        <v>39</v>
      </c>
      <c r="O123" s="66"/>
      <c r="P123" s="189">
        <f>O123*H123</f>
        <v>0</v>
      </c>
      <c r="Q123" s="189">
        <v>2.1956999999999999E-4</v>
      </c>
      <c r="R123" s="189">
        <f>Q123*H123</f>
        <v>8.7828000000000003E-3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215</v>
      </c>
      <c r="AT123" s="191" t="s">
        <v>190</v>
      </c>
      <c r="AU123" s="191" t="s">
        <v>78</v>
      </c>
      <c r="AY123" s="19" t="s">
        <v>187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76</v>
      </c>
      <c r="BK123" s="192">
        <f>ROUND(I123*H123,2)</f>
        <v>0</v>
      </c>
      <c r="BL123" s="19" t="s">
        <v>215</v>
      </c>
      <c r="BM123" s="191" t="s">
        <v>748</v>
      </c>
    </row>
    <row r="124" spans="1:65" s="2" customFormat="1" ht="11.25">
      <c r="A124" s="36"/>
      <c r="B124" s="37"/>
      <c r="C124" s="38"/>
      <c r="D124" s="193" t="s">
        <v>197</v>
      </c>
      <c r="E124" s="38"/>
      <c r="F124" s="194" t="s">
        <v>749</v>
      </c>
      <c r="G124" s="38"/>
      <c r="H124" s="38"/>
      <c r="I124" s="195"/>
      <c r="J124" s="38"/>
      <c r="K124" s="38"/>
      <c r="L124" s="41"/>
      <c r="M124" s="196"/>
      <c r="N124" s="197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197</v>
      </c>
      <c r="AU124" s="19" t="s">
        <v>78</v>
      </c>
    </row>
    <row r="125" spans="1:65" s="2" customFormat="1" ht="21.75" customHeight="1">
      <c r="A125" s="36"/>
      <c r="B125" s="37"/>
      <c r="C125" s="180" t="s">
        <v>215</v>
      </c>
      <c r="D125" s="180" t="s">
        <v>190</v>
      </c>
      <c r="E125" s="181" t="s">
        <v>606</v>
      </c>
      <c r="F125" s="182" t="s">
        <v>607</v>
      </c>
      <c r="G125" s="183" t="s">
        <v>214</v>
      </c>
      <c r="H125" s="184">
        <v>40</v>
      </c>
      <c r="I125" s="185"/>
      <c r="J125" s="186">
        <f>ROUND(I125*H125,2)</f>
        <v>0</v>
      </c>
      <c r="K125" s="182" t="s">
        <v>194</v>
      </c>
      <c r="L125" s="41"/>
      <c r="M125" s="187" t="s">
        <v>19</v>
      </c>
      <c r="N125" s="188" t="s">
        <v>39</v>
      </c>
      <c r="O125" s="66"/>
      <c r="P125" s="189">
        <f>O125*H125</f>
        <v>0</v>
      </c>
      <c r="Q125" s="189">
        <v>2.3499999999999999E-4</v>
      </c>
      <c r="R125" s="189">
        <f>Q125*H125</f>
        <v>9.4000000000000004E-3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215</v>
      </c>
      <c r="AT125" s="191" t="s">
        <v>190</v>
      </c>
      <c r="AU125" s="191" t="s">
        <v>78</v>
      </c>
      <c r="AY125" s="19" t="s">
        <v>187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76</v>
      </c>
      <c r="BK125" s="192">
        <f>ROUND(I125*H125,2)</f>
        <v>0</v>
      </c>
      <c r="BL125" s="19" t="s">
        <v>215</v>
      </c>
      <c r="BM125" s="191" t="s">
        <v>750</v>
      </c>
    </row>
    <row r="126" spans="1:65" s="2" customFormat="1" ht="11.25">
      <c r="A126" s="36"/>
      <c r="B126" s="37"/>
      <c r="C126" s="38"/>
      <c r="D126" s="193" t="s">
        <v>197</v>
      </c>
      <c r="E126" s="38"/>
      <c r="F126" s="194" t="s">
        <v>609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197</v>
      </c>
      <c r="AU126" s="19" t="s">
        <v>78</v>
      </c>
    </row>
    <row r="127" spans="1:65" s="2" customFormat="1" ht="37.9" customHeight="1">
      <c r="A127" s="36"/>
      <c r="B127" s="37"/>
      <c r="C127" s="180" t="s">
        <v>281</v>
      </c>
      <c r="D127" s="180" t="s">
        <v>190</v>
      </c>
      <c r="E127" s="181" t="s">
        <v>614</v>
      </c>
      <c r="F127" s="182" t="s">
        <v>615</v>
      </c>
      <c r="G127" s="183" t="s">
        <v>542</v>
      </c>
      <c r="H127" s="184">
        <v>0.26</v>
      </c>
      <c r="I127" s="185"/>
      <c r="J127" s="186">
        <f>ROUND(I127*H127,2)</f>
        <v>0</v>
      </c>
      <c r="K127" s="182" t="s">
        <v>194</v>
      </c>
      <c r="L127" s="41"/>
      <c r="M127" s="187" t="s">
        <v>19</v>
      </c>
      <c r="N127" s="188" t="s">
        <v>39</v>
      </c>
      <c r="O127" s="66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215</v>
      </c>
      <c r="AT127" s="191" t="s">
        <v>190</v>
      </c>
      <c r="AU127" s="191" t="s">
        <v>78</v>
      </c>
      <c r="AY127" s="19" t="s">
        <v>187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76</v>
      </c>
      <c r="BK127" s="192">
        <f>ROUND(I127*H127,2)</f>
        <v>0</v>
      </c>
      <c r="BL127" s="19" t="s">
        <v>215</v>
      </c>
      <c r="BM127" s="191" t="s">
        <v>751</v>
      </c>
    </row>
    <row r="128" spans="1:65" s="2" customFormat="1" ht="11.25">
      <c r="A128" s="36"/>
      <c r="B128" s="37"/>
      <c r="C128" s="38"/>
      <c r="D128" s="193" t="s">
        <v>197</v>
      </c>
      <c r="E128" s="38"/>
      <c r="F128" s="194" t="s">
        <v>617</v>
      </c>
      <c r="G128" s="38"/>
      <c r="H128" s="38"/>
      <c r="I128" s="195"/>
      <c r="J128" s="38"/>
      <c r="K128" s="38"/>
      <c r="L128" s="41"/>
      <c r="M128" s="196"/>
      <c r="N128" s="197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197</v>
      </c>
      <c r="AU128" s="19" t="s">
        <v>78</v>
      </c>
    </row>
    <row r="129" spans="1:65" s="12" customFormat="1" ht="25.9" customHeight="1">
      <c r="B129" s="164"/>
      <c r="C129" s="165"/>
      <c r="D129" s="166" t="s">
        <v>67</v>
      </c>
      <c r="E129" s="167" t="s">
        <v>243</v>
      </c>
      <c r="F129" s="167" t="s">
        <v>752</v>
      </c>
      <c r="G129" s="165"/>
      <c r="H129" s="165"/>
      <c r="I129" s="168"/>
      <c r="J129" s="169">
        <f>BK129</f>
        <v>0</v>
      </c>
      <c r="K129" s="165"/>
      <c r="L129" s="170"/>
      <c r="M129" s="171"/>
      <c r="N129" s="172"/>
      <c r="O129" s="172"/>
      <c r="P129" s="173">
        <f>P130</f>
        <v>0</v>
      </c>
      <c r="Q129" s="172"/>
      <c r="R129" s="173">
        <f>R130</f>
        <v>3.5399999999999997E-3</v>
      </c>
      <c r="S129" s="172"/>
      <c r="T129" s="174">
        <f>T130</f>
        <v>0</v>
      </c>
      <c r="AR129" s="175" t="s">
        <v>203</v>
      </c>
      <c r="AT129" s="176" t="s">
        <v>67</v>
      </c>
      <c r="AU129" s="176" t="s">
        <v>68</v>
      </c>
      <c r="AY129" s="175" t="s">
        <v>187</v>
      </c>
      <c r="BK129" s="177">
        <f>BK130</f>
        <v>0</v>
      </c>
    </row>
    <row r="130" spans="1:65" s="12" customFormat="1" ht="22.9" customHeight="1">
      <c r="B130" s="164"/>
      <c r="C130" s="165"/>
      <c r="D130" s="166" t="s">
        <v>67</v>
      </c>
      <c r="E130" s="178" t="s">
        <v>753</v>
      </c>
      <c r="F130" s="178" t="s">
        <v>754</v>
      </c>
      <c r="G130" s="165"/>
      <c r="H130" s="165"/>
      <c r="I130" s="168"/>
      <c r="J130" s="179">
        <f>BK130</f>
        <v>0</v>
      </c>
      <c r="K130" s="165"/>
      <c r="L130" s="170"/>
      <c r="M130" s="171"/>
      <c r="N130" s="172"/>
      <c r="O130" s="172"/>
      <c r="P130" s="173">
        <f>SUM(P131:P132)</f>
        <v>0</v>
      </c>
      <c r="Q130" s="172"/>
      <c r="R130" s="173">
        <f>SUM(R131:R132)</f>
        <v>3.5399999999999997E-3</v>
      </c>
      <c r="S130" s="172"/>
      <c r="T130" s="174">
        <f>SUM(T131:T132)</f>
        <v>0</v>
      </c>
      <c r="AR130" s="175" t="s">
        <v>203</v>
      </c>
      <c r="AT130" s="176" t="s">
        <v>67</v>
      </c>
      <c r="AU130" s="176" t="s">
        <v>76</v>
      </c>
      <c r="AY130" s="175" t="s">
        <v>187</v>
      </c>
      <c r="BK130" s="177">
        <f>SUM(BK131:BK132)</f>
        <v>0</v>
      </c>
    </row>
    <row r="131" spans="1:65" s="2" customFormat="1" ht="16.5" customHeight="1">
      <c r="A131" s="36"/>
      <c r="B131" s="37"/>
      <c r="C131" s="180" t="s">
        <v>286</v>
      </c>
      <c r="D131" s="180" t="s">
        <v>190</v>
      </c>
      <c r="E131" s="181" t="s">
        <v>755</v>
      </c>
      <c r="F131" s="182" t="s">
        <v>756</v>
      </c>
      <c r="G131" s="183" t="s">
        <v>214</v>
      </c>
      <c r="H131" s="184">
        <v>120</v>
      </c>
      <c r="I131" s="185"/>
      <c r="J131" s="186">
        <f>ROUND(I131*H131,2)</f>
        <v>0</v>
      </c>
      <c r="K131" s="182" t="s">
        <v>194</v>
      </c>
      <c r="L131" s="41"/>
      <c r="M131" s="187" t="s">
        <v>19</v>
      </c>
      <c r="N131" s="188" t="s">
        <v>39</v>
      </c>
      <c r="O131" s="66"/>
      <c r="P131" s="189">
        <f>O131*H131</f>
        <v>0</v>
      </c>
      <c r="Q131" s="189">
        <v>2.9499999999999999E-5</v>
      </c>
      <c r="R131" s="189">
        <f>Q131*H131</f>
        <v>3.5399999999999997E-3</v>
      </c>
      <c r="S131" s="189">
        <v>0</v>
      </c>
      <c r="T131" s="19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757</v>
      </c>
      <c r="AT131" s="191" t="s">
        <v>190</v>
      </c>
      <c r="AU131" s="191" t="s">
        <v>78</v>
      </c>
      <c r="AY131" s="19" t="s">
        <v>187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76</v>
      </c>
      <c r="BK131" s="192">
        <f>ROUND(I131*H131,2)</f>
        <v>0</v>
      </c>
      <c r="BL131" s="19" t="s">
        <v>757</v>
      </c>
      <c r="BM131" s="191" t="s">
        <v>758</v>
      </c>
    </row>
    <row r="132" spans="1:65" s="2" customFormat="1" ht="11.25">
      <c r="A132" s="36"/>
      <c r="B132" s="37"/>
      <c r="C132" s="38"/>
      <c r="D132" s="193" t="s">
        <v>197</v>
      </c>
      <c r="E132" s="38"/>
      <c r="F132" s="194" t="s">
        <v>759</v>
      </c>
      <c r="G132" s="38"/>
      <c r="H132" s="38"/>
      <c r="I132" s="195"/>
      <c r="J132" s="38"/>
      <c r="K132" s="38"/>
      <c r="L132" s="41"/>
      <c r="M132" s="196"/>
      <c r="N132" s="197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197</v>
      </c>
      <c r="AU132" s="19" t="s">
        <v>78</v>
      </c>
    </row>
    <row r="133" spans="1:65" s="12" customFormat="1" ht="25.9" customHeight="1">
      <c r="B133" s="164"/>
      <c r="C133" s="165"/>
      <c r="D133" s="166" t="s">
        <v>67</v>
      </c>
      <c r="E133" s="167" t="s">
        <v>670</v>
      </c>
      <c r="F133" s="167" t="s">
        <v>671</v>
      </c>
      <c r="G133" s="165"/>
      <c r="H133" s="165"/>
      <c r="I133" s="168"/>
      <c r="J133" s="169">
        <f>BK133</f>
        <v>0</v>
      </c>
      <c r="K133" s="165"/>
      <c r="L133" s="170"/>
      <c r="M133" s="171"/>
      <c r="N133" s="172"/>
      <c r="O133" s="172"/>
      <c r="P133" s="173">
        <f>SUM(P134:P137)</f>
        <v>0</v>
      </c>
      <c r="Q133" s="172"/>
      <c r="R133" s="173">
        <f>SUM(R134:R137)</f>
        <v>0</v>
      </c>
      <c r="S133" s="172"/>
      <c r="T133" s="174">
        <f>SUM(T134:T137)</f>
        <v>0</v>
      </c>
      <c r="AR133" s="175" t="s">
        <v>195</v>
      </c>
      <c r="AT133" s="176" t="s">
        <v>67</v>
      </c>
      <c r="AU133" s="176" t="s">
        <v>68</v>
      </c>
      <c r="AY133" s="175" t="s">
        <v>187</v>
      </c>
      <c r="BK133" s="177">
        <f>SUM(BK134:BK137)</f>
        <v>0</v>
      </c>
    </row>
    <row r="134" spans="1:65" s="2" customFormat="1" ht="24.2" customHeight="1">
      <c r="A134" s="36"/>
      <c r="B134" s="37"/>
      <c r="C134" s="180" t="s">
        <v>291</v>
      </c>
      <c r="D134" s="180" t="s">
        <v>190</v>
      </c>
      <c r="E134" s="181" t="s">
        <v>673</v>
      </c>
      <c r="F134" s="182" t="s">
        <v>674</v>
      </c>
      <c r="G134" s="183" t="s">
        <v>648</v>
      </c>
      <c r="H134" s="184">
        <v>24</v>
      </c>
      <c r="I134" s="185"/>
      <c r="J134" s="186">
        <f>ROUND(I134*H134,2)</f>
        <v>0</v>
      </c>
      <c r="K134" s="182" t="s">
        <v>194</v>
      </c>
      <c r="L134" s="41"/>
      <c r="M134" s="187" t="s">
        <v>19</v>
      </c>
      <c r="N134" s="188" t="s">
        <v>39</v>
      </c>
      <c r="O134" s="66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675</v>
      </c>
      <c r="AT134" s="191" t="s">
        <v>190</v>
      </c>
      <c r="AU134" s="191" t="s">
        <v>76</v>
      </c>
      <c r="AY134" s="19" t="s">
        <v>187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76</v>
      </c>
      <c r="BK134" s="192">
        <f>ROUND(I134*H134,2)</f>
        <v>0</v>
      </c>
      <c r="BL134" s="19" t="s">
        <v>675</v>
      </c>
      <c r="BM134" s="191" t="s">
        <v>760</v>
      </c>
    </row>
    <row r="135" spans="1:65" s="2" customFormat="1" ht="11.25">
      <c r="A135" s="36"/>
      <c r="B135" s="37"/>
      <c r="C135" s="38"/>
      <c r="D135" s="193" t="s">
        <v>197</v>
      </c>
      <c r="E135" s="38"/>
      <c r="F135" s="194" t="s">
        <v>677</v>
      </c>
      <c r="G135" s="38"/>
      <c r="H135" s="38"/>
      <c r="I135" s="195"/>
      <c r="J135" s="38"/>
      <c r="K135" s="38"/>
      <c r="L135" s="41"/>
      <c r="M135" s="196"/>
      <c r="N135" s="197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197</v>
      </c>
      <c r="AU135" s="19" t="s">
        <v>76</v>
      </c>
    </row>
    <row r="136" spans="1:65" s="2" customFormat="1" ht="24.2" customHeight="1">
      <c r="A136" s="36"/>
      <c r="B136" s="37"/>
      <c r="C136" s="180" t="s">
        <v>296</v>
      </c>
      <c r="D136" s="180" t="s">
        <v>190</v>
      </c>
      <c r="E136" s="181" t="s">
        <v>679</v>
      </c>
      <c r="F136" s="182" t="s">
        <v>680</v>
      </c>
      <c r="G136" s="183" t="s">
        <v>648</v>
      </c>
      <c r="H136" s="184">
        <v>42</v>
      </c>
      <c r="I136" s="185"/>
      <c r="J136" s="186">
        <f>ROUND(I136*H136,2)</f>
        <v>0</v>
      </c>
      <c r="K136" s="182" t="s">
        <v>194</v>
      </c>
      <c r="L136" s="41"/>
      <c r="M136" s="187" t="s">
        <v>19</v>
      </c>
      <c r="N136" s="188" t="s">
        <v>39</v>
      </c>
      <c r="O136" s="66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675</v>
      </c>
      <c r="AT136" s="191" t="s">
        <v>190</v>
      </c>
      <c r="AU136" s="191" t="s">
        <v>76</v>
      </c>
      <c r="AY136" s="19" t="s">
        <v>187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76</v>
      </c>
      <c r="BK136" s="192">
        <f>ROUND(I136*H136,2)</f>
        <v>0</v>
      </c>
      <c r="BL136" s="19" t="s">
        <v>675</v>
      </c>
      <c r="BM136" s="191" t="s">
        <v>761</v>
      </c>
    </row>
    <row r="137" spans="1:65" s="2" customFormat="1" ht="11.25">
      <c r="A137" s="36"/>
      <c r="B137" s="37"/>
      <c r="C137" s="38"/>
      <c r="D137" s="193" t="s">
        <v>197</v>
      </c>
      <c r="E137" s="38"/>
      <c r="F137" s="194" t="s">
        <v>682</v>
      </c>
      <c r="G137" s="38"/>
      <c r="H137" s="38"/>
      <c r="I137" s="195"/>
      <c r="J137" s="38"/>
      <c r="K137" s="38"/>
      <c r="L137" s="41"/>
      <c r="M137" s="245"/>
      <c r="N137" s="246"/>
      <c r="O137" s="247"/>
      <c r="P137" s="247"/>
      <c r="Q137" s="247"/>
      <c r="R137" s="247"/>
      <c r="S137" s="247"/>
      <c r="T137" s="248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197</v>
      </c>
      <c r="AU137" s="19" t="s">
        <v>76</v>
      </c>
    </row>
    <row r="138" spans="1:65" s="2" customFormat="1" ht="6.95" customHeight="1">
      <c r="A138" s="36"/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41"/>
      <c r="M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</row>
  </sheetData>
  <sheetProtection algorithmName="SHA-512" hashValue="/GXXKshNWtVXhDCKzE9LYFiukCBKuYGU6yP14cfJcgrtItGcQ31zA3yIv7+cc37xW5ycm2osEPCRvpYDJx7PIA==" saltValue="HDPVLppmq3/MqNmm31/r9W8eiOA4wOc2LG1BjVsBHXOF3dfMyxwn276e22R6gSCEMtKmPrHlOoJel4LBa0gxqA==" spinCount="100000" sheet="1" objects="1" scenarios="1" formatColumns="0" formatRows="0" autoFilter="0"/>
  <autoFilter ref="C91:K137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6" r:id="rId1"/>
    <hyperlink ref="F98" r:id="rId2"/>
    <hyperlink ref="F100" r:id="rId3"/>
    <hyperlink ref="F102" r:id="rId4"/>
    <hyperlink ref="F106" r:id="rId5"/>
    <hyperlink ref="F108" r:id="rId6"/>
    <hyperlink ref="F111" r:id="rId7"/>
    <hyperlink ref="F113" r:id="rId8"/>
    <hyperlink ref="F116" r:id="rId9"/>
    <hyperlink ref="F120" r:id="rId10"/>
    <hyperlink ref="F122" r:id="rId11"/>
    <hyperlink ref="F124" r:id="rId12"/>
    <hyperlink ref="F126" r:id="rId13"/>
    <hyperlink ref="F128" r:id="rId14"/>
    <hyperlink ref="F132" r:id="rId15"/>
    <hyperlink ref="F135" r:id="rId16"/>
    <hyperlink ref="F137" r:id="rId17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19" t="s">
        <v>91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78</v>
      </c>
    </row>
    <row r="4" spans="1:46" s="1" customFormat="1" ht="24.95" customHeight="1">
      <c r="B4" s="22"/>
      <c r="D4" s="112" t="s">
        <v>158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4" t="str">
        <f>'Rekapitulace zakázky'!K6</f>
        <v>Olomouc ADM Nerudova</v>
      </c>
      <c r="F7" s="395"/>
      <c r="G7" s="395"/>
      <c r="H7" s="395"/>
      <c r="L7" s="22"/>
    </row>
    <row r="8" spans="1:46" s="1" customFormat="1" ht="12" customHeight="1">
      <c r="B8" s="22"/>
      <c r="D8" s="114" t="s">
        <v>159</v>
      </c>
      <c r="L8" s="22"/>
    </row>
    <row r="9" spans="1:46" s="2" customFormat="1" ht="16.5" customHeight="1">
      <c r="A9" s="36"/>
      <c r="B9" s="41"/>
      <c r="C9" s="36"/>
      <c r="D9" s="36"/>
      <c r="E9" s="394" t="s">
        <v>450</v>
      </c>
      <c r="F9" s="397"/>
      <c r="G9" s="397"/>
      <c r="H9" s="39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451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6" t="s">
        <v>762</v>
      </c>
      <c r="F11" s="397"/>
      <c r="G11" s="397"/>
      <c r="H11" s="39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zakázky'!AN8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tr">
        <f>IF('Rekapitulace zakázky'!AN10="","",'Rekapitulace zakázky'!AN10)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zakázky'!E11="","",'Rekapitulace zakázky'!E11)</f>
        <v xml:space="preserve"> </v>
      </c>
      <c r="F17" s="36"/>
      <c r="G17" s="36"/>
      <c r="H17" s="36"/>
      <c r="I17" s="114" t="s">
        <v>26</v>
      </c>
      <c r="J17" s="105" t="str">
        <f>IF('Rekapitulace zakázky'!AN11="","",'Rekapitulace zakázky'!AN11)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27</v>
      </c>
      <c r="E19" s="36"/>
      <c r="F19" s="36"/>
      <c r="G19" s="36"/>
      <c r="H19" s="36"/>
      <c r="I19" s="114" t="s">
        <v>25</v>
      </c>
      <c r="J19" s="32" t="str">
        <f>'Rekapitulace zakázky'!AN13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8" t="str">
        <f>'Rekapitulace zakázky'!E14</f>
        <v>Vyplň údaj</v>
      </c>
      <c r="F20" s="399"/>
      <c r="G20" s="399"/>
      <c r="H20" s="399"/>
      <c r="I20" s="114" t="s">
        <v>26</v>
      </c>
      <c r="J20" s="32" t="str">
        <f>'Rekapitulace zakázky'!AN14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29</v>
      </c>
      <c r="E22" s="36"/>
      <c r="F22" s="36"/>
      <c r="G22" s="36"/>
      <c r="H22" s="36"/>
      <c r="I22" s="114" t="s">
        <v>25</v>
      </c>
      <c r="J22" s="105" t="str">
        <f>IF('Rekapitulace zakázky'!AN16="","",'Rekapitulace zakázky'!AN16)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zakázky'!E17="","",'Rekapitulace zakázky'!E17)</f>
        <v xml:space="preserve"> </v>
      </c>
      <c r="F23" s="36"/>
      <c r="G23" s="36"/>
      <c r="H23" s="36"/>
      <c r="I23" s="114" t="s">
        <v>26</v>
      </c>
      <c r="J23" s="105" t="str">
        <f>IF('Rekapitulace zakázky'!AN17="","",'Rekapitulace zakázky'!AN17)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31</v>
      </c>
      <c r="E25" s="36"/>
      <c r="F25" s="36"/>
      <c r="G25" s="36"/>
      <c r="H25" s="36"/>
      <c r="I25" s="114" t="s">
        <v>25</v>
      </c>
      <c r="J25" s="105" t="str">
        <f>IF('Rekapitulace zakázky'!AN19="","",'Rekapitulace zakázky'!AN19)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zakázky'!E20="","",'Rekapitulace zakázky'!E20)</f>
        <v xml:space="preserve"> </v>
      </c>
      <c r="F26" s="36"/>
      <c r="G26" s="36"/>
      <c r="H26" s="36"/>
      <c r="I26" s="114" t="s">
        <v>26</v>
      </c>
      <c r="J26" s="105" t="str">
        <f>IF('Rekapitulace zakázky'!AN20="","",'Rekapitulace zakázky'!AN20)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32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00" t="s">
        <v>19</v>
      </c>
      <c r="F29" s="400"/>
      <c r="G29" s="400"/>
      <c r="H29" s="400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34</v>
      </c>
      <c r="E32" s="36"/>
      <c r="F32" s="36"/>
      <c r="G32" s="36"/>
      <c r="H32" s="36"/>
      <c r="I32" s="36"/>
      <c r="J32" s="122">
        <f>ROUND(J89,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36</v>
      </c>
      <c r="G34" s="36"/>
      <c r="H34" s="36"/>
      <c r="I34" s="123" t="s">
        <v>35</v>
      </c>
      <c r="J34" s="123" t="s">
        <v>37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38</v>
      </c>
      <c r="E35" s="114" t="s">
        <v>39</v>
      </c>
      <c r="F35" s="125">
        <f>ROUND((SUM(BE89:BE114)),  2)</f>
        <v>0</v>
      </c>
      <c r="G35" s="36"/>
      <c r="H35" s="36"/>
      <c r="I35" s="126">
        <v>0.21</v>
      </c>
      <c r="J35" s="125">
        <f>ROUND(((SUM(BE89:BE114))*I35),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40</v>
      </c>
      <c r="F36" s="125">
        <f>ROUND((SUM(BF89:BF114)),  2)</f>
        <v>0</v>
      </c>
      <c r="G36" s="36"/>
      <c r="H36" s="36"/>
      <c r="I36" s="126">
        <v>0.15</v>
      </c>
      <c r="J36" s="125">
        <f>ROUND(((SUM(BF89:BF114))*I36),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41</v>
      </c>
      <c r="F37" s="125">
        <f>ROUND((SUM(BG89:BG114)),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42</v>
      </c>
      <c r="F38" s="125">
        <f>ROUND((SUM(BH89:BH114)),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43</v>
      </c>
      <c r="F39" s="125">
        <f>ROUND((SUM(BI89:BI114)),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44</v>
      </c>
      <c r="E41" s="129"/>
      <c r="F41" s="129"/>
      <c r="G41" s="130" t="s">
        <v>45</v>
      </c>
      <c r="H41" s="131" t="s">
        <v>46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161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1" t="str">
        <f>E7</f>
        <v>Olomouc ADM Nerudova</v>
      </c>
      <c r="F50" s="402"/>
      <c r="G50" s="402"/>
      <c r="H50" s="402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1" t="s">
        <v>450</v>
      </c>
      <c r="F52" s="403"/>
      <c r="G52" s="403"/>
      <c r="H52" s="403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451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7" t="str">
        <f>E11</f>
        <v>SO02 - 3 - topná tělesa</v>
      </c>
      <c r="F54" s="403"/>
      <c r="G54" s="403"/>
      <c r="H54" s="403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162</v>
      </c>
      <c r="D61" s="139"/>
      <c r="E61" s="139"/>
      <c r="F61" s="139"/>
      <c r="G61" s="139"/>
      <c r="H61" s="139"/>
      <c r="I61" s="139"/>
      <c r="J61" s="140" t="s">
        <v>163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66</v>
      </c>
      <c r="D63" s="38"/>
      <c r="E63" s="38"/>
      <c r="F63" s="38"/>
      <c r="G63" s="38"/>
      <c r="H63" s="38"/>
      <c r="I63" s="38"/>
      <c r="J63" s="79">
        <f>J89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164</v>
      </c>
    </row>
    <row r="64" spans="1:47" s="9" customFormat="1" ht="24.95" customHeight="1">
      <c r="B64" s="142"/>
      <c r="C64" s="143"/>
      <c r="D64" s="144" t="s">
        <v>167</v>
      </c>
      <c r="E64" s="145"/>
      <c r="F64" s="145"/>
      <c r="G64" s="145"/>
      <c r="H64" s="145"/>
      <c r="I64" s="145"/>
      <c r="J64" s="146">
        <f>J90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687</v>
      </c>
      <c r="E65" s="150"/>
      <c r="F65" s="150"/>
      <c r="G65" s="150"/>
      <c r="H65" s="150"/>
      <c r="I65" s="150"/>
      <c r="J65" s="151">
        <f>J91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763</v>
      </c>
      <c r="E66" s="150"/>
      <c r="F66" s="150"/>
      <c r="G66" s="150"/>
      <c r="H66" s="150"/>
      <c r="I66" s="150"/>
      <c r="J66" s="151">
        <f>J98</f>
        <v>0</v>
      </c>
      <c r="K66" s="99"/>
      <c r="L66" s="152"/>
    </row>
    <row r="67" spans="1:31" s="9" customFormat="1" ht="24.95" customHeight="1">
      <c r="B67" s="142"/>
      <c r="C67" s="143"/>
      <c r="D67" s="144" t="s">
        <v>457</v>
      </c>
      <c r="E67" s="145"/>
      <c r="F67" s="145"/>
      <c r="G67" s="145"/>
      <c r="H67" s="145"/>
      <c r="I67" s="145"/>
      <c r="J67" s="146">
        <f>J111</f>
        <v>0</v>
      </c>
      <c r="K67" s="143"/>
      <c r="L67" s="147"/>
    </row>
    <row r="68" spans="1:31" s="2" customFormat="1" ht="21.7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1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>
      <c r="A69" s="36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1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6.95" customHeight="1">
      <c r="A73" s="36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4.95" customHeight="1">
      <c r="A74" s="36"/>
      <c r="B74" s="37"/>
      <c r="C74" s="25" t="s">
        <v>172</v>
      </c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16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401" t="str">
        <f>E7</f>
        <v>Olomouc ADM Nerudova</v>
      </c>
      <c r="F77" s="402"/>
      <c r="G77" s="402"/>
      <c r="H77" s="402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1" customFormat="1" ht="12" customHeight="1">
      <c r="B78" s="23"/>
      <c r="C78" s="31" t="s">
        <v>159</v>
      </c>
      <c r="D78" s="24"/>
      <c r="E78" s="24"/>
      <c r="F78" s="24"/>
      <c r="G78" s="24"/>
      <c r="H78" s="24"/>
      <c r="I78" s="24"/>
      <c r="J78" s="24"/>
      <c r="K78" s="24"/>
      <c r="L78" s="22"/>
    </row>
    <row r="79" spans="1:31" s="2" customFormat="1" ht="16.5" customHeight="1">
      <c r="A79" s="36"/>
      <c r="B79" s="37"/>
      <c r="C79" s="38"/>
      <c r="D79" s="38"/>
      <c r="E79" s="401" t="s">
        <v>450</v>
      </c>
      <c r="F79" s="403"/>
      <c r="G79" s="403"/>
      <c r="H79" s="403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451</v>
      </c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57" t="str">
        <f>E11</f>
        <v>SO02 - 3 - topná tělesa</v>
      </c>
      <c r="F81" s="403"/>
      <c r="G81" s="403"/>
      <c r="H81" s="403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21</v>
      </c>
      <c r="D83" s="38"/>
      <c r="E83" s="38"/>
      <c r="F83" s="29" t="str">
        <f>F14</f>
        <v xml:space="preserve"> </v>
      </c>
      <c r="G83" s="38"/>
      <c r="H83" s="38"/>
      <c r="I83" s="31" t="s">
        <v>23</v>
      </c>
      <c r="J83" s="61">
        <f>IF(J14="","",J14)</f>
        <v>0</v>
      </c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2" customHeight="1">
      <c r="A85" s="36"/>
      <c r="B85" s="37"/>
      <c r="C85" s="31" t="s">
        <v>24</v>
      </c>
      <c r="D85" s="38"/>
      <c r="E85" s="38"/>
      <c r="F85" s="29" t="str">
        <f>E17</f>
        <v xml:space="preserve"> </v>
      </c>
      <c r="G85" s="38"/>
      <c r="H85" s="38"/>
      <c r="I85" s="31" t="s">
        <v>29</v>
      </c>
      <c r="J85" s="34" t="str">
        <f>E23</f>
        <v xml:space="preserve"> 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5.2" customHeight="1">
      <c r="A86" s="36"/>
      <c r="B86" s="37"/>
      <c r="C86" s="31" t="s">
        <v>27</v>
      </c>
      <c r="D86" s="38"/>
      <c r="E86" s="38"/>
      <c r="F86" s="29" t="str">
        <f>IF(E20="","",E20)</f>
        <v>Vyplň údaj</v>
      </c>
      <c r="G86" s="38"/>
      <c r="H86" s="38"/>
      <c r="I86" s="31" t="s">
        <v>31</v>
      </c>
      <c r="J86" s="34" t="str">
        <f>E26</f>
        <v xml:space="preserve"> </v>
      </c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0.3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11" customFormat="1" ht="29.25" customHeight="1">
      <c r="A88" s="153"/>
      <c r="B88" s="154"/>
      <c r="C88" s="155" t="s">
        <v>173</v>
      </c>
      <c r="D88" s="156" t="s">
        <v>53</v>
      </c>
      <c r="E88" s="156" t="s">
        <v>49</v>
      </c>
      <c r="F88" s="156" t="s">
        <v>50</v>
      </c>
      <c r="G88" s="156" t="s">
        <v>174</v>
      </c>
      <c r="H88" s="156" t="s">
        <v>175</v>
      </c>
      <c r="I88" s="156" t="s">
        <v>176</v>
      </c>
      <c r="J88" s="156" t="s">
        <v>163</v>
      </c>
      <c r="K88" s="157" t="s">
        <v>177</v>
      </c>
      <c r="L88" s="158"/>
      <c r="M88" s="70" t="s">
        <v>19</v>
      </c>
      <c r="N88" s="71" t="s">
        <v>38</v>
      </c>
      <c r="O88" s="71" t="s">
        <v>178</v>
      </c>
      <c r="P88" s="71" t="s">
        <v>179</v>
      </c>
      <c r="Q88" s="71" t="s">
        <v>180</v>
      </c>
      <c r="R88" s="71" t="s">
        <v>181</v>
      </c>
      <c r="S88" s="71" t="s">
        <v>182</v>
      </c>
      <c r="T88" s="72" t="s">
        <v>183</v>
      </c>
      <c r="U88" s="153"/>
      <c r="V88" s="153"/>
      <c r="W88" s="153"/>
      <c r="X88" s="153"/>
      <c r="Y88" s="153"/>
      <c r="Z88" s="153"/>
      <c r="AA88" s="153"/>
      <c r="AB88" s="153"/>
      <c r="AC88" s="153"/>
      <c r="AD88" s="153"/>
      <c r="AE88" s="153"/>
    </row>
    <row r="89" spans="1:65" s="2" customFormat="1" ht="22.9" customHeight="1">
      <c r="A89" s="36"/>
      <c r="B89" s="37"/>
      <c r="C89" s="77" t="s">
        <v>184</v>
      </c>
      <c r="D89" s="38"/>
      <c r="E89" s="38"/>
      <c r="F89" s="38"/>
      <c r="G89" s="38"/>
      <c r="H89" s="38"/>
      <c r="I89" s="38"/>
      <c r="J89" s="159">
        <f>BK89</f>
        <v>0</v>
      </c>
      <c r="K89" s="38"/>
      <c r="L89" s="41"/>
      <c r="M89" s="73"/>
      <c r="N89" s="160"/>
      <c r="O89" s="74"/>
      <c r="P89" s="161">
        <f>P90+P111</f>
        <v>0</v>
      </c>
      <c r="Q89" s="74"/>
      <c r="R89" s="161">
        <f>R90+R111</f>
        <v>0.50335835890000002</v>
      </c>
      <c r="S89" s="74"/>
      <c r="T89" s="162">
        <f>T90+T111</f>
        <v>0.2142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67</v>
      </c>
      <c r="AU89" s="19" t="s">
        <v>164</v>
      </c>
      <c r="BK89" s="163">
        <f>BK90+BK111</f>
        <v>0</v>
      </c>
    </row>
    <row r="90" spans="1:65" s="12" customFormat="1" ht="25.9" customHeight="1">
      <c r="B90" s="164"/>
      <c r="C90" s="165"/>
      <c r="D90" s="166" t="s">
        <v>67</v>
      </c>
      <c r="E90" s="167" t="s">
        <v>208</v>
      </c>
      <c r="F90" s="167" t="s">
        <v>209</v>
      </c>
      <c r="G90" s="165"/>
      <c r="H90" s="165"/>
      <c r="I90" s="168"/>
      <c r="J90" s="169">
        <f>BK90</f>
        <v>0</v>
      </c>
      <c r="K90" s="165"/>
      <c r="L90" s="170"/>
      <c r="M90" s="171"/>
      <c r="N90" s="172"/>
      <c r="O90" s="172"/>
      <c r="P90" s="173">
        <f>P91+P98</f>
        <v>0</v>
      </c>
      <c r="Q90" s="172"/>
      <c r="R90" s="173">
        <f>R91+R98</f>
        <v>0.50335835890000002</v>
      </c>
      <c r="S90" s="172"/>
      <c r="T90" s="174">
        <f>T91+T98</f>
        <v>0.2142</v>
      </c>
      <c r="AR90" s="175" t="s">
        <v>78</v>
      </c>
      <c r="AT90" s="176" t="s">
        <v>67</v>
      </c>
      <c r="AU90" s="176" t="s">
        <v>68</v>
      </c>
      <c r="AY90" s="175" t="s">
        <v>187</v>
      </c>
      <c r="BK90" s="177">
        <f>BK91+BK98</f>
        <v>0</v>
      </c>
    </row>
    <row r="91" spans="1:65" s="12" customFormat="1" ht="22.9" customHeight="1">
      <c r="B91" s="164"/>
      <c r="C91" s="165"/>
      <c r="D91" s="166" t="s">
        <v>67</v>
      </c>
      <c r="E91" s="178" t="s">
        <v>552</v>
      </c>
      <c r="F91" s="178" t="s">
        <v>553</v>
      </c>
      <c r="G91" s="165"/>
      <c r="H91" s="165"/>
      <c r="I91" s="168"/>
      <c r="J91" s="179">
        <f>BK91</f>
        <v>0</v>
      </c>
      <c r="K91" s="165"/>
      <c r="L91" s="170"/>
      <c r="M91" s="171"/>
      <c r="N91" s="172"/>
      <c r="O91" s="172"/>
      <c r="P91" s="173">
        <f>SUM(P92:P97)</f>
        <v>0</v>
      </c>
      <c r="Q91" s="172"/>
      <c r="R91" s="173">
        <f>SUM(R92:R97)</f>
        <v>1.0885599999999999E-2</v>
      </c>
      <c r="S91" s="172"/>
      <c r="T91" s="174">
        <f>SUM(T92:T97)</f>
        <v>0</v>
      </c>
      <c r="AR91" s="175" t="s">
        <v>78</v>
      </c>
      <c r="AT91" s="176" t="s">
        <v>67</v>
      </c>
      <c r="AU91" s="176" t="s">
        <v>76</v>
      </c>
      <c r="AY91" s="175" t="s">
        <v>187</v>
      </c>
      <c r="BK91" s="177">
        <f>SUM(BK92:BK97)</f>
        <v>0</v>
      </c>
    </row>
    <row r="92" spans="1:65" s="2" customFormat="1" ht="33" customHeight="1">
      <c r="A92" s="36"/>
      <c r="B92" s="37"/>
      <c r="C92" s="180" t="s">
        <v>76</v>
      </c>
      <c r="D92" s="180" t="s">
        <v>190</v>
      </c>
      <c r="E92" s="181" t="s">
        <v>764</v>
      </c>
      <c r="F92" s="182" t="s">
        <v>765</v>
      </c>
      <c r="G92" s="183" t="s">
        <v>214</v>
      </c>
      <c r="H92" s="184">
        <v>10</v>
      </c>
      <c r="I92" s="185"/>
      <c r="J92" s="186">
        <f>ROUND(I92*H92,2)</f>
        <v>0</v>
      </c>
      <c r="K92" s="182" t="s">
        <v>194</v>
      </c>
      <c r="L92" s="41"/>
      <c r="M92" s="187" t="s">
        <v>19</v>
      </c>
      <c r="N92" s="188" t="s">
        <v>39</v>
      </c>
      <c r="O92" s="66"/>
      <c r="P92" s="189">
        <f>O92*H92</f>
        <v>0</v>
      </c>
      <c r="Q92" s="189">
        <v>2.5713999999999999E-4</v>
      </c>
      <c r="R92" s="189">
        <f>Q92*H92</f>
        <v>2.5713999999999997E-3</v>
      </c>
      <c r="S92" s="189">
        <v>0</v>
      </c>
      <c r="T92" s="19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1" t="s">
        <v>215</v>
      </c>
      <c r="AT92" s="191" t="s">
        <v>190</v>
      </c>
      <c r="AU92" s="191" t="s">
        <v>78</v>
      </c>
      <c r="AY92" s="19" t="s">
        <v>187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9" t="s">
        <v>76</v>
      </c>
      <c r="BK92" s="192">
        <f>ROUND(I92*H92,2)</f>
        <v>0</v>
      </c>
      <c r="BL92" s="19" t="s">
        <v>215</v>
      </c>
      <c r="BM92" s="191" t="s">
        <v>766</v>
      </c>
    </row>
    <row r="93" spans="1:65" s="2" customFormat="1" ht="11.25">
      <c r="A93" s="36"/>
      <c r="B93" s="37"/>
      <c r="C93" s="38"/>
      <c r="D93" s="193" t="s">
        <v>197</v>
      </c>
      <c r="E93" s="38"/>
      <c r="F93" s="194" t="s">
        <v>767</v>
      </c>
      <c r="G93" s="38"/>
      <c r="H93" s="38"/>
      <c r="I93" s="195"/>
      <c r="J93" s="38"/>
      <c r="K93" s="38"/>
      <c r="L93" s="41"/>
      <c r="M93" s="196"/>
      <c r="N93" s="197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197</v>
      </c>
      <c r="AU93" s="19" t="s">
        <v>78</v>
      </c>
    </row>
    <row r="94" spans="1:65" s="2" customFormat="1" ht="37.9" customHeight="1">
      <c r="A94" s="36"/>
      <c r="B94" s="37"/>
      <c r="C94" s="180" t="s">
        <v>78</v>
      </c>
      <c r="D94" s="180" t="s">
        <v>190</v>
      </c>
      <c r="E94" s="181" t="s">
        <v>768</v>
      </c>
      <c r="F94" s="182" t="s">
        <v>769</v>
      </c>
      <c r="G94" s="183" t="s">
        <v>214</v>
      </c>
      <c r="H94" s="184">
        <v>30</v>
      </c>
      <c r="I94" s="185"/>
      <c r="J94" s="186">
        <f>ROUND(I94*H94,2)</f>
        <v>0</v>
      </c>
      <c r="K94" s="182" t="s">
        <v>194</v>
      </c>
      <c r="L94" s="41"/>
      <c r="M94" s="187" t="s">
        <v>19</v>
      </c>
      <c r="N94" s="188" t="s">
        <v>39</v>
      </c>
      <c r="O94" s="66"/>
      <c r="P94" s="189">
        <f>O94*H94</f>
        <v>0</v>
      </c>
      <c r="Q94" s="189">
        <v>2.7713999999999999E-4</v>
      </c>
      <c r="R94" s="189">
        <f>Q94*H94</f>
        <v>8.314199999999999E-3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215</v>
      </c>
      <c r="AT94" s="191" t="s">
        <v>190</v>
      </c>
      <c r="AU94" s="191" t="s">
        <v>78</v>
      </c>
      <c r="AY94" s="19" t="s">
        <v>187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76</v>
      </c>
      <c r="BK94" s="192">
        <f>ROUND(I94*H94,2)</f>
        <v>0</v>
      </c>
      <c r="BL94" s="19" t="s">
        <v>215</v>
      </c>
      <c r="BM94" s="191" t="s">
        <v>770</v>
      </c>
    </row>
    <row r="95" spans="1:65" s="2" customFormat="1" ht="11.25">
      <c r="A95" s="36"/>
      <c r="B95" s="37"/>
      <c r="C95" s="38"/>
      <c r="D95" s="193" t="s">
        <v>197</v>
      </c>
      <c r="E95" s="38"/>
      <c r="F95" s="194" t="s">
        <v>771</v>
      </c>
      <c r="G95" s="38"/>
      <c r="H95" s="38"/>
      <c r="I95" s="195"/>
      <c r="J95" s="38"/>
      <c r="K95" s="38"/>
      <c r="L95" s="41"/>
      <c r="M95" s="196"/>
      <c r="N95" s="19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197</v>
      </c>
      <c r="AU95" s="19" t="s">
        <v>78</v>
      </c>
    </row>
    <row r="96" spans="1:65" s="2" customFormat="1" ht="44.25" customHeight="1">
      <c r="A96" s="36"/>
      <c r="B96" s="37"/>
      <c r="C96" s="180" t="s">
        <v>203</v>
      </c>
      <c r="D96" s="180" t="s">
        <v>190</v>
      </c>
      <c r="E96" s="181" t="s">
        <v>772</v>
      </c>
      <c r="F96" s="182" t="s">
        <v>773</v>
      </c>
      <c r="G96" s="183" t="s">
        <v>542</v>
      </c>
      <c r="H96" s="184">
        <v>1.0999999999999999E-2</v>
      </c>
      <c r="I96" s="185"/>
      <c r="J96" s="186">
        <f>ROUND(I96*H96,2)</f>
        <v>0</v>
      </c>
      <c r="K96" s="182" t="s">
        <v>194</v>
      </c>
      <c r="L96" s="41"/>
      <c r="M96" s="187" t="s">
        <v>19</v>
      </c>
      <c r="N96" s="188" t="s">
        <v>39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215</v>
      </c>
      <c r="AT96" s="191" t="s">
        <v>190</v>
      </c>
      <c r="AU96" s="191" t="s">
        <v>78</v>
      </c>
      <c r="AY96" s="19" t="s">
        <v>187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76</v>
      </c>
      <c r="BK96" s="192">
        <f>ROUND(I96*H96,2)</f>
        <v>0</v>
      </c>
      <c r="BL96" s="19" t="s">
        <v>215</v>
      </c>
      <c r="BM96" s="191" t="s">
        <v>774</v>
      </c>
    </row>
    <row r="97" spans="1:65" s="2" customFormat="1" ht="11.25">
      <c r="A97" s="36"/>
      <c r="B97" s="37"/>
      <c r="C97" s="38"/>
      <c r="D97" s="193" t="s">
        <v>197</v>
      </c>
      <c r="E97" s="38"/>
      <c r="F97" s="194" t="s">
        <v>775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197</v>
      </c>
      <c r="AU97" s="19" t="s">
        <v>78</v>
      </c>
    </row>
    <row r="98" spans="1:65" s="12" customFormat="1" ht="22.9" customHeight="1">
      <c r="B98" s="164"/>
      <c r="C98" s="165"/>
      <c r="D98" s="166" t="s">
        <v>67</v>
      </c>
      <c r="E98" s="178" t="s">
        <v>776</v>
      </c>
      <c r="F98" s="178" t="s">
        <v>777</v>
      </c>
      <c r="G98" s="165"/>
      <c r="H98" s="165"/>
      <c r="I98" s="168"/>
      <c r="J98" s="179">
        <f>BK98</f>
        <v>0</v>
      </c>
      <c r="K98" s="165"/>
      <c r="L98" s="170"/>
      <c r="M98" s="171"/>
      <c r="N98" s="172"/>
      <c r="O98" s="172"/>
      <c r="P98" s="173">
        <f>SUM(P99:P110)</f>
        <v>0</v>
      </c>
      <c r="Q98" s="172"/>
      <c r="R98" s="173">
        <f>SUM(R99:R110)</f>
        <v>0.49247275890000003</v>
      </c>
      <c r="S98" s="172"/>
      <c r="T98" s="174">
        <f>SUM(T99:T110)</f>
        <v>0.2142</v>
      </c>
      <c r="AR98" s="175" t="s">
        <v>78</v>
      </c>
      <c r="AT98" s="176" t="s">
        <v>67</v>
      </c>
      <c r="AU98" s="176" t="s">
        <v>76</v>
      </c>
      <c r="AY98" s="175" t="s">
        <v>187</v>
      </c>
      <c r="BK98" s="177">
        <f>SUM(BK99:BK110)</f>
        <v>0</v>
      </c>
    </row>
    <row r="99" spans="1:65" s="2" customFormat="1" ht="16.5" customHeight="1">
      <c r="A99" s="36"/>
      <c r="B99" s="37"/>
      <c r="C99" s="180" t="s">
        <v>195</v>
      </c>
      <c r="D99" s="180" t="s">
        <v>190</v>
      </c>
      <c r="E99" s="181" t="s">
        <v>778</v>
      </c>
      <c r="F99" s="182" t="s">
        <v>779</v>
      </c>
      <c r="G99" s="183" t="s">
        <v>193</v>
      </c>
      <c r="H99" s="184">
        <v>9</v>
      </c>
      <c r="I99" s="185"/>
      <c r="J99" s="186">
        <f>ROUND(I99*H99,2)</f>
        <v>0</v>
      </c>
      <c r="K99" s="182" t="s">
        <v>194</v>
      </c>
      <c r="L99" s="41"/>
      <c r="M99" s="187" t="s">
        <v>19</v>
      </c>
      <c r="N99" s="188" t="s">
        <v>39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2.3800000000000002E-2</v>
      </c>
      <c r="T99" s="190">
        <f>S99*H99</f>
        <v>0.2142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215</v>
      </c>
      <c r="AT99" s="191" t="s">
        <v>190</v>
      </c>
      <c r="AU99" s="191" t="s">
        <v>78</v>
      </c>
      <c r="AY99" s="19" t="s">
        <v>187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76</v>
      </c>
      <c r="BK99" s="192">
        <f>ROUND(I99*H99,2)</f>
        <v>0</v>
      </c>
      <c r="BL99" s="19" t="s">
        <v>215</v>
      </c>
      <c r="BM99" s="191" t="s">
        <v>780</v>
      </c>
    </row>
    <row r="100" spans="1:65" s="2" customFormat="1" ht="11.25">
      <c r="A100" s="36"/>
      <c r="B100" s="37"/>
      <c r="C100" s="38"/>
      <c r="D100" s="193" t="s">
        <v>197</v>
      </c>
      <c r="E100" s="38"/>
      <c r="F100" s="194" t="s">
        <v>781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197</v>
      </c>
      <c r="AU100" s="19" t="s">
        <v>78</v>
      </c>
    </row>
    <row r="101" spans="1:65" s="13" customFormat="1" ht="11.25">
      <c r="B101" s="208"/>
      <c r="C101" s="209"/>
      <c r="D101" s="210" t="s">
        <v>249</v>
      </c>
      <c r="E101" s="211" t="s">
        <v>19</v>
      </c>
      <c r="F101" s="212" t="s">
        <v>782</v>
      </c>
      <c r="G101" s="209"/>
      <c r="H101" s="213">
        <v>9</v>
      </c>
      <c r="I101" s="214"/>
      <c r="J101" s="209"/>
      <c r="K101" s="209"/>
      <c r="L101" s="215"/>
      <c r="M101" s="216"/>
      <c r="N101" s="217"/>
      <c r="O101" s="217"/>
      <c r="P101" s="217"/>
      <c r="Q101" s="217"/>
      <c r="R101" s="217"/>
      <c r="S101" s="217"/>
      <c r="T101" s="218"/>
      <c r="AT101" s="219" t="s">
        <v>249</v>
      </c>
      <c r="AU101" s="219" t="s">
        <v>78</v>
      </c>
      <c r="AV101" s="13" t="s">
        <v>78</v>
      </c>
      <c r="AW101" s="13" t="s">
        <v>30</v>
      </c>
      <c r="AX101" s="13" t="s">
        <v>76</v>
      </c>
      <c r="AY101" s="219" t="s">
        <v>187</v>
      </c>
    </row>
    <row r="102" spans="1:65" s="2" customFormat="1" ht="16.5" customHeight="1">
      <c r="A102" s="36"/>
      <c r="B102" s="37"/>
      <c r="C102" s="180" t="s">
        <v>217</v>
      </c>
      <c r="D102" s="180" t="s">
        <v>190</v>
      </c>
      <c r="E102" s="181" t="s">
        <v>783</v>
      </c>
      <c r="F102" s="182" t="s">
        <v>784</v>
      </c>
      <c r="G102" s="183" t="s">
        <v>193</v>
      </c>
      <c r="H102" s="184">
        <v>9</v>
      </c>
      <c r="I102" s="185"/>
      <c r="J102" s="186">
        <f>ROUND(I102*H102,2)</f>
        <v>0</v>
      </c>
      <c r="K102" s="182" t="s">
        <v>194</v>
      </c>
      <c r="L102" s="41"/>
      <c r="M102" s="187" t="s">
        <v>19</v>
      </c>
      <c r="N102" s="188" t="s">
        <v>39</v>
      </c>
      <c r="O102" s="66"/>
      <c r="P102" s="189">
        <f>O102*H102</f>
        <v>0</v>
      </c>
      <c r="Q102" s="189">
        <v>1.3858620999999999E-3</v>
      </c>
      <c r="R102" s="189">
        <f>Q102*H102</f>
        <v>1.2472758899999999E-2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215</v>
      </c>
      <c r="AT102" s="191" t="s">
        <v>190</v>
      </c>
      <c r="AU102" s="191" t="s">
        <v>78</v>
      </c>
      <c r="AY102" s="19" t="s">
        <v>187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76</v>
      </c>
      <c r="BK102" s="192">
        <f>ROUND(I102*H102,2)</f>
        <v>0</v>
      </c>
      <c r="BL102" s="19" t="s">
        <v>215</v>
      </c>
      <c r="BM102" s="191" t="s">
        <v>785</v>
      </c>
    </row>
    <row r="103" spans="1:65" s="2" customFormat="1" ht="11.25">
      <c r="A103" s="36"/>
      <c r="B103" s="37"/>
      <c r="C103" s="38"/>
      <c r="D103" s="193" t="s">
        <v>197</v>
      </c>
      <c r="E103" s="38"/>
      <c r="F103" s="194" t="s">
        <v>786</v>
      </c>
      <c r="G103" s="38"/>
      <c r="H103" s="38"/>
      <c r="I103" s="195"/>
      <c r="J103" s="38"/>
      <c r="K103" s="38"/>
      <c r="L103" s="41"/>
      <c r="M103" s="196"/>
      <c r="N103" s="197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197</v>
      </c>
      <c r="AU103" s="19" t="s">
        <v>78</v>
      </c>
    </row>
    <row r="104" spans="1:65" s="13" customFormat="1" ht="11.25">
      <c r="B104" s="208"/>
      <c r="C104" s="209"/>
      <c r="D104" s="210" t="s">
        <v>249</v>
      </c>
      <c r="E104" s="211" t="s">
        <v>19</v>
      </c>
      <c r="F104" s="212" t="s">
        <v>782</v>
      </c>
      <c r="G104" s="209"/>
      <c r="H104" s="213">
        <v>9</v>
      </c>
      <c r="I104" s="214"/>
      <c r="J104" s="209"/>
      <c r="K104" s="209"/>
      <c r="L104" s="215"/>
      <c r="M104" s="216"/>
      <c r="N104" s="217"/>
      <c r="O104" s="217"/>
      <c r="P104" s="217"/>
      <c r="Q104" s="217"/>
      <c r="R104" s="217"/>
      <c r="S104" s="217"/>
      <c r="T104" s="218"/>
      <c r="AT104" s="219" t="s">
        <v>249</v>
      </c>
      <c r="AU104" s="219" t="s">
        <v>78</v>
      </c>
      <c r="AV104" s="13" t="s">
        <v>78</v>
      </c>
      <c r="AW104" s="13" t="s">
        <v>30</v>
      </c>
      <c r="AX104" s="13" t="s">
        <v>76</v>
      </c>
      <c r="AY104" s="219" t="s">
        <v>187</v>
      </c>
    </row>
    <row r="105" spans="1:65" s="2" customFormat="1" ht="24.2" customHeight="1">
      <c r="A105" s="36"/>
      <c r="B105" s="37"/>
      <c r="C105" s="198" t="s">
        <v>221</v>
      </c>
      <c r="D105" s="198" t="s">
        <v>243</v>
      </c>
      <c r="E105" s="199" t="s">
        <v>787</v>
      </c>
      <c r="F105" s="200" t="s">
        <v>788</v>
      </c>
      <c r="G105" s="201" t="s">
        <v>214</v>
      </c>
      <c r="H105" s="202">
        <v>150</v>
      </c>
      <c r="I105" s="203"/>
      <c r="J105" s="204">
        <f>ROUND(I105*H105,2)</f>
        <v>0</v>
      </c>
      <c r="K105" s="200" t="s">
        <v>194</v>
      </c>
      <c r="L105" s="205"/>
      <c r="M105" s="206" t="s">
        <v>19</v>
      </c>
      <c r="N105" s="207" t="s">
        <v>39</v>
      </c>
      <c r="O105" s="66"/>
      <c r="P105" s="189">
        <f>O105*H105</f>
        <v>0</v>
      </c>
      <c r="Q105" s="189">
        <v>3.2000000000000002E-3</v>
      </c>
      <c r="R105" s="189">
        <f>Q105*H105</f>
        <v>0.48000000000000004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246</v>
      </c>
      <c r="AT105" s="191" t="s">
        <v>243</v>
      </c>
      <c r="AU105" s="191" t="s">
        <v>78</v>
      </c>
      <c r="AY105" s="19" t="s">
        <v>187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76</v>
      </c>
      <c r="BK105" s="192">
        <f>ROUND(I105*H105,2)</f>
        <v>0</v>
      </c>
      <c r="BL105" s="19" t="s">
        <v>215</v>
      </c>
      <c r="BM105" s="191" t="s">
        <v>789</v>
      </c>
    </row>
    <row r="106" spans="1:65" s="2" customFormat="1" ht="11.25">
      <c r="A106" s="36"/>
      <c r="B106" s="37"/>
      <c r="C106" s="38"/>
      <c r="D106" s="193" t="s">
        <v>197</v>
      </c>
      <c r="E106" s="38"/>
      <c r="F106" s="194" t="s">
        <v>790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197</v>
      </c>
      <c r="AU106" s="19" t="s">
        <v>78</v>
      </c>
    </row>
    <row r="107" spans="1:65" s="13" customFormat="1" ht="11.25">
      <c r="B107" s="208"/>
      <c r="C107" s="209"/>
      <c r="D107" s="210" t="s">
        <v>249</v>
      </c>
      <c r="E107" s="211" t="s">
        <v>19</v>
      </c>
      <c r="F107" s="212" t="s">
        <v>791</v>
      </c>
      <c r="G107" s="209"/>
      <c r="H107" s="213">
        <v>150</v>
      </c>
      <c r="I107" s="214"/>
      <c r="J107" s="209"/>
      <c r="K107" s="209"/>
      <c r="L107" s="215"/>
      <c r="M107" s="216"/>
      <c r="N107" s="217"/>
      <c r="O107" s="217"/>
      <c r="P107" s="217"/>
      <c r="Q107" s="217"/>
      <c r="R107" s="217"/>
      <c r="S107" s="217"/>
      <c r="T107" s="218"/>
      <c r="AT107" s="219" t="s">
        <v>249</v>
      </c>
      <c r="AU107" s="219" t="s">
        <v>78</v>
      </c>
      <c r="AV107" s="13" t="s">
        <v>78</v>
      </c>
      <c r="AW107" s="13" t="s">
        <v>30</v>
      </c>
      <c r="AX107" s="13" t="s">
        <v>76</v>
      </c>
      <c r="AY107" s="219" t="s">
        <v>187</v>
      </c>
    </row>
    <row r="108" spans="1:65" s="2" customFormat="1" ht="16.5" customHeight="1">
      <c r="A108" s="36"/>
      <c r="B108" s="37"/>
      <c r="C108" s="180" t="s">
        <v>227</v>
      </c>
      <c r="D108" s="180" t="s">
        <v>190</v>
      </c>
      <c r="E108" s="181" t="s">
        <v>792</v>
      </c>
      <c r="F108" s="182" t="s">
        <v>793</v>
      </c>
      <c r="G108" s="183" t="s">
        <v>794</v>
      </c>
      <c r="H108" s="184">
        <v>1</v>
      </c>
      <c r="I108" s="185"/>
      <c r="J108" s="186">
        <f>ROUND(I108*H108,2)</f>
        <v>0</v>
      </c>
      <c r="K108" s="182" t="s">
        <v>19</v>
      </c>
      <c r="L108" s="41"/>
      <c r="M108" s="187" t="s">
        <v>19</v>
      </c>
      <c r="N108" s="188" t="s">
        <v>39</v>
      </c>
      <c r="O108" s="66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215</v>
      </c>
      <c r="AT108" s="191" t="s">
        <v>190</v>
      </c>
      <c r="AU108" s="191" t="s">
        <v>78</v>
      </c>
      <c r="AY108" s="19" t="s">
        <v>187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76</v>
      </c>
      <c r="BK108" s="192">
        <f>ROUND(I108*H108,2)</f>
        <v>0</v>
      </c>
      <c r="BL108" s="19" t="s">
        <v>215</v>
      </c>
      <c r="BM108" s="191" t="s">
        <v>795</v>
      </c>
    </row>
    <row r="109" spans="1:65" s="2" customFormat="1" ht="44.25" customHeight="1">
      <c r="A109" s="36"/>
      <c r="B109" s="37"/>
      <c r="C109" s="180" t="s">
        <v>233</v>
      </c>
      <c r="D109" s="180" t="s">
        <v>190</v>
      </c>
      <c r="E109" s="181" t="s">
        <v>796</v>
      </c>
      <c r="F109" s="182" t="s">
        <v>797</v>
      </c>
      <c r="G109" s="183" t="s">
        <v>542</v>
      </c>
      <c r="H109" s="184">
        <v>0.49199999999999999</v>
      </c>
      <c r="I109" s="185"/>
      <c r="J109" s="186">
        <f>ROUND(I109*H109,2)</f>
        <v>0</v>
      </c>
      <c r="K109" s="182" t="s">
        <v>194</v>
      </c>
      <c r="L109" s="41"/>
      <c r="M109" s="187" t="s">
        <v>19</v>
      </c>
      <c r="N109" s="188" t="s">
        <v>39</v>
      </c>
      <c r="O109" s="66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215</v>
      </c>
      <c r="AT109" s="191" t="s">
        <v>190</v>
      </c>
      <c r="AU109" s="191" t="s">
        <v>78</v>
      </c>
      <c r="AY109" s="19" t="s">
        <v>187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76</v>
      </c>
      <c r="BK109" s="192">
        <f>ROUND(I109*H109,2)</f>
        <v>0</v>
      </c>
      <c r="BL109" s="19" t="s">
        <v>215</v>
      </c>
      <c r="BM109" s="191" t="s">
        <v>798</v>
      </c>
    </row>
    <row r="110" spans="1:65" s="2" customFormat="1" ht="11.25">
      <c r="A110" s="36"/>
      <c r="B110" s="37"/>
      <c r="C110" s="38"/>
      <c r="D110" s="193" t="s">
        <v>197</v>
      </c>
      <c r="E110" s="38"/>
      <c r="F110" s="194" t="s">
        <v>799</v>
      </c>
      <c r="G110" s="38"/>
      <c r="H110" s="38"/>
      <c r="I110" s="195"/>
      <c r="J110" s="38"/>
      <c r="K110" s="38"/>
      <c r="L110" s="41"/>
      <c r="M110" s="196"/>
      <c r="N110" s="197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197</v>
      </c>
      <c r="AU110" s="19" t="s">
        <v>78</v>
      </c>
    </row>
    <row r="111" spans="1:65" s="12" customFormat="1" ht="25.9" customHeight="1">
      <c r="B111" s="164"/>
      <c r="C111" s="165"/>
      <c r="D111" s="166" t="s">
        <v>67</v>
      </c>
      <c r="E111" s="167" t="s">
        <v>670</v>
      </c>
      <c r="F111" s="167" t="s">
        <v>671</v>
      </c>
      <c r="G111" s="165"/>
      <c r="H111" s="165"/>
      <c r="I111" s="168"/>
      <c r="J111" s="169">
        <f>BK111</f>
        <v>0</v>
      </c>
      <c r="K111" s="165"/>
      <c r="L111" s="170"/>
      <c r="M111" s="171"/>
      <c r="N111" s="172"/>
      <c r="O111" s="172"/>
      <c r="P111" s="173">
        <f>SUM(P112:P114)</f>
        <v>0</v>
      </c>
      <c r="Q111" s="172"/>
      <c r="R111" s="173">
        <f>SUM(R112:R114)</f>
        <v>0</v>
      </c>
      <c r="S111" s="172"/>
      <c r="T111" s="174">
        <f>SUM(T112:T114)</f>
        <v>0</v>
      </c>
      <c r="AR111" s="175" t="s">
        <v>195</v>
      </c>
      <c r="AT111" s="176" t="s">
        <v>67</v>
      </c>
      <c r="AU111" s="176" t="s">
        <v>68</v>
      </c>
      <c r="AY111" s="175" t="s">
        <v>187</v>
      </c>
      <c r="BK111" s="177">
        <f>SUM(BK112:BK114)</f>
        <v>0</v>
      </c>
    </row>
    <row r="112" spans="1:65" s="2" customFormat="1" ht="24.2" customHeight="1">
      <c r="A112" s="36"/>
      <c r="B112" s="37"/>
      <c r="C112" s="180" t="s">
        <v>188</v>
      </c>
      <c r="D112" s="180" t="s">
        <v>190</v>
      </c>
      <c r="E112" s="181" t="s">
        <v>800</v>
      </c>
      <c r="F112" s="182" t="s">
        <v>801</v>
      </c>
      <c r="G112" s="183" t="s">
        <v>648</v>
      </c>
      <c r="H112" s="184">
        <v>64</v>
      </c>
      <c r="I112" s="185"/>
      <c r="J112" s="186">
        <f>ROUND(I112*H112,2)</f>
        <v>0</v>
      </c>
      <c r="K112" s="182" t="s">
        <v>194</v>
      </c>
      <c r="L112" s="41"/>
      <c r="M112" s="187" t="s">
        <v>19</v>
      </c>
      <c r="N112" s="188" t="s">
        <v>39</v>
      </c>
      <c r="O112" s="66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675</v>
      </c>
      <c r="AT112" s="191" t="s">
        <v>190</v>
      </c>
      <c r="AU112" s="191" t="s">
        <v>76</v>
      </c>
      <c r="AY112" s="19" t="s">
        <v>187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76</v>
      </c>
      <c r="BK112" s="192">
        <f>ROUND(I112*H112,2)</f>
        <v>0</v>
      </c>
      <c r="BL112" s="19" t="s">
        <v>675</v>
      </c>
      <c r="BM112" s="191" t="s">
        <v>802</v>
      </c>
    </row>
    <row r="113" spans="1:51" s="2" customFormat="1" ht="11.25">
      <c r="A113" s="36"/>
      <c r="B113" s="37"/>
      <c r="C113" s="38"/>
      <c r="D113" s="193" t="s">
        <v>197</v>
      </c>
      <c r="E113" s="38"/>
      <c r="F113" s="194" t="s">
        <v>803</v>
      </c>
      <c r="G113" s="38"/>
      <c r="H113" s="38"/>
      <c r="I113" s="195"/>
      <c r="J113" s="38"/>
      <c r="K113" s="38"/>
      <c r="L113" s="41"/>
      <c r="M113" s="196"/>
      <c r="N113" s="197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197</v>
      </c>
      <c r="AU113" s="19" t="s">
        <v>76</v>
      </c>
    </row>
    <row r="114" spans="1:51" s="13" customFormat="1" ht="11.25">
      <c r="B114" s="208"/>
      <c r="C114" s="209"/>
      <c r="D114" s="210" t="s">
        <v>249</v>
      </c>
      <c r="E114" s="211" t="s">
        <v>19</v>
      </c>
      <c r="F114" s="212" t="s">
        <v>804</v>
      </c>
      <c r="G114" s="209"/>
      <c r="H114" s="213">
        <v>64</v>
      </c>
      <c r="I114" s="214"/>
      <c r="J114" s="209"/>
      <c r="K114" s="209"/>
      <c r="L114" s="215"/>
      <c r="M114" s="249"/>
      <c r="N114" s="250"/>
      <c r="O114" s="250"/>
      <c r="P114" s="250"/>
      <c r="Q114" s="250"/>
      <c r="R114" s="250"/>
      <c r="S114" s="250"/>
      <c r="T114" s="251"/>
      <c r="AT114" s="219" t="s">
        <v>249</v>
      </c>
      <c r="AU114" s="219" t="s">
        <v>76</v>
      </c>
      <c r="AV114" s="13" t="s">
        <v>78</v>
      </c>
      <c r="AW114" s="13" t="s">
        <v>30</v>
      </c>
      <c r="AX114" s="13" t="s">
        <v>76</v>
      </c>
      <c r="AY114" s="219" t="s">
        <v>187</v>
      </c>
    </row>
    <row r="115" spans="1:51" s="2" customFormat="1" ht="6.95" customHeight="1">
      <c r="A115" s="36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1"/>
      <c r="M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</sheetData>
  <sheetProtection algorithmName="SHA-512" hashValue="DwiAV3B+1YrRInVWnTLd18cBycS0HxYsOqCNro8qqMWCI0fuafMx/JTrtvDIJVD3X9aT+IhWdV4flfgnm3KBJw==" saltValue="ka3HlCGdkLnpKx2g99FA5zutvKaBXupbk7EW2HSD+F2X2YHaOnZFe8SI8QMkX9fsdLeHgEKrPi/2oZJkToSqCA==" spinCount="100000" sheet="1" objects="1" scenarios="1" formatColumns="0" formatRows="0" autoFilter="0"/>
  <autoFilter ref="C88:K114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3" r:id="rId1"/>
    <hyperlink ref="F95" r:id="rId2"/>
    <hyperlink ref="F97" r:id="rId3"/>
    <hyperlink ref="F100" r:id="rId4"/>
    <hyperlink ref="F103" r:id="rId5"/>
    <hyperlink ref="F106" r:id="rId6"/>
    <hyperlink ref="F110" r:id="rId7"/>
    <hyperlink ref="F113" r:id="rId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4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19" t="s">
        <v>94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78</v>
      </c>
    </row>
    <row r="4" spans="1:46" s="1" customFormat="1" ht="24.95" customHeight="1">
      <c r="B4" s="22"/>
      <c r="D4" s="112" t="s">
        <v>158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4" t="str">
        <f>'Rekapitulace zakázky'!K6</f>
        <v>Olomouc ADM Nerudova</v>
      </c>
      <c r="F7" s="395"/>
      <c r="G7" s="395"/>
      <c r="H7" s="395"/>
      <c r="L7" s="22"/>
    </row>
    <row r="8" spans="1:46" s="2" customFormat="1" ht="12" customHeight="1">
      <c r="A8" s="36"/>
      <c r="B8" s="41"/>
      <c r="C8" s="36"/>
      <c r="D8" s="114" t="s">
        <v>159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6" t="s">
        <v>805</v>
      </c>
      <c r="F9" s="397"/>
      <c r="G9" s="397"/>
      <c r="H9" s="39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>
        <f>'Rekapitulace zakázky'!AN8</f>
        <v>0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24</v>
      </c>
      <c r="E14" s="36"/>
      <c r="F14" s="36"/>
      <c r="G14" s="36"/>
      <c r="H14" s="36"/>
      <c r="I14" s="114" t="s">
        <v>25</v>
      </c>
      <c r="J14" s="105" t="str">
        <f>IF('Rekapitulace zakázky'!AN10="","",'Rekapitulace zakázky'!AN10)</f>
        <v/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tr">
        <f>IF('Rekapitulace zakázky'!E11="","",'Rekapitulace zakázky'!E11)</f>
        <v xml:space="preserve"> </v>
      </c>
      <c r="F15" s="36"/>
      <c r="G15" s="36"/>
      <c r="H15" s="36"/>
      <c r="I15" s="114" t="s">
        <v>26</v>
      </c>
      <c r="J15" s="105" t="str">
        <f>IF('Rekapitulace zakázky'!AN11="","",'Rekapitulace zakázky'!AN11)</f>
        <v/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27</v>
      </c>
      <c r="E17" s="36"/>
      <c r="F17" s="36"/>
      <c r="G17" s="36"/>
      <c r="H17" s="36"/>
      <c r="I17" s="114" t="s">
        <v>25</v>
      </c>
      <c r="J17" s="32" t="str">
        <f>'Rekapitulace zakázky'!AN13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8" t="str">
        <f>'Rekapitulace zakázky'!E14</f>
        <v>Vyplň údaj</v>
      </c>
      <c r="F18" s="399"/>
      <c r="G18" s="399"/>
      <c r="H18" s="399"/>
      <c r="I18" s="114" t="s">
        <v>26</v>
      </c>
      <c r="J18" s="32" t="str">
        <f>'Rekapitulace zakázky'!AN14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29</v>
      </c>
      <c r="E20" s="36"/>
      <c r="F20" s="36"/>
      <c r="G20" s="36"/>
      <c r="H20" s="36"/>
      <c r="I20" s="114" t="s">
        <v>25</v>
      </c>
      <c r="J20" s="105" t="str">
        <f>IF('Rekapitulace zakázky'!AN16="","",'Rekapitulace zakázky'!AN16)</f>
        <v/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tr">
        <f>IF('Rekapitulace zakázky'!E17="","",'Rekapitulace zakázky'!E17)</f>
        <v xml:space="preserve"> </v>
      </c>
      <c r="F21" s="36"/>
      <c r="G21" s="36"/>
      <c r="H21" s="36"/>
      <c r="I21" s="114" t="s">
        <v>26</v>
      </c>
      <c r="J21" s="105" t="str">
        <f>IF('Rekapitulace zakázky'!AN17="","",'Rekapitulace zakázky'!AN17)</f>
        <v/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31</v>
      </c>
      <c r="E23" s="36"/>
      <c r="F23" s="36"/>
      <c r="G23" s="36"/>
      <c r="H23" s="36"/>
      <c r="I23" s="114" t="s">
        <v>25</v>
      </c>
      <c r="J23" s="105" t="str">
        <f>IF('Rekapitulace zakázky'!AN19="","",'Rekapitulace zakázky'!AN19)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tr">
        <f>IF('Rekapitulace zakázky'!E20="","",'Rekapitulace zakázky'!E20)</f>
        <v xml:space="preserve"> </v>
      </c>
      <c r="F24" s="36"/>
      <c r="G24" s="36"/>
      <c r="H24" s="36"/>
      <c r="I24" s="114" t="s">
        <v>26</v>
      </c>
      <c r="J24" s="105" t="str">
        <f>IF('Rekapitulace zakázky'!AN20="","",'Rekapitulace zakázky'!AN20)</f>
        <v/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32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400" t="s">
        <v>19</v>
      </c>
      <c r="F27" s="400"/>
      <c r="G27" s="400"/>
      <c r="H27" s="400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34</v>
      </c>
      <c r="E30" s="36"/>
      <c r="F30" s="36"/>
      <c r="G30" s="36"/>
      <c r="H30" s="36"/>
      <c r="I30" s="36"/>
      <c r="J30" s="122">
        <f>ROUND(J97,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36</v>
      </c>
      <c r="G32" s="36"/>
      <c r="H32" s="36"/>
      <c r="I32" s="123" t="s">
        <v>35</v>
      </c>
      <c r="J32" s="123" t="s">
        <v>37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38</v>
      </c>
      <c r="E33" s="114" t="s">
        <v>39</v>
      </c>
      <c r="F33" s="125">
        <f>ROUND((SUM(BE97:BE848)),  2)</f>
        <v>0</v>
      </c>
      <c r="G33" s="36"/>
      <c r="H33" s="36"/>
      <c r="I33" s="126">
        <v>0.21</v>
      </c>
      <c r="J33" s="125">
        <f>ROUND(((SUM(BE97:BE848))*I33),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40</v>
      </c>
      <c r="F34" s="125">
        <f>ROUND((SUM(BF97:BF848)),  2)</f>
        <v>0</v>
      </c>
      <c r="G34" s="36"/>
      <c r="H34" s="36"/>
      <c r="I34" s="126">
        <v>0.15</v>
      </c>
      <c r="J34" s="125">
        <f>ROUND(((SUM(BF97:BF848))*I34),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41</v>
      </c>
      <c r="F35" s="125">
        <f>ROUND((SUM(BG97:BG848)),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42</v>
      </c>
      <c r="F36" s="125">
        <f>ROUND((SUM(BH97:BH848)),  2)</f>
        <v>0</v>
      </c>
      <c r="G36" s="36"/>
      <c r="H36" s="36"/>
      <c r="I36" s="126">
        <v>0.15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43</v>
      </c>
      <c r="F37" s="125">
        <f>ROUND((SUM(BI97:BI848)),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44</v>
      </c>
      <c r="E39" s="129"/>
      <c r="F39" s="129"/>
      <c r="G39" s="130" t="s">
        <v>45</v>
      </c>
      <c r="H39" s="131" t="s">
        <v>46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161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401" t="str">
        <f>E7</f>
        <v>Olomouc ADM Nerudova</v>
      </c>
      <c r="F48" s="402"/>
      <c r="G48" s="402"/>
      <c r="H48" s="402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159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7" t="str">
        <f>E9</f>
        <v>SO03 - Socální uzly</v>
      </c>
      <c r="F50" s="403"/>
      <c r="G50" s="403"/>
      <c r="H50" s="403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>
        <f>IF(J12="","",J12)</f>
        <v>0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24</v>
      </c>
      <c r="D54" s="38"/>
      <c r="E54" s="38"/>
      <c r="F54" s="29" t="str">
        <f>E15</f>
        <v xml:space="preserve"> </v>
      </c>
      <c r="G54" s="38"/>
      <c r="H54" s="38"/>
      <c r="I54" s="31" t="s">
        <v>29</v>
      </c>
      <c r="J54" s="34" t="str">
        <f>E21</f>
        <v xml:space="preserve"> 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27</v>
      </c>
      <c r="D55" s="38"/>
      <c r="E55" s="38"/>
      <c r="F55" s="29" t="str">
        <f>IF(E18="","",E18)</f>
        <v>Vyplň údaj</v>
      </c>
      <c r="G55" s="38"/>
      <c r="H55" s="38"/>
      <c r="I55" s="31" t="s">
        <v>31</v>
      </c>
      <c r="J55" s="34" t="str">
        <f>E24</f>
        <v xml:space="preserve"> 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162</v>
      </c>
      <c r="D57" s="139"/>
      <c r="E57" s="139"/>
      <c r="F57" s="139"/>
      <c r="G57" s="139"/>
      <c r="H57" s="139"/>
      <c r="I57" s="139"/>
      <c r="J57" s="140" t="s">
        <v>163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66</v>
      </c>
      <c r="D59" s="38"/>
      <c r="E59" s="38"/>
      <c r="F59" s="38"/>
      <c r="G59" s="38"/>
      <c r="H59" s="38"/>
      <c r="I59" s="38"/>
      <c r="J59" s="79">
        <f>J97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164</v>
      </c>
    </row>
    <row r="60" spans="1:47" s="9" customFormat="1" ht="24.95" customHeight="1">
      <c r="B60" s="142"/>
      <c r="C60" s="143"/>
      <c r="D60" s="144" t="s">
        <v>165</v>
      </c>
      <c r="E60" s="145"/>
      <c r="F60" s="145"/>
      <c r="G60" s="145"/>
      <c r="H60" s="145"/>
      <c r="I60" s="145"/>
      <c r="J60" s="146">
        <f>J98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806</v>
      </c>
      <c r="E61" s="150"/>
      <c r="F61" s="150"/>
      <c r="G61" s="150"/>
      <c r="H61" s="150"/>
      <c r="I61" s="150"/>
      <c r="J61" s="151">
        <f>J99</f>
        <v>0</v>
      </c>
      <c r="K61" s="99"/>
      <c r="L61" s="152"/>
    </row>
    <row r="62" spans="1:47" s="10" customFormat="1" ht="19.899999999999999" customHeight="1">
      <c r="B62" s="148"/>
      <c r="C62" s="99"/>
      <c r="D62" s="149" t="s">
        <v>807</v>
      </c>
      <c r="E62" s="150"/>
      <c r="F62" s="150"/>
      <c r="G62" s="150"/>
      <c r="H62" s="150"/>
      <c r="I62" s="150"/>
      <c r="J62" s="151">
        <f>J105</f>
        <v>0</v>
      </c>
      <c r="K62" s="99"/>
      <c r="L62" s="152"/>
    </row>
    <row r="63" spans="1:47" s="10" customFormat="1" ht="19.899999999999999" customHeight="1">
      <c r="B63" s="148"/>
      <c r="C63" s="99"/>
      <c r="D63" s="149" t="s">
        <v>166</v>
      </c>
      <c r="E63" s="150"/>
      <c r="F63" s="150"/>
      <c r="G63" s="150"/>
      <c r="H63" s="150"/>
      <c r="I63" s="150"/>
      <c r="J63" s="151">
        <f>J130</f>
        <v>0</v>
      </c>
      <c r="K63" s="99"/>
      <c r="L63" s="152"/>
    </row>
    <row r="64" spans="1:47" s="10" customFormat="1" ht="19.899999999999999" customHeight="1">
      <c r="B64" s="148"/>
      <c r="C64" s="99"/>
      <c r="D64" s="149" t="s">
        <v>808</v>
      </c>
      <c r="E64" s="150"/>
      <c r="F64" s="150"/>
      <c r="G64" s="150"/>
      <c r="H64" s="150"/>
      <c r="I64" s="150"/>
      <c r="J64" s="151">
        <f>J156</f>
        <v>0</v>
      </c>
      <c r="K64" s="99"/>
      <c r="L64" s="152"/>
    </row>
    <row r="65" spans="1:31" s="10" customFormat="1" ht="19.899999999999999" customHeight="1">
      <c r="B65" s="148"/>
      <c r="C65" s="99"/>
      <c r="D65" s="149" t="s">
        <v>809</v>
      </c>
      <c r="E65" s="150"/>
      <c r="F65" s="150"/>
      <c r="G65" s="150"/>
      <c r="H65" s="150"/>
      <c r="I65" s="150"/>
      <c r="J65" s="151">
        <f>J171</f>
        <v>0</v>
      </c>
      <c r="K65" s="99"/>
      <c r="L65" s="152"/>
    </row>
    <row r="66" spans="1:31" s="9" customFormat="1" ht="24.95" customHeight="1">
      <c r="B66" s="142"/>
      <c r="C66" s="143"/>
      <c r="D66" s="144" t="s">
        <v>167</v>
      </c>
      <c r="E66" s="145"/>
      <c r="F66" s="145"/>
      <c r="G66" s="145"/>
      <c r="H66" s="145"/>
      <c r="I66" s="145"/>
      <c r="J66" s="146">
        <f>J174</f>
        <v>0</v>
      </c>
      <c r="K66" s="143"/>
      <c r="L66" s="147"/>
    </row>
    <row r="67" spans="1:31" s="10" customFormat="1" ht="19.899999999999999" customHeight="1">
      <c r="B67" s="148"/>
      <c r="C67" s="99"/>
      <c r="D67" s="149" t="s">
        <v>810</v>
      </c>
      <c r="E67" s="150"/>
      <c r="F67" s="150"/>
      <c r="G67" s="150"/>
      <c r="H67" s="150"/>
      <c r="I67" s="150"/>
      <c r="J67" s="151">
        <f>J175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811</v>
      </c>
      <c r="E68" s="150"/>
      <c r="F68" s="150"/>
      <c r="G68" s="150"/>
      <c r="H68" s="150"/>
      <c r="I68" s="150"/>
      <c r="J68" s="151">
        <f>J232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812</v>
      </c>
      <c r="E69" s="150"/>
      <c r="F69" s="150"/>
      <c r="G69" s="150"/>
      <c r="H69" s="150"/>
      <c r="I69" s="150"/>
      <c r="J69" s="151">
        <f>J456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813</v>
      </c>
      <c r="E70" s="150"/>
      <c r="F70" s="150"/>
      <c r="G70" s="150"/>
      <c r="H70" s="150"/>
      <c r="I70" s="150"/>
      <c r="J70" s="151">
        <f>J482</f>
        <v>0</v>
      </c>
      <c r="K70" s="99"/>
      <c r="L70" s="152"/>
    </row>
    <row r="71" spans="1:31" s="10" customFormat="1" ht="19.899999999999999" customHeight="1">
      <c r="B71" s="148"/>
      <c r="C71" s="99"/>
      <c r="D71" s="149" t="s">
        <v>814</v>
      </c>
      <c r="E71" s="150"/>
      <c r="F71" s="150"/>
      <c r="G71" s="150"/>
      <c r="H71" s="150"/>
      <c r="I71" s="150"/>
      <c r="J71" s="151">
        <f>J490</f>
        <v>0</v>
      </c>
      <c r="K71" s="99"/>
      <c r="L71" s="152"/>
    </row>
    <row r="72" spans="1:31" s="10" customFormat="1" ht="19.899999999999999" customHeight="1">
      <c r="B72" s="148"/>
      <c r="C72" s="99"/>
      <c r="D72" s="149" t="s">
        <v>815</v>
      </c>
      <c r="E72" s="150"/>
      <c r="F72" s="150"/>
      <c r="G72" s="150"/>
      <c r="H72" s="150"/>
      <c r="I72" s="150"/>
      <c r="J72" s="151">
        <f>J545</f>
        <v>0</v>
      </c>
      <c r="K72" s="99"/>
      <c r="L72" s="152"/>
    </row>
    <row r="73" spans="1:31" s="10" customFormat="1" ht="19.899999999999999" customHeight="1">
      <c r="B73" s="148"/>
      <c r="C73" s="99"/>
      <c r="D73" s="149" t="s">
        <v>816</v>
      </c>
      <c r="E73" s="150"/>
      <c r="F73" s="150"/>
      <c r="G73" s="150"/>
      <c r="H73" s="150"/>
      <c r="I73" s="150"/>
      <c r="J73" s="151">
        <f>J554</f>
        <v>0</v>
      </c>
      <c r="K73" s="99"/>
      <c r="L73" s="152"/>
    </row>
    <row r="74" spans="1:31" s="10" customFormat="1" ht="19.899999999999999" customHeight="1">
      <c r="B74" s="148"/>
      <c r="C74" s="99"/>
      <c r="D74" s="149" t="s">
        <v>817</v>
      </c>
      <c r="E74" s="150"/>
      <c r="F74" s="150"/>
      <c r="G74" s="150"/>
      <c r="H74" s="150"/>
      <c r="I74" s="150"/>
      <c r="J74" s="151">
        <f>J630</f>
        <v>0</v>
      </c>
      <c r="K74" s="99"/>
      <c r="L74" s="152"/>
    </row>
    <row r="75" spans="1:31" s="10" customFormat="1" ht="19.899999999999999" customHeight="1">
      <c r="B75" s="148"/>
      <c r="C75" s="99"/>
      <c r="D75" s="149" t="s">
        <v>818</v>
      </c>
      <c r="E75" s="150"/>
      <c r="F75" s="150"/>
      <c r="G75" s="150"/>
      <c r="H75" s="150"/>
      <c r="I75" s="150"/>
      <c r="J75" s="151">
        <f>J743</f>
        <v>0</v>
      </c>
      <c r="K75" s="99"/>
      <c r="L75" s="152"/>
    </row>
    <row r="76" spans="1:31" s="10" customFormat="1" ht="19.899999999999999" customHeight="1">
      <c r="B76" s="148"/>
      <c r="C76" s="99"/>
      <c r="D76" s="149" t="s">
        <v>819</v>
      </c>
      <c r="E76" s="150"/>
      <c r="F76" s="150"/>
      <c r="G76" s="150"/>
      <c r="H76" s="150"/>
      <c r="I76" s="150"/>
      <c r="J76" s="151">
        <f>J764</f>
        <v>0</v>
      </c>
      <c r="K76" s="99"/>
      <c r="L76" s="152"/>
    </row>
    <row r="77" spans="1:31" s="9" customFormat="1" ht="24.95" customHeight="1">
      <c r="B77" s="142"/>
      <c r="C77" s="143"/>
      <c r="D77" s="144" t="s">
        <v>457</v>
      </c>
      <c r="E77" s="145"/>
      <c r="F77" s="145"/>
      <c r="G77" s="145"/>
      <c r="H77" s="145"/>
      <c r="I77" s="145"/>
      <c r="J77" s="146">
        <f>J845</f>
        <v>0</v>
      </c>
      <c r="K77" s="143"/>
      <c r="L77" s="147"/>
    </row>
    <row r="78" spans="1:31" s="2" customFormat="1" ht="21.7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3" spans="1:31" s="2" customFormat="1" ht="6.95" customHeight="1">
      <c r="A83" s="36"/>
      <c r="B83" s="51"/>
      <c r="C83" s="52"/>
      <c r="D83" s="52"/>
      <c r="E83" s="52"/>
      <c r="F83" s="52"/>
      <c r="G83" s="52"/>
      <c r="H83" s="52"/>
      <c r="I83" s="52"/>
      <c r="J83" s="52"/>
      <c r="K83" s="52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24.95" customHeight="1">
      <c r="A84" s="36"/>
      <c r="B84" s="37"/>
      <c r="C84" s="25" t="s">
        <v>172</v>
      </c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12" customHeight="1">
      <c r="A86" s="36"/>
      <c r="B86" s="37"/>
      <c r="C86" s="31" t="s">
        <v>16</v>
      </c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16.5" customHeight="1">
      <c r="A87" s="36"/>
      <c r="B87" s="37"/>
      <c r="C87" s="38"/>
      <c r="D87" s="38"/>
      <c r="E87" s="401" t="str">
        <f>E7</f>
        <v>Olomouc ADM Nerudova</v>
      </c>
      <c r="F87" s="402"/>
      <c r="G87" s="402"/>
      <c r="H87" s="402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2" customHeight="1">
      <c r="A88" s="36"/>
      <c r="B88" s="37"/>
      <c r="C88" s="31" t="s">
        <v>159</v>
      </c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6.5" customHeight="1">
      <c r="A89" s="36"/>
      <c r="B89" s="37"/>
      <c r="C89" s="38"/>
      <c r="D89" s="38"/>
      <c r="E89" s="357" t="str">
        <f>E9</f>
        <v>SO03 - Socální uzly</v>
      </c>
      <c r="F89" s="403"/>
      <c r="G89" s="403"/>
      <c r="H89" s="403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21</v>
      </c>
      <c r="D91" s="38"/>
      <c r="E91" s="38"/>
      <c r="F91" s="29" t="str">
        <f>F12</f>
        <v xml:space="preserve"> </v>
      </c>
      <c r="G91" s="38"/>
      <c r="H91" s="38"/>
      <c r="I91" s="31" t="s">
        <v>23</v>
      </c>
      <c r="J91" s="61">
        <f>IF(J12="","",J12)</f>
        <v>0</v>
      </c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5.2" customHeight="1">
      <c r="A93" s="36"/>
      <c r="B93" s="37"/>
      <c r="C93" s="31" t="s">
        <v>24</v>
      </c>
      <c r="D93" s="38"/>
      <c r="E93" s="38"/>
      <c r="F93" s="29" t="str">
        <f>E15</f>
        <v xml:space="preserve"> </v>
      </c>
      <c r="G93" s="38"/>
      <c r="H93" s="38"/>
      <c r="I93" s="31" t="s">
        <v>29</v>
      </c>
      <c r="J93" s="34" t="str">
        <f>E21</f>
        <v xml:space="preserve"> </v>
      </c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5.2" customHeight="1">
      <c r="A94" s="36"/>
      <c r="B94" s="37"/>
      <c r="C94" s="31" t="s">
        <v>27</v>
      </c>
      <c r="D94" s="38"/>
      <c r="E94" s="38"/>
      <c r="F94" s="29" t="str">
        <f>IF(E18="","",E18)</f>
        <v>Vyplň údaj</v>
      </c>
      <c r="G94" s="38"/>
      <c r="H94" s="38"/>
      <c r="I94" s="31" t="s">
        <v>31</v>
      </c>
      <c r="J94" s="34" t="str">
        <f>E24</f>
        <v xml:space="preserve"> </v>
      </c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1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11" customFormat="1" ht="29.25" customHeight="1">
      <c r="A96" s="153"/>
      <c r="B96" s="154"/>
      <c r="C96" s="155" t="s">
        <v>173</v>
      </c>
      <c r="D96" s="156" t="s">
        <v>53</v>
      </c>
      <c r="E96" s="156" t="s">
        <v>49</v>
      </c>
      <c r="F96" s="156" t="s">
        <v>50</v>
      </c>
      <c r="G96" s="156" t="s">
        <v>174</v>
      </c>
      <c r="H96" s="156" t="s">
        <v>175</v>
      </c>
      <c r="I96" s="156" t="s">
        <v>176</v>
      </c>
      <c r="J96" s="156" t="s">
        <v>163</v>
      </c>
      <c r="K96" s="157" t="s">
        <v>177</v>
      </c>
      <c r="L96" s="158"/>
      <c r="M96" s="70" t="s">
        <v>19</v>
      </c>
      <c r="N96" s="71" t="s">
        <v>38</v>
      </c>
      <c r="O96" s="71" t="s">
        <v>178</v>
      </c>
      <c r="P96" s="71" t="s">
        <v>179</v>
      </c>
      <c r="Q96" s="71" t="s">
        <v>180</v>
      </c>
      <c r="R96" s="71" t="s">
        <v>181</v>
      </c>
      <c r="S96" s="71" t="s">
        <v>182</v>
      </c>
      <c r="T96" s="72" t="s">
        <v>183</v>
      </c>
      <c r="U96" s="153"/>
      <c r="V96" s="153"/>
      <c r="W96" s="153"/>
      <c r="X96" s="153"/>
      <c r="Y96" s="153"/>
      <c r="Z96" s="153"/>
      <c r="AA96" s="153"/>
      <c r="AB96" s="153"/>
      <c r="AC96" s="153"/>
      <c r="AD96" s="153"/>
      <c r="AE96" s="153"/>
    </row>
    <row r="97" spans="1:65" s="2" customFormat="1" ht="22.9" customHeight="1">
      <c r="A97" s="36"/>
      <c r="B97" s="37"/>
      <c r="C97" s="77" t="s">
        <v>184</v>
      </c>
      <c r="D97" s="38"/>
      <c r="E97" s="38"/>
      <c r="F97" s="38"/>
      <c r="G97" s="38"/>
      <c r="H97" s="38"/>
      <c r="I97" s="38"/>
      <c r="J97" s="159">
        <f>BK97</f>
        <v>0</v>
      </c>
      <c r="K97" s="38"/>
      <c r="L97" s="41"/>
      <c r="M97" s="73"/>
      <c r="N97" s="160"/>
      <c r="O97" s="74"/>
      <c r="P97" s="161">
        <f>P98+P174+P845</f>
        <v>0</v>
      </c>
      <c r="Q97" s="74"/>
      <c r="R97" s="161">
        <f>R98+R174+R845</f>
        <v>55.469937507699996</v>
      </c>
      <c r="S97" s="74"/>
      <c r="T97" s="162">
        <f>T98+T174+T845</f>
        <v>46.428783119999991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67</v>
      </c>
      <c r="AU97" s="19" t="s">
        <v>164</v>
      </c>
      <c r="BK97" s="163">
        <f>BK98+BK174+BK845</f>
        <v>0</v>
      </c>
    </row>
    <row r="98" spans="1:65" s="12" customFormat="1" ht="25.9" customHeight="1">
      <c r="B98" s="164"/>
      <c r="C98" s="165"/>
      <c r="D98" s="166" t="s">
        <v>67</v>
      </c>
      <c r="E98" s="167" t="s">
        <v>185</v>
      </c>
      <c r="F98" s="167" t="s">
        <v>186</v>
      </c>
      <c r="G98" s="165"/>
      <c r="H98" s="165"/>
      <c r="I98" s="168"/>
      <c r="J98" s="169">
        <f>BK98</f>
        <v>0</v>
      </c>
      <c r="K98" s="165"/>
      <c r="L98" s="170"/>
      <c r="M98" s="171"/>
      <c r="N98" s="172"/>
      <c r="O98" s="172"/>
      <c r="P98" s="173">
        <f>P99+P105+P130+P156+P171</f>
        <v>0</v>
      </c>
      <c r="Q98" s="172"/>
      <c r="R98" s="173">
        <f>R99+R105+R130+R156+R171</f>
        <v>18.450175818799998</v>
      </c>
      <c r="S98" s="172"/>
      <c r="T98" s="174">
        <f>T99+T105+T130+T156+T171</f>
        <v>16.62584</v>
      </c>
      <c r="AR98" s="175" t="s">
        <v>76</v>
      </c>
      <c r="AT98" s="176" t="s">
        <v>67</v>
      </c>
      <c r="AU98" s="176" t="s">
        <v>68</v>
      </c>
      <c r="AY98" s="175" t="s">
        <v>187</v>
      </c>
      <c r="BK98" s="177">
        <f>BK99+BK105+BK130+BK156+BK171</f>
        <v>0</v>
      </c>
    </row>
    <row r="99" spans="1:65" s="12" customFormat="1" ht="22.9" customHeight="1">
      <c r="B99" s="164"/>
      <c r="C99" s="165"/>
      <c r="D99" s="166" t="s">
        <v>67</v>
      </c>
      <c r="E99" s="178" t="s">
        <v>203</v>
      </c>
      <c r="F99" s="178" t="s">
        <v>820</v>
      </c>
      <c r="G99" s="165"/>
      <c r="H99" s="165"/>
      <c r="I99" s="168"/>
      <c r="J99" s="179">
        <f>BK99</f>
        <v>0</v>
      </c>
      <c r="K99" s="165"/>
      <c r="L99" s="170"/>
      <c r="M99" s="171"/>
      <c r="N99" s="172"/>
      <c r="O99" s="172"/>
      <c r="P99" s="173">
        <f>SUM(P100:P104)</f>
        <v>0</v>
      </c>
      <c r="Q99" s="172"/>
      <c r="R99" s="173">
        <f>SUM(R100:R104)</f>
        <v>17.759744639999997</v>
      </c>
      <c r="S99" s="172"/>
      <c r="T99" s="174">
        <f>SUM(T100:T104)</f>
        <v>0</v>
      </c>
      <c r="AR99" s="175" t="s">
        <v>76</v>
      </c>
      <c r="AT99" s="176" t="s">
        <v>67</v>
      </c>
      <c r="AU99" s="176" t="s">
        <v>76</v>
      </c>
      <c r="AY99" s="175" t="s">
        <v>187</v>
      </c>
      <c r="BK99" s="177">
        <f>SUM(BK100:BK104)</f>
        <v>0</v>
      </c>
    </row>
    <row r="100" spans="1:65" s="2" customFormat="1" ht="37.9" customHeight="1">
      <c r="A100" s="36"/>
      <c r="B100" s="37"/>
      <c r="C100" s="180" t="s">
        <v>76</v>
      </c>
      <c r="D100" s="180" t="s">
        <v>190</v>
      </c>
      <c r="E100" s="181" t="s">
        <v>821</v>
      </c>
      <c r="F100" s="182" t="s">
        <v>822</v>
      </c>
      <c r="G100" s="183" t="s">
        <v>193</v>
      </c>
      <c r="H100" s="184">
        <v>153.78</v>
      </c>
      <c r="I100" s="185"/>
      <c r="J100" s="186">
        <f>ROUND(I100*H100,2)</f>
        <v>0</v>
      </c>
      <c r="K100" s="182" t="s">
        <v>194</v>
      </c>
      <c r="L100" s="41"/>
      <c r="M100" s="187" t="s">
        <v>19</v>
      </c>
      <c r="N100" s="188" t="s">
        <v>39</v>
      </c>
      <c r="O100" s="66"/>
      <c r="P100" s="189">
        <f>O100*H100</f>
        <v>0</v>
      </c>
      <c r="Q100" s="189">
        <v>0.11548799999999999</v>
      </c>
      <c r="R100" s="189">
        <f>Q100*H100</f>
        <v>17.759744639999997</v>
      </c>
      <c r="S100" s="189">
        <v>0</v>
      </c>
      <c r="T100" s="19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195</v>
      </c>
      <c r="AT100" s="191" t="s">
        <v>190</v>
      </c>
      <c r="AU100" s="191" t="s">
        <v>78</v>
      </c>
      <c r="AY100" s="19" t="s">
        <v>187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9" t="s">
        <v>76</v>
      </c>
      <c r="BK100" s="192">
        <f>ROUND(I100*H100,2)</f>
        <v>0</v>
      </c>
      <c r="BL100" s="19" t="s">
        <v>195</v>
      </c>
      <c r="BM100" s="191" t="s">
        <v>823</v>
      </c>
    </row>
    <row r="101" spans="1:65" s="2" customFormat="1" ht="11.25">
      <c r="A101" s="36"/>
      <c r="B101" s="37"/>
      <c r="C101" s="38"/>
      <c r="D101" s="193" t="s">
        <v>197</v>
      </c>
      <c r="E101" s="38"/>
      <c r="F101" s="194" t="s">
        <v>824</v>
      </c>
      <c r="G101" s="38"/>
      <c r="H101" s="38"/>
      <c r="I101" s="195"/>
      <c r="J101" s="38"/>
      <c r="K101" s="38"/>
      <c r="L101" s="41"/>
      <c r="M101" s="196"/>
      <c r="N101" s="197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197</v>
      </c>
      <c r="AU101" s="19" t="s">
        <v>78</v>
      </c>
    </row>
    <row r="102" spans="1:65" s="13" customFormat="1" ht="11.25">
      <c r="B102" s="208"/>
      <c r="C102" s="209"/>
      <c r="D102" s="210" t="s">
        <v>249</v>
      </c>
      <c r="E102" s="211" t="s">
        <v>19</v>
      </c>
      <c r="F102" s="212" t="s">
        <v>825</v>
      </c>
      <c r="G102" s="209"/>
      <c r="H102" s="213">
        <v>129.36000000000001</v>
      </c>
      <c r="I102" s="214"/>
      <c r="J102" s="209"/>
      <c r="K102" s="209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249</v>
      </c>
      <c r="AU102" s="219" t="s">
        <v>78</v>
      </c>
      <c r="AV102" s="13" t="s">
        <v>78</v>
      </c>
      <c r="AW102" s="13" t="s">
        <v>30</v>
      </c>
      <c r="AX102" s="13" t="s">
        <v>68</v>
      </c>
      <c r="AY102" s="219" t="s">
        <v>187</v>
      </c>
    </row>
    <row r="103" spans="1:65" s="13" customFormat="1" ht="11.25">
      <c r="B103" s="208"/>
      <c r="C103" s="209"/>
      <c r="D103" s="210" t="s">
        <v>249</v>
      </c>
      <c r="E103" s="211" t="s">
        <v>19</v>
      </c>
      <c r="F103" s="212" t="s">
        <v>826</v>
      </c>
      <c r="G103" s="209"/>
      <c r="H103" s="213">
        <v>24.42</v>
      </c>
      <c r="I103" s="214"/>
      <c r="J103" s="209"/>
      <c r="K103" s="209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249</v>
      </c>
      <c r="AU103" s="219" t="s">
        <v>78</v>
      </c>
      <c r="AV103" s="13" t="s">
        <v>78</v>
      </c>
      <c r="AW103" s="13" t="s">
        <v>30</v>
      </c>
      <c r="AX103" s="13" t="s">
        <v>68</v>
      </c>
      <c r="AY103" s="219" t="s">
        <v>187</v>
      </c>
    </row>
    <row r="104" spans="1:65" s="15" customFormat="1" ht="11.25">
      <c r="B104" s="230"/>
      <c r="C104" s="231"/>
      <c r="D104" s="210" t="s">
        <v>249</v>
      </c>
      <c r="E104" s="232" t="s">
        <v>19</v>
      </c>
      <c r="F104" s="233" t="s">
        <v>319</v>
      </c>
      <c r="G104" s="231"/>
      <c r="H104" s="234">
        <v>153.78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AT104" s="240" t="s">
        <v>249</v>
      </c>
      <c r="AU104" s="240" t="s">
        <v>78</v>
      </c>
      <c r="AV104" s="15" t="s">
        <v>195</v>
      </c>
      <c r="AW104" s="15" t="s">
        <v>30</v>
      </c>
      <c r="AX104" s="15" t="s">
        <v>76</v>
      </c>
      <c r="AY104" s="240" t="s">
        <v>187</v>
      </c>
    </row>
    <row r="105" spans="1:65" s="12" customFormat="1" ht="22.9" customHeight="1">
      <c r="B105" s="164"/>
      <c r="C105" s="165"/>
      <c r="D105" s="166" t="s">
        <v>67</v>
      </c>
      <c r="E105" s="178" t="s">
        <v>221</v>
      </c>
      <c r="F105" s="178" t="s">
        <v>827</v>
      </c>
      <c r="G105" s="165"/>
      <c r="H105" s="165"/>
      <c r="I105" s="168"/>
      <c r="J105" s="179">
        <f>BK105</f>
        <v>0</v>
      </c>
      <c r="K105" s="165"/>
      <c r="L105" s="170"/>
      <c r="M105" s="171"/>
      <c r="N105" s="172"/>
      <c r="O105" s="172"/>
      <c r="P105" s="173">
        <f>SUM(P106:P129)</f>
        <v>0</v>
      </c>
      <c r="Q105" s="172"/>
      <c r="R105" s="173">
        <f>SUM(R106:R129)</f>
        <v>0.69043117879999993</v>
      </c>
      <c r="S105" s="172"/>
      <c r="T105" s="174">
        <f>SUM(T106:T129)</f>
        <v>0</v>
      </c>
      <c r="AR105" s="175" t="s">
        <v>76</v>
      </c>
      <c r="AT105" s="176" t="s">
        <v>67</v>
      </c>
      <c r="AU105" s="176" t="s">
        <v>76</v>
      </c>
      <c r="AY105" s="175" t="s">
        <v>187</v>
      </c>
      <c r="BK105" s="177">
        <f>SUM(BK106:BK129)</f>
        <v>0</v>
      </c>
    </row>
    <row r="106" spans="1:65" s="2" customFormat="1" ht="37.9" customHeight="1">
      <c r="A106" s="36"/>
      <c r="B106" s="37"/>
      <c r="C106" s="180" t="s">
        <v>78</v>
      </c>
      <c r="D106" s="180" t="s">
        <v>190</v>
      </c>
      <c r="E106" s="181" t="s">
        <v>828</v>
      </c>
      <c r="F106" s="182" t="s">
        <v>829</v>
      </c>
      <c r="G106" s="183" t="s">
        <v>214</v>
      </c>
      <c r="H106" s="184">
        <v>44</v>
      </c>
      <c r="I106" s="185"/>
      <c r="J106" s="186">
        <f>ROUND(I106*H106,2)</f>
        <v>0</v>
      </c>
      <c r="K106" s="182" t="s">
        <v>194</v>
      </c>
      <c r="L106" s="41"/>
      <c r="M106" s="187" t="s">
        <v>19</v>
      </c>
      <c r="N106" s="188" t="s">
        <v>39</v>
      </c>
      <c r="O106" s="66"/>
      <c r="P106" s="189">
        <f>O106*H106</f>
        <v>0</v>
      </c>
      <c r="Q106" s="189">
        <v>4.8161770000000002E-4</v>
      </c>
      <c r="R106" s="189">
        <f>Q106*H106</f>
        <v>2.1191178800000002E-2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195</v>
      </c>
      <c r="AT106" s="191" t="s">
        <v>190</v>
      </c>
      <c r="AU106" s="191" t="s">
        <v>78</v>
      </c>
      <c r="AY106" s="19" t="s">
        <v>187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76</v>
      </c>
      <c r="BK106" s="192">
        <f>ROUND(I106*H106,2)</f>
        <v>0</v>
      </c>
      <c r="BL106" s="19" t="s">
        <v>195</v>
      </c>
      <c r="BM106" s="191" t="s">
        <v>830</v>
      </c>
    </row>
    <row r="107" spans="1:65" s="2" customFormat="1" ht="11.25">
      <c r="A107" s="36"/>
      <c r="B107" s="37"/>
      <c r="C107" s="38"/>
      <c r="D107" s="193" t="s">
        <v>197</v>
      </c>
      <c r="E107" s="38"/>
      <c r="F107" s="194" t="s">
        <v>831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197</v>
      </c>
      <c r="AU107" s="19" t="s">
        <v>78</v>
      </c>
    </row>
    <row r="108" spans="1:65" s="13" customFormat="1" ht="11.25">
      <c r="B108" s="208"/>
      <c r="C108" s="209"/>
      <c r="D108" s="210" t="s">
        <v>249</v>
      </c>
      <c r="E108" s="211" t="s">
        <v>19</v>
      </c>
      <c r="F108" s="212" t="s">
        <v>832</v>
      </c>
      <c r="G108" s="209"/>
      <c r="H108" s="213">
        <v>3</v>
      </c>
      <c r="I108" s="214"/>
      <c r="J108" s="209"/>
      <c r="K108" s="209"/>
      <c r="L108" s="215"/>
      <c r="M108" s="216"/>
      <c r="N108" s="217"/>
      <c r="O108" s="217"/>
      <c r="P108" s="217"/>
      <c r="Q108" s="217"/>
      <c r="R108" s="217"/>
      <c r="S108" s="217"/>
      <c r="T108" s="218"/>
      <c r="AT108" s="219" t="s">
        <v>249</v>
      </c>
      <c r="AU108" s="219" t="s">
        <v>78</v>
      </c>
      <c r="AV108" s="13" t="s">
        <v>78</v>
      </c>
      <c r="AW108" s="13" t="s">
        <v>30</v>
      </c>
      <c r="AX108" s="13" t="s">
        <v>68</v>
      </c>
      <c r="AY108" s="219" t="s">
        <v>187</v>
      </c>
    </row>
    <row r="109" spans="1:65" s="13" customFormat="1" ht="11.25">
      <c r="B109" s="208"/>
      <c r="C109" s="209"/>
      <c r="D109" s="210" t="s">
        <v>249</v>
      </c>
      <c r="E109" s="211" t="s">
        <v>19</v>
      </c>
      <c r="F109" s="212" t="s">
        <v>833</v>
      </c>
      <c r="G109" s="209"/>
      <c r="H109" s="213">
        <v>3</v>
      </c>
      <c r="I109" s="214"/>
      <c r="J109" s="209"/>
      <c r="K109" s="209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249</v>
      </c>
      <c r="AU109" s="219" t="s">
        <v>78</v>
      </c>
      <c r="AV109" s="13" t="s">
        <v>78</v>
      </c>
      <c r="AW109" s="13" t="s">
        <v>30</v>
      </c>
      <c r="AX109" s="13" t="s">
        <v>68</v>
      </c>
      <c r="AY109" s="219" t="s">
        <v>187</v>
      </c>
    </row>
    <row r="110" spans="1:65" s="13" customFormat="1" ht="11.25">
      <c r="B110" s="208"/>
      <c r="C110" s="209"/>
      <c r="D110" s="210" t="s">
        <v>249</v>
      </c>
      <c r="E110" s="211" t="s">
        <v>19</v>
      </c>
      <c r="F110" s="212" t="s">
        <v>834</v>
      </c>
      <c r="G110" s="209"/>
      <c r="H110" s="213">
        <v>2</v>
      </c>
      <c r="I110" s="214"/>
      <c r="J110" s="209"/>
      <c r="K110" s="209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249</v>
      </c>
      <c r="AU110" s="219" t="s">
        <v>78</v>
      </c>
      <c r="AV110" s="13" t="s">
        <v>78</v>
      </c>
      <c r="AW110" s="13" t="s">
        <v>30</v>
      </c>
      <c r="AX110" s="13" t="s">
        <v>68</v>
      </c>
      <c r="AY110" s="219" t="s">
        <v>187</v>
      </c>
    </row>
    <row r="111" spans="1:65" s="13" customFormat="1" ht="11.25">
      <c r="B111" s="208"/>
      <c r="C111" s="209"/>
      <c r="D111" s="210" t="s">
        <v>249</v>
      </c>
      <c r="E111" s="211" t="s">
        <v>19</v>
      </c>
      <c r="F111" s="212" t="s">
        <v>835</v>
      </c>
      <c r="G111" s="209"/>
      <c r="H111" s="213">
        <v>2</v>
      </c>
      <c r="I111" s="214"/>
      <c r="J111" s="209"/>
      <c r="K111" s="209"/>
      <c r="L111" s="215"/>
      <c r="M111" s="216"/>
      <c r="N111" s="217"/>
      <c r="O111" s="217"/>
      <c r="P111" s="217"/>
      <c r="Q111" s="217"/>
      <c r="R111" s="217"/>
      <c r="S111" s="217"/>
      <c r="T111" s="218"/>
      <c r="AT111" s="219" t="s">
        <v>249</v>
      </c>
      <c r="AU111" s="219" t="s">
        <v>78</v>
      </c>
      <c r="AV111" s="13" t="s">
        <v>78</v>
      </c>
      <c r="AW111" s="13" t="s">
        <v>30</v>
      </c>
      <c r="AX111" s="13" t="s">
        <v>68</v>
      </c>
      <c r="AY111" s="219" t="s">
        <v>187</v>
      </c>
    </row>
    <row r="112" spans="1:65" s="13" customFormat="1" ht="11.25">
      <c r="B112" s="208"/>
      <c r="C112" s="209"/>
      <c r="D112" s="210" t="s">
        <v>249</v>
      </c>
      <c r="E112" s="211" t="s">
        <v>19</v>
      </c>
      <c r="F112" s="212" t="s">
        <v>836</v>
      </c>
      <c r="G112" s="209"/>
      <c r="H112" s="213">
        <v>3</v>
      </c>
      <c r="I112" s="214"/>
      <c r="J112" s="209"/>
      <c r="K112" s="209"/>
      <c r="L112" s="215"/>
      <c r="M112" s="216"/>
      <c r="N112" s="217"/>
      <c r="O112" s="217"/>
      <c r="P112" s="217"/>
      <c r="Q112" s="217"/>
      <c r="R112" s="217"/>
      <c r="S112" s="217"/>
      <c r="T112" s="218"/>
      <c r="AT112" s="219" t="s">
        <v>249</v>
      </c>
      <c r="AU112" s="219" t="s">
        <v>78</v>
      </c>
      <c r="AV112" s="13" t="s">
        <v>78</v>
      </c>
      <c r="AW112" s="13" t="s">
        <v>30</v>
      </c>
      <c r="AX112" s="13" t="s">
        <v>68</v>
      </c>
      <c r="AY112" s="219" t="s">
        <v>187</v>
      </c>
    </row>
    <row r="113" spans="1:65" s="16" customFormat="1" ht="11.25">
      <c r="B113" s="252"/>
      <c r="C113" s="253"/>
      <c r="D113" s="210" t="s">
        <v>249</v>
      </c>
      <c r="E113" s="254" t="s">
        <v>19</v>
      </c>
      <c r="F113" s="255" t="s">
        <v>837</v>
      </c>
      <c r="G113" s="253"/>
      <c r="H113" s="256">
        <v>13</v>
      </c>
      <c r="I113" s="257"/>
      <c r="J113" s="253"/>
      <c r="K113" s="253"/>
      <c r="L113" s="258"/>
      <c r="M113" s="259"/>
      <c r="N113" s="260"/>
      <c r="O113" s="260"/>
      <c r="P113" s="260"/>
      <c r="Q113" s="260"/>
      <c r="R113" s="260"/>
      <c r="S113" s="260"/>
      <c r="T113" s="261"/>
      <c r="AT113" s="262" t="s">
        <v>249</v>
      </c>
      <c r="AU113" s="262" t="s">
        <v>78</v>
      </c>
      <c r="AV113" s="16" t="s">
        <v>203</v>
      </c>
      <c r="AW113" s="16" t="s">
        <v>30</v>
      </c>
      <c r="AX113" s="16" t="s">
        <v>68</v>
      </c>
      <c r="AY113" s="262" t="s">
        <v>187</v>
      </c>
    </row>
    <row r="114" spans="1:65" s="13" customFormat="1" ht="11.25">
      <c r="B114" s="208"/>
      <c r="C114" s="209"/>
      <c r="D114" s="210" t="s">
        <v>249</v>
      </c>
      <c r="E114" s="211" t="s">
        <v>19</v>
      </c>
      <c r="F114" s="212" t="s">
        <v>838</v>
      </c>
      <c r="G114" s="209"/>
      <c r="H114" s="213">
        <v>4</v>
      </c>
      <c r="I114" s="214"/>
      <c r="J114" s="209"/>
      <c r="K114" s="209"/>
      <c r="L114" s="215"/>
      <c r="M114" s="216"/>
      <c r="N114" s="217"/>
      <c r="O114" s="217"/>
      <c r="P114" s="217"/>
      <c r="Q114" s="217"/>
      <c r="R114" s="217"/>
      <c r="S114" s="217"/>
      <c r="T114" s="218"/>
      <c r="AT114" s="219" t="s">
        <v>249</v>
      </c>
      <c r="AU114" s="219" t="s">
        <v>78</v>
      </c>
      <c r="AV114" s="13" t="s">
        <v>78</v>
      </c>
      <c r="AW114" s="13" t="s">
        <v>30</v>
      </c>
      <c r="AX114" s="13" t="s">
        <v>68</v>
      </c>
      <c r="AY114" s="219" t="s">
        <v>187</v>
      </c>
    </row>
    <row r="115" spans="1:65" s="13" customFormat="1" ht="11.25">
      <c r="B115" s="208"/>
      <c r="C115" s="209"/>
      <c r="D115" s="210" t="s">
        <v>249</v>
      </c>
      <c r="E115" s="211" t="s">
        <v>19</v>
      </c>
      <c r="F115" s="212" t="s">
        <v>839</v>
      </c>
      <c r="G115" s="209"/>
      <c r="H115" s="213">
        <v>3</v>
      </c>
      <c r="I115" s="214"/>
      <c r="J115" s="209"/>
      <c r="K115" s="209"/>
      <c r="L115" s="215"/>
      <c r="M115" s="216"/>
      <c r="N115" s="217"/>
      <c r="O115" s="217"/>
      <c r="P115" s="217"/>
      <c r="Q115" s="217"/>
      <c r="R115" s="217"/>
      <c r="S115" s="217"/>
      <c r="T115" s="218"/>
      <c r="AT115" s="219" t="s">
        <v>249</v>
      </c>
      <c r="AU115" s="219" t="s">
        <v>78</v>
      </c>
      <c r="AV115" s="13" t="s">
        <v>78</v>
      </c>
      <c r="AW115" s="13" t="s">
        <v>30</v>
      </c>
      <c r="AX115" s="13" t="s">
        <v>68</v>
      </c>
      <c r="AY115" s="219" t="s">
        <v>187</v>
      </c>
    </row>
    <row r="116" spans="1:65" s="13" customFormat="1" ht="11.25">
      <c r="B116" s="208"/>
      <c r="C116" s="209"/>
      <c r="D116" s="210" t="s">
        <v>249</v>
      </c>
      <c r="E116" s="211" t="s">
        <v>19</v>
      </c>
      <c r="F116" s="212" t="s">
        <v>840</v>
      </c>
      <c r="G116" s="209"/>
      <c r="H116" s="213">
        <v>2</v>
      </c>
      <c r="I116" s="214"/>
      <c r="J116" s="209"/>
      <c r="K116" s="209"/>
      <c r="L116" s="215"/>
      <c r="M116" s="216"/>
      <c r="N116" s="217"/>
      <c r="O116" s="217"/>
      <c r="P116" s="217"/>
      <c r="Q116" s="217"/>
      <c r="R116" s="217"/>
      <c r="S116" s="217"/>
      <c r="T116" s="218"/>
      <c r="AT116" s="219" t="s">
        <v>249</v>
      </c>
      <c r="AU116" s="219" t="s">
        <v>78</v>
      </c>
      <c r="AV116" s="13" t="s">
        <v>78</v>
      </c>
      <c r="AW116" s="13" t="s">
        <v>30</v>
      </c>
      <c r="AX116" s="13" t="s">
        <v>68</v>
      </c>
      <c r="AY116" s="219" t="s">
        <v>187</v>
      </c>
    </row>
    <row r="117" spans="1:65" s="13" customFormat="1" ht="11.25">
      <c r="B117" s="208"/>
      <c r="C117" s="209"/>
      <c r="D117" s="210" t="s">
        <v>249</v>
      </c>
      <c r="E117" s="211" t="s">
        <v>19</v>
      </c>
      <c r="F117" s="212" t="s">
        <v>841</v>
      </c>
      <c r="G117" s="209"/>
      <c r="H117" s="213">
        <v>3</v>
      </c>
      <c r="I117" s="214"/>
      <c r="J117" s="209"/>
      <c r="K117" s="209"/>
      <c r="L117" s="215"/>
      <c r="M117" s="216"/>
      <c r="N117" s="217"/>
      <c r="O117" s="217"/>
      <c r="P117" s="217"/>
      <c r="Q117" s="217"/>
      <c r="R117" s="217"/>
      <c r="S117" s="217"/>
      <c r="T117" s="218"/>
      <c r="AT117" s="219" t="s">
        <v>249</v>
      </c>
      <c r="AU117" s="219" t="s">
        <v>78</v>
      </c>
      <c r="AV117" s="13" t="s">
        <v>78</v>
      </c>
      <c r="AW117" s="13" t="s">
        <v>30</v>
      </c>
      <c r="AX117" s="13" t="s">
        <v>68</v>
      </c>
      <c r="AY117" s="219" t="s">
        <v>187</v>
      </c>
    </row>
    <row r="118" spans="1:65" s="16" customFormat="1" ht="11.25">
      <c r="B118" s="252"/>
      <c r="C118" s="253"/>
      <c r="D118" s="210" t="s">
        <v>249</v>
      </c>
      <c r="E118" s="254" t="s">
        <v>19</v>
      </c>
      <c r="F118" s="255" t="s">
        <v>837</v>
      </c>
      <c r="G118" s="253"/>
      <c r="H118" s="256">
        <v>12</v>
      </c>
      <c r="I118" s="257"/>
      <c r="J118" s="253"/>
      <c r="K118" s="253"/>
      <c r="L118" s="258"/>
      <c r="M118" s="259"/>
      <c r="N118" s="260"/>
      <c r="O118" s="260"/>
      <c r="P118" s="260"/>
      <c r="Q118" s="260"/>
      <c r="R118" s="260"/>
      <c r="S118" s="260"/>
      <c r="T118" s="261"/>
      <c r="AT118" s="262" t="s">
        <v>249</v>
      </c>
      <c r="AU118" s="262" t="s">
        <v>78</v>
      </c>
      <c r="AV118" s="16" t="s">
        <v>203</v>
      </c>
      <c r="AW118" s="16" t="s">
        <v>30</v>
      </c>
      <c r="AX118" s="16" t="s">
        <v>68</v>
      </c>
      <c r="AY118" s="262" t="s">
        <v>187</v>
      </c>
    </row>
    <row r="119" spans="1:65" s="13" customFormat="1" ht="11.25">
      <c r="B119" s="208"/>
      <c r="C119" s="209"/>
      <c r="D119" s="210" t="s">
        <v>249</v>
      </c>
      <c r="E119" s="211" t="s">
        <v>19</v>
      </c>
      <c r="F119" s="212" t="s">
        <v>842</v>
      </c>
      <c r="G119" s="209"/>
      <c r="H119" s="213">
        <v>4</v>
      </c>
      <c r="I119" s="214"/>
      <c r="J119" s="209"/>
      <c r="K119" s="209"/>
      <c r="L119" s="215"/>
      <c r="M119" s="216"/>
      <c r="N119" s="217"/>
      <c r="O119" s="217"/>
      <c r="P119" s="217"/>
      <c r="Q119" s="217"/>
      <c r="R119" s="217"/>
      <c r="S119" s="217"/>
      <c r="T119" s="218"/>
      <c r="AT119" s="219" t="s">
        <v>249</v>
      </c>
      <c r="AU119" s="219" t="s">
        <v>78</v>
      </c>
      <c r="AV119" s="13" t="s">
        <v>78</v>
      </c>
      <c r="AW119" s="13" t="s">
        <v>30</v>
      </c>
      <c r="AX119" s="13" t="s">
        <v>68</v>
      </c>
      <c r="AY119" s="219" t="s">
        <v>187</v>
      </c>
    </row>
    <row r="120" spans="1:65" s="13" customFormat="1" ht="11.25">
      <c r="B120" s="208"/>
      <c r="C120" s="209"/>
      <c r="D120" s="210" t="s">
        <v>249</v>
      </c>
      <c r="E120" s="211" t="s">
        <v>19</v>
      </c>
      <c r="F120" s="212" t="s">
        <v>843</v>
      </c>
      <c r="G120" s="209"/>
      <c r="H120" s="213">
        <v>3</v>
      </c>
      <c r="I120" s="214"/>
      <c r="J120" s="209"/>
      <c r="K120" s="209"/>
      <c r="L120" s="215"/>
      <c r="M120" s="216"/>
      <c r="N120" s="217"/>
      <c r="O120" s="217"/>
      <c r="P120" s="217"/>
      <c r="Q120" s="217"/>
      <c r="R120" s="217"/>
      <c r="S120" s="217"/>
      <c r="T120" s="218"/>
      <c r="AT120" s="219" t="s">
        <v>249</v>
      </c>
      <c r="AU120" s="219" t="s">
        <v>78</v>
      </c>
      <c r="AV120" s="13" t="s">
        <v>78</v>
      </c>
      <c r="AW120" s="13" t="s">
        <v>30</v>
      </c>
      <c r="AX120" s="13" t="s">
        <v>68</v>
      </c>
      <c r="AY120" s="219" t="s">
        <v>187</v>
      </c>
    </row>
    <row r="121" spans="1:65" s="16" customFormat="1" ht="11.25">
      <c r="B121" s="252"/>
      <c r="C121" s="253"/>
      <c r="D121" s="210" t="s">
        <v>249</v>
      </c>
      <c r="E121" s="254" t="s">
        <v>19</v>
      </c>
      <c r="F121" s="255" t="s">
        <v>837</v>
      </c>
      <c r="G121" s="253"/>
      <c r="H121" s="256">
        <v>7</v>
      </c>
      <c r="I121" s="257"/>
      <c r="J121" s="253"/>
      <c r="K121" s="253"/>
      <c r="L121" s="258"/>
      <c r="M121" s="259"/>
      <c r="N121" s="260"/>
      <c r="O121" s="260"/>
      <c r="P121" s="260"/>
      <c r="Q121" s="260"/>
      <c r="R121" s="260"/>
      <c r="S121" s="260"/>
      <c r="T121" s="261"/>
      <c r="AT121" s="262" t="s">
        <v>249</v>
      </c>
      <c r="AU121" s="262" t="s">
        <v>78</v>
      </c>
      <c r="AV121" s="16" t="s">
        <v>203</v>
      </c>
      <c r="AW121" s="16" t="s">
        <v>30</v>
      </c>
      <c r="AX121" s="16" t="s">
        <v>68</v>
      </c>
      <c r="AY121" s="262" t="s">
        <v>187</v>
      </c>
    </row>
    <row r="122" spans="1:65" s="13" customFormat="1" ht="11.25">
      <c r="B122" s="208"/>
      <c r="C122" s="209"/>
      <c r="D122" s="210" t="s">
        <v>249</v>
      </c>
      <c r="E122" s="211" t="s">
        <v>19</v>
      </c>
      <c r="F122" s="212" t="s">
        <v>844</v>
      </c>
      <c r="G122" s="209"/>
      <c r="H122" s="213">
        <v>4</v>
      </c>
      <c r="I122" s="214"/>
      <c r="J122" s="209"/>
      <c r="K122" s="209"/>
      <c r="L122" s="215"/>
      <c r="M122" s="216"/>
      <c r="N122" s="217"/>
      <c r="O122" s="217"/>
      <c r="P122" s="217"/>
      <c r="Q122" s="217"/>
      <c r="R122" s="217"/>
      <c r="S122" s="217"/>
      <c r="T122" s="218"/>
      <c r="AT122" s="219" t="s">
        <v>249</v>
      </c>
      <c r="AU122" s="219" t="s">
        <v>78</v>
      </c>
      <c r="AV122" s="13" t="s">
        <v>78</v>
      </c>
      <c r="AW122" s="13" t="s">
        <v>30</v>
      </c>
      <c r="AX122" s="13" t="s">
        <v>68</v>
      </c>
      <c r="AY122" s="219" t="s">
        <v>187</v>
      </c>
    </row>
    <row r="123" spans="1:65" s="13" customFormat="1" ht="11.25">
      <c r="B123" s="208"/>
      <c r="C123" s="209"/>
      <c r="D123" s="210" t="s">
        <v>249</v>
      </c>
      <c r="E123" s="211" t="s">
        <v>19</v>
      </c>
      <c r="F123" s="212" t="s">
        <v>845</v>
      </c>
      <c r="G123" s="209"/>
      <c r="H123" s="213">
        <v>3</v>
      </c>
      <c r="I123" s="214"/>
      <c r="J123" s="209"/>
      <c r="K123" s="209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249</v>
      </c>
      <c r="AU123" s="219" t="s">
        <v>78</v>
      </c>
      <c r="AV123" s="13" t="s">
        <v>78</v>
      </c>
      <c r="AW123" s="13" t="s">
        <v>30</v>
      </c>
      <c r="AX123" s="13" t="s">
        <v>68</v>
      </c>
      <c r="AY123" s="219" t="s">
        <v>187</v>
      </c>
    </row>
    <row r="124" spans="1:65" s="13" customFormat="1" ht="11.25">
      <c r="B124" s="208"/>
      <c r="C124" s="209"/>
      <c r="D124" s="210" t="s">
        <v>249</v>
      </c>
      <c r="E124" s="211" t="s">
        <v>19</v>
      </c>
      <c r="F124" s="212" t="s">
        <v>846</v>
      </c>
      <c r="G124" s="209"/>
      <c r="H124" s="213">
        <v>2</v>
      </c>
      <c r="I124" s="214"/>
      <c r="J124" s="209"/>
      <c r="K124" s="209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249</v>
      </c>
      <c r="AU124" s="219" t="s">
        <v>78</v>
      </c>
      <c r="AV124" s="13" t="s">
        <v>78</v>
      </c>
      <c r="AW124" s="13" t="s">
        <v>30</v>
      </c>
      <c r="AX124" s="13" t="s">
        <v>68</v>
      </c>
      <c r="AY124" s="219" t="s">
        <v>187</v>
      </c>
    </row>
    <row r="125" spans="1:65" s="13" customFormat="1" ht="11.25">
      <c r="B125" s="208"/>
      <c r="C125" s="209"/>
      <c r="D125" s="210" t="s">
        <v>249</v>
      </c>
      <c r="E125" s="211" t="s">
        <v>19</v>
      </c>
      <c r="F125" s="212" t="s">
        <v>847</v>
      </c>
      <c r="G125" s="209"/>
      <c r="H125" s="213">
        <v>3</v>
      </c>
      <c r="I125" s="214"/>
      <c r="J125" s="209"/>
      <c r="K125" s="209"/>
      <c r="L125" s="215"/>
      <c r="M125" s="216"/>
      <c r="N125" s="217"/>
      <c r="O125" s="217"/>
      <c r="P125" s="217"/>
      <c r="Q125" s="217"/>
      <c r="R125" s="217"/>
      <c r="S125" s="217"/>
      <c r="T125" s="218"/>
      <c r="AT125" s="219" t="s">
        <v>249</v>
      </c>
      <c r="AU125" s="219" t="s">
        <v>78</v>
      </c>
      <c r="AV125" s="13" t="s">
        <v>78</v>
      </c>
      <c r="AW125" s="13" t="s">
        <v>30</v>
      </c>
      <c r="AX125" s="13" t="s">
        <v>68</v>
      </c>
      <c r="AY125" s="219" t="s">
        <v>187</v>
      </c>
    </row>
    <row r="126" spans="1:65" s="16" customFormat="1" ht="11.25">
      <c r="B126" s="252"/>
      <c r="C126" s="253"/>
      <c r="D126" s="210" t="s">
        <v>249</v>
      </c>
      <c r="E126" s="254" t="s">
        <v>19</v>
      </c>
      <c r="F126" s="255" t="s">
        <v>837</v>
      </c>
      <c r="G126" s="253"/>
      <c r="H126" s="256">
        <v>12</v>
      </c>
      <c r="I126" s="257"/>
      <c r="J126" s="253"/>
      <c r="K126" s="253"/>
      <c r="L126" s="258"/>
      <c r="M126" s="259"/>
      <c r="N126" s="260"/>
      <c r="O126" s="260"/>
      <c r="P126" s="260"/>
      <c r="Q126" s="260"/>
      <c r="R126" s="260"/>
      <c r="S126" s="260"/>
      <c r="T126" s="261"/>
      <c r="AT126" s="262" t="s">
        <v>249</v>
      </c>
      <c r="AU126" s="262" t="s">
        <v>78</v>
      </c>
      <c r="AV126" s="16" t="s">
        <v>203</v>
      </c>
      <c r="AW126" s="16" t="s">
        <v>30</v>
      </c>
      <c r="AX126" s="16" t="s">
        <v>68</v>
      </c>
      <c r="AY126" s="262" t="s">
        <v>187</v>
      </c>
    </row>
    <row r="127" spans="1:65" s="15" customFormat="1" ht="11.25">
      <c r="B127" s="230"/>
      <c r="C127" s="231"/>
      <c r="D127" s="210" t="s">
        <v>249</v>
      </c>
      <c r="E127" s="232" t="s">
        <v>19</v>
      </c>
      <c r="F127" s="233" t="s">
        <v>319</v>
      </c>
      <c r="G127" s="231"/>
      <c r="H127" s="234">
        <v>44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249</v>
      </c>
      <c r="AU127" s="240" t="s">
        <v>78</v>
      </c>
      <c r="AV127" s="15" t="s">
        <v>195</v>
      </c>
      <c r="AW127" s="15" t="s">
        <v>30</v>
      </c>
      <c r="AX127" s="15" t="s">
        <v>76</v>
      </c>
      <c r="AY127" s="240" t="s">
        <v>187</v>
      </c>
    </row>
    <row r="128" spans="1:65" s="2" customFormat="1" ht="33" customHeight="1">
      <c r="A128" s="36"/>
      <c r="B128" s="37"/>
      <c r="C128" s="198" t="s">
        <v>203</v>
      </c>
      <c r="D128" s="198" t="s">
        <v>243</v>
      </c>
      <c r="E128" s="199" t="s">
        <v>848</v>
      </c>
      <c r="F128" s="200" t="s">
        <v>849</v>
      </c>
      <c r="G128" s="201" t="s">
        <v>214</v>
      </c>
      <c r="H128" s="202">
        <v>44</v>
      </c>
      <c r="I128" s="203"/>
      <c r="J128" s="204">
        <f>ROUND(I128*H128,2)</f>
        <v>0</v>
      </c>
      <c r="K128" s="200" t="s">
        <v>194</v>
      </c>
      <c r="L128" s="205"/>
      <c r="M128" s="206" t="s">
        <v>19</v>
      </c>
      <c r="N128" s="207" t="s">
        <v>39</v>
      </c>
      <c r="O128" s="66"/>
      <c r="P128" s="189">
        <f>O128*H128</f>
        <v>0</v>
      </c>
      <c r="Q128" s="189">
        <v>1.521E-2</v>
      </c>
      <c r="R128" s="189">
        <f>Q128*H128</f>
        <v>0.66923999999999995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233</v>
      </c>
      <c r="AT128" s="191" t="s">
        <v>243</v>
      </c>
      <c r="AU128" s="191" t="s">
        <v>78</v>
      </c>
      <c r="AY128" s="19" t="s">
        <v>187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76</v>
      </c>
      <c r="BK128" s="192">
        <f>ROUND(I128*H128,2)</f>
        <v>0</v>
      </c>
      <c r="BL128" s="19" t="s">
        <v>195</v>
      </c>
      <c r="BM128" s="191" t="s">
        <v>850</v>
      </c>
    </row>
    <row r="129" spans="1:65" s="2" customFormat="1" ht="11.25">
      <c r="A129" s="36"/>
      <c r="B129" s="37"/>
      <c r="C129" s="38"/>
      <c r="D129" s="193" t="s">
        <v>197</v>
      </c>
      <c r="E129" s="38"/>
      <c r="F129" s="194" t="s">
        <v>851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197</v>
      </c>
      <c r="AU129" s="19" t="s">
        <v>78</v>
      </c>
    </row>
    <row r="130" spans="1:65" s="12" customFormat="1" ht="22.9" customHeight="1">
      <c r="B130" s="164"/>
      <c r="C130" s="165"/>
      <c r="D130" s="166" t="s">
        <v>67</v>
      </c>
      <c r="E130" s="178" t="s">
        <v>188</v>
      </c>
      <c r="F130" s="178" t="s">
        <v>189</v>
      </c>
      <c r="G130" s="165"/>
      <c r="H130" s="165"/>
      <c r="I130" s="168"/>
      <c r="J130" s="179">
        <f>BK130</f>
        <v>0</v>
      </c>
      <c r="K130" s="165"/>
      <c r="L130" s="170"/>
      <c r="M130" s="171"/>
      <c r="N130" s="172"/>
      <c r="O130" s="172"/>
      <c r="P130" s="173">
        <f>SUM(P131:P155)</f>
        <v>0</v>
      </c>
      <c r="Q130" s="172"/>
      <c r="R130" s="173">
        <f>SUM(R131:R155)</f>
        <v>0</v>
      </c>
      <c r="S130" s="172"/>
      <c r="T130" s="174">
        <f>SUM(T131:T155)</f>
        <v>16.62584</v>
      </c>
      <c r="AR130" s="175" t="s">
        <v>76</v>
      </c>
      <c r="AT130" s="176" t="s">
        <v>67</v>
      </c>
      <c r="AU130" s="176" t="s">
        <v>76</v>
      </c>
      <c r="AY130" s="175" t="s">
        <v>187</v>
      </c>
      <c r="BK130" s="177">
        <f>SUM(BK131:BK155)</f>
        <v>0</v>
      </c>
    </row>
    <row r="131" spans="1:65" s="2" customFormat="1" ht="44.25" customHeight="1">
      <c r="A131" s="36"/>
      <c r="B131" s="37"/>
      <c r="C131" s="180" t="s">
        <v>195</v>
      </c>
      <c r="D131" s="180" t="s">
        <v>190</v>
      </c>
      <c r="E131" s="181" t="s">
        <v>852</v>
      </c>
      <c r="F131" s="182" t="s">
        <v>853</v>
      </c>
      <c r="G131" s="183" t="s">
        <v>193</v>
      </c>
      <c r="H131" s="184">
        <v>113.52</v>
      </c>
      <c r="I131" s="185"/>
      <c r="J131" s="186">
        <f>ROUND(I131*H131,2)</f>
        <v>0</v>
      </c>
      <c r="K131" s="182" t="s">
        <v>194</v>
      </c>
      <c r="L131" s="41"/>
      <c r="M131" s="187" t="s">
        <v>19</v>
      </c>
      <c r="N131" s="188" t="s">
        <v>39</v>
      </c>
      <c r="O131" s="66"/>
      <c r="P131" s="189">
        <f>O131*H131</f>
        <v>0</v>
      </c>
      <c r="Q131" s="189">
        <v>0</v>
      </c>
      <c r="R131" s="189">
        <f>Q131*H131</f>
        <v>0</v>
      </c>
      <c r="S131" s="189">
        <v>0.11700000000000001</v>
      </c>
      <c r="T131" s="190">
        <f>S131*H131</f>
        <v>13.281840000000001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195</v>
      </c>
      <c r="AT131" s="191" t="s">
        <v>190</v>
      </c>
      <c r="AU131" s="191" t="s">
        <v>78</v>
      </c>
      <c r="AY131" s="19" t="s">
        <v>187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76</v>
      </c>
      <c r="BK131" s="192">
        <f>ROUND(I131*H131,2)</f>
        <v>0</v>
      </c>
      <c r="BL131" s="19" t="s">
        <v>195</v>
      </c>
      <c r="BM131" s="191" t="s">
        <v>854</v>
      </c>
    </row>
    <row r="132" spans="1:65" s="2" customFormat="1" ht="11.25">
      <c r="A132" s="36"/>
      <c r="B132" s="37"/>
      <c r="C132" s="38"/>
      <c r="D132" s="193" t="s">
        <v>197</v>
      </c>
      <c r="E132" s="38"/>
      <c r="F132" s="194" t="s">
        <v>855</v>
      </c>
      <c r="G132" s="38"/>
      <c r="H132" s="38"/>
      <c r="I132" s="195"/>
      <c r="J132" s="38"/>
      <c r="K132" s="38"/>
      <c r="L132" s="41"/>
      <c r="M132" s="196"/>
      <c r="N132" s="197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197</v>
      </c>
      <c r="AU132" s="19" t="s">
        <v>78</v>
      </c>
    </row>
    <row r="133" spans="1:65" s="13" customFormat="1" ht="11.25">
      <c r="B133" s="208"/>
      <c r="C133" s="209"/>
      <c r="D133" s="210" t="s">
        <v>249</v>
      </c>
      <c r="E133" s="211" t="s">
        <v>19</v>
      </c>
      <c r="F133" s="212" t="s">
        <v>856</v>
      </c>
      <c r="G133" s="209"/>
      <c r="H133" s="213">
        <v>113.52</v>
      </c>
      <c r="I133" s="214"/>
      <c r="J133" s="209"/>
      <c r="K133" s="209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249</v>
      </c>
      <c r="AU133" s="219" t="s">
        <v>78</v>
      </c>
      <c r="AV133" s="13" t="s">
        <v>78</v>
      </c>
      <c r="AW133" s="13" t="s">
        <v>30</v>
      </c>
      <c r="AX133" s="13" t="s">
        <v>76</v>
      </c>
      <c r="AY133" s="219" t="s">
        <v>187</v>
      </c>
    </row>
    <row r="134" spans="1:65" s="2" customFormat="1" ht="37.9" customHeight="1">
      <c r="A134" s="36"/>
      <c r="B134" s="37"/>
      <c r="C134" s="180" t="s">
        <v>217</v>
      </c>
      <c r="D134" s="180" t="s">
        <v>190</v>
      </c>
      <c r="E134" s="181" t="s">
        <v>857</v>
      </c>
      <c r="F134" s="182" t="s">
        <v>858</v>
      </c>
      <c r="G134" s="183" t="s">
        <v>193</v>
      </c>
      <c r="H134" s="184">
        <v>44</v>
      </c>
      <c r="I134" s="185"/>
      <c r="J134" s="186">
        <f>ROUND(I134*H134,2)</f>
        <v>0</v>
      </c>
      <c r="K134" s="182" t="s">
        <v>194</v>
      </c>
      <c r="L134" s="41"/>
      <c r="M134" s="187" t="s">
        <v>19</v>
      </c>
      <c r="N134" s="188" t="s">
        <v>39</v>
      </c>
      <c r="O134" s="66"/>
      <c r="P134" s="189">
        <f>O134*H134</f>
        <v>0</v>
      </c>
      <c r="Q134" s="189">
        <v>0</v>
      </c>
      <c r="R134" s="189">
        <f>Q134*H134</f>
        <v>0</v>
      </c>
      <c r="S134" s="189">
        <v>7.5999999999999998E-2</v>
      </c>
      <c r="T134" s="190">
        <f>S134*H134</f>
        <v>3.3439999999999999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195</v>
      </c>
      <c r="AT134" s="191" t="s">
        <v>190</v>
      </c>
      <c r="AU134" s="191" t="s">
        <v>78</v>
      </c>
      <c r="AY134" s="19" t="s">
        <v>187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76</v>
      </c>
      <c r="BK134" s="192">
        <f>ROUND(I134*H134,2)</f>
        <v>0</v>
      </c>
      <c r="BL134" s="19" t="s">
        <v>195</v>
      </c>
      <c r="BM134" s="191" t="s">
        <v>859</v>
      </c>
    </row>
    <row r="135" spans="1:65" s="2" customFormat="1" ht="11.25">
      <c r="A135" s="36"/>
      <c r="B135" s="37"/>
      <c r="C135" s="38"/>
      <c r="D135" s="193" t="s">
        <v>197</v>
      </c>
      <c r="E135" s="38"/>
      <c r="F135" s="194" t="s">
        <v>860</v>
      </c>
      <c r="G135" s="38"/>
      <c r="H135" s="38"/>
      <c r="I135" s="195"/>
      <c r="J135" s="38"/>
      <c r="K135" s="38"/>
      <c r="L135" s="41"/>
      <c r="M135" s="196"/>
      <c r="N135" s="197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197</v>
      </c>
      <c r="AU135" s="19" t="s">
        <v>78</v>
      </c>
    </row>
    <row r="136" spans="1:65" s="13" customFormat="1" ht="11.25">
      <c r="B136" s="208"/>
      <c r="C136" s="209"/>
      <c r="D136" s="210" t="s">
        <v>249</v>
      </c>
      <c r="E136" s="211" t="s">
        <v>19</v>
      </c>
      <c r="F136" s="212" t="s">
        <v>832</v>
      </c>
      <c r="G136" s="209"/>
      <c r="H136" s="213">
        <v>3</v>
      </c>
      <c r="I136" s="214"/>
      <c r="J136" s="209"/>
      <c r="K136" s="209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249</v>
      </c>
      <c r="AU136" s="219" t="s">
        <v>78</v>
      </c>
      <c r="AV136" s="13" t="s">
        <v>78</v>
      </c>
      <c r="AW136" s="13" t="s">
        <v>30</v>
      </c>
      <c r="AX136" s="13" t="s">
        <v>68</v>
      </c>
      <c r="AY136" s="219" t="s">
        <v>187</v>
      </c>
    </row>
    <row r="137" spans="1:65" s="13" customFormat="1" ht="11.25">
      <c r="B137" s="208"/>
      <c r="C137" s="209"/>
      <c r="D137" s="210" t="s">
        <v>249</v>
      </c>
      <c r="E137" s="211" t="s">
        <v>19</v>
      </c>
      <c r="F137" s="212" t="s">
        <v>833</v>
      </c>
      <c r="G137" s="209"/>
      <c r="H137" s="213">
        <v>3</v>
      </c>
      <c r="I137" s="214"/>
      <c r="J137" s="209"/>
      <c r="K137" s="209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249</v>
      </c>
      <c r="AU137" s="219" t="s">
        <v>78</v>
      </c>
      <c r="AV137" s="13" t="s">
        <v>78</v>
      </c>
      <c r="AW137" s="13" t="s">
        <v>30</v>
      </c>
      <c r="AX137" s="13" t="s">
        <v>68</v>
      </c>
      <c r="AY137" s="219" t="s">
        <v>187</v>
      </c>
    </row>
    <row r="138" spans="1:65" s="13" customFormat="1" ht="11.25">
      <c r="B138" s="208"/>
      <c r="C138" s="209"/>
      <c r="D138" s="210" t="s">
        <v>249</v>
      </c>
      <c r="E138" s="211" t="s">
        <v>19</v>
      </c>
      <c r="F138" s="212" t="s">
        <v>834</v>
      </c>
      <c r="G138" s="209"/>
      <c r="H138" s="213">
        <v>2</v>
      </c>
      <c r="I138" s="214"/>
      <c r="J138" s="209"/>
      <c r="K138" s="209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249</v>
      </c>
      <c r="AU138" s="219" t="s">
        <v>78</v>
      </c>
      <c r="AV138" s="13" t="s">
        <v>78</v>
      </c>
      <c r="AW138" s="13" t="s">
        <v>30</v>
      </c>
      <c r="AX138" s="13" t="s">
        <v>68</v>
      </c>
      <c r="AY138" s="219" t="s">
        <v>187</v>
      </c>
    </row>
    <row r="139" spans="1:65" s="13" customFormat="1" ht="11.25">
      <c r="B139" s="208"/>
      <c r="C139" s="209"/>
      <c r="D139" s="210" t="s">
        <v>249</v>
      </c>
      <c r="E139" s="211" t="s">
        <v>19</v>
      </c>
      <c r="F139" s="212" t="s">
        <v>835</v>
      </c>
      <c r="G139" s="209"/>
      <c r="H139" s="213">
        <v>2</v>
      </c>
      <c r="I139" s="214"/>
      <c r="J139" s="209"/>
      <c r="K139" s="209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249</v>
      </c>
      <c r="AU139" s="219" t="s">
        <v>78</v>
      </c>
      <c r="AV139" s="13" t="s">
        <v>78</v>
      </c>
      <c r="AW139" s="13" t="s">
        <v>30</v>
      </c>
      <c r="AX139" s="13" t="s">
        <v>68</v>
      </c>
      <c r="AY139" s="219" t="s">
        <v>187</v>
      </c>
    </row>
    <row r="140" spans="1:65" s="13" customFormat="1" ht="11.25">
      <c r="B140" s="208"/>
      <c r="C140" s="209"/>
      <c r="D140" s="210" t="s">
        <v>249</v>
      </c>
      <c r="E140" s="211" t="s">
        <v>19</v>
      </c>
      <c r="F140" s="212" t="s">
        <v>836</v>
      </c>
      <c r="G140" s="209"/>
      <c r="H140" s="213">
        <v>3</v>
      </c>
      <c r="I140" s="214"/>
      <c r="J140" s="209"/>
      <c r="K140" s="209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249</v>
      </c>
      <c r="AU140" s="219" t="s">
        <v>78</v>
      </c>
      <c r="AV140" s="13" t="s">
        <v>78</v>
      </c>
      <c r="AW140" s="13" t="s">
        <v>30</v>
      </c>
      <c r="AX140" s="13" t="s">
        <v>68</v>
      </c>
      <c r="AY140" s="219" t="s">
        <v>187</v>
      </c>
    </row>
    <row r="141" spans="1:65" s="16" customFormat="1" ht="11.25">
      <c r="B141" s="252"/>
      <c r="C141" s="253"/>
      <c r="D141" s="210" t="s">
        <v>249</v>
      </c>
      <c r="E141" s="254" t="s">
        <v>19</v>
      </c>
      <c r="F141" s="255" t="s">
        <v>837</v>
      </c>
      <c r="G141" s="253"/>
      <c r="H141" s="256">
        <v>13</v>
      </c>
      <c r="I141" s="257"/>
      <c r="J141" s="253"/>
      <c r="K141" s="253"/>
      <c r="L141" s="258"/>
      <c r="M141" s="259"/>
      <c r="N141" s="260"/>
      <c r="O141" s="260"/>
      <c r="P141" s="260"/>
      <c r="Q141" s="260"/>
      <c r="R141" s="260"/>
      <c r="S141" s="260"/>
      <c r="T141" s="261"/>
      <c r="AT141" s="262" t="s">
        <v>249</v>
      </c>
      <c r="AU141" s="262" t="s">
        <v>78</v>
      </c>
      <c r="AV141" s="16" t="s">
        <v>203</v>
      </c>
      <c r="AW141" s="16" t="s">
        <v>30</v>
      </c>
      <c r="AX141" s="16" t="s">
        <v>68</v>
      </c>
      <c r="AY141" s="262" t="s">
        <v>187</v>
      </c>
    </row>
    <row r="142" spans="1:65" s="13" customFormat="1" ht="11.25">
      <c r="B142" s="208"/>
      <c r="C142" s="209"/>
      <c r="D142" s="210" t="s">
        <v>249</v>
      </c>
      <c r="E142" s="211" t="s">
        <v>19</v>
      </c>
      <c r="F142" s="212" t="s">
        <v>838</v>
      </c>
      <c r="G142" s="209"/>
      <c r="H142" s="213">
        <v>4</v>
      </c>
      <c r="I142" s="214"/>
      <c r="J142" s="209"/>
      <c r="K142" s="209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249</v>
      </c>
      <c r="AU142" s="219" t="s">
        <v>78</v>
      </c>
      <c r="AV142" s="13" t="s">
        <v>78</v>
      </c>
      <c r="AW142" s="13" t="s">
        <v>30</v>
      </c>
      <c r="AX142" s="13" t="s">
        <v>68</v>
      </c>
      <c r="AY142" s="219" t="s">
        <v>187</v>
      </c>
    </row>
    <row r="143" spans="1:65" s="13" customFormat="1" ht="11.25">
      <c r="B143" s="208"/>
      <c r="C143" s="209"/>
      <c r="D143" s="210" t="s">
        <v>249</v>
      </c>
      <c r="E143" s="211" t="s">
        <v>19</v>
      </c>
      <c r="F143" s="212" t="s">
        <v>839</v>
      </c>
      <c r="G143" s="209"/>
      <c r="H143" s="213">
        <v>3</v>
      </c>
      <c r="I143" s="214"/>
      <c r="J143" s="209"/>
      <c r="K143" s="209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249</v>
      </c>
      <c r="AU143" s="219" t="s">
        <v>78</v>
      </c>
      <c r="AV143" s="13" t="s">
        <v>78</v>
      </c>
      <c r="AW143" s="13" t="s">
        <v>30</v>
      </c>
      <c r="AX143" s="13" t="s">
        <v>68</v>
      </c>
      <c r="AY143" s="219" t="s">
        <v>187</v>
      </c>
    </row>
    <row r="144" spans="1:65" s="13" customFormat="1" ht="11.25">
      <c r="B144" s="208"/>
      <c r="C144" s="209"/>
      <c r="D144" s="210" t="s">
        <v>249</v>
      </c>
      <c r="E144" s="211" t="s">
        <v>19</v>
      </c>
      <c r="F144" s="212" t="s">
        <v>840</v>
      </c>
      <c r="G144" s="209"/>
      <c r="H144" s="213">
        <v>2</v>
      </c>
      <c r="I144" s="214"/>
      <c r="J144" s="209"/>
      <c r="K144" s="209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249</v>
      </c>
      <c r="AU144" s="219" t="s">
        <v>78</v>
      </c>
      <c r="AV144" s="13" t="s">
        <v>78</v>
      </c>
      <c r="AW144" s="13" t="s">
        <v>30</v>
      </c>
      <c r="AX144" s="13" t="s">
        <v>68</v>
      </c>
      <c r="AY144" s="219" t="s">
        <v>187</v>
      </c>
    </row>
    <row r="145" spans="1:65" s="13" customFormat="1" ht="11.25">
      <c r="B145" s="208"/>
      <c r="C145" s="209"/>
      <c r="D145" s="210" t="s">
        <v>249</v>
      </c>
      <c r="E145" s="211" t="s">
        <v>19</v>
      </c>
      <c r="F145" s="212" t="s">
        <v>841</v>
      </c>
      <c r="G145" s="209"/>
      <c r="H145" s="213">
        <v>3</v>
      </c>
      <c r="I145" s="214"/>
      <c r="J145" s="209"/>
      <c r="K145" s="209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249</v>
      </c>
      <c r="AU145" s="219" t="s">
        <v>78</v>
      </c>
      <c r="AV145" s="13" t="s">
        <v>78</v>
      </c>
      <c r="AW145" s="13" t="s">
        <v>30</v>
      </c>
      <c r="AX145" s="13" t="s">
        <v>68</v>
      </c>
      <c r="AY145" s="219" t="s">
        <v>187</v>
      </c>
    </row>
    <row r="146" spans="1:65" s="16" customFormat="1" ht="11.25">
      <c r="B146" s="252"/>
      <c r="C146" s="253"/>
      <c r="D146" s="210" t="s">
        <v>249</v>
      </c>
      <c r="E146" s="254" t="s">
        <v>19</v>
      </c>
      <c r="F146" s="255" t="s">
        <v>837</v>
      </c>
      <c r="G146" s="253"/>
      <c r="H146" s="256">
        <v>12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AT146" s="262" t="s">
        <v>249</v>
      </c>
      <c r="AU146" s="262" t="s">
        <v>78</v>
      </c>
      <c r="AV146" s="16" t="s">
        <v>203</v>
      </c>
      <c r="AW146" s="16" t="s">
        <v>30</v>
      </c>
      <c r="AX146" s="16" t="s">
        <v>68</v>
      </c>
      <c r="AY146" s="262" t="s">
        <v>187</v>
      </c>
    </row>
    <row r="147" spans="1:65" s="13" customFormat="1" ht="11.25">
      <c r="B147" s="208"/>
      <c r="C147" s="209"/>
      <c r="D147" s="210" t="s">
        <v>249</v>
      </c>
      <c r="E147" s="211" t="s">
        <v>19</v>
      </c>
      <c r="F147" s="212" t="s">
        <v>842</v>
      </c>
      <c r="G147" s="209"/>
      <c r="H147" s="213">
        <v>4</v>
      </c>
      <c r="I147" s="214"/>
      <c r="J147" s="209"/>
      <c r="K147" s="209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249</v>
      </c>
      <c r="AU147" s="219" t="s">
        <v>78</v>
      </c>
      <c r="AV147" s="13" t="s">
        <v>78</v>
      </c>
      <c r="AW147" s="13" t="s">
        <v>30</v>
      </c>
      <c r="AX147" s="13" t="s">
        <v>68</v>
      </c>
      <c r="AY147" s="219" t="s">
        <v>187</v>
      </c>
    </row>
    <row r="148" spans="1:65" s="13" customFormat="1" ht="11.25">
      <c r="B148" s="208"/>
      <c r="C148" s="209"/>
      <c r="D148" s="210" t="s">
        <v>249</v>
      </c>
      <c r="E148" s="211" t="s">
        <v>19</v>
      </c>
      <c r="F148" s="212" t="s">
        <v>843</v>
      </c>
      <c r="G148" s="209"/>
      <c r="H148" s="213">
        <v>3</v>
      </c>
      <c r="I148" s="214"/>
      <c r="J148" s="209"/>
      <c r="K148" s="209"/>
      <c r="L148" s="215"/>
      <c r="M148" s="216"/>
      <c r="N148" s="217"/>
      <c r="O148" s="217"/>
      <c r="P148" s="217"/>
      <c r="Q148" s="217"/>
      <c r="R148" s="217"/>
      <c r="S148" s="217"/>
      <c r="T148" s="218"/>
      <c r="AT148" s="219" t="s">
        <v>249</v>
      </c>
      <c r="AU148" s="219" t="s">
        <v>78</v>
      </c>
      <c r="AV148" s="13" t="s">
        <v>78</v>
      </c>
      <c r="AW148" s="13" t="s">
        <v>30</v>
      </c>
      <c r="AX148" s="13" t="s">
        <v>68</v>
      </c>
      <c r="AY148" s="219" t="s">
        <v>187</v>
      </c>
    </row>
    <row r="149" spans="1:65" s="16" customFormat="1" ht="11.25">
      <c r="B149" s="252"/>
      <c r="C149" s="253"/>
      <c r="D149" s="210" t="s">
        <v>249</v>
      </c>
      <c r="E149" s="254" t="s">
        <v>19</v>
      </c>
      <c r="F149" s="255" t="s">
        <v>837</v>
      </c>
      <c r="G149" s="253"/>
      <c r="H149" s="256">
        <v>7</v>
      </c>
      <c r="I149" s="257"/>
      <c r="J149" s="253"/>
      <c r="K149" s="253"/>
      <c r="L149" s="258"/>
      <c r="M149" s="259"/>
      <c r="N149" s="260"/>
      <c r="O149" s="260"/>
      <c r="P149" s="260"/>
      <c r="Q149" s="260"/>
      <c r="R149" s="260"/>
      <c r="S149" s="260"/>
      <c r="T149" s="261"/>
      <c r="AT149" s="262" t="s">
        <v>249</v>
      </c>
      <c r="AU149" s="262" t="s">
        <v>78</v>
      </c>
      <c r="AV149" s="16" t="s">
        <v>203</v>
      </c>
      <c r="AW149" s="16" t="s">
        <v>30</v>
      </c>
      <c r="AX149" s="16" t="s">
        <v>68</v>
      </c>
      <c r="AY149" s="262" t="s">
        <v>187</v>
      </c>
    </row>
    <row r="150" spans="1:65" s="13" customFormat="1" ht="11.25">
      <c r="B150" s="208"/>
      <c r="C150" s="209"/>
      <c r="D150" s="210" t="s">
        <v>249</v>
      </c>
      <c r="E150" s="211" t="s">
        <v>19</v>
      </c>
      <c r="F150" s="212" t="s">
        <v>844</v>
      </c>
      <c r="G150" s="209"/>
      <c r="H150" s="213">
        <v>4</v>
      </c>
      <c r="I150" s="214"/>
      <c r="J150" s="209"/>
      <c r="K150" s="209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249</v>
      </c>
      <c r="AU150" s="219" t="s">
        <v>78</v>
      </c>
      <c r="AV150" s="13" t="s">
        <v>78</v>
      </c>
      <c r="AW150" s="13" t="s">
        <v>30</v>
      </c>
      <c r="AX150" s="13" t="s">
        <v>68</v>
      </c>
      <c r="AY150" s="219" t="s">
        <v>187</v>
      </c>
    </row>
    <row r="151" spans="1:65" s="13" customFormat="1" ht="11.25">
      <c r="B151" s="208"/>
      <c r="C151" s="209"/>
      <c r="D151" s="210" t="s">
        <v>249</v>
      </c>
      <c r="E151" s="211" t="s">
        <v>19</v>
      </c>
      <c r="F151" s="212" t="s">
        <v>845</v>
      </c>
      <c r="G151" s="209"/>
      <c r="H151" s="213">
        <v>3</v>
      </c>
      <c r="I151" s="214"/>
      <c r="J151" s="209"/>
      <c r="K151" s="209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249</v>
      </c>
      <c r="AU151" s="219" t="s">
        <v>78</v>
      </c>
      <c r="AV151" s="13" t="s">
        <v>78</v>
      </c>
      <c r="AW151" s="13" t="s">
        <v>30</v>
      </c>
      <c r="AX151" s="13" t="s">
        <v>68</v>
      </c>
      <c r="AY151" s="219" t="s">
        <v>187</v>
      </c>
    </row>
    <row r="152" spans="1:65" s="13" customFormat="1" ht="11.25">
      <c r="B152" s="208"/>
      <c r="C152" s="209"/>
      <c r="D152" s="210" t="s">
        <v>249</v>
      </c>
      <c r="E152" s="211" t="s">
        <v>19</v>
      </c>
      <c r="F152" s="212" t="s">
        <v>846</v>
      </c>
      <c r="G152" s="209"/>
      <c r="H152" s="213">
        <v>2</v>
      </c>
      <c r="I152" s="214"/>
      <c r="J152" s="209"/>
      <c r="K152" s="209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249</v>
      </c>
      <c r="AU152" s="219" t="s">
        <v>78</v>
      </c>
      <c r="AV152" s="13" t="s">
        <v>78</v>
      </c>
      <c r="AW152" s="13" t="s">
        <v>30</v>
      </c>
      <c r="AX152" s="13" t="s">
        <v>68</v>
      </c>
      <c r="AY152" s="219" t="s">
        <v>187</v>
      </c>
    </row>
    <row r="153" spans="1:65" s="13" customFormat="1" ht="11.25">
      <c r="B153" s="208"/>
      <c r="C153" s="209"/>
      <c r="D153" s="210" t="s">
        <v>249</v>
      </c>
      <c r="E153" s="211" t="s">
        <v>19</v>
      </c>
      <c r="F153" s="212" t="s">
        <v>847</v>
      </c>
      <c r="G153" s="209"/>
      <c r="H153" s="213">
        <v>3</v>
      </c>
      <c r="I153" s="214"/>
      <c r="J153" s="209"/>
      <c r="K153" s="209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249</v>
      </c>
      <c r="AU153" s="219" t="s">
        <v>78</v>
      </c>
      <c r="AV153" s="13" t="s">
        <v>78</v>
      </c>
      <c r="AW153" s="13" t="s">
        <v>30</v>
      </c>
      <c r="AX153" s="13" t="s">
        <v>68</v>
      </c>
      <c r="AY153" s="219" t="s">
        <v>187</v>
      </c>
    </row>
    <row r="154" spans="1:65" s="16" customFormat="1" ht="11.25">
      <c r="B154" s="252"/>
      <c r="C154" s="253"/>
      <c r="D154" s="210" t="s">
        <v>249</v>
      </c>
      <c r="E154" s="254" t="s">
        <v>19</v>
      </c>
      <c r="F154" s="255" t="s">
        <v>837</v>
      </c>
      <c r="G154" s="253"/>
      <c r="H154" s="256">
        <v>12</v>
      </c>
      <c r="I154" s="257"/>
      <c r="J154" s="253"/>
      <c r="K154" s="253"/>
      <c r="L154" s="258"/>
      <c r="M154" s="259"/>
      <c r="N154" s="260"/>
      <c r="O154" s="260"/>
      <c r="P154" s="260"/>
      <c r="Q154" s="260"/>
      <c r="R154" s="260"/>
      <c r="S154" s="260"/>
      <c r="T154" s="261"/>
      <c r="AT154" s="262" t="s">
        <v>249</v>
      </c>
      <c r="AU154" s="262" t="s">
        <v>78</v>
      </c>
      <c r="AV154" s="16" t="s">
        <v>203</v>
      </c>
      <c r="AW154" s="16" t="s">
        <v>30</v>
      </c>
      <c r="AX154" s="16" t="s">
        <v>68</v>
      </c>
      <c r="AY154" s="262" t="s">
        <v>187</v>
      </c>
    </row>
    <row r="155" spans="1:65" s="15" customFormat="1" ht="11.25">
      <c r="B155" s="230"/>
      <c r="C155" s="231"/>
      <c r="D155" s="210" t="s">
        <v>249</v>
      </c>
      <c r="E155" s="232" t="s">
        <v>19</v>
      </c>
      <c r="F155" s="233" t="s">
        <v>319</v>
      </c>
      <c r="G155" s="231"/>
      <c r="H155" s="234">
        <v>44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AT155" s="240" t="s">
        <v>249</v>
      </c>
      <c r="AU155" s="240" t="s">
        <v>78</v>
      </c>
      <c r="AV155" s="15" t="s">
        <v>195</v>
      </c>
      <c r="AW155" s="15" t="s">
        <v>30</v>
      </c>
      <c r="AX155" s="15" t="s">
        <v>76</v>
      </c>
      <c r="AY155" s="240" t="s">
        <v>187</v>
      </c>
    </row>
    <row r="156" spans="1:65" s="12" customFormat="1" ht="22.9" customHeight="1">
      <c r="B156" s="164"/>
      <c r="C156" s="165"/>
      <c r="D156" s="166" t="s">
        <v>67</v>
      </c>
      <c r="E156" s="178" t="s">
        <v>861</v>
      </c>
      <c r="F156" s="178" t="s">
        <v>862</v>
      </c>
      <c r="G156" s="165"/>
      <c r="H156" s="165"/>
      <c r="I156" s="168"/>
      <c r="J156" s="179">
        <f>BK156</f>
        <v>0</v>
      </c>
      <c r="K156" s="165"/>
      <c r="L156" s="170"/>
      <c r="M156" s="171"/>
      <c r="N156" s="172"/>
      <c r="O156" s="172"/>
      <c r="P156" s="173">
        <f>SUM(P157:P170)</f>
        <v>0</v>
      </c>
      <c r="Q156" s="172"/>
      <c r="R156" s="173">
        <f>SUM(R157:R170)</f>
        <v>0</v>
      </c>
      <c r="S156" s="172"/>
      <c r="T156" s="174">
        <f>SUM(T157:T170)</f>
        <v>0</v>
      </c>
      <c r="AR156" s="175" t="s">
        <v>76</v>
      </c>
      <c r="AT156" s="176" t="s">
        <v>67</v>
      </c>
      <c r="AU156" s="176" t="s">
        <v>76</v>
      </c>
      <c r="AY156" s="175" t="s">
        <v>187</v>
      </c>
      <c r="BK156" s="177">
        <f>SUM(BK157:BK170)</f>
        <v>0</v>
      </c>
    </row>
    <row r="157" spans="1:65" s="2" customFormat="1" ht="44.25" customHeight="1">
      <c r="A157" s="36"/>
      <c r="B157" s="37"/>
      <c r="C157" s="180" t="s">
        <v>221</v>
      </c>
      <c r="D157" s="180" t="s">
        <v>190</v>
      </c>
      <c r="E157" s="181" t="s">
        <v>863</v>
      </c>
      <c r="F157" s="182" t="s">
        <v>864</v>
      </c>
      <c r="G157" s="183" t="s">
        <v>542</v>
      </c>
      <c r="H157" s="184">
        <v>46.429000000000002</v>
      </c>
      <c r="I157" s="185"/>
      <c r="J157" s="186">
        <f>ROUND(I157*H157,2)</f>
        <v>0</v>
      </c>
      <c r="K157" s="182" t="s">
        <v>194</v>
      </c>
      <c r="L157" s="41"/>
      <c r="M157" s="187" t="s">
        <v>19</v>
      </c>
      <c r="N157" s="188" t="s">
        <v>39</v>
      </c>
      <c r="O157" s="66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1" t="s">
        <v>195</v>
      </c>
      <c r="AT157" s="191" t="s">
        <v>190</v>
      </c>
      <c r="AU157" s="191" t="s">
        <v>78</v>
      </c>
      <c r="AY157" s="19" t="s">
        <v>187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9" t="s">
        <v>76</v>
      </c>
      <c r="BK157" s="192">
        <f>ROUND(I157*H157,2)</f>
        <v>0</v>
      </c>
      <c r="BL157" s="19" t="s">
        <v>195</v>
      </c>
      <c r="BM157" s="191" t="s">
        <v>865</v>
      </c>
    </row>
    <row r="158" spans="1:65" s="2" customFormat="1" ht="11.25">
      <c r="A158" s="36"/>
      <c r="B158" s="37"/>
      <c r="C158" s="38"/>
      <c r="D158" s="193" t="s">
        <v>197</v>
      </c>
      <c r="E158" s="38"/>
      <c r="F158" s="194" t="s">
        <v>866</v>
      </c>
      <c r="G158" s="38"/>
      <c r="H158" s="38"/>
      <c r="I158" s="195"/>
      <c r="J158" s="38"/>
      <c r="K158" s="38"/>
      <c r="L158" s="41"/>
      <c r="M158" s="196"/>
      <c r="N158" s="197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197</v>
      </c>
      <c r="AU158" s="19" t="s">
        <v>78</v>
      </c>
    </row>
    <row r="159" spans="1:65" s="2" customFormat="1" ht="24.2" customHeight="1">
      <c r="A159" s="36"/>
      <c r="B159" s="37"/>
      <c r="C159" s="180" t="s">
        <v>227</v>
      </c>
      <c r="D159" s="180" t="s">
        <v>190</v>
      </c>
      <c r="E159" s="181" t="s">
        <v>867</v>
      </c>
      <c r="F159" s="182" t="s">
        <v>868</v>
      </c>
      <c r="G159" s="183" t="s">
        <v>230</v>
      </c>
      <c r="H159" s="184">
        <v>10</v>
      </c>
      <c r="I159" s="185"/>
      <c r="J159" s="186">
        <f>ROUND(I159*H159,2)</f>
        <v>0</v>
      </c>
      <c r="K159" s="182" t="s">
        <v>194</v>
      </c>
      <c r="L159" s="41"/>
      <c r="M159" s="187" t="s">
        <v>19</v>
      </c>
      <c r="N159" s="188" t="s">
        <v>39</v>
      </c>
      <c r="O159" s="66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195</v>
      </c>
      <c r="AT159" s="191" t="s">
        <v>190</v>
      </c>
      <c r="AU159" s="191" t="s">
        <v>78</v>
      </c>
      <c r="AY159" s="19" t="s">
        <v>187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76</v>
      </c>
      <c r="BK159" s="192">
        <f>ROUND(I159*H159,2)</f>
        <v>0</v>
      </c>
      <c r="BL159" s="19" t="s">
        <v>195</v>
      </c>
      <c r="BM159" s="191" t="s">
        <v>869</v>
      </c>
    </row>
    <row r="160" spans="1:65" s="2" customFormat="1" ht="11.25">
      <c r="A160" s="36"/>
      <c r="B160" s="37"/>
      <c r="C160" s="38"/>
      <c r="D160" s="193" t="s">
        <v>197</v>
      </c>
      <c r="E160" s="38"/>
      <c r="F160" s="194" t="s">
        <v>870</v>
      </c>
      <c r="G160" s="38"/>
      <c r="H160" s="38"/>
      <c r="I160" s="195"/>
      <c r="J160" s="38"/>
      <c r="K160" s="38"/>
      <c r="L160" s="41"/>
      <c r="M160" s="196"/>
      <c r="N160" s="197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197</v>
      </c>
      <c r="AU160" s="19" t="s">
        <v>78</v>
      </c>
    </row>
    <row r="161" spans="1:65" s="2" customFormat="1" ht="37.9" customHeight="1">
      <c r="A161" s="36"/>
      <c r="B161" s="37"/>
      <c r="C161" s="180" t="s">
        <v>233</v>
      </c>
      <c r="D161" s="180" t="s">
        <v>190</v>
      </c>
      <c r="E161" s="181" t="s">
        <v>871</v>
      </c>
      <c r="F161" s="182" t="s">
        <v>872</v>
      </c>
      <c r="G161" s="183" t="s">
        <v>230</v>
      </c>
      <c r="H161" s="184">
        <v>200</v>
      </c>
      <c r="I161" s="185"/>
      <c r="J161" s="186">
        <f>ROUND(I161*H161,2)</f>
        <v>0</v>
      </c>
      <c r="K161" s="182" t="s">
        <v>194</v>
      </c>
      <c r="L161" s="41"/>
      <c r="M161" s="187" t="s">
        <v>19</v>
      </c>
      <c r="N161" s="188" t="s">
        <v>39</v>
      </c>
      <c r="O161" s="66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1" t="s">
        <v>195</v>
      </c>
      <c r="AT161" s="191" t="s">
        <v>190</v>
      </c>
      <c r="AU161" s="191" t="s">
        <v>78</v>
      </c>
      <c r="AY161" s="19" t="s">
        <v>187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9" t="s">
        <v>76</v>
      </c>
      <c r="BK161" s="192">
        <f>ROUND(I161*H161,2)</f>
        <v>0</v>
      </c>
      <c r="BL161" s="19" t="s">
        <v>195</v>
      </c>
      <c r="BM161" s="191" t="s">
        <v>873</v>
      </c>
    </row>
    <row r="162" spans="1:65" s="2" customFormat="1" ht="11.25">
      <c r="A162" s="36"/>
      <c r="B162" s="37"/>
      <c r="C162" s="38"/>
      <c r="D162" s="193" t="s">
        <v>197</v>
      </c>
      <c r="E162" s="38"/>
      <c r="F162" s="194" t="s">
        <v>874</v>
      </c>
      <c r="G162" s="38"/>
      <c r="H162" s="38"/>
      <c r="I162" s="195"/>
      <c r="J162" s="38"/>
      <c r="K162" s="38"/>
      <c r="L162" s="41"/>
      <c r="M162" s="196"/>
      <c r="N162" s="197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197</v>
      </c>
      <c r="AU162" s="19" t="s">
        <v>78</v>
      </c>
    </row>
    <row r="163" spans="1:65" s="13" customFormat="1" ht="11.25">
      <c r="B163" s="208"/>
      <c r="C163" s="209"/>
      <c r="D163" s="210" t="s">
        <v>249</v>
      </c>
      <c r="E163" s="211" t="s">
        <v>19</v>
      </c>
      <c r="F163" s="212" t="s">
        <v>875</v>
      </c>
      <c r="G163" s="209"/>
      <c r="H163" s="213">
        <v>200</v>
      </c>
      <c r="I163" s="214"/>
      <c r="J163" s="209"/>
      <c r="K163" s="209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249</v>
      </c>
      <c r="AU163" s="219" t="s">
        <v>78</v>
      </c>
      <c r="AV163" s="13" t="s">
        <v>78</v>
      </c>
      <c r="AW163" s="13" t="s">
        <v>30</v>
      </c>
      <c r="AX163" s="13" t="s">
        <v>76</v>
      </c>
      <c r="AY163" s="219" t="s">
        <v>187</v>
      </c>
    </row>
    <row r="164" spans="1:65" s="2" customFormat="1" ht="33" customHeight="1">
      <c r="A164" s="36"/>
      <c r="B164" s="37"/>
      <c r="C164" s="180" t="s">
        <v>188</v>
      </c>
      <c r="D164" s="180" t="s">
        <v>190</v>
      </c>
      <c r="E164" s="181" t="s">
        <v>876</v>
      </c>
      <c r="F164" s="182" t="s">
        <v>877</v>
      </c>
      <c r="G164" s="183" t="s">
        <v>542</v>
      </c>
      <c r="H164" s="184">
        <v>46.429000000000002</v>
      </c>
      <c r="I164" s="185"/>
      <c r="J164" s="186">
        <f>ROUND(I164*H164,2)</f>
        <v>0</v>
      </c>
      <c r="K164" s="182" t="s">
        <v>194</v>
      </c>
      <c r="L164" s="41"/>
      <c r="M164" s="187" t="s">
        <v>19</v>
      </c>
      <c r="N164" s="188" t="s">
        <v>39</v>
      </c>
      <c r="O164" s="66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195</v>
      </c>
      <c r="AT164" s="191" t="s">
        <v>190</v>
      </c>
      <c r="AU164" s="191" t="s">
        <v>78</v>
      </c>
      <c r="AY164" s="19" t="s">
        <v>187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76</v>
      </c>
      <c r="BK164" s="192">
        <f>ROUND(I164*H164,2)</f>
        <v>0</v>
      </c>
      <c r="BL164" s="19" t="s">
        <v>195</v>
      </c>
      <c r="BM164" s="191" t="s">
        <v>878</v>
      </c>
    </row>
    <row r="165" spans="1:65" s="2" customFormat="1" ht="11.25">
      <c r="A165" s="36"/>
      <c r="B165" s="37"/>
      <c r="C165" s="38"/>
      <c r="D165" s="193" t="s">
        <v>197</v>
      </c>
      <c r="E165" s="38"/>
      <c r="F165" s="194" t="s">
        <v>879</v>
      </c>
      <c r="G165" s="38"/>
      <c r="H165" s="38"/>
      <c r="I165" s="195"/>
      <c r="J165" s="38"/>
      <c r="K165" s="38"/>
      <c r="L165" s="41"/>
      <c r="M165" s="196"/>
      <c r="N165" s="197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197</v>
      </c>
      <c r="AU165" s="19" t="s">
        <v>78</v>
      </c>
    </row>
    <row r="166" spans="1:65" s="2" customFormat="1" ht="44.25" customHeight="1">
      <c r="A166" s="36"/>
      <c r="B166" s="37"/>
      <c r="C166" s="180" t="s">
        <v>242</v>
      </c>
      <c r="D166" s="180" t="s">
        <v>190</v>
      </c>
      <c r="E166" s="181" t="s">
        <v>880</v>
      </c>
      <c r="F166" s="182" t="s">
        <v>881</v>
      </c>
      <c r="G166" s="183" t="s">
        <v>542</v>
      </c>
      <c r="H166" s="184">
        <v>1857.16</v>
      </c>
      <c r="I166" s="185"/>
      <c r="J166" s="186">
        <f>ROUND(I166*H166,2)</f>
        <v>0</v>
      </c>
      <c r="K166" s="182" t="s">
        <v>194</v>
      </c>
      <c r="L166" s="41"/>
      <c r="M166" s="187" t="s">
        <v>19</v>
      </c>
      <c r="N166" s="188" t="s">
        <v>39</v>
      </c>
      <c r="O166" s="66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1" t="s">
        <v>195</v>
      </c>
      <c r="AT166" s="191" t="s">
        <v>190</v>
      </c>
      <c r="AU166" s="191" t="s">
        <v>78</v>
      </c>
      <c r="AY166" s="19" t="s">
        <v>187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9" t="s">
        <v>76</v>
      </c>
      <c r="BK166" s="192">
        <f>ROUND(I166*H166,2)</f>
        <v>0</v>
      </c>
      <c r="BL166" s="19" t="s">
        <v>195</v>
      </c>
      <c r="BM166" s="191" t="s">
        <v>882</v>
      </c>
    </row>
    <row r="167" spans="1:65" s="2" customFormat="1" ht="11.25">
      <c r="A167" s="36"/>
      <c r="B167" s="37"/>
      <c r="C167" s="38"/>
      <c r="D167" s="193" t="s">
        <v>197</v>
      </c>
      <c r="E167" s="38"/>
      <c r="F167" s="194" t="s">
        <v>883</v>
      </c>
      <c r="G167" s="38"/>
      <c r="H167" s="38"/>
      <c r="I167" s="195"/>
      <c r="J167" s="38"/>
      <c r="K167" s="38"/>
      <c r="L167" s="41"/>
      <c r="M167" s="196"/>
      <c r="N167" s="197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197</v>
      </c>
      <c r="AU167" s="19" t="s">
        <v>78</v>
      </c>
    </row>
    <row r="168" spans="1:65" s="13" customFormat="1" ht="11.25">
      <c r="B168" s="208"/>
      <c r="C168" s="209"/>
      <c r="D168" s="210" t="s">
        <v>249</v>
      </c>
      <c r="E168" s="209"/>
      <c r="F168" s="212" t="s">
        <v>884</v>
      </c>
      <c r="G168" s="209"/>
      <c r="H168" s="213">
        <v>1857.16</v>
      </c>
      <c r="I168" s="214"/>
      <c r="J168" s="209"/>
      <c r="K168" s="209"/>
      <c r="L168" s="215"/>
      <c r="M168" s="216"/>
      <c r="N168" s="217"/>
      <c r="O168" s="217"/>
      <c r="P168" s="217"/>
      <c r="Q168" s="217"/>
      <c r="R168" s="217"/>
      <c r="S168" s="217"/>
      <c r="T168" s="218"/>
      <c r="AT168" s="219" t="s">
        <v>249</v>
      </c>
      <c r="AU168" s="219" t="s">
        <v>78</v>
      </c>
      <c r="AV168" s="13" t="s">
        <v>78</v>
      </c>
      <c r="AW168" s="13" t="s">
        <v>4</v>
      </c>
      <c r="AX168" s="13" t="s">
        <v>76</v>
      </c>
      <c r="AY168" s="219" t="s">
        <v>187</v>
      </c>
    </row>
    <row r="169" spans="1:65" s="2" customFormat="1" ht="44.25" customHeight="1">
      <c r="A169" s="36"/>
      <c r="B169" s="37"/>
      <c r="C169" s="180" t="s">
        <v>251</v>
      </c>
      <c r="D169" s="180" t="s">
        <v>190</v>
      </c>
      <c r="E169" s="181" t="s">
        <v>885</v>
      </c>
      <c r="F169" s="182" t="s">
        <v>886</v>
      </c>
      <c r="G169" s="183" t="s">
        <v>542</v>
      </c>
      <c r="H169" s="184">
        <v>46.429000000000002</v>
      </c>
      <c r="I169" s="185"/>
      <c r="J169" s="186">
        <f>ROUND(I169*H169,2)</f>
        <v>0</v>
      </c>
      <c r="K169" s="182" t="s">
        <v>194</v>
      </c>
      <c r="L169" s="41"/>
      <c r="M169" s="187" t="s">
        <v>19</v>
      </c>
      <c r="N169" s="188" t="s">
        <v>39</v>
      </c>
      <c r="O169" s="66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1" t="s">
        <v>195</v>
      </c>
      <c r="AT169" s="191" t="s">
        <v>190</v>
      </c>
      <c r="AU169" s="191" t="s">
        <v>78</v>
      </c>
      <c r="AY169" s="19" t="s">
        <v>187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9" t="s">
        <v>76</v>
      </c>
      <c r="BK169" s="192">
        <f>ROUND(I169*H169,2)</f>
        <v>0</v>
      </c>
      <c r="BL169" s="19" t="s">
        <v>195</v>
      </c>
      <c r="BM169" s="191" t="s">
        <v>887</v>
      </c>
    </row>
    <row r="170" spans="1:65" s="2" customFormat="1" ht="11.25">
      <c r="A170" s="36"/>
      <c r="B170" s="37"/>
      <c r="C170" s="38"/>
      <c r="D170" s="193" t="s">
        <v>197</v>
      </c>
      <c r="E170" s="38"/>
      <c r="F170" s="194" t="s">
        <v>888</v>
      </c>
      <c r="G170" s="38"/>
      <c r="H170" s="38"/>
      <c r="I170" s="195"/>
      <c r="J170" s="38"/>
      <c r="K170" s="38"/>
      <c r="L170" s="41"/>
      <c r="M170" s="196"/>
      <c r="N170" s="197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197</v>
      </c>
      <c r="AU170" s="19" t="s">
        <v>78</v>
      </c>
    </row>
    <row r="171" spans="1:65" s="12" customFormat="1" ht="22.9" customHeight="1">
      <c r="B171" s="164"/>
      <c r="C171" s="165"/>
      <c r="D171" s="166" t="s">
        <v>67</v>
      </c>
      <c r="E171" s="178" t="s">
        <v>889</v>
      </c>
      <c r="F171" s="178" t="s">
        <v>890</v>
      </c>
      <c r="G171" s="165"/>
      <c r="H171" s="165"/>
      <c r="I171" s="168"/>
      <c r="J171" s="179">
        <f>BK171</f>
        <v>0</v>
      </c>
      <c r="K171" s="165"/>
      <c r="L171" s="170"/>
      <c r="M171" s="171"/>
      <c r="N171" s="172"/>
      <c r="O171" s="172"/>
      <c r="P171" s="173">
        <f>SUM(P172:P173)</f>
        <v>0</v>
      </c>
      <c r="Q171" s="172"/>
      <c r="R171" s="173">
        <f>SUM(R172:R173)</f>
        <v>0</v>
      </c>
      <c r="S171" s="172"/>
      <c r="T171" s="174">
        <f>SUM(T172:T173)</f>
        <v>0</v>
      </c>
      <c r="AR171" s="175" t="s">
        <v>76</v>
      </c>
      <c r="AT171" s="176" t="s">
        <v>67</v>
      </c>
      <c r="AU171" s="176" t="s">
        <v>76</v>
      </c>
      <c r="AY171" s="175" t="s">
        <v>187</v>
      </c>
      <c r="BK171" s="177">
        <f>SUM(BK172:BK173)</f>
        <v>0</v>
      </c>
    </row>
    <row r="172" spans="1:65" s="2" customFormat="1" ht="55.5" customHeight="1">
      <c r="A172" s="36"/>
      <c r="B172" s="37"/>
      <c r="C172" s="180" t="s">
        <v>256</v>
      </c>
      <c r="D172" s="180" t="s">
        <v>190</v>
      </c>
      <c r="E172" s="181" t="s">
        <v>891</v>
      </c>
      <c r="F172" s="182" t="s">
        <v>892</v>
      </c>
      <c r="G172" s="183" t="s">
        <v>542</v>
      </c>
      <c r="H172" s="184">
        <v>18.739999999999998</v>
      </c>
      <c r="I172" s="185"/>
      <c r="J172" s="186">
        <f>ROUND(I172*H172,2)</f>
        <v>0</v>
      </c>
      <c r="K172" s="182" t="s">
        <v>194</v>
      </c>
      <c r="L172" s="41"/>
      <c r="M172" s="187" t="s">
        <v>19</v>
      </c>
      <c r="N172" s="188" t="s">
        <v>39</v>
      </c>
      <c r="O172" s="66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195</v>
      </c>
      <c r="AT172" s="191" t="s">
        <v>190</v>
      </c>
      <c r="AU172" s="191" t="s">
        <v>78</v>
      </c>
      <c r="AY172" s="19" t="s">
        <v>187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76</v>
      </c>
      <c r="BK172" s="192">
        <f>ROUND(I172*H172,2)</f>
        <v>0</v>
      </c>
      <c r="BL172" s="19" t="s">
        <v>195</v>
      </c>
      <c r="BM172" s="191" t="s">
        <v>893</v>
      </c>
    </row>
    <row r="173" spans="1:65" s="2" customFormat="1" ht="11.25">
      <c r="A173" s="36"/>
      <c r="B173" s="37"/>
      <c r="C173" s="38"/>
      <c r="D173" s="193" t="s">
        <v>197</v>
      </c>
      <c r="E173" s="38"/>
      <c r="F173" s="194" t="s">
        <v>894</v>
      </c>
      <c r="G173" s="38"/>
      <c r="H173" s="38"/>
      <c r="I173" s="195"/>
      <c r="J173" s="38"/>
      <c r="K173" s="38"/>
      <c r="L173" s="41"/>
      <c r="M173" s="196"/>
      <c r="N173" s="197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197</v>
      </c>
      <c r="AU173" s="19" t="s">
        <v>78</v>
      </c>
    </row>
    <row r="174" spans="1:65" s="12" customFormat="1" ht="25.9" customHeight="1">
      <c r="B174" s="164"/>
      <c r="C174" s="165"/>
      <c r="D174" s="166" t="s">
        <v>67</v>
      </c>
      <c r="E174" s="167" t="s">
        <v>208</v>
      </c>
      <c r="F174" s="167" t="s">
        <v>209</v>
      </c>
      <c r="G174" s="165"/>
      <c r="H174" s="165"/>
      <c r="I174" s="168"/>
      <c r="J174" s="169">
        <f>BK174</f>
        <v>0</v>
      </c>
      <c r="K174" s="165"/>
      <c r="L174" s="170"/>
      <c r="M174" s="171"/>
      <c r="N174" s="172"/>
      <c r="O174" s="172"/>
      <c r="P174" s="173">
        <f>P175+P232+P456+P482+P490+P545+P554+P630+P743+P764</f>
        <v>0</v>
      </c>
      <c r="Q174" s="172"/>
      <c r="R174" s="173">
        <f>R175+R232+R456+R482+R490+R545+R554+R630+R743+R764</f>
        <v>37.019761688899997</v>
      </c>
      <c r="S174" s="172"/>
      <c r="T174" s="174">
        <f>T175+T232+T456+T482+T490+T545+T554+T630+T743+T764</f>
        <v>29.802943119999995</v>
      </c>
      <c r="AR174" s="175" t="s">
        <v>78</v>
      </c>
      <c r="AT174" s="176" t="s">
        <v>67</v>
      </c>
      <c r="AU174" s="176" t="s">
        <v>68</v>
      </c>
      <c r="AY174" s="175" t="s">
        <v>187</v>
      </c>
      <c r="BK174" s="177">
        <f>BK175+BK232+BK456+BK482+BK490+BK545+BK554+BK630+BK743+BK764</f>
        <v>0</v>
      </c>
    </row>
    <row r="175" spans="1:65" s="12" customFormat="1" ht="22.9" customHeight="1">
      <c r="B175" s="164"/>
      <c r="C175" s="165"/>
      <c r="D175" s="166" t="s">
        <v>67</v>
      </c>
      <c r="E175" s="178" t="s">
        <v>895</v>
      </c>
      <c r="F175" s="178" t="s">
        <v>896</v>
      </c>
      <c r="G175" s="165"/>
      <c r="H175" s="165"/>
      <c r="I175" s="168"/>
      <c r="J175" s="179">
        <f>BK175</f>
        <v>0</v>
      </c>
      <c r="K175" s="165"/>
      <c r="L175" s="170"/>
      <c r="M175" s="171"/>
      <c r="N175" s="172"/>
      <c r="O175" s="172"/>
      <c r="P175" s="173">
        <f>SUM(P176:P231)</f>
        <v>0</v>
      </c>
      <c r="Q175" s="172"/>
      <c r="R175" s="173">
        <f>SUM(R176:R231)</f>
        <v>0.14317269999999999</v>
      </c>
      <c r="S175" s="172"/>
      <c r="T175" s="174">
        <f>SUM(T176:T231)</f>
        <v>0</v>
      </c>
      <c r="AR175" s="175" t="s">
        <v>78</v>
      </c>
      <c r="AT175" s="176" t="s">
        <v>67</v>
      </c>
      <c r="AU175" s="176" t="s">
        <v>76</v>
      </c>
      <c r="AY175" s="175" t="s">
        <v>187</v>
      </c>
      <c r="BK175" s="177">
        <f>SUM(BK176:BK231)</f>
        <v>0</v>
      </c>
    </row>
    <row r="176" spans="1:65" s="2" customFormat="1" ht="24.2" customHeight="1">
      <c r="A176" s="36"/>
      <c r="B176" s="37"/>
      <c r="C176" s="180" t="s">
        <v>262</v>
      </c>
      <c r="D176" s="180" t="s">
        <v>190</v>
      </c>
      <c r="E176" s="181" t="s">
        <v>897</v>
      </c>
      <c r="F176" s="182" t="s">
        <v>898</v>
      </c>
      <c r="G176" s="183" t="s">
        <v>214</v>
      </c>
      <c r="H176" s="184">
        <v>25</v>
      </c>
      <c r="I176" s="185"/>
      <c r="J176" s="186">
        <f>ROUND(I176*H176,2)</f>
        <v>0</v>
      </c>
      <c r="K176" s="182" t="s">
        <v>194</v>
      </c>
      <c r="L176" s="41"/>
      <c r="M176" s="187" t="s">
        <v>19</v>
      </c>
      <c r="N176" s="188" t="s">
        <v>39</v>
      </c>
      <c r="O176" s="66"/>
      <c r="P176" s="189">
        <f>O176*H176</f>
        <v>0</v>
      </c>
      <c r="Q176" s="189">
        <v>2.656E-4</v>
      </c>
      <c r="R176" s="189">
        <f>Q176*H176</f>
        <v>6.6400000000000001E-3</v>
      </c>
      <c r="S176" s="189">
        <v>0</v>
      </c>
      <c r="T176" s="19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1" t="s">
        <v>215</v>
      </c>
      <c r="AT176" s="191" t="s">
        <v>190</v>
      </c>
      <c r="AU176" s="191" t="s">
        <v>78</v>
      </c>
      <c r="AY176" s="19" t="s">
        <v>187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9" t="s">
        <v>76</v>
      </c>
      <c r="BK176" s="192">
        <f>ROUND(I176*H176,2)</f>
        <v>0</v>
      </c>
      <c r="BL176" s="19" t="s">
        <v>215</v>
      </c>
      <c r="BM176" s="191" t="s">
        <v>899</v>
      </c>
    </row>
    <row r="177" spans="1:51" s="2" customFormat="1" ht="11.25">
      <c r="A177" s="36"/>
      <c r="B177" s="37"/>
      <c r="C177" s="38"/>
      <c r="D177" s="193" t="s">
        <v>197</v>
      </c>
      <c r="E177" s="38"/>
      <c r="F177" s="194" t="s">
        <v>900</v>
      </c>
      <c r="G177" s="38"/>
      <c r="H177" s="38"/>
      <c r="I177" s="195"/>
      <c r="J177" s="38"/>
      <c r="K177" s="38"/>
      <c r="L177" s="41"/>
      <c r="M177" s="196"/>
      <c r="N177" s="197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197</v>
      </c>
      <c r="AU177" s="19" t="s">
        <v>78</v>
      </c>
    </row>
    <row r="178" spans="1:51" s="13" customFormat="1" ht="11.25">
      <c r="B178" s="208"/>
      <c r="C178" s="209"/>
      <c r="D178" s="210" t="s">
        <v>249</v>
      </c>
      <c r="E178" s="211" t="s">
        <v>19</v>
      </c>
      <c r="F178" s="212" t="s">
        <v>901</v>
      </c>
      <c r="G178" s="209"/>
      <c r="H178" s="213">
        <v>2</v>
      </c>
      <c r="I178" s="214"/>
      <c r="J178" s="209"/>
      <c r="K178" s="209"/>
      <c r="L178" s="215"/>
      <c r="M178" s="216"/>
      <c r="N178" s="217"/>
      <c r="O178" s="217"/>
      <c r="P178" s="217"/>
      <c r="Q178" s="217"/>
      <c r="R178" s="217"/>
      <c r="S178" s="217"/>
      <c r="T178" s="218"/>
      <c r="AT178" s="219" t="s">
        <v>249</v>
      </c>
      <c r="AU178" s="219" t="s">
        <v>78</v>
      </c>
      <c r="AV178" s="13" t="s">
        <v>78</v>
      </c>
      <c r="AW178" s="13" t="s">
        <v>30</v>
      </c>
      <c r="AX178" s="13" t="s">
        <v>68</v>
      </c>
      <c r="AY178" s="219" t="s">
        <v>187</v>
      </c>
    </row>
    <row r="179" spans="1:51" s="13" customFormat="1" ht="11.25">
      <c r="B179" s="208"/>
      <c r="C179" s="209"/>
      <c r="D179" s="210" t="s">
        <v>249</v>
      </c>
      <c r="E179" s="211" t="s">
        <v>19</v>
      </c>
      <c r="F179" s="212" t="s">
        <v>902</v>
      </c>
      <c r="G179" s="209"/>
      <c r="H179" s="213">
        <v>2</v>
      </c>
      <c r="I179" s="214"/>
      <c r="J179" s="209"/>
      <c r="K179" s="209"/>
      <c r="L179" s="215"/>
      <c r="M179" s="216"/>
      <c r="N179" s="217"/>
      <c r="O179" s="217"/>
      <c r="P179" s="217"/>
      <c r="Q179" s="217"/>
      <c r="R179" s="217"/>
      <c r="S179" s="217"/>
      <c r="T179" s="218"/>
      <c r="AT179" s="219" t="s">
        <v>249</v>
      </c>
      <c r="AU179" s="219" t="s">
        <v>78</v>
      </c>
      <c r="AV179" s="13" t="s">
        <v>78</v>
      </c>
      <c r="AW179" s="13" t="s">
        <v>30</v>
      </c>
      <c r="AX179" s="13" t="s">
        <v>68</v>
      </c>
      <c r="AY179" s="219" t="s">
        <v>187</v>
      </c>
    </row>
    <row r="180" spans="1:51" s="13" customFormat="1" ht="11.25">
      <c r="B180" s="208"/>
      <c r="C180" s="209"/>
      <c r="D180" s="210" t="s">
        <v>249</v>
      </c>
      <c r="E180" s="211" t="s">
        <v>19</v>
      </c>
      <c r="F180" s="212" t="s">
        <v>834</v>
      </c>
      <c r="G180" s="209"/>
      <c r="H180" s="213">
        <v>2</v>
      </c>
      <c r="I180" s="214"/>
      <c r="J180" s="209"/>
      <c r="K180" s="209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249</v>
      </c>
      <c r="AU180" s="219" t="s">
        <v>78</v>
      </c>
      <c r="AV180" s="13" t="s">
        <v>78</v>
      </c>
      <c r="AW180" s="13" t="s">
        <v>30</v>
      </c>
      <c r="AX180" s="13" t="s">
        <v>68</v>
      </c>
      <c r="AY180" s="219" t="s">
        <v>187</v>
      </c>
    </row>
    <row r="181" spans="1:51" s="13" customFormat="1" ht="11.25">
      <c r="B181" s="208"/>
      <c r="C181" s="209"/>
      <c r="D181" s="210" t="s">
        <v>249</v>
      </c>
      <c r="E181" s="211" t="s">
        <v>19</v>
      </c>
      <c r="F181" s="212" t="s">
        <v>903</v>
      </c>
      <c r="G181" s="209"/>
      <c r="H181" s="213">
        <v>1</v>
      </c>
      <c r="I181" s="214"/>
      <c r="J181" s="209"/>
      <c r="K181" s="209"/>
      <c r="L181" s="215"/>
      <c r="M181" s="216"/>
      <c r="N181" s="217"/>
      <c r="O181" s="217"/>
      <c r="P181" s="217"/>
      <c r="Q181" s="217"/>
      <c r="R181" s="217"/>
      <c r="S181" s="217"/>
      <c r="T181" s="218"/>
      <c r="AT181" s="219" t="s">
        <v>249</v>
      </c>
      <c r="AU181" s="219" t="s">
        <v>78</v>
      </c>
      <c r="AV181" s="13" t="s">
        <v>78</v>
      </c>
      <c r="AW181" s="13" t="s">
        <v>30</v>
      </c>
      <c r="AX181" s="13" t="s">
        <v>68</v>
      </c>
      <c r="AY181" s="219" t="s">
        <v>187</v>
      </c>
    </row>
    <row r="182" spans="1:51" s="13" customFormat="1" ht="11.25">
      <c r="B182" s="208"/>
      <c r="C182" s="209"/>
      <c r="D182" s="210" t="s">
        <v>249</v>
      </c>
      <c r="E182" s="211" t="s">
        <v>19</v>
      </c>
      <c r="F182" s="212" t="s">
        <v>904</v>
      </c>
      <c r="G182" s="209"/>
      <c r="H182" s="213">
        <v>1</v>
      </c>
      <c r="I182" s="214"/>
      <c r="J182" s="209"/>
      <c r="K182" s="209"/>
      <c r="L182" s="215"/>
      <c r="M182" s="216"/>
      <c r="N182" s="217"/>
      <c r="O182" s="217"/>
      <c r="P182" s="217"/>
      <c r="Q182" s="217"/>
      <c r="R182" s="217"/>
      <c r="S182" s="217"/>
      <c r="T182" s="218"/>
      <c r="AT182" s="219" t="s">
        <v>249</v>
      </c>
      <c r="AU182" s="219" t="s">
        <v>78</v>
      </c>
      <c r="AV182" s="13" t="s">
        <v>78</v>
      </c>
      <c r="AW182" s="13" t="s">
        <v>30</v>
      </c>
      <c r="AX182" s="13" t="s">
        <v>68</v>
      </c>
      <c r="AY182" s="219" t="s">
        <v>187</v>
      </c>
    </row>
    <row r="183" spans="1:51" s="13" customFormat="1" ht="11.25">
      <c r="B183" s="208"/>
      <c r="C183" s="209"/>
      <c r="D183" s="210" t="s">
        <v>249</v>
      </c>
      <c r="E183" s="211" t="s">
        <v>19</v>
      </c>
      <c r="F183" s="212" t="s">
        <v>905</v>
      </c>
      <c r="G183" s="209"/>
      <c r="H183" s="213">
        <v>1</v>
      </c>
      <c r="I183" s="214"/>
      <c r="J183" s="209"/>
      <c r="K183" s="209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249</v>
      </c>
      <c r="AU183" s="219" t="s">
        <v>78</v>
      </c>
      <c r="AV183" s="13" t="s">
        <v>78</v>
      </c>
      <c r="AW183" s="13" t="s">
        <v>30</v>
      </c>
      <c r="AX183" s="13" t="s">
        <v>68</v>
      </c>
      <c r="AY183" s="219" t="s">
        <v>187</v>
      </c>
    </row>
    <row r="184" spans="1:51" s="16" customFormat="1" ht="11.25">
      <c r="B184" s="252"/>
      <c r="C184" s="253"/>
      <c r="D184" s="210" t="s">
        <v>249</v>
      </c>
      <c r="E184" s="254" t="s">
        <v>19</v>
      </c>
      <c r="F184" s="255" t="s">
        <v>837</v>
      </c>
      <c r="G184" s="253"/>
      <c r="H184" s="256">
        <v>9</v>
      </c>
      <c r="I184" s="257"/>
      <c r="J184" s="253"/>
      <c r="K184" s="253"/>
      <c r="L184" s="258"/>
      <c r="M184" s="259"/>
      <c r="N184" s="260"/>
      <c r="O184" s="260"/>
      <c r="P184" s="260"/>
      <c r="Q184" s="260"/>
      <c r="R184" s="260"/>
      <c r="S184" s="260"/>
      <c r="T184" s="261"/>
      <c r="AT184" s="262" t="s">
        <v>249</v>
      </c>
      <c r="AU184" s="262" t="s">
        <v>78</v>
      </c>
      <c r="AV184" s="16" t="s">
        <v>203</v>
      </c>
      <c r="AW184" s="16" t="s">
        <v>30</v>
      </c>
      <c r="AX184" s="16" t="s">
        <v>68</v>
      </c>
      <c r="AY184" s="262" t="s">
        <v>187</v>
      </c>
    </row>
    <row r="185" spans="1:51" s="13" customFormat="1" ht="11.25">
      <c r="B185" s="208"/>
      <c r="C185" s="209"/>
      <c r="D185" s="210" t="s">
        <v>249</v>
      </c>
      <c r="E185" s="211" t="s">
        <v>19</v>
      </c>
      <c r="F185" s="212" t="s">
        <v>906</v>
      </c>
      <c r="G185" s="209"/>
      <c r="H185" s="213">
        <v>2</v>
      </c>
      <c r="I185" s="214"/>
      <c r="J185" s="209"/>
      <c r="K185" s="209"/>
      <c r="L185" s="215"/>
      <c r="M185" s="216"/>
      <c r="N185" s="217"/>
      <c r="O185" s="217"/>
      <c r="P185" s="217"/>
      <c r="Q185" s="217"/>
      <c r="R185" s="217"/>
      <c r="S185" s="217"/>
      <c r="T185" s="218"/>
      <c r="AT185" s="219" t="s">
        <v>249</v>
      </c>
      <c r="AU185" s="219" t="s">
        <v>78</v>
      </c>
      <c r="AV185" s="13" t="s">
        <v>78</v>
      </c>
      <c r="AW185" s="13" t="s">
        <v>30</v>
      </c>
      <c r="AX185" s="13" t="s">
        <v>68</v>
      </c>
      <c r="AY185" s="219" t="s">
        <v>187</v>
      </c>
    </row>
    <row r="186" spans="1:51" s="13" customFormat="1" ht="11.25">
      <c r="B186" s="208"/>
      <c r="C186" s="209"/>
      <c r="D186" s="210" t="s">
        <v>249</v>
      </c>
      <c r="E186" s="211" t="s">
        <v>19</v>
      </c>
      <c r="F186" s="212" t="s">
        <v>907</v>
      </c>
      <c r="G186" s="209"/>
      <c r="H186" s="213">
        <v>2</v>
      </c>
      <c r="I186" s="214"/>
      <c r="J186" s="209"/>
      <c r="K186" s="209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249</v>
      </c>
      <c r="AU186" s="219" t="s">
        <v>78</v>
      </c>
      <c r="AV186" s="13" t="s">
        <v>78</v>
      </c>
      <c r="AW186" s="13" t="s">
        <v>30</v>
      </c>
      <c r="AX186" s="13" t="s">
        <v>68</v>
      </c>
      <c r="AY186" s="219" t="s">
        <v>187</v>
      </c>
    </row>
    <row r="187" spans="1:51" s="13" customFormat="1" ht="11.25">
      <c r="B187" s="208"/>
      <c r="C187" s="209"/>
      <c r="D187" s="210" t="s">
        <v>249</v>
      </c>
      <c r="E187" s="211" t="s">
        <v>19</v>
      </c>
      <c r="F187" s="212" t="s">
        <v>908</v>
      </c>
      <c r="G187" s="209"/>
      <c r="H187" s="213">
        <v>1</v>
      </c>
      <c r="I187" s="214"/>
      <c r="J187" s="209"/>
      <c r="K187" s="209"/>
      <c r="L187" s="215"/>
      <c r="M187" s="216"/>
      <c r="N187" s="217"/>
      <c r="O187" s="217"/>
      <c r="P187" s="217"/>
      <c r="Q187" s="217"/>
      <c r="R187" s="217"/>
      <c r="S187" s="217"/>
      <c r="T187" s="218"/>
      <c r="AT187" s="219" t="s">
        <v>249</v>
      </c>
      <c r="AU187" s="219" t="s">
        <v>78</v>
      </c>
      <c r="AV187" s="13" t="s">
        <v>78</v>
      </c>
      <c r="AW187" s="13" t="s">
        <v>30</v>
      </c>
      <c r="AX187" s="13" t="s">
        <v>68</v>
      </c>
      <c r="AY187" s="219" t="s">
        <v>187</v>
      </c>
    </row>
    <row r="188" spans="1:51" s="13" customFormat="1" ht="11.25">
      <c r="B188" s="208"/>
      <c r="C188" s="209"/>
      <c r="D188" s="210" t="s">
        <v>249</v>
      </c>
      <c r="E188" s="211" t="s">
        <v>19</v>
      </c>
      <c r="F188" s="212" t="s">
        <v>909</v>
      </c>
      <c r="G188" s="209"/>
      <c r="H188" s="213">
        <v>1</v>
      </c>
      <c r="I188" s="214"/>
      <c r="J188" s="209"/>
      <c r="K188" s="209"/>
      <c r="L188" s="215"/>
      <c r="M188" s="216"/>
      <c r="N188" s="217"/>
      <c r="O188" s="217"/>
      <c r="P188" s="217"/>
      <c r="Q188" s="217"/>
      <c r="R188" s="217"/>
      <c r="S188" s="217"/>
      <c r="T188" s="218"/>
      <c r="AT188" s="219" t="s">
        <v>249</v>
      </c>
      <c r="AU188" s="219" t="s">
        <v>78</v>
      </c>
      <c r="AV188" s="13" t="s">
        <v>78</v>
      </c>
      <c r="AW188" s="13" t="s">
        <v>30</v>
      </c>
      <c r="AX188" s="13" t="s">
        <v>68</v>
      </c>
      <c r="AY188" s="219" t="s">
        <v>187</v>
      </c>
    </row>
    <row r="189" spans="1:51" s="16" customFormat="1" ht="11.25">
      <c r="B189" s="252"/>
      <c r="C189" s="253"/>
      <c r="D189" s="210" t="s">
        <v>249</v>
      </c>
      <c r="E189" s="254" t="s">
        <v>19</v>
      </c>
      <c r="F189" s="255" t="s">
        <v>837</v>
      </c>
      <c r="G189" s="253"/>
      <c r="H189" s="256">
        <v>6</v>
      </c>
      <c r="I189" s="257"/>
      <c r="J189" s="253"/>
      <c r="K189" s="253"/>
      <c r="L189" s="258"/>
      <c r="M189" s="259"/>
      <c r="N189" s="260"/>
      <c r="O189" s="260"/>
      <c r="P189" s="260"/>
      <c r="Q189" s="260"/>
      <c r="R189" s="260"/>
      <c r="S189" s="260"/>
      <c r="T189" s="261"/>
      <c r="AT189" s="262" t="s">
        <v>249</v>
      </c>
      <c r="AU189" s="262" t="s">
        <v>78</v>
      </c>
      <c r="AV189" s="16" t="s">
        <v>203</v>
      </c>
      <c r="AW189" s="16" t="s">
        <v>30</v>
      </c>
      <c r="AX189" s="16" t="s">
        <v>68</v>
      </c>
      <c r="AY189" s="262" t="s">
        <v>187</v>
      </c>
    </row>
    <row r="190" spans="1:51" s="13" customFormat="1" ht="11.25">
      <c r="B190" s="208"/>
      <c r="C190" s="209"/>
      <c r="D190" s="210" t="s">
        <v>249</v>
      </c>
      <c r="E190" s="211" t="s">
        <v>19</v>
      </c>
      <c r="F190" s="212" t="s">
        <v>910</v>
      </c>
      <c r="G190" s="209"/>
      <c r="H190" s="213">
        <v>2</v>
      </c>
      <c r="I190" s="214"/>
      <c r="J190" s="209"/>
      <c r="K190" s="209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249</v>
      </c>
      <c r="AU190" s="219" t="s">
        <v>78</v>
      </c>
      <c r="AV190" s="13" t="s">
        <v>78</v>
      </c>
      <c r="AW190" s="13" t="s">
        <v>30</v>
      </c>
      <c r="AX190" s="13" t="s">
        <v>68</v>
      </c>
      <c r="AY190" s="219" t="s">
        <v>187</v>
      </c>
    </row>
    <row r="191" spans="1:51" s="13" customFormat="1" ht="11.25">
      <c r="B191" s="208"/>
      <c r="C191" s="209"/>
      <c r="D191" s="210" t="s">
        <v>249</v>
      </c>
      <c r="E191" s="211" t="s">
        <v>19</v>
      </c>
      <c r="F191" s="212" t="s">
        <v>911</v>
      </c>
      <c r="G191" s="209"/>
      <c r="H191" s="213">
        <v>2</v>
      </c>
      <c r="I191" s="214"/>
      <c r="J191" s="209"/>
      <c r="K191" s="209"/>
      <c r="L191" s="215"/>
      <c r="M191" s="216"/>
      <c r="N191" s="217"/>
      <c r="O191" s="217"/>
      <c r="P191" s="217"/>
      <c r="Q191" s="217"/>
      <c r="R191" s="217"/>
      <c r="S191" s="217"/>
      <c r="T191" s="218"/>
      <c r="AT191" s="219" t="s">
        <v>249</v>
      </c>
      <c r="AU191" s="219" t="s">
        <v>78</v>
      </c>
      <c r="AV191" s="13" t="s">
        <v>78</v>
      </c>
      <c r="AW191" s="13" t="s">
        <v>30</v>
      </c>
      <c r="AX191" s="13" t="s">
        <v>68</v>
      </c>
      <c r="AY191" s="219" t="s">
        <v>187</v>
      </c>
    </row>
    <row r="192" spans="1:51" s="16" customFormat="1" ht="11.25">
      <c r="B192" s="252"/>
      <c r="C192" s="253"/>
      <c r="D192" s="210" t="s">
        <v>249</v>
      </c>
      <c r="E192" s="254" t="s">
        <v>19</v>
      </c>
      <c r="F192" s="255" t="s">
        <v>837</v>
      </c>
      <c r="G192" s="253"/>
      <c r="H192" s="256">
        <v>4</v>
      </c>
      <c r="I192" s="257"/>
      <c r="J192" s="253"/>
      <c r="K192" s="253"/>
      <c r="L192" s="258"/>
      <c r="M192" s="259"/>
      <c r="N192" s="260"/>
      <c r="O192" s="260"/>
      <c r="P192" s="260"/>
      <c r="Q192" s="260"/>
      <c r="R192" s="260"/>
      <c r="S192" s="260"/>
      <c r="T192" s="261"/>
      <c r="AT192" s="262" t="s">
        <v>249</v>
      </c>
      <c r="AU192" s="262" t="s">
        <v>78</v>
      </c>
      <c r="AV192" s="16" t="s">
        <v>203</v>
      </c>
      <c r="AW192" s="16" t="s">
        <v>30</v>
      </c>
      <c r="AX192" s="16" t="s">
        <v>68</v>
      </c>
      <c r="AY192" s="262" t="s">
        <v>187</v>
      </c>
    </row>
    <row r="193" spans="1:65" s="13" customFormat="1" ht="11.25">
      <c r="B193" s="208"/>
      <c r="C193" s="209"/>
      <c r="D193" s="210" t="s">
        <v>249</v>
      </c>
      <c r="E193" s="211" t="s">
        <v>19</v>
      </c>
      <c r="F193" s="212" t="s">
        <v>912</v>
      </c>
      <c r="G193" s="209"/>
      <c r="H193" s="213">
        <v>2</v>
      </c>
      <c r="I193" s="214"/>
      <c r="J193" s="209"/>
      <c r="K193" s="209"/>
      <c r="L193" s="215"/>
      <c r="M193" s="216"/>
      <c r="N193" s="217"/>
      <c r="O193" s="217"/>
      <c r="P193" s="217"/>
      <c r="Q193" s="217"/>
      <c r="R193" s="217"/>
      <c r="S193" s="217"/>
      <c r="T193" s="218"/>
      <c r="AT193" s="219" t="s">
        <v>249</v>
      </c>
      <c r="AU193" s="219" t="s">
        <v>78</v>
      </c>
      <c r="AV193" s="13" t="s">
        <v>78</v>
      </c>
      <c r="AW193" s="13" t="s">
        <v>30</v>
      </c>
      <c r="AX193" s="13" t="s">
        <v>68</v>
      </c>
      <c r="AY193" s="219" t="s">
        <v>187</v>
      </c>
    </row>
    <row r="194" spans="1:65" s="13" customFormat="1" ht="11.25">
      <c r="B194" s="208"/>
      <c r="C194" s="209"/>
      <c r="D194" s="210" t="s">
        <v>249</v>
      </c>
      <c r="E194" s="211" t="s">
        <v>19</v>
      </c>
      <c r="F194" s="212" t="s">
        <v>913</v>
      </c>
      <c r="G194" s="209"/>
      <c r="H194" s="213">
        <v>2</v>
      </c>
      <c r="I194" s="214"/>
      <c r="J194" s="209"/>
      <c r="K194" s="209"/>
      <c r="L194" s="215"/>
      <c r="M194" s="216"/>
      <c r="N194" s="217"/>
      <c r="O194" s="217"/>
      <c r="P194" s="217"/>
      <c r="Q194" s="217"/>
      <c r="R194" s="217"/>
      <c r="S194" s="217"/>
      <c r="T194" s="218"/>
      <c r="AT194" s="219" t="s">
        <v>249</v>
      </c>
      <c r="AU194" s="219" t="s">
        <v>78</v>
      </c>
      <c r="AV194" s="13" t="s">
        <v>78</v>
      </c>
      <c r="AW194" s="13" t="s">
        <v>30</v>
      </c>
      <c r="AX194" s="13" t="s">
        <v>68</v>
      </c>
      <c r="AY194" s="219" t="s">
        <v>187</v>
      </c>
    </row>
    <row r="195" spans="1:65" s="13" customFormat="1" ht="11.25">
      <c r="B195" s="208"/>
      <c r="C195" s="209"/>
      <c r="D195" s="210" t="s">
        <v>249</v>
      </c>
      <c r="E195" s="211" t="s">
        <v>19</v>
      </c>
      <c r="F195" s="212" t="s">
        <v>914</v>
      </c>
      <c r="G195" s="209"/>
      <c r="H195" s="213">
        <v>1</v>
      </c>
      <c r="I195" s="214"/>
      <c r="J195" s="209"/>
      <c r="K195" s="209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249</v>
      </c>
      <c r="AU195" s="219" t="s">
        <v>78</v>
      </c>
      <c r="AV195" s="13" t="s">
        <v>78</v>
      </c>
      <c r="AW195" s="13" t="s">
        <v>30</v>
      </c>
      <c r="AX195" s="13" t="s">
        <v>68</v>
      </c>
      <c r="AY195" s="219" t="s">
        <v>187</v>
      </c>
    </row>
    <row r="196" spans="1:65" s="13" customFormat="1" ht="11.25">
      <c r="B196" s="208"/>
      <c r="C196" s="209"/>
      <c r="D196" s="210" t="s">
        <v>249</v>
      </c>
      <c r="E196" s="211" t="s">
        <v>19</v>
      </c>
      <c r="F196" s="212" t="s">
        <v>915</v>
      </c>
      <c r="G196" s="209"/>
      <c r="H196" s="213">
        <v>1</v>
      </c>
      <c r="I196" s="214"/>
      <c r="J196" s="209"/>
      <c r="K196" s="209"/>
      <c r="L196" s="215"/>
      <c r="M196" s="216"/>
      <c r="N196" s="217"/>
      <c r="O196" s="217"/>
      <c r="P196" s="217"/>
      <c r="Q196" s="217"/>
      <c r="R196" s="217"/>
      <c r="S196" s="217"/>
      <c r="T196" s="218"/>
      <c r="AT196" s="219" t="s">
        <v>249</v>
      </c>
      <c r="AU196" s="219" t="s">
        <v>78</v>
      </c>
      <c r="AV196" s="13" t="s">
        <v>78</v>
      </c>
      <c r="AW196" s="13" t="s">
        <v>30</v>
      </c>
      <c r="AX196" s="13" t="s">
        <v>68</v>
      </c>
      <c r="AY196" s="219" t="s">
        <v>187</v>
      </c>
    </row>
    <row r="197" spans="1:65" s="16" customFormat="1" ht="11.25">
      <c r="B197" s="252"/>
      <c r="C197" s="253"/>
      <c r="D197" s="210" t="s">
        <v>249</v>
      </c>
      <c r="E197" s="254" t="s">
        <v>19</v>
      </c>
      <c r="F197" s="255" t="s">
        <v>837</v>
      </c>
      <c r="G197" s="253"/>
      <c r="H197" s="256">
        <v>6</v>
      </c>
      <c r="I197" s="257"/>
      <c r="J197" s="253"/>
      <c r="K197" s="253"/>
      <c r="L197" s="258"/>
      <c r="M197" s="259"/>
      <c r="N197" s="260"/>
      <c r="O197" s="260"/>
      <c r="P197" s="260"/>
      <c r="Q197" s="260"/>
      <c r="R197" s="260"/>
      <c r="S197" s="260"/>
      <c r="T197" s="261"/>
      <c r="AT197" s="262" t="s">
        <v>249</v>
      </c>
      <c r="AU197" s="262" t="s">
        <v>78</v>
      </c>
      <c r="AV197" s="16" t="s">
        <v>203</v>
      </c>
      <c r="AW197" s="16" t="s">
        <v>30</v>
      </c>
      <c r="AX197" s="16" t="s">
        <v>68</v>
      </c>
      <c r="AY197" s="262" t="s">
        <v>187</v>
      </c>
    </row>
    <row r="198" spans="1:65" s="15" customFormat="1" ht="11.25">
      <c r="B198" s="230"/>
      <c r="C198" s="231"/>
      <c r="D198" s="210" t="s">
        <v>249</v>
      </c>
      <c r="E198" s="232" t="s">
        <v>19</v>
      </c>
      <c r="F198" s="233" t="s">
        <v>319</v>
      </c>
      <c r="G198" s="231"/>
      <c r="H198" s="234">
        <v>25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AT198" s="240" t="s">
        <v>249</v>
      </c>
      <c r="AU198" s="240" t="s">
        <v>78</v>
      </c>
      <c r="AV198" s="15" t="s">
        <v>195</v>
      </c>
      <c r="AW198" s="15" t="s">
        <v>30</v>
      </c>
      <c r="AX198" s="15" t="s">
        <v>76</v>
      </c>
      <c r="AY198" s="240" t="s">
        <v>187</v>
      </c>
    </row>
    <row r="199" spans="1:65" s="2" customFormat="1" ht="24.2" customHeight="1">
      <c r="A199" s="36"/>
      <c r="B199" s="37"/>
      <c r="C199" s="180" t="s">
        <v>267</v>
      </c>
      <c r="D199" s="180" t="s">
        <v>190</v>
      </c>
      <c r="E199" s="181" t="s">
        <v>916</v>
      </c>
      <c r="F199" s="182" t="s">
        <v>917</v>
      </c>
      <c r="G199" s="183" t="s">
        <v>214</v>
      </c>
      <c r="H199" s="184">
        <v>39</v>
      </c>
      <c r="I199" s="185"/>
      <c r="J199" s="186">
        <f>ROUND(I199*H199,2)</f>
        <v>0</v>
      </c>
      <c r="K199" s="182" t="s">
        <v>194</v>
      </c>
      <c r="L199" s="41"/>
      <c r="M199" s="187" t="s">
        <v>19</v>
      </c>
      <c r="N199" s="188" t="s">
        <v>39</v>
      </c>
      <c r="O199" s="66"/>
      <c r="P199" s="189">
        <f>O199*H199</f>
        <v>0</v>
      </c>
      <c r="Q199" s="189">
        <v>1.0005999999999999E-3</v>
      </c>
      <c r="R199" s="189">
        <f>Q199*H199</f>
        <v>3.90234E-2</v>
      </c>
      <c r="S199" s="189">
        <v>0</v>
      </c>
      <c r="T199" s="19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1" t="s">
        <v>215</v>
      </c>
      <c r="AT199" s="191" t="s">
        <v>190</v>
      </c>
      <c r="AU199" s="191" t="s">
        <v>78</v>
      </c>
      <c r="AY199" s="19" t="s">
        <v>187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9" t="s">
        <v>76</v>
      </c>
      <c r="BK199" s="192">
        <f>ROUND(I199*H199,2)</f>
        <v>0</v>
      </c>
      <c r="BL199" s="19" t="s">
        <v>215</v>
      </c>
      <c r="BM199" s="191" t="s">
        <v>918</v>
      </c>
    </row>
    <row r="200" spans="1:65" s="2" customFormat="1" ht="11.25">
      <c r="A200" s="36"/>
      <c r="B200" s="37"/>
      <c r="C200" s="38"/>
      <c r="D200" s="193" t="s">
        <v>197</v>
      </c>
      <c r="E200" s="38"/>
      <c r="F200" s="194" t="s">
        <v>919</v>
      </c>
      <c r="G200" s="38"/>
      <c r="H200" s="38"/>
      <c r="I200" s="195"/>
      <c r="J200" s="38"/>
      <c r="K200" s="38"/>
      <c r="L200" s="41"/>
      <c r="M200" s="196"/>
      <c r="N200" s="197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197</v>
      </c>
      <c r="AU200" s="19" t="s">
        <v>78</v>
      </c>
    </row>
    <row r="201" spans="1:65" s="13" customFormat="1" ht="11.25">
      <c r="B201" s="208"/>
      <c r="C201" s="209"/>
      <c r="D201" s="210" t="s">
        <v>249</v>
      </c>
      <c r="E201" s="211" t="s">
        <v>19</v>
      </c>
      <c r="F201" s="212" t="s">
        <v>832</v>
      </c>
      <c r="G201" s="209"/>
      <c r="H201" s="213">
        <v>3</v>
      </c>
      <c r="I201" s="214"/>
      <c r="J201" s="209"/>
      <c r="K201" s="209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249</v>
      </c>
      <c r="AU201" s="219" t="s">
        <v>78</v>
      </c>
      <c r="AV201" s="13" t="s">
        <v>78</v>
      </c>
      <c r="AW201" s="13" t="s">
        <v>30</v>
      </c>
      <c r="AX201" s="13" t="s">
        <v>68</v>
      </c>
      <c r="AY201" s="219" t="s">
        <v>187</v>
      </c>
    </row>
    <row r="202" spans="1:65" s="13" customFormat="1" ht="11.25">
      <c r="B202" s="208"/>
      <c r="C202" s="209"/>
      <c r="D202" s="210" t="s">
        <v>249</v>
      </c>
      <c r="E202" s="211" t="s">
        <v>19</v>
      </c>
      <c r="F202" s="212" t="s">
        <v>833</v>
      </c>
      <c r="G202" s="209"/>
      <c r="H202" s="213">
        <v>3</v>
      </c>
      <c r="I202" s="214"/>
      <c r="J202" s="209"/>
      <c r="K202" s="209"/>
      <c r="L202" s="215"/>
      <c r="M202" s="216"/>
      <c r="N202" s="217"/>
      <c r="O202" s="217"/>
      <c r="P202" s="217"/>
      <c r="Q202" s="217"/>
      <c r="R202" s="217"/>
      <c r="S202" s="217"/>
      <c r="T202" s="218"/>
      <c r="AT202" s="219" t="s">
        <v>249</v>
      </c>
      <c r="AU202" s="219" t="s">
        <v>78</v>
      </c>
      <c r="AV202" s="13" t="s">
        <v>78</v>
      </c>
      <c r="AW202" s="13" t="s">
        <v>30</v>
      </c>
      <c r="AX202" s="13" t="s">
        <v>68</v>
      </c>
      <c r="AY202" s="219" t="s">
        <v>187</v>
      </c>
    </row>
    <row r="203" spans="1:65" s="13" customFormat="1" ht="11.25">
      <c r="B203" s="208"/>
      <c r="C203" s="209"/>
      <c r="D203" s="210" t="s">
        <v>249</v>
      </c>
      <c r="E203" s="211" t="s">
        <v>19</v>
      </c>
      <c r="F203" s="212" t="s">
        <v>834</v>
      </c>
      <c r="G203" s="209"/>
      <c r="H203" s="213">
        <v>2</v>
      </c>
      <c r="I203" s="214"/>
      <c r="J203" s="209"/>
      <c r="K203" s="209"/>
      <c r="L203" s="215"/>
      <c r="M203" s="216"/>
      <c r="N203" s="217"/>
      <c r="O203" s="217"/>
      <c r="P203" s="217"/>
      <c r="Q203" s="217"/>
      <c r="R203" s="217"/>
      <c r="S203" s="217"/>
      <c r="T203" s="218"/>
      <c r="AT203" s="219" t="s">
        <v>249</v>
      </c>
      <c r="AU203" s="219" t="s">
        <v>78</v>
      </c>
      <c r="AV203" s="13" t="s">
        <v>78</v>
      </c>
      <c r="AW203" s="13" t="s">
        <v>30</v>
      </c>
      <c r="AX203" s="13" t="s">
        <v>68</v>
      </c>
      <c r="AY203" s="219" t="s">
        <v>187</v>
      </c>
    </row>
    <row r="204" spans="1:65" s="13" customFormat="1" ht="11.25">
      <c r="B204" s="208"/>
      <c r="C204" s="209"/>
      <c r="D204" s="210" t="s">
        <v>249</v>
      </c>
      <c r="E204" s="211" t="s">
        <v>19</v>
      </c>
      <c r="F204" s="212" t="s">
        <v>903</v>
      </c>
      <c r="G204" s="209"/>
      <c r="H204" s="213">
        <v>1</v>
      </c>
      <c r="I204" s="214"/>
      <c r="J204" s="209"/>
      <c r="K204" s="209"/>
      <c r="L204" s="215"/>
      <c r="M204" s="216"/>
      <c r="N204" s="217"/>
      <c r="O204" s="217"/>
      <c r="P204" s="217"/>
      <c r="Q204" s="217"/>
      <c r="R204" s="217"/>
      <c r="S204" s="217"/>
      <c r="T204" s="218"/>
      <c r="AT204" s="219" t="s">
        <v>249</v>
      </c>
      <c r="AU204" s="219" t="s">
        <v>78</v>
      </c>
      <c r="AV204" s="13" t="s">
        <v>78</v>
      </c>
      <c r="AW204" s="13" t="s">
        <v>30</v>
      </c>
      <c r="AX204" s="13" t="s">
        <v>68</v>
      </c>
      <c r="AY204" s="219" t="s">
        <v>187</v>
      </c>
    </row>
    <row r="205" spans="1:65" s="13" customFormat="1" ht="11.25">
      <c r="B205" s="208"/>
      <c r="C205" s="209"/>
      <c r="D205" s="210" t="s">
        <v>249</v>
      </c>
      <c r="E205" s="211" t="s">
        <v>19</v>
      </c>
      <c r="F205" s="212" t="s">
        <v>835</v>
      </c>
      <c r="G205" s="209"/>
      <c r="H205" s="213">
        <v>2</v>
      </c>
      <c r="I205" s="214"/>
      <c r="J205" s="209"/>
      <c r="K205" s="209"/>
      <c r="L205" s="215"/>
      <c r="M205" s="216"/>
      <c r="N205" s="217"/>
      <c r="O205" s="217"/>
      <c r="P205" s="217"/>
      <c r="Q205" s="217"/>
      <c r="R205" s="217"/>
      <c r="S205" s="217"/>
      <c r="T205" s="218"/>
      <c r="AT205" s="219" t="s">
        <v>249</v>
      </c>
      <c r="AU205" s="219" t="s">
        <v>78</v>
      </c>
      <c r="AV205" s="13" t="s">
        <v>78</v>
      </c>
      <c r="AW205" s="13" t="s">
        <v>30</v>
      </c>
      <c r="AX205" s="13" t="s">
        <v>68</v>
      </c>
      <c r="AY205" s="219" t="s">
        <v>187</v>
      </c>
    </row>
    <row r="206" spans="1:65" s="13" customFormat="1" ht="11.25">
      <c r="B206" s="208"/>
      <c r="C206" s="209"/>
      <c r="D206" s="210" t="s">
        <v>249</v>
      </c>
      <c r="E206" s="211" t="s">
        <v>19</v>
      </c>
      <c r="F206" s="212" t="s">
        <v>920</v>
      </c>
      <c r="G206" s="209"/>
      <c r="H206" s="213">
        <v>2</v>
      </c>
      <c r="I206" s="214"/>
      <c r="J206" s="209"/>
      <c r="K206" s="209"/>
      <c r="L206" s="215"/>
      <c r="M206" s="216"/>
      <c r="N206" s="217"/>
      <c r="O206" s="217"/>
      <c r="P206" s="217"/>
      <c r="Q206" s="217"/>
      <c r="R206" s="217"/>
      <c r="S206" s="217"/>
      <c r="T206" s="218"/>
      <c r="AT206" s="219" t="s">
        <v>249</v>
      </c>
      <c r="AU206" s="219" t="s">
        <v>78</v>
      </c>
      <c r="AV206" s="13" t="s">
        <v>78</v>
      </c>
      <c r="AW206" s="13" t="s">
        <v>30</v>
      </c>
      <c r="AX206" s="13" t="s">
        <v>68</v>
      </c>
      <c r="AY206" s="219" t="s">
        <v>187</v>
      </c>
    </row>
    <row r="207" spans="1:65" s="16" customFormat="1" ht="11.25">
      <c r="B207" s="252"/>
      <c r="C207" s="253"/>
      <c r="D207" s="210" t="s">
        <v>249</v>
      </c>
      <c r="E207" s="254" t="s">
        <v>19</v>
      </c>
      <c r="F207" s="255" t="s">
        <v>837</v>
      </c>
      <c r="G207" s="253"/>
      <c r="H207" s="256">
        <v>13</v>
      </c>
      <c r="I207" s="257"/>
      <c r="J207" s="253"/>
      <c r="K207" s="253"/>
      <c r="L207" s="258"/>
      <c r="M207" s="259"/>
      <c r="N207" s="260"/>
      <c r="O207" s="260"/>
      <c r="P207" s="260"/>
      <c r="Q207" s="260"/>
      <c r="R207" s="260"/>
      <c r="S207" s="260"/>
      <c r="T207" s="261"/>
      <c r="AT207" s="262" t="s">
        <v>249</v>
      </c>
      <c r="AU207" s="262" t="s">
        <v>78</v>
      </c>
      <c r="AV207" s="16" t="s">
        <v>203</v>
      </c>
      <c r="AW207" s="16" t="s">
        <v>30</v>
      </c>
      <c r="AX207" s="16" t="s">
        <v>68</v>
      </c>
      <c r="AY207" s="262" t="s">
        <v>187</v>
      </c>
    </row>
    <row r="208" spans="1:65" s="13" customFormat="1" ht="11.25">
      <c r="B208" s="208"/>
      <c r="C208" s="209"/>
      <c r="D208" s="210" t="s">
        <v>249</v>
      </c>
      <c r="E208" s="211" t="s">
        <v>19</v>
      </c>
      <c r="F208" s="212" t="s">
        <v>921</v>
      </c>
      <c r="G208" s="209"/>
      <c r="H208" s="213">
        <v>3</v>
      </c>
      <c r="I208" s="214"/>
      <c r="J208" s="209"/>
      <c r="K208" s="209"/>
      <c r="L208" s="215"/>
      <c r="M208" s="216"/>
      <c r="N208" s="217"/>
      <c r="O208" s="217"/>
      <c r="P208" s="217"/>
      <c r="Q208" s="217"/>
      <c r="R208" s="217"/>
      <c r="S208" s="217"/>
      <c r="T208" s="218"/>
      <c r="AT208" s="219" t="s">
        <v>249</v>
      </c>
      <c r="AU208" s="219" t="s">
        <v>78</v>
      </c>
      <c r="AV208" s="13" t="s">
        <v>78</v>
      </c>
      <c r="AW208" s="13" t="s">
        <v>30</v>
      </c>
      <c r="AX208" s="13" t="s">
        <v>68</v>
      </c>
      <c r="AY208" s="219" t="s">
        <v>187</v>
      </c>
    </row>
    <row r="209" spans="1:65" s="13" customFormat="1" ht="11.25">
      <c r="B209" s="208"/>
      <c r="C209" s="209"/>
      <c r="D209" s="210" t="s">
        <v>249</v>
      </c>
      <c r="E209" s="211" t="s">
        <v>19</v>
      </c>
      <c r="F209" s="212" t="s">
        <v>839</v>
      </c>
      <c r="G209" s="209"/>
      <c r="H209" s="213">
        <v>3</v>
      </c>
      <c r="I209" s="214"/>
      <c r="J209" s="209"/>
      <c r="K209" s="209"/>
      <c r="L209" s="215"/>
      <c r="M209" s="216"/>
      <c r="N209" s="217"/>
      <c r="O209" s="217"/>
      <c r="P209" s="217"/>
      <c r="Q209" s="217"/>
      <c r="R209" s="217"/>
      <c r="S209" s="217"/>
      <c r="T209" s="218"/>
      <c r="AT209" s="219" t="s">
        <v>249</v>
      </c>
      <c r="AU209" s="219" t="s">
        <v>78</v>
      </c>
      <c r="AV209" s="13" t="s">
        <v>78</v>
      </c>
      <c r="AW209" s="13" t="s">
        <v>30</v>
      </c>
      <c r="AX209" s="13" t="s">
        <v>68</v>
      </c>
      <c r="AY209" s="219" t="s">
        <v>187</v>
      </c>
    </row>
    <row r="210" spans="1:65" s="13" customFormat="1" ht="11.25">
      <c r="B210" s="208"/>
      <c r="C210" s="209"/>
      <c r="D210" s="210" t="s">
        <v>249</v>
      </c>
      <c r="E210" s="211" t="s">
        <v>19</v>
      </c>
      <c r="F210" s="212" t="s">
        <v>840</v>
      </c>
      <c r="G210" s="209"/>
      <c r="H210" s="213">
        <v>2</v>
      </c>
      <c r="I210" s="214"/>
      <c r="J210" s="209"/>
      <c r="K210" s="209"/>
      <c r="L210" s="215"/>
      <c r="M210" s="216"/>
      <c r="N210" s="217"/>
      <c r="O210" s="217"/>
      <c r="P210" s="217"/>
      <c r="Q210" s="217"/>
      <c r="R210" s="217"/>
      <c r="S210" s="217"/>
      <c r="T210" s="218"/>
      <c r="AT210" s="219" t="s">
        <v>249</v>
      </c>
      <c r="AU210" s="219" t="s">
        <v>78</v>
      </c>
      <c r="AV210" s="13" t="s">
        <v>78</v>
      </c>
      <c r="AW210" s="13" t="s">
        <v>30</v>
      </c>
      <c r="AX210" s="13" t="s">
        <v>68</v>
      </c>
      <c r="AY210" s="219" t="s">
        <v>187</v>
      </c>
    </row>
    <row r="211" spans="1:65" s="13" customFormat="1" ht="11.25">
      <c r="B211" s="208"/>
      <c r="C211" s="209"/>
      <c r="D211" s="210" t="s">
        <v>249</v>
      </c>
      <c r="E211" s="211" t="s">
        <v>19</v>
      </c>
      <c r="F211" s="212" t="s">
        <v>922</v>
      </c>
      <c r="G211" s="209"/>
      <c r="H211" s="213">
        <v>2</v>
      </c>
      <c r="I211" s="214"/>
      <c r="J211" s="209"/>
      <c r="K211" s="209"/>
      <c r="L211" s="215"/>
      <c r="M211" s="216"/>
      <c r="N211" s="217"/>
      <c r="O211" s="217"/>
      <c r="P211" s="217"/>
      <c r="Q211" s="217"/>
      <c r="R211" s="217"/>
      <c r="S211" s="217"/>
      <c r="T211" s="218"/>
      <c r="AT211" s="219" t="s">
        <v>249</v>
      </c>
      <c r="AU211" s="219" t="s">
        <v>78</v>
      </c>
      <c r="AV211" s="13" t="s">
        <v>78</v>
      </c>
      <c r="AW211" s="13" t="s">
        <v>30</v>
      </c>
      <c r="AX211" s="13" t="s">
        <v>68</v>
      </c>
      <c r="AY211" s="219" t="s">
        <v>187</v>
      </c>
    </row>
    <row r="212" spans="1:65" s="16" customFormat="1" ht="11.25">
      <c r="B212" s="252"/>
      <c r="C212" s="253"/>
      <c r="D212" s="210" t="s">
        <v>249</v>
      </c>
      <c r="E212" s="254" t="s">
        <v>19</v>
      </c>
      <c r="F212" s="255" t="s">
        <v>837</v>
      </c>
      <c r="G212" s="253"/>
      <c r="H212" s="256">
        <v>10</v>
      </c>
      <c r="I212" s="257"/>
      <c r="J212" s="253"/>
      <c r="K212" s="253"/>
      <c r="L212" s="258"/>
      <c r="M212" s="259"/>
      <c r="N212" s="260"/>
      <c r="O212" s="260"/>
      <c r="P212" s="260"/>
      <c r="Q212" s="260"/>
      <c r="R212" s="260"/>
      <c r="S212" s="260"/>
      <c r="T212" s="261"/>
      <c r="AT212" s="262" t="s">
        <v>249</v>
      </c>
      <c r="AU212" s="262" t="s">
        <v>78</v>
      </c>
      <c r="AV212" s="16" t="s">
        <v>203</v>
      </c>
      <c r="AW212" s="16" t="s">
        <v>30</v>
      </c>
      <c r="AX212" s="16" t="s">
        <v>68</v>
      </c>
      <c r="AY212" s="262" t="s">
        <v>187</v>
      </c>
    </row>
    <row r="213" spans="1:65" s="13" customFormat="1" ht="11.25">
      <c r="B213" s="208"/>
      <c r="C213" s="209"/>
      <c r="D213" s="210" t="s">
        <v>249</v>
      </c>
      <c r="E213" s="211" t="s">
        <v>19</v>
      </c>
      <c r="F213" s="212" t="s">
        <v>923</v>
      </c>
      <c r="G213" s="209"/>
      <c r="H213" s="213">
        <v>3</v>
      </c>
      <c r="I213" s="214"/>
      <c r="J213" s="209"/>
      <c r="K213" s="209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249</v>
      </c>
      <c r="AU213" s="219" t="s">
        <v>78</v>
      </c>
      <c r="AV213" s="13" t="s">
        <v>78</v>
      </c>
      <c r="AW213" s="13" t="s">
        <v>30</v>
      </c>
      <c r="AX213" s="13" t="s">
        <v>68</v>
      </c>
      <c r="AY213" s="219" t="s">
        <v>187</v>
      </c>
    </row>
    <row r="214" spans="1:65" s="13" customFormat="1" ht="11.25">
      <c r="B214" s="208"/>
      <c r="C214" s="209"/>
      <c r="D214" s="210" t="s">
        <v>249</v>
      </c>
      <c r="E214" s="211" t="s">
        <v>19</v>
      </c>
      <c r="F214" s="212" t="s">
        <v>843</v>
      </c>
      <c r="G214" s="209"/>
      <c r="H214" s="213">
        <v>3</v>
      </c>
      <c r="I214" s="214"/>
      <c r="J214" s="209"/>
      <c r="K214" s="209"/>
      <c r="L214" s="215"/>
      <c r="M214" s="216"/>
      <c r="N214" s="217"/>
      <c r="O214" s="217"/>
      <c r="P214" s="217"/>
      <c r="Q214" s="217"/>
      <c r="R214" s="217"/>
      <c r="S214" s="217"/>
      <c r="T214" s="218"/>
      <c r="AT214" s="219" t="s">
        <v>249</v>
      </c>
      <c r="AU214" s="219" t="s">
        <v>78</v>
      </c>
      <c r="AV214" s="13" t="s">
        <v>78</v>
      </c>
      <c r="AW214" s="13" t="s">
        <v>30</v>
      </c>
      <c r="AX214" s="13" t="s">
        <v>68</v>
      </c>
      <c r="AY214" s="219" t="s">
        <v>187</v>
      </c>
    </row>
    <row r="215" spans="1:65" s="16" customFormat="1" ht="11.25">
      <c r="B215" s="252"/>
      <c r="C215" s="253"/>
      <c r="D215" s="210" t="s">
        <v>249</v>
      </c>
      <c r="E215" s="254" t="s">
        <v>19</v>
      </c>
      <c r="F215" s="255" t="s">
        <v>837</v>
      </c>
      <c r="G215" s="253"/>
      <c r="H215" s="256">
        <v>6</v>
      </c>
      <c r="I215" s="257"/>
      <c r="J215" s="253"/>
      <c r="K215" s="253"/>
      <c r="L215" s="258"/>
      <c r="M215" s="259"/>
      <c r="N215" s="260"/>
      <c r="O215" s="260"/>
      <c r="P215" s="260"/>
      <c r="Q215" s="260"/>
      <c r="R215" s="260"/>
      <c r="S215" s="260"/>
      <c r="T215" s="261"/>
      <c r="AT215" s="262" t="s">
        <v>249</v>
      </c>
      <c r="AU215" s="262" t="s">
        <v>78</v>
      </c>
      <c r="AV215" s="16" t="s">
        <v>203</v>
      </c>
      <c r="AW215" s="16" t="s">
        <v>30</v>
      </c>
      <c r="AX215" s="16" t="s">
        <v>68</v>
      </c>
      <c r="AY215" s="262" t="s">
        <v>187</v>
      </c>
    </row>
    <row r="216" spans="1:65" s="13" customFormat="1" ht="11.25">
      <c r="B216" s="208"/>
      <c r="C216" s="209"/>
      <c r="D216" s="210" t="s">
        <v>249</v>
      </c>
      <c r="E216" s="211" t="s">
        <v>19</v>
      </c>
      <c r="F216" s="212" t="s">
        <v>924</v>
      </c>
      <c r="G216" s="209"/>
      <c r="H216" s="213">
        <v>3</v>
      </c>
      <c r="I216" s="214"/>
      <c r="J216" s="209"/>
      <c r="K216" s="209"/>
      <c r="L216" s="215"/>
      <c r="M216" s="216"/>
      <c r="N216" s="217"/>
      <c r="O216" s="217"/>
      <c r="P216" s="217"/>
      <c r="Q216" s="217"/>
      <c r="R216" s="217"/>
      <c r="S216" s="217"/>
      <c r="T216" s="218"/>
      <c r="AT216" s="219" t="s">
        <v>249</v>
      </c>
      <c r="AU216" s="219" t="s">
        <v>78</v>
      </c>
      <c r="AV216" s="13" t="s">
        <v>78</v>
      </c>
      <c r="AW216" s="13" t="s">
        <v>30</v>
      </c>
      <c r="AX216" s="13" t="s">
        <v>68</v>
      </c>
      <c r="AY216" s="219" t="s">
        <v>187</v>
      </c>
    </row>
    <row r="217" spans="1:65" s="13" customFormat="1" ht="11.25">
      <c r="B217" s="208"/>
      <c r="C217" s="209"/>
      <c r="D217" s="210" t="s">
        <v>249</v>
      </c>
      <c r="E217" s="211" t="s">
        <v>19</v>
      </c>
      <c r="F217" s="212" t="s">
        <v>845</v>
      </c>
      <c r="G217" s="209"/>
      <c r="H217" s="213">
        <v>3</v>
      </c>
      <c r="I217" s="214"/>
      <c r="J217" s="209"/>
      <c r="K217" s="209"/>
      <c r="L217" s="215"/>
      <c r="M217" s="216"/>
      <c r="N217" s="217"/>
      <c r="O217" s="217"/>
      <c r="P217" s="217"/>
      <c r="Q217" s="217"/>
      <c r="R217" s="217"/>
      <c r="S217" s="217"/>
      <c r="T217" s="218"/>
      <c r="AT217" s="219" t="s">
        <v>249</v>
      </c>
      <c r="AU217" s="219" t="s">
        <v>78</v>
      </c>
      <c r="AV217" s="13" t="s">
        <v>78</v>
      </c>
      <c r="AW217" s="13" t="s">
        <v>30</v>
      </c>
      <c r="AX217" s="13" t="s">
        <v>68</v>
      </c>
      <c r="AY217" s="219" t="s">
        <v>187</v>
      </c>
    </row>
    <row r="218" spans="1:65" s="13" customFormat="1" ht="11.25">
      <c r="B218" s="208"/>
      <c r="C218" s="209"/>
      <c r="D218" s="210" t="s">
        <v>249</v>
      </c>
      <c r="E218" s="211" t="s">
        <v>19</v>
      </c>
      <c r="F218" s="212" t="s">
        <v>846</v>
      </c>
      <c r="G218" s="209"/>
      <c r="H218" s="213">
        <v>2</v>
      </c>
      <c r="I218" s="214"/>
      <c r="J218" s="209"/>
      <c r="K218" s="209"/>
      <c r="L218" s="215"/>
      <c r="M218" s="216"/>
      <c r="N218" s="217"/>
      <c r="O218" s="217"/>
      <c r="P218" s="217"/>
      <c r="Q218" s="217"/>
      <c r="R218" s="217"/>
      <c r="S218" s="217"/>
      <c r="T218" s="218"/>
      <c r="AT218" s="219" t="s">
        <v>249</v>
      </c>
      <c r="AU218" s="219" t="s">
        <v>78</v>
      </c>
      <c r="AV218" s="13" t="s">
        <v>78</v>
      </c>
      <c r="AW218" s="13" t="s">
        <v>30</v>
      </c>
      <c r="AX218" s="13" t="s">
        <v>68</v>
      </c>
      <c r="AY218" s="219" t="s">
        <v>187</v>
      </c>
    </row>
    <row r="219" spans="1:65" s="13" customFormat="1" ht="11.25">
      <c r="B219" s="208"/>
      <c r="C219" s="209"/>
      <c r="D219" s="210" t="s">
        <v>249</v>
      </c>
      <c r="E219" s="211" t="s">
        <v>19</v>
      </c>
      <c r="F219" s="212" t="s">
        <v>925</v>
      </c>
      <c r="G219" s="209"/>
      <c r="H219" s="213">
        <v>2</v>
      </c>
      <c r="I219" s="214"/>
      <c r="J219" s="209"/>
      <c r="K219" s="209"/>
      <c r="L219" s="215"/>
      <c r="M219" s="216"/>
      <c r="N219" s="217"/>
      <c r="O219" s="217"/>
      <c r="P219" s="217"/>
      <c r="Q219" s="217"/>
      <c r="R219" s="217"/>
      <c r="S219" s="217"/>
      <c r="T219" s="218"/>
      <c r="AT219" s="219" t="s">
        <v>249</v>
      </c>
      <c r="AU219" s="219" t="s">
        <v>78</v>
      </c>
      <c r="AV219" s="13" t="s">
        <v>78</v>
      </c>
      <c r="AW219" s="13" t="s">
        <v>30</v>
      </c>
      <c r="AX219" s="13" t="s">
        <v>68</v>
      </c>
      <c r="AY219" s="219" t="s">
        <v>187</v>
      </c>
    </row>
    <row r="220" spans="1:65" s="16" customFormat="1" ht="11.25">
      <c r="B220" s="252"/>
      <c r="C220" s="253"/>
      <c r="D220" s="210" t="s">
        <v>249</v>
      </c>
      <c r="E220" s="254" t="s">
        <v>19</v>
      </c>
      <c r="F220" s="255" t="s">
        <v>837</v>
      </c>
      <c r="G220" s="253"/>
      <c r="H220" s="256">
        <v>10</v>
      </c>
      <c r="I220" s="257"/>
      <c r="J220" s="253"/>
      <c r="K220" s="253"/>
      <c r="L220" s="258"/>
      <c r="M220" s="259"/>
      <c r="N220" s="260"/>
      <c r="O220" s="260"/>
      <c r="P220" s="260"/>
      <c r="Q220" s="260"/>
      <c r="R220" s="260"/>
      <c r="S220" s="260"/>
      <c r="T220" s="261"/>
      <c r="AT220" s="262" t="s">
        <v>249</v>
      </c>
      <c r="AU220" s="262" t="s">
        <v>78</v>
      </c>
      <c r="AV220" s="16" t="s">
        <v>203</v>
      </c>
      <c r="AW220" s="16" t="s">
        <v>30</v>
      </c>
      <c r="AX220" s="16" t="s">
        <v>68</v>
      </c>
      <c r="AY220" s="262" t="s">
        <v>187</v>
      </c>
    </row>
    <row r="221" spans="1:65" s="15" customFormat="1" ht="11.25">
      <c r="B221" s="230"/>
      <c r="C221" s="231"/>
      <c r="D221" s="210" t="s">
        <v>249</v>
      </c>
      <c r="E221" s="232" t="s">
        <v>19</v>
      </c>
      <c r="F221" s="233" t="s">
        <v>319</v>
      </c>
      <c r="G221" s="231"/>
      <c r="H221" s="234">
        <v>39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AT221" s="240" t="s">
        <v>249</v>
      </c>
      <c r="AU221" s="240" t="s">
        <v>78</v>
      </c>
      <c r="AV221" s="15" t="s">
        <v>195</v>
      </c>
      <c r="AW221" s="15" t="s">
        <v>30</v>
      </c>
      <c r="AX221" s="15" t="s">
        <v>76</v>
      </c>
      <c r="AY221" s="240" t="s">
        <v>187</v>
      </c>
    </row>
    <row r="222" spans="1:65" s="2" customFormat="1" ht="21.75" customHeight="1">
      <c r="A222" s="36"/>
      <c r="B222" s="37"/>
      <c r="C222" s="180" t="s">
        <v>8</v>
      </c>
      <c r="D222" s="180" t="s">
        <v>190</v>
      </c>
      <c r="E222" s="181" t="s">
        <v>926</v>
      </c>
      <c r="F222" s="182" t="s">
        <v>927</v>
      </c>
      <c r="G222" s="183" t="s">
        <v>230</v>
      </c>
      <c r="H222" s="184">
        <v>25</v>
      </c>
      <c r="I222" s="185"/>
      <c r="J222" s="186">
        <f>ROUND(I222*H222,2)</f>
        <v>0</v>
      </c>
      <c r="K222" s="182" t="s">
        <v>194</v>
      </c>
      <c r="L222" s="41"/>
      <c r="M222" s="187" t="s">
        <v>19</v>
      </c>
      <c r="N222" s="188" t="s">
        <v>39</v>
      </c>
      <c r="O222" s="66"/>
      <c r="P222" s="189">
        <f>O222*H222</f>
        <v>0</v>
      </c>
      <c r="Q222" s="189">
        <v>4.1189999999999998E-4</v>
      </c>
      <c r="R222" s="189">
        <f>Q222*H222</f>
        <v>1.0297499999999999E-2</v>
      </c>
      <c r="S222" s="189">
        <v>0</v>
      </c>
      <c r="T222" s="190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91" t="s">
        <v>215</v>
      </c>
      <c r="AT222" s="191" t="s">
        <v>190</v>
      </c>
      <c r="AU222" s="191" t="s">
        <v>78</v>
      </c>
      <c r="AY222" s="19" t="s">
        <v>187</v>
      </c>
      <c r="BE222" s="192">
        <f>IF(N222="základní",J222,0)</f>
        <v>0</v>
      </c>
      <c r="BF222" s="192">
        <f>IF(N222="snížená",J222,0)</f>
        <v>0</v>
      </c>
      <c r="BG222" s="192">
        <f>IF(N222="zákl. přenesená",J222,0)</f>
        <v>0</v>
      </c>
      <c r="BH222" s="192">
        <f>IF(N222="sníž. přenesená",J222,0)</f>
        <v>0</v>
      </c>
      <c r="BI222" s="192">
        <f>IF(N222="nulová",J222,0)</f>
        <v>0</v>
      </c>
      <c r="BJ222" s="19" t="s">
        <v>76</v>
      </c>
      <c r="BK222" s="192">
        <f>ROUND(I222*H222,2)</f>
        <v>0</v>
      </c>
      <c r="BL222" s="19" t="s">
        <v>215</v>
      </c>
      <c r="BM222" s="191" t="s">
        <v>928</v>
      </c>
    </row>
    <row r="223" spans="1:65" s="2" customFormat="1" ht="11.25">
      <c r="A223" s="36"/>
      <c r="B223" s="37"/>
      <c r="C223" s="38"/>
      <c r="D223" s="193" t="s">
        <v>197</v>
      </c>
      <c r="E223" s="38"/>
      <c r="F223" s="194" t="s">
        <v>929</v>
      </c>
      <c r="G223" s="38"/>
      <c r="H223" s="38"/>
      <c r="I223" s="195"/>
      <c r="J223" s="38"/>
      <c r="K223" s="38"/>
      <c r="L223" s="41"/>
      <c r="M223" s="196"/>
      <c r="N223" s="197"/>
      <c r="O223" s="66"/>
      <c r="P223" s="66"/>
      <c r="Q223" s="66"/>
      <c r="R223" s="66"/>
      <c r="S223" s="66"/>
      <c r="T223" s="67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9" t="s">
        <v>197</v>
      </c>
      <c r="AU223" s="19" t="s">
        <v>78</v>
      </c>
    </row>
    <row r="224" spans="1:65" s="2" customFormat="1" ht="21.75" customHeight="1">
      <c r="A224" s="36"/>
      <c r="B224" s="37"/>
      <c r="C224" s="180" t="s">
        <v>215</v>
      </c>
      <c r="D224" s="180" t="s">
        <v>190</v>
      </c>
      <c r="E224" s="181" t="s">
        <v>930</v>
      </c>
      <c r="F224" s="182" t="s">
        <v>931</v>
      </c>
      <c r="G224" s="183" t="s">
        <v>230</v>
      </c>
      <c r="H224" s="184">
        <v>39</v>
      </c>
      <c r="I224" s="185"/>
      <c r="J224" s="186">
        <f>ROUND(I224*H224,2)</f>
        <v>0</v>
      </c>
      <c r="K224" s="182" t="s">
        <v>194</v>
      </c>
      <c r="L224" s="41"/>
      <c r="M224" s="187" t="s">
        <v>19</v>
      </c>
      <c r="N224" s="188" t="s">
        <v>39</v>
      </c>
      <c r="O224" s="66"/>
      <c r="P224" s="189">
        <f>O224*H224</f>
        <v>0</v>
      </c>
      <c r="Q224" s="189">
        <v>2.2361999999999998E-3</v>
      </c>
      <c r="R224" s="189">
        <f>Q224*H224</f>
        <v>8.7211799999999992E-2</v>
      </c>
      <c r="S224" s="189">
        <v>0</v>
      </c>
      <c r="T224" s="19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91" t="s">
        <v>215</v>
      </c>
      <c r="AT224" s="191" t="s">
        <v>190</v>
      </c>
      <c r="AU224" s="191" t="s">
        <v>78</v>
      </c>
      <c r="AY224" s="19" t="s">
        <v>187</v>
      </c>
      <c r="BE224" s="192">
        <f>IF(N224="základní",J224,0)</f>
        <v>0</v>
      </c>
      <c r="BF224" s="192">
        <f>IF(N224="snížená",J224,0)</f>
        <v>0</v>
      </c>
      <c r="BG224" s="192">
        <f>IF(N224="zákl. přenesená",J224,0)</f>
        <v>0</v>
      </c>
      <c r="BH224" s="192">
        <f>IF(N224="sníž. přenesená",J224,0)</f>
        <v>0</v>
      </c>
      <c r="BI224" s="192">
        <f>IF(N224="nulová",J224,0)</f>
        <v>0</v>
      </c>
      <c r="BJ224" s="19" t="s">
        <v>76</v>
      </c>
      <c r="BK224" s="192">
        <f>ROUND(I224*H224,2)</f>
        <v>0</v>
      </c>
      <c r="BL224" s="19" t="s">
        <v>215</v>
      </c>
      <c r="BM224" s="191" t="s">
        <v>932</v>
      </c>
    </row>
    <row r="225" spans="1:65" s="2" customFormat="1" ht="11.25">
      <c r="A225" s="36"/>
      <c r="B225" s="37"/>
      <c r="C225" s="38"/>
      <c r="D225" s="193" t="s">
        <v>197</v>
      </c>
      <c r="E225" s="38"/>
      <c r="F225" s="194" t="s">
        <v>933</v>
      </c>
      <c r="G225" s="38"/>
      <c r="H225" s="38"/>
      <c r="I225" s="195"/>
      <c r="J225" s="38"/>
      <c r="K225" s="38"/>
      <c r="L225" s="41"/>
      <c r="M225" s="196"/>
      <c r="N225" s="197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197</v>
      </c>
      <c r="AU225" s="19" t="s">
        <v>78</v>
      </c>
    </row>
    <row r="226" spans="1:65" s="2" customFormat="1" ht="24.2" customHeight="1">
      <c r="A226" s="36"/>
      <c r="B226" s="37"/>
      <c r="C226" s="180" t="s">
        <v>281</v>
      </c>
      <c r="D226" s="180" t="s">
        <v>190</v>
      </c>
      <c r="E226" s="181" t="s">
        <v>934</v>
      </c>
      <c r="F226" s="182" t="s">
        <v>935</v>
      </c>
      <c r="G226" s="183" t="s">
        <v>936</v>
      </c>
      <c r="H226" s="184">
        <v>1</v>
      </c>
      <c r="I226" s="185"/>
      <c r="J226" s="186">
        <f>ROUND(I226*H226,2)</f>
        <v>0</v>
      </c>
      <c r="K226" s="182" t="s">
        <v>19</v>
      </c>
      <c r="L226" s="41"/>
      <c r="M226" s="187" t="s">
        <v>19</v>
      </c>
      <c r="N226" s="188" t="s">
        <v>39</v>
      </c>
      <c r="O226" s="66"/>
      <c r="P226" s="189">
        <f>O226*H226</f>
        <v>0</v>
      </c>
      <c r="Q226" s="189">
        <v>0</v>
      </c>
      <c r="R226" s="189">
        <f>Q226*H226</f>
        <v>0</v>
      </c>
      <c r="S226" s="189">
        <v>0</v>
      </c>
      <c r="T226" s="190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91" t="s">
        <v>215</v>
      </c>
      <c r="AT226" s="191" t="s">
        <v>190</v>
      </c>
      <c r="AU226" s="191" t="s">
        <v>78</v>
      </c>
      <c r="AY226" s="19" t="s">
        <v>187</v>
      </c>
      <c r="BE226" s="192">
        <f>IF(N226="základní",J226,0)</f>
        <v>0</v>
      </c>
      <c r="BF226" s="192">
        <f>IF(N226="snížená",J226,0)</f>
        <v>0</v>
      </c>
      <c r="BG226" s="192">
        <f>IF(N226="zákl. přenesená",J226,0)</f>
        <v>0</v>
      </c>
      <c r="BH226" s="192">
        <f>IF(N226="sníž. přenesená",J226,0)</f>
        <v>0</v>
      </c>
      <c r="BI226" s="192">
        <f>IF(N226="nulová",J226,0)</f>
        <v>0</v>
      </c>
      <c r="BJ226" s="19" t="s">
        <v>76</v>
      </c>
      <c r="BK226" s="192">
        <f>ROUND(I226*H226,2)</f>
        <v>0</v>
      </c>
      <c r="BL226" s="19" t="s">
        <v>215</v>
      </c>
      <c r="BM226" s="191" t="s">
        <v>937</v>
      </c>
    </row>
    <row r="227" spans="1:65" s="2" customFormat="1" ht="24.2" customHeight="1">
      <c r="A227" s="36"/>
      <c r="B227" s="37"/>
      <c r="C227" s="180" t="s">
        <v>286</v>
      </c>
      <c r="D227" s="180" t="s">
        <v>190</v>
      </c>
      <c r="E227" s="181" t="s">
        <v>938</v>
      </c>
      <c r="F227" s="182" t="s">
        <v>939</v>
      </c>
      <c r="G227" s="183" t="s">
        <v>214</v>
      </c>
      <c r="H227" s="184">
        <v>16</v>
      </c>
      <c r="I227" s="185"/>
      <c r="J227" s="186">
        <f>ROUND(I227*H227,2)</f>
        <v>0</v>
      </c>
      <c r="K227" s="182" t="s">
        <v>194</v>
      </c>
      <c r="L227" s="41"/>
      <c r="M227" s="187" t="s">
        <v>19</v>
      </c>
      <c r="N227" s="188" t="s">
        <v>39</v>
      </c>
      <c r="O227" s="66"/>
      <c r="P227" s="189">
        <f>O227*H227</f>
        <v>0</v>
      </c>
      <c r="Q227" s="189">
        <v>0</v>
      </c>
      <c r="R227" s="189">
        <f>Q227*H227</f>
        <v>0</v>
      </c>
      <c r="S227" s="189">
        <v>0</v>
      </c>
      <c r="T227" s="19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91" t="s">
        <v>215</v>
      </c>
      <c r="AT227" s="191" t="s">
        <v>190</v>
      </c>
      <c r="AU227" s="191" t="s">
        <v>78</v>
      </c>
      <c r="AY227" s="19" t="s">
        <v>187</v>
      </c>
      <c r="BE227" s="192">
        <f>IF(N227="základní",J227,0)</f>
        <v>0</v>
      </c>
      <c r="BF227" s="192">
        <f>IF(N227="snížená",J227,0)</f>
        <v>0</v>
      </c>
      <c r="BG227" s="192">
        <f>IF(N227="zákl. přenesená",J227,0)</f>
        <v>0</v>
      </c>
      <c r="BH227" s="192">
        <f>IF(N227="sníž. přenesená",J227,0)</f>
        <v>0</v>
      </c>
      <c r="BI227" s="192">
        <f>IF(N227="nulová",J227,0)</f>
        <v>0</v>
      </c>
      <c r="BJ227" s="19" t="s">
        <v>76</v>
      </c>
      <c r="BK227" s="192">
        <f>ROUND(I227*H227,2)</f>
        <v>0</v>
      </c>
      <c r="BL227" s="19" t="s">
        <v>215</v>
      </c>
      <c r="BM227" s="191" t="s">
        <v>940</v>
      </c>
    </row>
    <row r="228" spans="1:65" s="2" customFormat="1" ht="11.25">
      <c r="A228" s="36"/>
      <c r="B228" s="37"/>
      <c r="C228" s="38"/>
      <c r="D228" s="193" t="s">
        <v>197</v>
      </c>
      <c r="E228" s="38"/>
      <c r="F228" s="194" t="s">
        <v>941</v>
      </c>
      <c r="G228" s="38"/>
      <c r="H228" s="38"/>
      <c r="I228" s="195"/>
      <c r="J228" s="38"/>
      <c r="K228" s="38"/>
      <c r="L228" s="41"/>
      <c r="M228" s="196"/>
      <c r="N228" s="197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197</v>
      </c>
      <c r="AU228" s="19" t="s">
        <v>78</v>
      </c>
    </row>
    <row r="229" spans="1:65" s="13" customFormat="1" ht="11.25">
      <c r="B229" s="208"/>
      <c r="C229" s="209"/>
      <c r="D229" s="210" t="s">
        <v>249</v>
      </c>
      <c r="E229" s="211" t="s">
        <v>19</v>
      </c>
      <c r="F229" s="212" t="s">
        <v>942</v>
      </c>
      <c r="G229" s="209"/>
      <c r="H229" s="213">
        <v>16</v>
      </c>
      <c r="I229" s="214"/>
      <c r="J229" s="209"/>
      <c r="K229" s="209"/>
      <c r="L229" s="215"/>
      <c r="M229" s="216"/>
      <c r="N229" s="217"/>
      <c r="O229" s="217"/>
      <c r="P229" s="217"/>
      <c r="Q229" s="217"/>
      <c r="R229" s="217"/>
      <c r="S229" s="217"/>
      <c r="T229" s="218"/>
      <c r="AT229" s="219" t="s">
        <v>249</v>
      </c>
      <c r="AU229" s="219" t="s">
        <v>78</v>
      </c>
      <c r="AV229" s="13" t="s">
        <v>78</v>
      </c>
      <c r="AW229" s="13" t="s">
        <v>30</v>
      </c>
      <c r="AX229" s="13" t="s">
        <v>76</v>
      </c>
      <c r="AY229" s="219" t="s">
        <v>187</v>
      </c>
    </row>
    <row r="230" spans="1:65" s="2" customFormat="1" ht="49.15" customHeight="1">
      <c r="A230" s="36"/>
      <c r="B230" s="37"/>
      <c r="C230" s="180" t="s">
        <v>291</v>
      </c>
      <c r="D230" s="180" t="s">
        <v>190</v>
      </c>
      <c r="E230" s="181" t="s">
        <v>943</v>
      </c>
      <c r="F230" s="182" t="s">
        <v>944</v>
      </c>
      <c r="G230" s="183" t="s">
        <v>542</v>
      </c>
      <c r="H230" s="184">
        <v>0.14299999999999999</v>
      </c>
      <c r="I230" s="185"/>
      <c r="J230" s="186">
        <f>ROUND(I230*H230,2)</f>
        <v>0</v>
      </c>
      <c r="K230" s="182" t="s">
        <v>194</v>
      </c>
      <c r="L230" s="41"/>
      <c r="M230" s="187" t="s">
        <v>19</v>
      </c>
      <c r="N230" s="188" t="s">
        <v>39</v>
      </c>
      <c r="O230" s="66"/>
      <c r="P230" s="189">
        <f>O230*H230</f>
        <v>0</v>
      </c>
      <c r="Q230" s="189">
        <v>0</v>
      </c>
      <c r="R230" s="189">
        <f>Q230*H230</f>
        <v>0</v>
      </c>
      <c r="S230" s="189">
        <v>0</v>
      </c>
      <c r="T230" s="19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91" t="s">
        <v>215</v>
      </c>
      <c r="AT230" s="191" t="s">
        <v>190</v>
      </c>
      <c r="AU230" s="191" t="s">
        <v>78</v>
      </c>
      <c r="AY230" s="19" t="s">
        <v>187</v>
      </c>
      <c r="BE230" s="192">
        <f>IF(N230="základní",J230,0)</f>
        <v>0</v>
      </c>
      <c r="BF230" s="192">
        <f>IF(N230="snížená",J230,0)</f>
        <v>0</v>
      </c>
      <c r="BG230" s="192">
        <f>IF(N230="zákl. přenesená",J230,0)</f>
        <v>0</v>
      </c>
      <c r="BH230" s="192">
        <f>IF(N230="sníž. přenesená",J230,0)</f>
        <v>0</v>
      </c>
      <c r="BI230" s="192">
        <f>IF(N230="nulová",J230,0)</f>
        <v>0</v>
      </c>
      <c r="BJ230" s="19" t="s">
        <v>76</v>
      </c>
      <c r="BK230" s="192">
        <f>ROUND(I230*H230,2)</f>
        <v>0</v>
      </c>
      <c r="BL230" s="19" t="s">
        <v>215</v>
      </c>
      <c r="BM230" s="191" t="s">
        <v>945</v>
      </c>
    </row>
    <row r="231" spans="1:65" s="2" customFormat="1" ht="11.25">
      <c r="A231" s="36"/>
      <c r="B231" s="37"/>
      <c r="C231" s="38"/>
      <c r="D231" s="193" t="s">
        <v>197</v>
      </c>
      <c r="E231" s="38"/>
      <c r="F231" s="194" t="s">
        <v>946</v>
      </c>
      <c r="G231" s="38"/>
      <c r="H231" s="38"/>
      <c r="I231" s="195"/>
      <c r="J231" s="38"/>
      <c r="K231" s="38"/>
      <c r="L231" s="41"/>
      <c r="M231" s="196"/>
      <c r="N231" s="197"/>
      <c r="O231" s="66"/>
      <c r="P231" s="66"/>
      <c r="Q231" s="66"/>
      <c r="R231" s="66"/>
      <c r="S231" s="66"/>
      <c r="T231" s="67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9" t="s">
        <v>197</v>
      </c>
      <c r="AU231" s="19" t="s">
        <v>78</v>
      </c>
    </row>
    <row r="232" spans="1:65" s="12" customFormat="1" ht="22.9" customHeight="1">
      <c r="B232" s="164"/>
      <c r="C232" s="165"/>
      <c r="D232" s="166" t="s">
        <v>67</v>
      </c>
      <c r="E232" s="178" t="s">
        <v>947</v>
      </c>
      <c r="F232" s="178" t="s">
        <v>948</v>
      </c>
      <c r="G232" s="165"/>
      <c r="H232" s="165"/>
      <c r="I232" s="168"/>
      <c r="J232" s="179">
        <f>BK232</f>
        <v>0</v>
      </c>
      <c r="K232" s="165"/>
      <c r="L232" s="170"/>
      <c r="M232" s="171"/>
      <c r="N232" s="172"/>
      <c r="O232" s="172"/>
      <c r="P232" s="173">
        <f>SUM(P233:P455)</f>
        <v>0</v>
      </c>
      <c r="Q232" s="172"/>
      <c r="R232" s="173">
        <f>SUM(R233:R455)</f>
        <v>1.5508761921999998</v>
      </c>
      <c r="S232" s="172"/>
      <c r="T232" s="174">
        <f>SUM(T233:T455)</f>
        <v>2.0185900000000001</v>
      </c>
      <c r="AR232" s="175" t="s">
        <v>78</v>
      </c>
      <c r="AT232" s="176" t="s">
        <v>67</v>
      </c>
      <c r="AU232" s="176" t="s">
        <v>76</v>
      </c>
      <c r="AY232" s="175" t="s">
        <v>187</v>
      </c>
      <c r="BK232" s="177">
        <f>SUM(BK233:BK455)</f>
        <v>0</v>
      </c>
    </row>
    <row r="233" spans="1:65" s="2" customFormat="1" ht="24.2" customHeight="1">
      <c r="A233" s="36"/>
      <c r="B233" s="37"/>
      <c r="C233" s="180" t="s">
        <v>296</v>
      </c>
      <c r="D233" s="180" t="s">
        <v>190</v>
      </c>
      <c r="E233" s="181" t="s">
        <v>949</v>
      </c>
      <c r="F233" s="182" t="s">
        <v>950</v>
      </c>
      <c r="G233" s="183" t="s">
        <v>507</v>
      </c>
      <c r="H233" s="184">
        <v>3</v>
      </c>
      <c r="I233" s="185"/>
      <c r="J233" s="186">
        <f>ROUND(I233*H233,2)</f>
        <v>0</v>
      </c>
      <c r="K233" s="182" t="s">
        <v>194</v>
      </c>
      <c r="L233" s="41"/>
      <c r="M233" s="187" t="s">
        <v>19</v>
      </c>
      <c r="N233" s="188" t="s">
        <v>39</v>
      </c>
      <c r="O233" s="66"/>
      <c r="P233" s="189">
        <f>O233*H233</f>
        <v>0</v>
      </c>
      <c r="Q233" s="189">
        <v>0</v>
      </c>
      <c r="R233" s="189">
        <f>Q233*H233</f>
        <v>0</v>
      </c>
      <c r="S233" s="189">
        <v>1.933E-2</v>
      </c>
      <c r="T233" s="190">
        <f>S233*H233</f>
        <v>5.799E-2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91" t="s">
        <v>215</v>
      </c>
      <c r="AT233" s="191" t="s">
        <v>190</v>
      </c>
      <c r="AU233" s="191" t="s">
        <v>78</v>
      </c>
      <c r="AY233" s="19" t="s">
        <v>187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9" t="s">
        <v>76</v>
      </c>
      <c r="BK233" s="192">
        <f>ROUND(I233*H233,2)</f>
        <v>0</v>
      </c>
      <c r="BL233" s="19" t="s">
        <v>215</v>
      </c>
      <c r="BM233" s="191" t="s">
        <v>951</v>
      </c>
    </row>
    <row r="234" spans="1:65" s="2" customFormat="1" ht="11.25">
      <c r="A234" s="36"/>
      <c r="B234" s="37"/>
      <c r="C234" s="38"/>
      <c r="D234" s="193" t="s">
        <v>197</v>
      </c>
      <c r="E234" s="38"/>
      <c r="F234" s="194" t="s">
        <v>952</v>
      </c>
      <c r="G234" s="38"/>
      <c r="H234" s="38"/>
      <c r="I234" s="195"/>
      <c r="J234" s="38"/>
      <c r="K234" s="38"/>
      <c r="L234" s="41"/>
      <c r="M234" s="196"/>
      <c r="N234" s="197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197</v>
      </c>
      <c r="AU234" s="19" t="s">
        <v>78</v>
      </c>
    </row>
    <row r="235" spans="1:65" s="13" customFormat="1" ht="11.25">
      <c r="B235" s="208"/>
      <c r="C235" s="209"/>
      <c r="D235" s="210" t="s">
        <v>249</v>
      </c>
      <c r="E235" s="211" t="s">
        <v>19</v>
      </c>
      <c r="F235" s="212" t="s">
        <v>832</v>
      </c>
      <c r="G235" s="209"/>
      <c r="H235" s="213">
        <v>3</v>
      </c>
      <c r="I235" s="214"/>
      <c r="J235" s="209"/>
      <c r="K235" s="209"/>
      <c r="L235" s="215"/>
      <c r="M235" s="216"/>
      <c r="N235" s="217"/>
      <c r="O235" s="217"/>
      <c r="P235" s="217"/>
      <c r="Q235" s="217"/>
      <c r="R235" s="217"/>
      <c r="S235" s="217"/>
      <c r="T235" s="218"/>
      <c r="AT235" s="219" t="s">
        <v>249</v>
      </c>
      <c r="AU235" s="219" t="s">
        <v>78</v>
      </c>
      <c r="AV235" s="13" t="s">
        <v>78</v>
      </c>
      <c r="AW235" s="13" t="s">
        <v>30</v>
      </c>
      <c r="AX235" s="13" t="s">
        <v>76</v>
      </c>
      <c r="AY235" s="219" t="s">
        <v>187</v>
      </c>
    </row>
    <row r="236" spans="1:65" s="2" customFormat="1" ht="16.5" customHeight="1">
      <c r="A236" s="36"/>
      <c r="B236" s="37"/>
      <c r="C236" s="180" t="s">
        <v>7</v>
      </c>
      <c r="D236" s="180" t="s">
        <v>190</v>
      </c>
      <c r="E236" s="181" t="s">
        <v>953</v>
      </c>
      <c r="F236" s="182" t="s">
        <v>954</v>
      </c>
      <c r="G236" s="183" t="s">
        <v>507</v>
      </c>
      <c r="H236" s="184">
        <v>36</v>
      </c>
      <c r="I236" s="185"/>
      <c r="J236" s="186">
        <f>ROUND(I236*H236,2)</f>
        <v>0</v>
      </c>
      <c r="K236" s="182" t="s">
        <v>194</v>
      </c>
      <c r="L236" s="41"/>
      <c r="M236" s="187" t="s">
        <v>19</v>
      </c>
      <c r="N236" s="188" t="s">
        <v>39</v>
      </c>
      <c r="O236" s="66"/>
      <c r="P236" s="189">
        <f>O236*H236</f>
        <v>0</v>
      </c>
      <c r="Q236" s="189">
        <v>0</v>
      </c>
      <c r="R236" s="189">
        <f>Q236*H236</f>
        <v>0</v>
      </c>
      <c r="S236" s="189">
        <v>3.4200000000000001E-2</v>
      </c>
      <c r="T236" s="190">
        <f>S236*H236</f>
        <v>1.2312000000000001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91" t="s">
        <v>215</v>
      </c>
      <c r="AT236" s="191" t="s">
        <v>190</v>
      </c>
      <c r="AU236" s="191" t="s">
        <v>78</v>
      </c>
      <c r="AY236" s="19" t="s">
        <v>187</v>
      </c>
      <c r="BE236" s="192">
        <f>IF(N236="základní",J236,0)</f>
        <v>0</v>
      </c>
      <c r="BF236" s="192">
        <f>IF(N236="snížená",J236,0)</f>
        <v>0</v>
      </c>
      <c r="BG236" s="192">
        <f>IF(N236="zákl. přenesená",J236,0)</f>
        <v>0</v>
      </c>
      <c r="BH236" s="192">
        <f>IF(N236="sníž. přenesená",J236,0)</f>
        <v>0</v>
      </c>
      <c r="BI236" s="192">
        <f>IF(N236="nulová",J236,0)</f>
        <v>0</v>
      </c>
      <c r="BJ236" s="19" t="s">
        <v>76</v>
      </c>
      <c r="BK236" s="192">
        <f>ROUND(I236*H236,2)</f>
        <v>0</v>
      </c>
      <c r="BL236" s="19" t="s">
        <v>215</v>
      </c>
      <c r="BM236" s="191" t="s">
        <v>955</v>
      </c>
    </row>
    <row r="237" spans="1:65" s="2" customFormat="1" ht="11.25">
      <c r="A237" s="36"/>
      <c r="B237" s="37"/>
      <c r="C237" s="38"/>
      <c r="D237" s="193" t="s">
        <v>197</v>
      </c>
      <c r="E237" s="38"/>
      <c r="F237" s="194" t="s">
        <v>956</v>
      </c>
      <c r="G237" s="38"/>
      <c r="H237" s="38"/>
      <c r="I237" s="195"/>
      <c r="J237" s="38"/>
      <c r="K237" s="38"/>
      <c r="L237" s="41"/>
      <c r="M237" s="196"/>
      <c r="N237" s="197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197</v>
      </c>
      <c r="AU237" s="19" t="s">
        <v>78</v>
      </c>
    </row>
    <row r="238" spans="1:65" s="13" customFormat="1" ht="11.25">
      <c r="B238" s="208"/>
      <c r="C238" s="209"/>
      <c r="D238" s="210" t="s">
        <v>249</v>
      </c>
      <c r="E238" s="211" t="s">
        <v>19</v>
      </c>
      <c r="F238" s="212" t="s">
        <v>833</v>
      </c>
      <c r="G238" s="209"/>
      <c r="H238" s="213">
        <v>3</v>
      </c>
      <c r="I238" s="214"/>
      <c r="J238" s="209"/>
      <c r="K238" s="209"/>
      <c r="L238" s="215"/>
      <c r="M238" s="216"/>
      <c r="N238" s="217"/>
      <c r="O238" s="217"/>
      <c r="P238" s="217"/>
      <c r="Q238" s="217"/>
      <c r="R238" s="217"/>
      <c r="S238" s="217"/>
      <c r="T238" s="218"/>
      <c r="AT238" s="219" t="s">
        <v>249</v>
      </c>
      <c r="AU238" s="219" t="s">
        <v>78</v>
      </c>
      <c r="AV238" s="13" t="s">
        <v>78</v>
      </c>
      <c r="AW238" s="13" t="s">
        <v>30</v>
      </c>
      <c r="AX238" s="13" t="s">
        <v>68</v>
      </c>
      <c r="AY238" s="219" t="s">
        <v>187</v>
      </c>
    </row>
    <row r="239" spans="1:65" s="13" customFormat="1" ht="11.25">
      <c r="B239" s="208"/>
      <c r="C239" s="209"/>
      <c r="D239" s="210" t="s">
        <v>249</v>
      </c>
      <c r="E239" s="211" t="s">
        <v>19</v>
      </c>
      <c r="F239" s="212" t="s">
        <v>834</v>
      </c>
      <c r="G239" s="209"/>
      <c r="H239" s="213">
        <v>2</v>
      </c>
      <c r="I239" s="214"/>
      <c r="J239" s="209"/>
      <c r="K239" s="209"/>
      <c r="L239" s="215"/>
      <c r="M239" s="216"/>
      <c r="N239" s="217"/>
      <c r="O239" s="217"/>
      <c r="P239" s="217"/>
      <c r="Q239" s="217"/>
      <c r="R239" s="217"/>
      <c r="S239" s="217"/>
      <c r="T239" s="218"/>
      <c r="AT239" s="219" t="s">
        <v>249</v>
      </c>
      <c r="AU239" s="219" t="s">
        <v>78</v>
      </c>
      <c r="AV239" s="13" t="s">
        <v>78</v>
      </c>
      <c r="AW239" s="13" t="s">
        <v>30</v>
      </c>
      <c r="AX239" s="13" t="s">
        <v>68</v>
      </c>
      <c r="AY239" s="219" t="s">
        <v>187</v>
      </c>
    </row>
    <row r="240" spans="1:65" s="13" customFormat="1" ht="11.25">
      <c r="B240" s="208"/>
      <c r="C240" s="209"/>
      <c r="D240" s="210" t="s">
        <v>249</v>
      </c>
      <c r="E240" s="211" t="s">
        <v>19</v>
      </c>
      <c r="F240" s="212" t="s">
        <v>903</v>
      </c>
      <c r="G240" s="209"/>
      <c r="H240" s="213">
        <v>1</v>
      </c>
      <c r="I240" s="214"/>
      <c r="J240" s="209"/>
      <c r="K240" s="209"/>
      <c r="L240" s="215"/>
      <c r="M240" s="216"/>
      <c r="N240" s="217"/>
      <c r="O240" s="217"/>
      <c r="P240" s="217"/>
      <c r="Q240" s="217"/>
      <c r="R240" s="217"/>
      <c r="S240" s="217"/>
      <c r="T240" s="218"/>
      <c r="AT240" s="219" t="s">
        <v>249</v>
      </c>
      <c r="AU240" s="219" t="s">
        <v>78</v>
      </c>
      <c r="AV240" s="13" t="s">
        <v>78</v>
      </c>
      <c r="AW240" s="13" t="s">
        <v>30</v>
      </c>
      <c r="AX240" s="13" t="s">
        <v>68</v>
      </c>
      <c r="AY240" s="219" t="s">
        <v>187</v>
      </c>
    </row>
    <row r="241" spans="2:51" s="13" customFormat="1" ht="11.25">
      <c r="B241" s="208"/>
      <c r="C241" s="209"/>
      <c r="D241" s="210" t="s">
        <v>249</v>
      </c>
      <c r="E241" s="211" t="s">
        <v>19</v>
      </c>
      <c r="F241" s="212" t="s">
        <v>835</v>
      </c>
      <c r="G241" s="209"/>
      <c r="H241" s="213">
        <v>2</v>
      </c>
      <c r="I241" s="214"/>
      <c r="J241" s="209"/>
      <c r="K241" s="209"/>
      <c r="L241" s="215"/>
      <c r="M241" s="216"/>
      <c r="N241" s="217"/>
      <c r="O241" s="217"/>
      <c r="P241" s="217"/>
      <c r="Q241" s="217"/>
      <c r="R241" s="217"/>
      <c r="S241" s="217"/>
      <c r="T241" s="218"/>
      <c r="AT241" s="219" t="s">
        <v>249</v>
      </c>
      <c r="AU241" s="219" t="s">
        <v>78</v>
      </c>
      <c r="AV241" s="13" t="s">
        <v>78</v>
      </c>
      <c r="AW241" s="13" t="s">
        <v>30</v>
      </c>
      <c r="AX241" s="13" t="s">
        <v>68</v>
      </c>
      <c r="AY241" s="219" t="s">
        <v>187</v>
      </c>
    </row>
    <row r="242" spans="2:51" s="13" customFormat="1" ht="11.25">
      <c r="B242" s="208"/>
      <c r="C242" s="209"/>
      <c r="D242" s="210" t="s">
        <v>249</v>
      </c>
      <c r="E242" s="211" t="s">
        <v>19</v>
      </c>
      <c r="F242" s="212" t="s">
        <v>920</v>
      </c>
      <c r="G242" s="209"/>
      <c r="H242" s="213">
        <v>2</v>
      </c>
      <c r="I242" s="214"/>
      <c r="J242" s="209"/>
      <c r="K242" s="209"/>
      <c r="L242" s="215"/>
      <c r="M242" s="216"/>
      <c r="N242" s="217"/>
      <c r="O242" s="217"/>
      <c r="P242" s="217"/>
      <c r="Q242" s="217"/>
      <c r="R242" s="217"/>
      <c r="S242" s="217"/>
      <c r="T242" s="218"/>
      <c r="AT242" s="219" t="s">
        <v>249</v>
      </c>
      <c r="AU242" s="219" t="s">
        <v>78</v>
      </c>
      <c r="AV242" s="13" t="s">
        <v>78</v>
      </c>
      <c r="AW242" s="13" t="s">
        <v>30</v>
      </c>
      <c r="AX242" s="13" t="s">
        <v>68</v>
      </c>
      <c r="AY242" s="219" t="s">
        <v>187</v>
      </c>
    </row>
    <row r="243" spans="2:51" s="16" customFormat="1" ht="11.25">
      <c r="B243" s="252"/>
      <c r="C243" s="253"/>
      <c r="D243" s="210" t="s">
        <v>249</v>
      </c>
      <c r="E243" s="254" t="s">
        <v>19</v>
      </c>
      <c r="F243" s="255" t="s">
        <v>837</v>
      </c>
      <c r="G243" s="253"/>
      <c r="H243" s="256">
        <v>10</v>
      </c>
      <c r="I243" s="257"/>
      <c r="J243" s="253"/>
      <c r="K243" s="253"/>
      <c r="L243" s="258"/>
      <c r="M243" s="259"/>
      <c r="N243" s="260"/>
      <c r="O243" s="260"/>
      <c r="P243" s="260"/>
      <c r="Q243" s="260"/>
      <c r="R243" s="260"/>
      <c r="S243" s="260"/>
      <c r="T243" s="261"/>
      <c r="AT243" s="262" t="s">
        <v>249</v>
      </c>
      <c r="AU243" s="262" t="s">
        <v>78</v>
      </c>
      <c r="AV243" s="16" t="s">
        <v>203</v>
      </c>
      <c r="AW243" s="16" t="s">
        <v>30</v>
      </c>
      <c r="AX243" s="16" t="s">
        <v>68</v>
      </c>
      <c r="AY243" s="262" t="s">
        <v>187</v>
      </c>
    </row>
    <row r="244" spans="2:51" s="13" customFormat="1" ht="11.25">
      <c r="B244" s="208"/>
      <c r="C244" s="209"/>
      <c r="D244" s="210" t="s">
        <v>249</v>
      </c>
      <c r="E244" s="211" t="s">
        <v>19</v>
      </c>
      <c r="F244" s="212" t="s">
        <v>921</v>
      </c>
      <c r="G244" s="209"/>
      <c r="H244" s="213">
        <v>3</v>
      </c>
      <c r="I244" s="214"/>
      <c r="J244" s="209"/>
      <c r="K244" s="209"/>
      <c r="L244" s="215"/>
      <c r="M244" s="216"/>
      <c r="N244" s="217"/>
      <c r="O244" s="217"/>
      <c r="P244" s="217"/>
      <c r="Q244" s="217"/>
      <c r="R244" s="217"/>
      <c r="S244" s="217"/>
      <c r="T244" s="218"/>
      <c r="AT244" s="219" t="s">
        <v>249</v>
      </c>
      <c r="AU244" s="219" t="s">
        <v>78</v>
      </c>
      <c r="AV244" s="13" t="s">
        <v>78</v>
      </c>
      <c r="AW244" s="13" t="s">
        <v>30</v>
      </c>
      <c r="AX244" s="13" t="s">
        <v>68</v>
      </c>
      <c r="AY244" s="219" t="s">
        <v>187</v>
      </c>
    </row>
    <row r="245" spans="2:51" s="13" customFormat="1" ht="11.25">
      <c r="B245" s="208"/>
      <c r="C245" s="209"/>
      <c r="D245" s="210" t="s">
        <v>249</v>
      </c>
      <c r="E245" s="211" t="s">
        <v>19</v>
      </c>
      <c r="F245" s="212" t="s">
        <v>839</v>
      </c>
      <c r="G245" s="209"/>
      <c r="H245" s="213">
        <v>3</v>
      </c>
      <c r="I245" s="214"/>
      <c r="J245" s="209"/>
      <c r="K245" s="209"/>
      <c r="L245" s="215"/>
      <c r="M245" s="216"/>
      <c r="N245" s="217"/>
      <c r="O245" s="217"/>
      <c r="P245" s="217"/>
      <c r="Q245" s="217"/>
      <c r="R245" s="217"/>
      <c r="S245" s="217"/>
      <c r="T245" s="218"/>
      <c r="AT245" s="219" t="s">
        <v>249</v>
      </c>
      <c r="AU245" s="219" t="s">
        <v>78</v>
      </c>
      <c r="AV245" s="13" t="s">
        <v>78</v>
      </c>
      <c r="AW245" s="13" t="s">
        <v>30</v>
      </c>
      <c r="AX245" s="13" t="s">
        <v>68</v>
      </c>
      <c r="AY245" s="219" t="s">
        <v>187</v>
      </c>
    </row>
    <row r="246" spans="2:51" s="13" customFormat="1" ht="11.25">
      <c r="B246" s="208"/>
      <c r="C246" s="209"/>
      <c r="D246" s="210" t="s">
        <v>249</v>
      </c>
      <c r="E246" s="211" t="s">
        <v>19</v>
      </c>
      <c r="F246" s="212" t="s">
        <v>840</v>
      </c>
      <c r="G246" s="209"/>
      <c r="H246" s="213">
        <v>2</v>
      </c>
      <c r="I246" s="214"/>
      <c r="J246" s="209"/>
      <c r="K246" s="209"/>
      <c r="L246" s="215"/>
      <c r="M246" s="216"/>
      <c r="N246" s="217"/>
      <c r="O246" s="217"/>
      <c r="P246" s="217"/>
      <c r="Q246" s="217"/>
      <c r="R246" s="217"/>
      <c r="S246" s="217"/>
      <c r="T246" s="218"/>
      <c r="AT246" s="219" t="s">
        <v>249</v>
      </c>
      <c r="AU246" s="219" t="s">
        <v>78</v>
      </c>
      <c r="AV246" s="13" t="s">
        <v>78</v>
      </c>
      <c r="AW246" s="13" t="s">
        <v>30</v>
      </c>
      <c r="AX246" s="13" t="s">
        <v>68</v>
      </c>
      <c r="AY246" s="219" t="s">
        <v>187</v>
      </c>
    </row>
    <row r="247" spans="2:51" s="13" customFormat="1" ht="11.25">
      <c r="B247" s="208"/>
      <c r="C247" s="209"/>
      <c r="D247" s="210" t="s">
        <v>249</v>
      </c>
      <c r="E247" s="211" t="s">
        <v>19</v>
      </c>
      <c r="F247" s="212" t="s">
        <v>922</v>
      </c>
      <c r="G247" s="209"/>
      <c r="H247" s="213">
        <v>2</v>
      </c>
      <c r="I247" s="214"/>
      <c r="J247" s="209"/>
      <c r="K247" s="209"/>
      <c r="L247" s="215"/>
      <c r="M247" s="216"/>
      <c r="N247" s="217"/>
      <c r="O247" s="217"/>
      <c r="P247" s="217"/>
      <c r="Q247" s="217"/>
      <c r="R247" s="217"/>
      <c r="S247" s="217"/>
      <c r="T247" s="218"/>
      <c r="AT247" s="219" t="s">
        <v>249</v>
      </c>
      <c r="AU247" s="219" t="s">
        <v>78</v>
      </c>
      <c r="AV247" s="13" t="s">
        <v>78</v>
      </c>
      <c r="AW247" s="13" t="s">
        <v>30</v>
      </c>
      <c r="AX247" s="13" t="s">
        <v>68</v>
      </c>
      <c r="AY247" s="219" t="s">
        <v>187</v>
      </c>
    </row>
    <row r="248" spans="2:51" s="16" customFormat="1" ht="11.25">
      <c r="B248" s="252"/>
      <c r="C248" s="253"/>
      <c r="D248" s="210" t="s">
        <v>249</v>
      </c>
      <c r="E248" s="254" t="s">
        <v>19</v>
      </c>
      <c r="F248" s="255" t="s">
        <v>837</v>
      </c>
      <c r="G248" s="253"/>
      <c r="H248" s="256">
        <v>10</v>
      </c>
      <c r="I248" s="257"/>
      <c r="J248" s="253"/>
      <c r="K248" s="253"/>
      <c r="L248" s="258"/>
      <c r="M248" s="259"/>
      <c r="N248" s="260"/>
      <c r="O248" s="260"/>
      <c r="P248" s="260"/>
      <c r="Q248" s="260"/>
      <c r="R248" s="260"/>
      <c r="S248" s="260"/>
      <c r="T248" s="261"/>
      <c r="AT248" s="262" t="s">
        <v>249</v>
      </c>
      <c r="AU248" s="262" t="s">
        <v>78</v>
      </c>
      <c r="AV248" s="16" t="s">
        <v>203</v>
      </c>
      <c r="AW248" s="16" t="s">
        <v>30</v>
      </c>
      <c r="AX248" s="16" t="s">
        <v>68</v>
      </c>
      <c r="AY248" s="262" t="s">
        <v>187</v>
      </c>
    </row>
    <row r="249" spans="2:51" s="13" customFormat="1" ht="11.25">
      <c r="B249" s="208"/>
      <c r="C249" s="209"/>
      <c r="D249" s="210" t="s">
        <v>249</v>
      </c>
      <c r="E249" s="211" t="s">
        <v>19</v>
      </c>
      <c r="F249" s="212" t="s">
        <v>923</v>
      </c>
      <c r="G249" s="209"/>
      <c r="H249" s="213">
        <v>3</v>
      </c>
      <c r="I249" s="214"/>
      <c r="J249" s="209"/>
      <c r="K249" s="209"/>
      <c r="L249" s="215"/>
      <c r="M249" s="216"/>
      <c r="N249" s="217"/>
      <c r="O249" s="217"/>
      <c r="P249" s="217"/>
      <c r="Q249" s="217"/>
      <c r="R249" s="217"/>
      <c r="S249" s="217"/>
      <c r="T249" s="218"/>
      <c r="AT249" s="219" t="s">
        <v>249</v>
      </c>
      <c r="AU249" s="219" t="s">
        <v>78</v>
      </c>
      <c r="AV249" s="13" t="s">
        <v>78</v>
      </c>
      <c r="AW249" s="13" t="s">
        <v>30</v>
      </c>
      <c r="AX249" s="13" t="s">
        <v>68</v>
      </c>
      <c r="AY249" s="219" t="s">
        <v>187</v>
      </c>
    </row>
    <row r="250" spans="2:51" s="13" customFormat="1" ht="11.25">
      <c r="B250" s="208"/>
      <c r="C250" s="209"/>
      <c r="D250" s="210" t="s">
        <v>249</v>
      </c>
      <c r="E250" s="211" t="s">
        <v>19</v>
      </c>
      <c r="F250" s="212" t="s">
        <v>843</v>
      </c>
      <c r="G250" s="209"/>
      <c r="H250" s="213">
        <v>3</v>
      </c>
      <c r="I250" s="214"/>
      <c r="J250" s="209"/>
      <c r="K250" s="209"/>
      <c r="L250" s="215"/>
      <c r="M250" s="216"/>
      <c r="N250" s="217"/>
      <c r="O250" s="217"/>
      <c r="P250" s="217"/>
      <c r="Q250" s="217"/>
      <c r="R250" s="217"/>
      <c r="S250" s="217"/>
      <c r="T250" s="218"/>
      <c r="AT250" s="219" t="s">
        <v>249</v>
      </c>
      <c r="AU250" s="219" t="s">
        <v>78</v>
      </c>
      <c r="AV250" s="13" t="s">
        <v>78</v>
      </c>
      <c r="AW250" s="13" t="s">
        <v>30</v>
      </c>
      <c r="AX250" s="13" t="s">
        <v>68</v>
      </c>
      <c r="AY250" s="219" t="s">
        <v>187</v>
      </c>
    </row>
    <row r="251" spans="2:51" s="16" customFormat="1" ht="11.25">
      <c r="B251" s="252"/>
      <c r="C251" s="253"/>
      <c r="D251" s="210" t="s">
        <v>249</v>
      </c>
      <c r="E251" s="254" t="s">
        <v>19</v>
      </c>
      <c r="F251" s="255" t="s">
        <v>837</v>
      </c>
      <c r="G251" s="253"/>
      <c r="H251" s="256">
        <v>6</v>
      </c>
      <c r="I251" s="257"/>
      <c r="J251" s="253"/>
      <c r="K251" s="253"/>
      <c r="L251" s="258"/>
      <c r="M251" s="259"/>
      <c r="N251" s="260"/>
      <c r="O251" s="260"/>
      <c r="P251" s="260"/>
      <c r="Q251" s="260"/>
      <c r="R251" s="260"/>
      <c r="S251" s="260"/>
      <c r="T251" s="261"/>
      <c r="AT251" s="262" t="s">
        <v>249</v>
      </c>
      <c r="AU251" s="262" t="s">
        <v>78</v>
      </c>
      <c r="AV251" s="16" t="s">
        <v>203</v>
      </c>
      <c r="AW251" s="16" t="s">
        <v>30</v>
      </c>
      <c r="AX251" s="16" t="s">
        <v>68</v>
      </c>
      <c r="AY251" s="262" t="s">
        <v>187</v>
      </c>
    </row>
    <row r="252" spans="2:51" s="13" customFormat="1" ht="11.25">
      <c r="B252" s="208"/>
      <c r="C252" s="209"/>
      <c r="D252" s="210" t="s">
        <v>249</v>
      </c>
      <c r="E252" s="211" t="s">
        <v>19</v>
      </c>
      <c r="F252" s="212" t="s">
        <v>924</v>
      </c>
      <c r="G252" s="209"/>
      <c r="H252" s="213">
        <v>3</v>
      </c>
      <c r="I252" s="214"/>
      <c r="J252" s="209"/>
      <c r="K252" s="209"/>
      <c r="L252" s="215"/>
      <c r="M252" s="216"/>
      <c r="N252" s="217"/>
      <c r="O252" s="217"/>
      <c r="P252" s="217"/>
      <c r="Q252" s="217"/>
      <c r="R252" s="217"/>
      <c r="S252" s="217"/>
      <c r="T252" s="218"/>
      <c r="AT252" s="219" t="s">
        <v>249</v>
      </c>
      <c r="AU252" s="219" t="s">
        <v>78</v>
      </c>
      <c r="AV252" s="13" t="s">
        <v>78</v>
      </c>
      <c r="AW252" s="13" t="s">
        <v>30</v>
      </c>
      <c r="AX252" s="13" t="s">
        <v>68</v>
      </c>
      <c r="AY252" s="219" t="s">
        <v>187</v>
      </c>
    </row>
    <row r="253" spans="2:51" s="13" customFormat="1" ht="11.25">
      <c r="B253" s="208"/>
      <c r="C253" s="209"/>
      <c r="D253" s="210" t="s">
        <v>249</v>
      </c>
      <c r="E253" s="211" t="s">
        <v>19</v>
      </c>
      <c r="F253" s="212" t="s">
        <v>845</v>
      </c>
      <c r="G253" s="209"/>
      <c r="H253" s="213">
        <v>3</v>
      </c>
      <c r="I253" s="214"/>
      <c r="J253" s="209"/>
      <c r="K253" s="209"/>
      <c r="L253" s="215"/>
      <c r="M253" s="216"/>
      <c r="N253" s="217"/>
      <c r="O253" s="217"/>
      <c r="P253" s="217"/>
      <c r="Q253" s="217"/>
      <c r="R253" s="217"/>
      <c r="S253" s="217"/>
      <c r="T253" s="218"/>
      <c r="AT253" s="219" t="s">
        <v>249</v>
      </c>
      <c r="AU253" s="219" t="s">
        <v>78</v>
      </c>
      <c r="AV253" s="13" t="s">
        <v>78</v>
      </c>
      <c r="AW253" s="13" t="s">
        <v>30</v>
      </c>
      <c r="AX253" s="13" t="s">
        <v>68</v>
      </c>
      <c r="AY253" s="219" t="s">
        <v>187</v>
      </c>
    </row>
    <row r="254" spans="2:51" s="13" customFormat="1" ht="11.25">
      <c r="B254" s="208"/>
      <c r="C254" s="209"/>
      <c r="D254" s="210" t="s">
        <v>249</v>
      </c>
      <c r="E254" s="211" t="s">
        <v>19</v>
      </c>
      <c r="F254" s="212" t="s">
        <v>846</v>
      </c>
      <c r="G254" s="209"/>
      <c r="H254" s="213">
        <v>2</v>
      </c>
      <c r="I254" s="214"/>
      <c r="J254" s="209"/>
      <c r="K254" s="209"/>
      <c r="L254" s="215"/>
      <c r="M254" s="216"/>
      <c r="N254" s="217"/>
      <c r="O254" s="217"/>
      <c r="P254" s="217"/>
      <c r="Q254" s="217"/>
      <c r="R254" s="217"/>
      <c r="S254" s="217"/>
      <c r="T254" s="218"/>
      <c r="AT254" s="219" t="s">
        <v>249</v>
      </c>
      <c r="AU254" s="219" t="s">
        <v>78</v>
      </c>
      <c r="AV254" s="13" t="s">
        <v>78</v>
      </c>
      <c r="AW254" s="13" t="s">
        <v>30</v>
      </c>
      <c r="AX254" s="13" t="s">
        <v>68</v>
      </c>
      <c r="AY254" s="219" t="s">
        <v>187</v>
      </c>
    </row>
    <row r="255" spans="2:51" s="13" customFormat="1" ht="11.25">
      <c r="B255" s="208"/>
      <c r="C255" s="209"/>
      <c r="D255" s="210" t="s">
        <v>249</v>
      </c>
      <c r="E255" s="211" t="s">
        <v>19</v>
      </c>
      <c r="F255" s="212" t="s">
        <v>925</v>
      </c>
      <c r="G255" s="209"/>
      <c r="H255" s="213">
        <v>2</v>
      </c>
      <c r="I255" s="214"/>
      <c r="J255" s="209"/>
      <c r="K255" s="209"/>
      <c r="L255" s="215"/>
      <c r="M255" s="216"/>
      <c r="N255" s="217"/>
      <c r="O255" s="217"/>
      <c r="P255" s="217"/>
      <c r="Q255" s="217"/>
      <c r="R255" s="217"/>
      <c r="S255" s="217"/>
      <c r="T255" s="218"/>
      <c r="AT255" s="219" t="s">
        <v>249</v>
      </c>
      <c r="AU255" s="219" t="s">
        <v>78</v>
      </c>
      <c r="AV255" s="13" t="s">
        <v>78</v>
      </c>
      <c r="AW255" s="13" t="s">
        <v>30</v>
      </c>
      <c r="AX255" s="13" t="s">
        <v>68</v>
      </c>
      <c r="AY255" s="219" t="s">
        <v>187</v>
      </c>
    </row>
    <row r="256" spans="2:51" s="16" customFormat="1" ht="11.25">
      <c r="B256" s="252"/>
      <c r="C256" s="253"/>
      <c r="D256" s="210" t="s">
        <v>249</v>
      </c>
      <c r="E256" s="254" t="s">
        <v>19</v>
      </c>
      <c r="F256" s="255" t="s">
        <v>837</v>
      </c>
      <c r="G256" s="253"/>
      <c r="H256" s="256">
        <v>10</v>
      </c>
      <c r="I256" s="257"/>
      <c r="J256" s="253"/>
      <c r="K256" s="253"/>
      <c r="L256" s="258"/>
      <c r="M256" s="259"/>
      <c r="N256" s="260"/>
      <c r="O256" s="260"/>
      <c r="P256" s="260"/>
      <c r="Q256" s="260"/>
      <c r="R256" s="260"/>
      <c r="S256" s="260"/>
      <c r="T256" s="261"/>
      <c r="AT256" s="262" t="s">
        <v>249</v>
      </c>
      <c r="AU256" s="262" t="s">
        <v>78</v>
      </c>
      <c r="AV256" s="16" t="s">
        <v>203</v>
      </c>
      <c r="AW256" s="16" t="s">
        <v>30</v>
      </c>
      <c r="AX256" s="16" t="s">
        <v>68</v>
      </c>
      <c r="AY256" s="262" t="s">
        <v>187</v>
      </c>
    </row>
    <row r="257" spans="1:65" s="15" customFormat="1" ht="11.25">
      <c r="B257" s="230"/>
      <c r="C257" s="231"/>
      <c r="D257" s="210" t="s">
        <v>249</v>
      </c>
      <c r="E257" s="232" t="s">
        <v>19</v>
      </c>
      <c r="F257" s="233" t="s">
        <v>319</v>
      </c>
      <c r="G257" s="231"/>
      <c r="H257" s="234">
        <v>36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AT257" s="240" t="s">
        <v>249</v>
      </c>
      <c r="AU257" s="240" t="s">
        <v>78</v>
      </c>
      <c r="AV257" s="15" t="s">
        <v>195</v>
      </c>
      <c r="AW257" s="15" t="s">
        <v>30</v>
      </c>
      <c r="AX257" s="15" t="s">
        <v>76</v>
      </c>
      <c r="AY257" s="240" t="s">
        <v>187</v>
      </c>
    </row>
    <row r="258" spans="1:65" s="2" customFormat="1" ht="33" customHeight="1">
      <c r="A258" s="36"/>
      <c r="B258" s="37"/>
      <c r="C258" s="180" t="s">
        <v>305</v>
      </c>
      <c r="D258" s="180" t="s">
        <v>190</v>
      </c>
      <c r="E258" s="181" t="s">
        <v>957</v>
      </c>
      <c r="F258" s="182" t="s">
        <v>958</v>
      </c>
      <c r="G258" s="183" t="s">
        <v>507</v>
      </c>
      <c r="H258" s="184">
        <v>39</v>
      </c>
      <c r="I258" s="185"/>
      <c r="J258" s="186">
        <f>ROUND(I258*H258,2)</f>
        <v>0</v>
      </c>
      <c r="K258" s="182" t="s">
        <v>194</v>
      </c>
      <c r="L258" s="41"/>
      <c r="M258" s="187" t="s">
        <v>19</v>
      </c>
      <c r="N258" s="188" t="s">
        <v>39</v>
      </c>
      <c r="O258" s="66"/>
      <c r="P258" s="189">
        <f>O258*H258</f>
        <v>0</v>
      </c>
      <c r="Q258" s="189">
        <v>1.6968836300000002E-2</v>
      </c>
      <c r="R258" s="189">
        <f>Q258*H258</f>
        <v>0.66178461570000002</v>
      </c>
      <c r="S258" s="189">
        <v>0</v>
      </c>
      <c r="T258" s="190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91" t="s">
        <v>215</v>
      </c>
      <c r="AT258" s="191" t="s">
        <v>190</v>
      </c>
      <c r="AU258" s="191" t="s">
        <v>78</v>
      </c>
      <c r="AY258" s="19" t="s">
        <v>187</v>
      </c>
      <c r="BE258" s="192">
        <f>IF(N258="základní",J258,0)</f>
        <v>0</v>
      </c>
      <c r="BF258" s="192">
        <f>IF(N258="snížená",J258,0)</f>
        <v>0</v>
      </c>
      <c r="BG258" s="192">
        <f>IF(N258="zákl. přenesená",J258,0)</f>
        <v>0</v>
      </c>
      <c r="BH258" s="192">
        <f>IF(N258="sníž. přenesená",J258,0)</f>
        <v>0</v>
      </c>
      <c r="BI258" s="192">
        <f>IF(N258="nulová",J258,0)</f>
        <v>0</v>
      </c>
      <c r="BJ258" s="19" t="s">
        <v>76</v>
      </c>
      <c r="BK258" s="192">
        <f>ROUND(I258*H258,2)</f>
        <v>0</v>
      </c>
      <c r="BL258" s="19" t="s">
        <v>215</v>
      </c>
      <c r="BM258" s="191" t="s">
        <v>959</v>
      </c>
    </row>
    <row r="259" spans="1:65" s="2" customFormat="1" ht="11.25">
      <c r="A259" s="36"/>
      <c r="B259" s="37"/>
      <c r="C259" s="38"/>
      <c r="D259" s="193" t="s">
        <v>197</v>
      </c>
      <c r="E259" s="38"/>
      <c r="F259" s="194" t="s">
        <v>960</v>
      </c>
      <c r="G259" s="38"/>
      <c r="H259" s="38"/>
      <c r="I259" s="195"/>
      <c r="J259" s="38"/>
      <c r="K259" s="38"/>
      <c r="L259" s="41"/>
      <c r="M259" s="196"/>
      <c r="N259" s="197"/>
      <c r="O259" s="66"/>
      <c r="P259" s="66"/>
      <c r="Q259" s="66"/>
      <c r="R259" s="66"/>
      <c r="S259" s="66"/>
      <c r="T259" s="67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9" t="s">
        <v>197</v>
      </c>
      <c r="AU259" s="19" t="s">
        <v>78</v>
      </c>
    </row>
    <row r="260" spans="1:65" s="2" customFormat="1" ht="24.2" customHeight="1">
      <c r="A260" s="36"/>
      <c r="B260" s="37"/>
      <c r="C260" s="180" t="s">
        <v>310</v>
      </c>
      <c r="D260" s="180" t="s">
        <v>190</v>
      </c>
      <c r="E260" s="181" t="s">
        <v>961</v>
      </c>
      <c r="F260" s="182" t="s">
        <v>962</v>
      </c>
      <c r="G260" s="183" t="s">
        <v>507</v>
      </c>
      <c r="H260" s="184">
        <v>20</v>
      </c>
      <c r="I260" s="185"/>
      <c r="J260" s="186">
        <f>ROUND(I260*H260,2)</f>
        <v>0</v>
      </c>
      <c r="K260" s="182" t="s">
        <v>194</v>
      </c>
      <c r="L260" s="41"/>
      <c r="M260" s="187" t="s">
        <v>19</v>
      </c>
      <c r="N260" s="188" t="s">
        <v>39</v>
      </c>
      <c r="O260" s="66"/>
      <c r="P260" s="189">
        <f>O260*H260</f>
        <v>0</v>
      </c>
      <c r="Q260" s="189">
        <v>1.8079313199999999E-2</v>
      </c>
      <c r="R260" s="189">
        <f>Q260*H260</f>
        <v>0.36158626399999999</v>
      </c>
      <c r="S260" s="189">
        <v>0</v>
      </c>
      <c r="T260" s="190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91" t="s">
        <v>215</v>
      </c>
      <c r="AT260" s="191" t="s">
        <v>190</v>
      </c>
      <c r="AU260" s="191" t="s">
        <v>78</v>
      </c>
      <c r="AY260" s="19" t="s">
        <v>187</v>
      </c>
      <c r="BE260" s="192">
        <f>IF(N260="základní",J260,0)</f>
        <v>0</v>
      </c>
      <c r="BF260" s="192">
        <f>IF(N260="snížená",J260,0)</f>
        <v>0</v>
      </c>
      <c r="BG260" s="192">
        <f>IF(N260="zákl. přenesená",J260,0)</f>
        <v>0</v>
      </c>
      <c r="BH260" s="192">
        <f>IF(N260="sníž. přenesená",J260,0)</f>
        <v>0</v>
      </c>
      <c r="BI260" s="192">
        <f>IF(N260="nulová",J260,0)</f>
        <v>0</v>
      </c>
      <c r="BJ260" s="19" t="s">
        <v>76</v>
      </c>
      <c r="BK260" s="192">
        <f>ROUND(I260*H260,2)</f>
        <v>0</v>
      </c>
      <c r="BL260" s="19" t="s">
        <v>215</v>
      </c>
      <c r="BM260" s="191" t="s">
        <v>963</v>
      </c>
    </row>
    <row r="261" spans="1:65" s="2" customFormat="1" ht="11.25">
      <c r="A261" s="36"/>
      <c r="B261" s="37"/>
      <c r="C261" s="38"/>
      <c r="D261" s="193" t="s">
        <v>197</v>
      </c>
      <c r="E261" s="38"/>
      <c r="F261" s="194" t="s">
        <v>964</v>
      </c>
      <c r="G261" s="38"/>
      <c r="H261" s="38"/>
      <c r="I261" s="195"/>
      <c r="J261" s="38"/>
      <c r="K261" s="38"/>
      <c r="L261" s="41"/>
      <c r="M261" s="196"/>
      <c r="N261" s="197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9" t="s">
        <v>197</v>
      </c>
      <c r="AU261" s="19" t="s">
        <v>78</v>
      </c>
    </row>
    <row r="262" spans="1:65" s="13" customFormat="1" ht="11.25">
      <c r="B262" s="208"/>
      <c r="C262" s="209"/>
      <c r="D262" s="210" t="s">
        <v>249</v>
      </c>
      <c r="E262" s="211" t="s">
        <v>19</v>
      </c>
      <c r="F262" s="212" t="s">
        <v>901</v>
      </c>
      <c r="G262" s="209"/>
      <c r="H262" s="213">
        <v>2</v>
      </c>
      <c r="I262" s="214"/>
      <c r="J262" s="209"/>
      <c r="K262" s="209"/>
      <c r="L262" s="215"/>
      <c r="M262" s="216"/>
      <c r="N262" s="217"/>
      <c r="O262" s="217"/>
      <c r="P262" s="217"/>
      <c r="Q262" s="217"/>
      <c r="R262" s="217"/>
      <c r="S262" s="217"/>
      <c r="T262" s="218"/>
      <c r="AT262" s="219" t="s">
        <v>249</v>
      </c>
      <c r="AU262" s="219" t="s">
        <v>78</v>
      </c>
      <c r="AV262" s="13" t="s">
        <v>78</v>
      </c>
      <c r="AW262" s="13" t="s">
        <v>30</v>
      </c>
      <c r="AX262" s="13" t="s">
        <v>68</v>
      </c>
      <c r="AY262" s="219" t="s">
        <v>187</v>
      </c>
    </row>
    <row r="263" spans="1:65" s="13" customFormat="1" ht="11.25">
      <c r="B263" s="208"/>
      <c r="C263" s="209"/>
      <c r="D263" s="210" t="s">
        <v>249</v>
      </c>
      <c r="E263" s="211" t="s">
        <v>19</v>
      </c>
      <c r="F263" s="212" t="s">
        <v>833</v>
      </c>
      <c r="G263" s="209"/>
      <c r="H263" s="213">
        <v>3</v>
      </c>
      <c r="I263" s="214"/>
      <c r="J263" s="209"/>
      <c r="K263" s="209"/>
      <c r="L263" s="215"/>
      <c r="M263" s="216"/>
      <c r="N263" s="217"/>
      <c r="O263" s="217"/>
      <c r="P263" s="217"/>
      <c r="Q263" s="217"/>
      <c r="R263" s="217"/>
      <c r="S263" s="217"/>
      <c r="T263" s="218"/>
      <c r="AT263" s="219" t="s">
        <v>249</v>
      </c>
      <c r="AU263" s="219" t="s">
        <v>78</v>
      </c>
      <c r="AV263" s="13" t="s">
        <v>78</v>
      </c>
      <c r="AW263" s="13" t="s">
        <v>30</v>
      </c>
      <c r="AX263" s="13" t="s">
        <v>68</v>
      </c>
      <c r="AY263" s="219" t="s">
        <v>187</v>
      </c>
    </row>
    <row r="264" spans="1:65" s="13" customFormat="1" ht="11.25">
      <c r="B264" s="208"/>
      <c r="C264" s="209"/>
      <c r="D264" s="210" t="s">
        <v>249</v>
      </c>
      <c r="E264" s="211" t="s">
        <v>19</v>
      </c>
      <c r="F264" s="212" t="s">
        <v>920</v>
      </c>
      <c r="G264" s="209"/>
      <c r="H264" s="213">
        <v>2</v>
      </c>
      <c r="I264" s="214"/>
      <c r="J264" s="209"/>
      <c r="K264" s="209"/>
      <c r="L264" s="215"/>
      <c r="M264" s="216"/>
      <c r="N264" s="217"/>
      <c r="O264" s="217"/>
      <c r="P264" s="217"/>
      <c r="Q264" s="217"/>
      <c r="R264" s="217"/>
      <c r="S264" s="217"/>
      <c r="T264" s="218"/>
      <c r="AT264" s="219" t="s">
        <v>249</v>
      </c>
      <c r="AU264" s="219" t="s">
        <v>78</v>
      </c>
      <c r="AV264" s="13" t="s">
        <v>78</v>
      </c>
      <c r="AW264" s="13" t="s">
        <v>30</v>
      </c>
      <c r="AX264" s="13" t="s">
        <v>68</v>
      </c>
      <c r="AY264" s="219" t="s">
        <v>187</v>
      </c>
    </row>
    <row r="265" spans="1:65" s="16" customFormat="1" ht="11.25">
      <c r="B265" s="252"/>
      <c r="C265" s="253"/>
      <c r="D265" s="210" t="s">
        <v>249</v>
      </c>
      <c r="E265" s="254" t="s">
        <v>19</v>
      </c>
      <c r="F265" s="255" t="s">
        <v>837</v>
      </c>
      <c r="G265" s="253"/>
      <c r="H265" s="256">
        <v>7</v>
      </c>
      <c r="I265" s="257"/>
      <c r="J265" s="253"/>
      <c r="K265" s="253"/>
      <c r="L265" s="258"/>
      <c r="M265" s="259"/>
      <c r="N265" s="260"/>
      <c r="O265" s="260"/>
      <c r="P265" s="260"/>
      <c r="Q265" s="260"/>
      <c r="R265" s="260"/>
      <c r="S265" s="260"/>
      <c r="T265" s="261"/>
      <c r="AT265" s="262" t="s">
        <v>249</v>
      </c>
      <c r="AU265" s="262" t="s">
        <v>78</v>
      </c>
      <c r="AV265" s="16" t="s">
        <v>203</v>
      </c>
      <c r="AW265" s="16" t="s">
        <v>30</v>
      </c>
      <c r="AX265" s="16" t="s">
        <v>68</v>
      </c>
      <c r="AY265" s="262" t="s">
        <v>187</v>
      </c>
    </row>
    <row r="266" spans="1:65" s="13" customFormat="1" ht="11.25">
      <c r="B266" s="208"/>
      <c r="C266" s="209"/>
      <c r="D266" s="210" t="s">
        <v>249</v>
      </c>
      <c r="E266" s="211" t="s">
        <v>19</v>
      </c>
      <c r="F266" s="212" t="s">
        <v>921</v>
      </c>
      <c r="G266" s="209"/>
      <c r="H266" s="213">
        <v>3</v>
      </c>
      <c r="I266" s="214"/>
      <c r="J266" s="209"/>
      <c r="K266" s="209"/>
      <c r="L266" s="215"/>
      <c r="M266" s="216"/>
      <c r="N266" s="217"/>
      <c r="O266" s="217"/>
      <c r="P266" s="217"/>
      <c r="Q266" s="217"/>
      <c r="R266" s="217"/>
      <c r="S266" s="217"/>
      <c r="T266" s="218"/>
      <c r="AT266" s="219" t="s">
        <v>249</v>
      </c>
      <c r="AU266" s="219" t="s">
        <v>78</v>
      </c>
      <c r="AV266" s="13" t="s">
        <v>78</v>
      </c>
      <c r="AW266" s="13" t="s">
        <v>30</v>
      </c>
      <c r="AX266" s="13" t="s">
        <v>68</v>
      </c>
      <c r="AY266" s="219" t="s">
        <v>187</v>
      </c>
    </row>
    <row r="267" spans="1:65" s="13" customFormat="1" ht="11.25">
      <c r="B267" s="208"/>
      <c r="C267" s="209"/>
      <c r="D267" s="210" t="s">
        <v>249</v>
      </c>
      <c r="E267" s="211" t="s">
        <v>19</v>
      </c>
      <c r="F267" s="212" t="s">
        <v>922</v>
      </c>
      <c r="G267" s="209"/>
      <c r="H267" s="213">
        <v>2</v>
      </c>
      <c r="I267" s="214"/>
      <c r="J267" s="209"/>
      <c r="K267" s="209"/>
      <c r="L267" s="215"/>
      <c r="M267" s="216"/>
      <c r="N267" s="217"/>
      <c r="O267" s="217"/>
      <c r="P267" s="217"/>
      <c r="Q267" s="217"/>
      <c r="R267" s="217"/>
      <c r="S267" s="217"/>
      <c r="T267" s="218"/>
      <c r="AT267" s="219" t="s">
        <v>249</v>
      </c>
      <c r="AU267" s="219" t="s">
        <v>78</v>
      </c>
      <c r="AV267" s="13" t="s">
        <v>78</v>
      </c>
      <c r="AW267" s="13" t="s">
        <v>30</v>
      </c>
      <c r="AX267" s="13" t="s">
        <v>68</v>
      </c>
      <c r="AY267" s="219" t="s">
        <v>187</v>
      </c>
    </row>
    <row r="268" spans="1:65" s="16" customFormat="1" ht="11.25">
      <c r="B268" s="252"/>
      <c r="C268" s="253"/>
      <c r="D268" s="210" t="s">
        <v>249</v>
      </c>
      <c r="E268" s="254" t="s">
        <v>19</v>
      </c>
      <c r="F268" s="255" t="s">
        <v>837</v>
      </c>
      <c r="G268" s="253"/>
      <c r="H268" s="256">
        <v>5</v>
      </c>
      <c r="I268" s="257"/>
      <c r="J268" s="253"/>
      <c r="K268" s="253"/>
      <c r="L268" s="258"/>
      <c r="M268" s="259"/>
      <c r="N268" s="260"/>
      <c r="O268" s="260"/>
      <c r="P268" s="260"/>
      <c r="Q268" s="260"/>
      <c r="R268" s="260"/>
      <c r="S268" s="260"/>
      <c r="T268" s="261"/>
      <c r="AT268" s="262" t="s">
        <v>249</v>
      </c>
      <c r="AU268" s="262" t="s">
        <v>78</v>
      </c>
      <c r="AV268" s="16" t="s">
        <v>203</v>
      </c>
      <c r="AW268" s="16" t="s">
        <v>30</v>
      </c>
      <c r="AX268" s="16" t="s">
        <v>68</v>
      </c>
      <c r="AY268" s="262" t="s">
        <v>187</v>
      </c>
    </row>
    <row r="269" spans="1:65" s="13" customFormat="1" ht="11.25">
      <c r="B269" s="208"/>
      <c r="C269" s="209"/>
      <c r="D269" s="210" t="s">
        <v>249</v>
      </c>
      <c r="E269" s="211" t="s">
        <v>19</v>
      </c>
      <c r="F269" s="212" t="s">
        <v>923</v>
      </c>
      <c r="G269" s="209"/>
      <c r="H269" s="213">
        <v>3</v>
      </c>
      <c r="I269" s="214"/>
      <c r="J269" s="209"/>
      <c r="K269" s="209"/>
      <c r="L269" s="215"/>
      <c r="M269" s="216"/>
      <c r="N269" s="217"/>
      <c r="O269" s="217"/>
      <c r="P269" s="217"/>
      <c r="Q269" s="217"/>
      <c r="R269" s="217"/>
      <c r="S269" s="217"/>
      <c r="T269" s="218"/>
      <c r="AT269" s="219" t="s">
        <v>249</v>
      </c>
      <c r="AU269" s="219" t="s">
        <v>78</v>
      </c>
      <c r="AV269" s="13" t="s">
        <v>78</v>
      </c>
      <c r="AW269" s="13" t="s">
        <v>30</v>
      </c>
      <c r="AX269" s="13" t="s">
        <v>68</v>
      </c>
      <c r="AY269" s="219" t="s">
        <v>187</v>
      </c>
    </row>
    <row r="270" spans="1:65" s="16" customFormat="1" ht="11.25">
      <c r="B270" s="252"/>
      <c r="C270" s="253"/>
      <c r="D270" s="210" t="s">
        <v>249</v>
      </c>
      <c r="E270" s="254" t="s">
        <v>19</v>
      </c>
      <c r="F270" s="255" t="s">
        <v>837</v>
      </c>
      <c r="G270" s="253"/>
      <c r="H270" s="256">
        <v>3</v>
      </c>
      <c r="I270" s="257"/>
      <c r="J270" s="253"/>
      <c r="K270" s="253"/>
      <c r="L270" s="258"/>
      <c r="M270" s="259"/>
      <c r="N270" s="260"/>
      <c r="O270" s="260"/>
      <c r="P270" s="260"/>
      <c r="Q270" s="260"/>
      <c r="R270" s="260"/>
      <c r="S270" s="260"/>
      <c r="T270" s="261"/>
      <c r="AT270" s="262" t="s">
        <v>249</v>
      </c>
      <c r="AU270" s="262" t="s">
        <v>78</v>
      </c>
      <c r="AV270" s="16" t="s">
        <v>203</v>
      </c>
      <c r="AW270" s="16" t="s">
        <v>30</v>
      </c>
      <c r="AX270" s="16" t="s">
        <v>68</v>
      </c>
      <c r="AY270" s="262" t="s">
        <v>187</v>
      </c>
    </row>
    <row r="271" spans="1:65" s="13" customFormat="1" ht="11.25">
      <c r="B271" s="208"/>
      <c r="C271" s="209"/>
      <c r="D271" s="210" t="s">
        <v>249</v>
      </c>
      <c r="E271" s="211" t="s">
        <v>19</v>
      </c>
      <c r="F271" s="212" t="s">
        <v>965</v>
      </c>
      <c r="G271" s="209"/>
      <c r="H271" s="213">
        <v>3</v>
      </c>
      <c r="I271" s="214"/>
      <c r="J271" s="209"/>
      <c r="K271" s="209"/>
      <c r="L271" s="215"/>
      <c r="M271" s="216"/>
      <c r="N271" s="217"/>
      <c r="O271" s="217"/>
      <c r="P271" s="217"/>
      <c r="Q271" s="217"/>
      <c r="R271" s="217"/>
      <c r="S271" s="217"/>
      <c r="T271" s="218"/>
      <c r="AT271" s="219" t="s">
        <v>249</v>
      </c>
      <c r="AU271" s="219" t="s">
        <v>78</v>
      </c>
      <c r="AV271" s="13" t="s">
        <v>78</v>
      </c>
      <c r="AW271" s="13" t="s">
        <v>30</v>
      </c>
      <c r="AX271" s="13" t="s">
        <v>68</v>
      </c>
      <c r="AY271" s="219" t="s">
        <v>187</v>
      </c>
    </row>
    <row r="272" spans="1:65" s="13" customFormat="1" ht="11.25">
      <c r="B272" s="208"/>
      <c r="C272" s="209"/>
      <c r="D272" s="210" t="s">
        <v>249</v>
      </c>
      <c r="E272" s="211" t="s">
        <v>19</v>
      </c>
      <c r="F272" s="212" t="s">
        <v>925</v>
      </c>
      <c r="G272" s="209"/>
      <c r="H272" s="213">
        <v>2</v>
      </c>
      <c r="I272" s="214"/>
      <c r="J272" s="209"/>
      <c r="K272" s="209"/>
      <c r="L272" s="215"/>
      <c r="M272" s="216"/>
      <c r="N272" s="217"/>
      <c r="O272" s="217"/>
      <c r="P272" s="217"/>
      <c r="Q272" s="217"/>
      <c r="R272" s="217"/>
      <c r="S272" s="217"/>
      <c r="T272" s="218"/>
      <c r="AT272" s="219" t="s">
        <v>249</v>
      </c>
      <c r="AU272" s="219" t="s">
        <v>78</v>
      </c>
      <c r="AV272" s="13" t="s">
        <v>78</v>
      </c>
      <c r="AW272" s="13" t="s">
        <v>30</v>
      </c>
      <c r="AX272" s="13" t="s">
        <v>68</v>
      </c>
      <c r="AY272" s="219" t="s">
        <v>187</v>
      </c>
    </row>
    <row r="273" spans="1:65" s="16" customFormat="1" ht="11.25">
      <c r="B273" s="252"/>
      <c r="C273" s="253"/>
      <c r="D273" s="210" t="s">
        <v>249</v>
      </c>
      <c r="E273" s="254" t="s">
        <v>19</v>
      </c>
      <c r="F273" s="255" t="s">
        <v>837</v>
      </c>
      <c r="G273" s="253"/>
      <c r="H273" s="256">
        <v>5</v>
      </c>
      <c r="I273" s="257"/>
      <c r="J273" s="253"/>
      <c r="K273" s="253"/>
      <c r="L273" s="258"/>
      <c r="M273" s="259"/>
      <c r="N273" s="260"/>
      <c r="O273" s="260"/>
      <c r="P273" s="260"/>
      <c r="Q273" s="260"/>
      <c r="R273" s="260"/>
      <c r="S273" s="260"/>
      <c r="T273" s="261"/>
      <c r="AT273" s="262" t="s">
        <v>249</v>
      </c>
      <c r="AU273" s="262" t="s">
        <v>78</v>
      </c>
      <c r="AV273" s="16" t="s">
        <v>203</v>
      </c>
      <c r="AW273" s="16" t="s">
        <v>30</v>
      </c>
      <c r="AX273" s="16" t="s">
        <v>68</v>
      </c>
      <c r="AY273" s="262" t="s">
        <v>187</v>
      </c>
    </row>
    <row r="274" spans="1:65" s="15" customFormat="1" ht="11.25">
      <c r="B274" s="230"/>
      <c r="C274" s="231"/>
      <c r="D274" s="210" t="s">
        <v>249</v>
      </c>
      <c r="E274" s="232" t="s">
        <v>19</v>
      </c>
      <c r="F274" s="233" t="s">
        <v>319</v>
      </c>
      <c r="G274" s="231"/>
      <c r="H274" s="234">
        <v>20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AT274" s="240" t="s">
        <v>249</v>
      </c>
      <c r="AU274" s="240" t="s">
        <v>78</v>
      </c>
      <c r="AV274" s="15" t="s">
        <v>195</v>
      </c>
      <c r="AW274" s="15" t="s">
        <v>30</v>
      </c>
      <c r="AX274" s="15" t="s">
        <v>76</v>
      </c>
      <c r="AY274" s="240" t="s">
        <v>187</v>
      </c>
    </row>
    <row r="275" spans="1:65" s="2" customFormat="1" ht="24.2" customHeight="1">
      <c r="A275" s="36"/>
      <c r="B275" s="37"/>
      <c r="C275" s="180" t="s">
        <v>320</v>
      </c>
      <c r="D275" s="180" t="s">
        <v>190</v>
      </c>
      <c r="E275" s="181" t="s">
        <v>966</v>
      </c>
      <c r="F275" s="182" t="s">
        <v>967</v>
      </c>
      <c r="G275" s="183" t="s">
        <v>507</v>
      </c>
      <c r="H275" s="184">
        <v>20</v>
      </c>
      <c r="I275" s="185"/>
      <c r="J275" s="186">
        <f>ROUND(I275*H275,2)</f>
        <v>0</v>
      </c>
      <c r="K275" s="182" t="s">
        <v>194</v>
      </c>
      <c r="L275" s="41"/>
      <c r="M275" s="187" t="s">
        <v>19</v>
      </c>
      <c r="N275" s="188" t="s">
        <v>39</v>
      </c>
      <c r="O275" s="66"/>
      <c r="P275" s="189">
        <f>O275*H275</f>
        <v>0</v>
      </c>
      <c r="Q275" s="189">
        <v>0</v>
      </c>
      <c r="R275" s="189">
        <f>Q275*H275</f>
        <v>0</v>
      </c>
      <c r="S275" s="189">
        <v>1.107E-2</v>
      </c>
      <c r="T275" s="190">
        <f>S275*H275</f>
        <v>0.22139999999999999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91" t="s">
        <v>215</v>
      </c>
      <c r="AT275" s="191" t="s">
        <v>190</v>
      </c>
      <c r="AU275" s="191" t="s">
        <v>78</v>
      </c>
      <c r="AY275" s="19" t="s">
        <v>187</v>
      </c>
      <c r="BE275" s="192">
        <f>IF(N275="základní",J275,0)</f>
        <v>0</v>
      </c>
      <c r="BF275" s="192">
        <f>IF(N275="snížená",J275,0)</f>
        <v>0</v>
      </c>
      <c r="BG275" s="192">
        <f>IF(N275="zákl. přenesená",J275,0)</f>
        <v>0</v>
      </c>
      <c r="BH275" s="192">
        <f>IF(N275="sníž. přenesená",J275,0)</f>
        <v>0</v>
      </c>
      <c r="BI275" s="192">
        <f>IF(N275="nulová",J275,0)</f>
        <v>0</v>
      </c>
      <c r="BJ275" s="19" t="s">
        <v>76</v>
      </c>
      <c r="BK275" s="192">
        <f>ROUND(I275*H275,2)</f>
        <v>0</v>
      </c>
      <c r="BL275" s="19" t="s">
        <v>215</v>
      </c>
      <c r="BM275" s="191" t="s">
        <v>968</v>
      </c>
    </row>
    <row r="276" spans="1:65" s="2" customFormat="1" ht="11.25">
      <c r="A276" s="36"/>
      <c r="B276" s="37"/>
      <c r="C276" s="38"/>
      <c r="D276" s="193" t="s">
        <v>197</v>
      </c>
      <c r="E276" s="38"/>
      <c r="F276" s="194" t="s">
        <v>969</v>
      </c>
      <c r="G276" s="38"/>
      <c r="H276" s="38"/>
      <c r="I276" s="195"/>
      <c r="J276" s="38"/>
      <c r="K276" s="38"/>
      <c r="L276" s="41"/>
      <c r="M276" s="196"/>
      <c r="N276" s="197"/>
      <c r="O276" s="66"/>
      <c r="P276" s="66"/>
      <c r="Q276" s="66"/>
      <c r="R276" s="66"/>
      <c r="S276" s="66"/>
      <c r="T276" s="67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9" t="s">
        <v>197</v>
      </c>
      <c r="AU276" s="19" t="s">
        <v>78</v>
      </c>
    </row>
    <row r="277" spans="1:65" s="13" customFormat="1" ht="11.25">
      <c r="B277" s="208"/>
      <c r="C277" s="209"/>
      <c r="D277" s="210" t="s">
        <v>249</v>
      </c>
      <c r="E277" s="211" t="s">
        <v>19</v>
      </c>
      <c r="F277" s="212" t="s">
        <v>901</v>
      </c>
      <c r="G277" s="209"/>
      <c r="H277" s="213">
        <v>2</v>
      </c>
      <c r="I277" s="214"/>
      <c r="J277" s="209"/>
      <c r="K277" s="209"/>
      <c r="L277" s="215"/>
      <c r="M277" s="216"/>
      <c r="N277" s="217"/>
      <c r="O277" s="217"/>
      <c r="P277" s="217"/>
      <c r="Q277" s="217"/>
      <c r="R277" s="217"/>
      <c r="S277" s="217"/>
      <c r="T277" s="218"/>
      <c r="AT277" s="219" t="s">
        <v>249</v>
      </c>
      <c r="AU277" s="219" t="s">
        <v>78</v>
      </c>
      <c r="AV277" s="13" t="s">
        <v>78</v>
      </c>
      <c r="AW277" s="13" t="s">
        <v>30</v>
      </c>
      <c r="AX277" s="13" t="s">
        <v>68</v>
      </c>
      <c r="AY277" s="219" t="s">
        <v>187</v>
      </c>
    </row>
    <row r="278" spans="1:65" s="13" customFormat="1" ht="11.25">
      <c r="B278" s="208"/>
      <c r="C278" s="209"/>
      <c r="D278" s="210" t="s">
        <v>249</v>
      </c>
      <c r="E278" s="211" t="s">
        <v>19</v>
      </c>
      <c r="F278" s="212" t="s">
        <v>833</v>
      </c>
      <c r="G278" s="209"/>
      <c r="H278" s="213">
        <v>3</v>
      </c>
      <c r="I278" s="214"/>
      <c r="J278" s="209"/>
      <c r="K278" s="209"/>
      <c r="L278" s="215"/>
      <c r="M278" s="216"/>
      <c r="N278" s="217"/>
      <c r="O278" s="217"/>
      <c r="P278" s="217"/>
      <c r="Q278" s="217"/>
      <c r="R278" s="217"/>
      <c r="S278" s="217"/>
      <c r="T278" s="218"/>
      <c r="AT278" s="219" t="s">
        <v>249</v>
      </c>
      <c r="AU278" s="219" t="s">
        <v>78</v>
      </c>
      <c r="AV278" s="13" t="s">
        <v>78</v>
      </c>
      <c r="AW278" s="13" t="s">
        <v>30</v>
      </c>
      <c r="AX278" s="13" t="s">
        <v>68</v>
      </c>
      <c r="AY278" s="219" t="s">
        <v>187</v>
      </c>
    </row>
    <row r="279" spans="1:65" s="13" customFormat="1" ht="11.25">
      <c r="B279" s="208"/>
      <c r="C279" s="209"/>
      <c r="D279" s="210" t="s">
        <v>249</v>
      </c>
      <c r="E279" s="211" t="s">
        <v>19</v>
      </c>
      <c r="F279" s="212" t="s">
        <v>920</v>
      </c>
      <c r="G279" s="209"/>
      <c r="H279" s="213">
        <v>2</v>
      </c>
      <c r="I279" s="214"/>
      <c r="J279" s="209"/>
      <c r="K279" s="209"/>
      <c r="L279" s="215"/>
      <c r="M279" s="216"/>
      <c r="N279" s="217"/>
      <c r="O279" s="217"/>
      <c r="P279" s="217"/>
      <c r="Q279" s="217"/>
      <c r="R279" s="217"/>
      <c r="S279" s="217"/>
      <c r="T279" s="218"/>
      <c r="AT279" s="219" t="s">
        <v>249</v>
      </c>
      <c r="AU279" s="219" t="s">
        <v>78</v>
      </c>
      <c r="AV279" s="13" t="s">
        <v>78</v>
      </c>
      <c r="AW279" s="13" t="s">
        <v>30</v>
      </c>
      <c r="AX279" s="13" t="s">
        <v>68</v>
      </c>
      <c r="AY279" s="219" t="s">
        <v>187</v>
      </c>
    </row>
    <row r="280" spans="1:65" s="16" customFormat="1" ht="11.25">
      <c r="B280" s="252"/>
      <c r="C280" s="253"/>
      <c r="D280" s="210" t="s">
        <v>249</v>
      </c>
      <c r="E280" s="254" t="s">
        <v>19</v>
      </c>
      <c r="F280" s="255" t="s">
        <v>837</v>
      </c>
      <c r="G280" s="253"/>
      <c r="H280" s="256">
        <v>7</v>
      </c>
      <c r="I280" s="257"/>
      <c r="J280" s="253"/>
      <c r="K280" s="253"/>
      <c r="L280" s="258"/>
      <c r="M280" s="259"/>
      <c r="N280" s="260"/>
      <c r="O280" s="260"/>
      <c r="P280" s="260"/>
      <c r="Q280" s="260"/>
      <c r="R280" s="260"/>
      <c r="S280" s="260"/>
      <c r="T280" s="261"/>
      <c r="AT280" s="262" t="s">
        <v>249</v>
      </c>
      <c r="AU280" s="262" t="s">
        <v>78</v>
      </c>
      <c r="AV280" s="16" t="s">
        <v>203</v>
      </c>
      <c r="AW280" s="16" t="s">
        <v>30</v>
      </c>
      <c r="AX280" s="16" t="s">
        <v>68</v>
      </c>
      <c r="AY280" s="262" t="s">
        <v>187</v>
      </c>
    </row>
    <row r="281" spans="1:65" s="13" customFormat="1" ht="11.25">
      <c r="B281" s="208"/>
      <c r="C281" s="209"/>
      <c r="D281" s="210" t="s">
        <v>249</v>
      </c>
      <c r="E281" s="211" t="s">
        <v>19</v>
      </c>
      <c r="F281" s="212" t="s">
        <v>921</v>
      </c>
      <c r="G281" s="209"/>
      <c r="H281" s="213">
        <v>3</v>
      </c>
      <c r="I281" s="214"/>
      <c r="J281" s="209"/>
      <c r="K281" s="209"/>
      <c r="L281" s="215"/>
      <c r="M281" s="216"/>
      <c r="N281" s="217"/>
      <c r="O281" s="217"/>
      <c r="P281" s="217"/>
      <c r="Q281" s="217"/>
      <c r="R281" s="217"/>
      <c r="S281" s="217"/>
      <c r="T281" s="218"/>
      <c r="AT281" s="219" t="s">
        <v>249</v>
      </c>
      <c r="AU281" s="219" t="s">
        <v>78</v>
      </c>
      <c r="AV281" s="13" t="s">
        <v>78</v>
      </c>
      <c r="AW281" s="13" t="s">
        <v>30</v>
      </c>
      <c r="AX281" s="13" t="s">
        <v>68</v>
      </c>
      <c r="AY281" s="219" t="s">
        <v>187</v>
      </c>
    </row>
    <row r="282" spans="1:65" s="13" customFormat="1" ht="11.25">
      <c r="B282" s="208"/>
      <c r="C282" s="209"/>
      <c r="D282" s="210" t="s">
        <v>249</v>
      </c>
      <c r="E282" s="211" t="s">
        <v>19</v>
      </c>
      <c r="F282" s="212" t="s">
        <v>922</v>
      </c>
      <c r="G282" s="209"/>
      <c r="H282" s="213">
        <v>2</v>
      </c>
      <c r="I282" s="214"/>
      <c r="J282" s="209"/>
      <c r="K282" s="209"/>
      <c r="L282" s="215"/>
      <c r="M282" s="216"/>
      <c r="N282" s="217"/>
      <c r="O282" s="217"/>
      <c r="P282" s="217"/>
      <c r="Q282" s="217"/>
      <c r="R282" s="217"/>
      <c r="S282" s="217"/>
      <c r="T282" s="218"/>
      <c r="AT282" s="219" t="s">
        <v>249</v>
      </c>
      <c r="AU282" s="219" t="s">
        <v>78</v>
      </c>
      <c r="AV282" s="13" t="s">
        <v>78</v>
      </c>
      <c r="AW282" s="13" t="s">
        <v>30</v>
      </c>
      <c r="AX282" s="13" t="s">
        <v>68</v>
      </c>
      <c r="AY282" s="219" t="s">
        <v>187</v>
      </c>
    </row>
    <row r="283" spans="1:65" s="16" customFormat="1" ht="11.25">
      <c r="B283" s="252"/>
      <c r="C283" s="253"/>
      <c r="D283" s="210" t="s">
        <v>249</v>
      </c>
      <c r="E283" s="254" t="s">
        <v>19</v>
      </c>
      <c r="F283" s="255" t="s">
        <v>837</v>
      </c>
      <c r="G283" s="253"/>
      <c r="H283" s="256">
        <v>5</v>
      </c>
      <c r="I283" s="257"/>
      <c r="J283" s="253"/>
      <c r="K283" s="253"/>
      <c r="L283" s="258"/>
      <c r="M283" s="259"/>
      <c r="N283" s="260"/>
      <c r="O283" s="260"/>
      <c r="P283" s="260"/>
      <c r="Q283" s="260"/>
      <c r="R283" s="260"/>
      <c r="S283" s="260"/>
      <c r="T283" s="261"/>
      <c r="AT283" s="262" t="s">
        <v>249</v>
      </c>
      <c r="AU283" s="262" t="s">
        <v>78</v>
      </c>
      <c r="AV283" s="16" t="s">
        <v>203</v>
      </c>
      <c r="AW283" s="16" t="s">
        <v>30</v>
      </c>
      <c r="AX283" s="16" t="s">
        <v>68</v>
      </c>
      <c r="AY283" s="262" t="s">
        <v>187</v>
      </c>
    </row>
    <row r="284" spans="1:65" s="13" customFormat="1" ht="11.25">
      <c r="B284" s="208"/>
      <c r="C284" s="209"/>
      <c r="D284" s="210" t="s">
        <v>249</v>
      </c>
      <c r="E284" s="211" t="s">
        <v>19</v>
      </c>
      <c r="F284" s="212" t="s">
        <v>923</v>
      </c>
      <c r="G284" s="209"/>
      <c r="H284" s="213">
        <v>3</v>
      </c>
      <c r="I284" s="214"/>
      <c r="J284" s="209"/>
      <c r="K284" s="209"/>
      <c r="L284" s="215"/>
      <c r="M284" s="216"/>
      <c r="N284" s="217"/>
      <c r="O284" s="217"/>
      <c r="P284" s="217"/>
      <c r="Q284" s="217"/>
      <c r="R284" s="217"/>
      <c r="S284" s="217"/>
      <c r="T284" s="218"/>
      <c r="AT284" s="219" t="s">
        <v>249</v>
      </c>
      <c r="AU284" s="219" t="s">
        <v>78</v>
      </c>
      <c r="AV284" s="13" t="s">
        <v>78</v>
      </c>
      <c r="AW284" s="13" t="s">
        <v>30</v>
      </c>
      <c r="AX284" s="13" t="s">
        <v>68</v>
      </c>
      <c r="AY284" s="219" t="s">
        <v>187</v>
      </c>
    </row>
    <row r="285" spans="1:65" s="16" customFormat="1" ht="11.25">
      <c r="B285" s="252"/>
      <c r="C285" s="253"/>
      <c r="D285" s="210" t="s">
        <v>249</v>
      </c>
      <c r="E285" s="254" t="s">
        <v>19</v>
      </c>
      <c r="F285" s="255" t="s">
        <v>837</v>
      </c>
      <c r="G285" s="253"/>
      <c r="H285" s="256">
        <v>3</v>
      </c>
      <c r="I285" s="257"/>
      <c r="J285" s="253"/>
      <c r="K285" s="253"/>
      <c r="L285" s="258"/>
      <c r="M285" s="259"/>
      <c r="N285" s="260"/>
      <c r="O285" s="260"/>
      <c r="P285" s="260"/>
      <c r="Q285" s="260"/>
      <c r="R285" s="260"/>
      <c r="S285" s="260"/>
      <c r="T285" s="261"/>
      <c r="AT285" s="262" t="s">
        <v>249</v>
      </c>
      <c r="AU285" s="262" t="s">
        <v>78</v>
      </c>
      <c r="AV285" s="16" t="s">
        <v>203</v>
      </c>
      <c r="AW285" s="16" t="s">
        <v>30</v>
      </c>
      <c r="AX285" s="16" t="s">
        <v>68</v>
      </c>
      <c r="AY285" s="262" t="s">
        <v>187</v>
      </c>
    </row>
    <row r="286" spans="1:65" s="13" customFormat="1" ht="11.25">
      <c r="B286" s="208"/>
      <c r="C286" s="209"/>
      <c r="D286" s="210" t="s">
        <v>249</v>
      </c>
      <c r="E286" s="211" t="s">
        <v>19</v>
      </c>
      <c r="F286" s="212" t="s">
        <v>965</v>
      </c>
      <c r="G286" s="209"/>
      <c r="H286" s="213">
        <v>3</v>
      </c>
      <c r="I286" s="214"/>
      <c r="J286" s="209"/>
      <c r="K286" s="209"/>
      <c r="L286" s="215"/>
      <c r="M286" s="216"/>
      <c r="N286" s="217"/>
      <c r="O286" s="217"/>
      <c r="P286" s="217"/>
      <c r="Q286" s="217"/>
      <c r="R286" s="217"/>
      <c r="S286" s="217"/>
      <c r="T286" s="218"/>
      <c r="AT286" s="219" t="s">
        <v>249</v>
      </c>
      <c r="AU286" s="219" t="s">
        <v>78</v>
      </c>
      <c r="AV286" s="13" t="s">
        <v>78</v>
      </c>
      <c r="AW286" s="13" t="s">
        <v>30</v>
      </c>
      <c r="AX286" s="13" t="s">
        <v>68</v>
      </c>
      <c r="AY286" s="219" t="s">
        <v>187</v>
      </c>
    </row>
    <row r="287" spans="1:65" s="13" customFormat="1" ht="11.25">
      <c r="B287" s="208"/>
      <c r="C287" s="209"/>
      <c r="D287" s="210" t="s">
        <v>249</v>
      </c>
      <c r="E287" s="211" t="s">
        <v>19</v>
      </c>
      <c r="F287" s="212" t="s">
        <v>925</v>
      </c>
      <c r="G287" s="209"/>
      <c r="H287" s="213">
        <v>2</v>
      </c>
      <c r="I287" s="214"/>
      <c r="J287" s="209"/>
      <c r="K287" s="209"/>
      <c r="L287" s="215"/>
      <c r="M287" s="216"/>
      <c r="N287" s="217"/>
      <c r="O287" s="217"/>
      <c r="P287" s="217"/>
      <c r="Q287" s="217"/>
      <c r="R287" s="217"/>
      <c r="S287" s="217"/>
      <c r="T287" s="218"/>
      <c r="AT287" s="219" t="s">
        <v>249</v>
      </c>
      <c r="AU287" s="219" t="s">
        <v>78</v>
      </c>
      <c r="AV287" s="13" t="s">
        <v>78</v>
      </c>
      <c r="AW287" s="13" t="s">
        <v>30</v>
      </c>
      <c r="AX287" s="13" t="s">
        <v>68</v>
      </c>
      <c r="AY287" s="219" t="s">
        <v>187</v>
      </c>
    </row>
    <row r="288" spans="1:65" s="16" customFormat="1" ht="11.25">
      <c r="B288" s="252"/>
      <c r="C288" s="253"/>
      <c r="D288" s="210" t="s">
        <v>249</v>
      </c>
      <c r="E288" s="254" t="s">
        <v>19</v>
      </c>
      <c r="F288" s="255" t="s">
        <v>837</v>
      </c>
      <c r="G288" s="253"/>
      <c r="H288" s="256">
        <v>5</v>
      </c>
      <c r="I288" s="257"/>
      <c r="J288" s="253"/>
      <c r="K288" s="253"/>
      <c r="L288" s="258"/>
      <c r="M288" s="259"/>
      <c r="N288" s="260"/>
      <c r="O288" s="260"/>
      <c r="P288" s="260"/>
      <c r="Q288" s="260"/>
      <c r="R288" s="260"/>
      <c r="S288" s="260"/>
      <c r="T288" s="261"/>
      <c r="AT288" s="262" t="s">
        <v>249</v>
      </c>
      <c r="AU288" s="262" t="s">
        <v>78</v>
      </c>
      <c r="AV288" s="16" t="s">
        <v>203</v>
      </c>
      <c r="AW288" s="16" t="s">
        <v>30</v>
      </c>
      <c r="AX288" s="16" t="s">
        <v>68</v>
      </c>
      <c r="AY288" s="262" t="s">
        <v>187</v>
      </c>
    </row>
    <row r="289" spans="1:65" s="15" customFormat="1" ht="11.25">
      <c r="B289" s="230"/>
      <c r="C289" s="231"/>
      <c r="D289" s="210" t="s">
        <v>249</v>
      </c>
      <c r="E289" s="232" t="s">
        <v>19</v>
      </c>
      <c r="F289" s="233" t="s">
        <v>319</v>
      </c>
      <c r="G289" s="231"/>
      <c r="H289" s="234">
        <v>20</v>
      </c>
      <c r="I289" s="235"/>
      <c r="J289" s="231"/>
      <c r="K289" s="231"/>
      <c r="L289" s="236"/>
      <c r="M289" s="237"/>
      <c r="N289" s="238"/>
      <c r="O289" s="238"/>
      <c r="P289" s="238"/>
      <c r="Q289" s="238"/>
      <c r="R289" s="238"/>
      <c r="S289" s="238"/>
      <c r="T289" s="239"/>
      <c r="AT289" s="240" t="s">
        <v>249</v>
      </c>
      <c r="AU289" s="240" t="s">
        <v>78</v>
      </c>
      <c r="AV289" s="15" t="s">
        <v>195</v>
      </c>
      <c r="AW289" s="15" t="s">
        <v>30</v>
      </c>
      <c r="AX289" s="15" t="s">
        <v>76</v>
      </c>
      <c r="AY289" s="240" t="s">
        <v>187</v>
      </c>
    </row>
    <row r="290" spans="1:65" s="2" customFormat="1" ht="21.75" customHeight="1">
      <c r="A290" s="36"/>
      <c r="B290" s="37"/>
      <c r="C290" s="180" t="s">
        <v>326</v>
      </c>
      <c r="D290" s="180" t="s">
        <v>190</v>
      </c>
      <c r="E290" s="181" t="s">
        <v>970</v>
      </c>
      <c r="F290" s="182" t="s">
        <v>971</v>
      </c>
      <c r="G290" s="183" t="s">
        <v>507</v>
      </c>
      <c r="H290" s="184">
        <v>25</v>
      </c>
      <c r="I290" s="185"/>
      <c r="J290" s="186">
        <f>ROUND(I290*H290,2)</f>
        <v>0</v>
      </c>
      <c r="K290" s="182" t="s">
        <v>194</v>
      </c>
      <c r="L290" s="41"/>
      <c r="M290" s="187" t="s">
        <v>19</v>
      </c>
      <c r="N290" s="188" t="s">
        <v>39</v>
      </c>
      <c r="O290" s="66"/>
      <c r="P290" s="189">
        <f>O290*H290</f>
        <v>0</v>
      </c>
      <c r="Q290" s="189">
        <v>0</v>
      </c>
      <c r="R290" s="189">
        <f>Q290*H290</f>
        <v>0</v>
      </c>
      <c r="S290" s="189">
        <v>1.9460000000000002E-2</v>
      </c>
      <c r="T290" s="190">
        <f>S290*H290</f>
        <v>0.48650000000000004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91" t="s">
        <v>215</v>
      </c>
      <c r="AT290" s="191" t="s">
        <v>190</v>
      </c>
      <c r="AU290" s="191" t="s">
        <v>78</v>
      </c>
      <c r="AY290" s="19" t="s">
        <v>187</v>
      </c>
      <c r="BE290" s="192">
        <f>IF(N290="základní",J290,0)</f>
        <v>0</v>
      </c>
      <c r="BF290" s="192">
        <f>IF(N290="snížená",J290,0)</f>
        <v>0</v>
      </c>
      <c r="BG290" s="192">
        <f>IF(N290="zákl. přenesená",J290,0)</f>
        <v>0</v>
      </c>
      <c r="BH290" s="192">
        <f>IF(N290="sníž. přenesená",J290,0)</f>
        <v>0</v>
      </c>
      <c r="BI290" s="192">
        <f>IF(N290="nulová",J290,0)</f>
        <v>0</v>
      </c>
      <c r="BJ290" s="19" t="s">
        <v>76</v>
      </c>
      <c r="BK290" s="192">
        <f>ROUND(I290*H290,2)</f>
        <v>0</v>
      </c>
      <c r="BL290" s="19" t="s">
        <v>215</v>
      </c>
      <c r="BM290" s="191" t="s">
        <v>972</v>
      </c>
    </row>
    <row r="291" spans="1:65" s="2" customFormat="1" ht="11.25">
      <c r="A291" s="36"/>
      <c r="B291" s="37"/>
      <c r="C291" s="38"/>
      <c r="D291" s="193" t="s">
        <v>197</v>
      </c>
      <c r="E291" s="38"/>
      <c r="F291" s="194" t="s">
        <v>973</v>
      </c>
      <c r="G291" s="38"/>
      <c r="H291" s="38"/>
      <c r="I291" s="195"/>
      <c r="J291" s="38"/>
      <c r="K291" s="38"/>
      <c r="L291" s="41"/>
      <c r="M291" s="196"/>
      <c r="N291" s="197"/>
      <c r="O291" s="66"/>
      <c r="P291" s="66"/>
      <c r="Q291" s="66"/>
      <c r="R291" s="66"/>
      <c r="S291" s="66"/>
      <c r="T291" s="67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9" t="s">
        <v>197</v>
      </c>
      <c r="AU291" s="19" t="s">
        <v>78</v>
      </c>
    </row>
    <row r="292" spans="1:65" s="13" customFormat="1" ht="11.25">
      <c r="B292" s="208"/>
      <c r="C292" s="209"/>
      <c r="D292" s="210" t="s">
        <v>249</v>
      </c>
      <c r="E292" s="211" t="s">
        <v>19</v>
      </c>
      <c r="F292" s="212" t="s">
        <v>901</v>
      </c>
      <c r="G292" s="209"/>
      <c r="H292" s="213">
        <v>2</v>
      </c>
      <c r="I292" s="214"/>
      <c r="J292" s="209"/>
      <c r="K292" s="209"/>
      <c r="L292" s="215"/>
      <c r="M292" s="216"/>
      <c r="N292" s="217"/>
      <c r="O292" s="217"/>
      <c r="P292" s="217"/>
      <c r="Q292" s="217"/>
      <c r="R292" s="217"/>
      <c r="S292" s="217"/>
      <c r="T292" s="218"/>
      <c r="AT292" s="219" t="s">
        <v>249</v>
      </c>
      <c r="AU292" s="219" t="s">
        <v>78</v>
      </c>
      <c r="AV292" s="13" t="s">
        <v>78</v>
      </c>
      <c r="AW292" s="13" t="s">
        <v>30</v>
      </c>
      <c r="AX292" s="13" t="s">
        <v>68</v>
      </c>
      <c r="AY292" s="219" t="s">
        <v>187</v>
      </c>
    </row>
    <row r="293" spans="1:65" s="13" customFormat="1" ht="11.25">
      <c r="B293" s="208"/>
      <c r="C293" s="209"/>
      <c r="D293" s="210" t="s">
        <v>249</v>
      </c>
      <c r="E293" s="211" t="s">
        <v>19</v>
      </c>
      <c r="F293" s="212" t="s">
        <v>902</v>
      </c>
      <c r="G293" s="209"/>
      <c r="H293" s="213">
        <v>2</v>
      </c>
      <c r="I293" s="214"/>
      <c r="J293" s="209"/>
      <c r="K293" s="209"/>
      <c r="L293" s="215"/>
      <c r="M293" s="216"/>
      <c r="N293" s="217"/>
      <c r="O293" s="217"/>
      <c r="P293" s="217"/>
      <c r="Q293" s="217"/>
      <c r="R293" s="217"/>
      <c r="S293" s="217"/>
      <c r="T293" s="218"/>
      <c r="AT293" s="219" t="s">
        <v>249</v>
      </c>
      <c r="AU293" s="219" t="s">
        <v>78</v>
      </c>
      <c r="AV293" s="13" t="s">
        <v>78</v>
      </c>
      <c r="AW293" s="13" t="s">
        <v>30</v>
      </c>
      <c r="AX293" s="13" t="s">
        <v>68</v>
      </c>
      <c r="AY293" s="219" t="s">
        <v>187</v>
      </c>
    </row>
    <row r="294" spans="1:65" s="13" customFormat="1" ht="11.25">
      <c r="B294" s="208"/>
      <c r="C294" s="209"/>
      <c r="D294" s="210" t="s">
        <v>249</v>
      </c>
      <c r="E294" s="211" t="s">
        <v>19</v>
      </c>
      <c r="F294" s="212" t="s">
        <v>834</v>
      </c>
      <c r="G294" s="209"/>
      <c r="H294" s="213">
        <v>2</v>
      </c>
      <c r="I294" s="214"/>
      <c r="J294" s="209"/>
      <c r="K294" s="209"/>
      <c r="L294" s="215"/>
      <c r="M294" s="216"/>
      <c r="N294" s="217"/>
      <c r="O294" s="217"/>
      <c r="P294" s="217"/>
      <c r="Q294" s="217"/>
      <c r="R294" s="217"/>
      <c r="S294" s="217"/>
      <c r="T294" s="218"/>
      <c r="AT294" s="219" t="s">
        <v>249</v>
      </c>
      <c r="AU294" s="219" t="s">
        <v>78</v>
      </c>
      <c r="AV294" s="13" t="s">
        <v>78</v>
      </c>
      <c r="AW294" s="13" t="s">
        <v>30</v>
      </c>
      <c r="AX294" s="13" t="s">
        <v>68</v>
      </c>
      <c r="AY294" s="219" t="s">
        <v>187</v>
      </c>
    </row>
    <row r="295" spans="1:65" s="13" customFormat="1" ht="11.25">
      <c r="B295" s="208"/>
      <c r="C295" s="209"/>
      <c r="D295" s="210" t="s">
        <v>249</v>
      </c>
      <c r="E295" s="211" t="s">
        <v>19</v>
      </c>
      <c r="F295" s="212" t="s">
        <v>903</v>
      </c>
      <c r="G295" s="209"/>
      <c r="H295" s="213">
        <v>1</v>
      </c>
      <c r="I295" s="214"/>
      <c r="J295" s="209"/>
      <c r="K295" s="209"/>
      <c r="L295" s="215"/>
      <c r="M295" s="216"/>
      <c r="N295" s="217"/>
      <c r="O295" s="217"/>
      <c r="P295" s="217"/>
      <c r="Q295" s="217"/>
      <c r="R295" s="217"/>
      <c r="S295" s="217"/>
      <c r="T295" s="218"/>
      <c r="AT295" s="219" t="s">
        <v>249</v>
      </c>
      <c r="AU295" s="219" t="s">
        <v>78</v>
      </c>
      <c r="AV295" s="13" t="s">
        <v>78</v>
      </c>
      <c r="AW295" s="13" t="s">
        <v>30</v>
      </c>
      <c r="AX295" s="13" t="s">
        <v>68</v>
      </c>
      <c r="AY295" s="219" t="s">
        <v>187</v>
      </c>
    </row>
    <row r="296" spans="1:65" s="13" customFormat="1" ht="11.25">
      <c r="B296" s="208"/>
      <c r="C296" s="209"/>
      <c r="D296" s="210" t="s">
        <v>249</v>
      </c>
      <c r="E296" s="211" t="s">
        <v>19</v>
      </c>
      <c r="F296" s="212" t="s">
        <v>904</v>
      </c>
      <c r="G296" s="209"/>
      <c r="H296" s="213">
        <v>1</v>
      </c>
      <c r="I296" s="214"/>
      <c r="J296" s="209"/>
      <c r="K296" s="209"/>
      <c r="L296" s="215"/>
      <c r="M296" s="216"/>
      <c r="N296" s="217"/>
      <c r="O296" s="217"/>
      <c r="P296" s="217"/>
      <c r="Q296" s="217"/>
      <c r="R296" s="217"/>
      <c r="S296" s="217"/>
      <c r="T296" s="218"/>
      <c r="AT296" s="219" t="s">
        <v>249</v>
      </c>
      <c r="AU296" s="219" t="s">
        <v>78</v>
      </c>
      <c r="AV296" s="13" t="s">
        <v>78</v>
      </c>
      <c r="AW296" s="13" t="s">
        <v>30</v>
      </c>
      <c r="AX296" s="13" t="s">
        <v>68</v>
      </c>
      <c r="AY296" s="219" t="s">
        <v>187</v>
      </c>
    </row>
    <row r="297" spans="1:65" s="13" customFormat="1" ht="11.25">
      <c r="B297" s="208"/>
      <c r="C297" s="209"/>
      <c r="D297" s="210" t="s">
        <v>249</v>
      </c>
      <c r="E297" s="211" t="s">
        <v>19</v>
      </c>
      <c r="F297" s="212" t="s">
        <v>905</v>
      </c>
      <c r="G297" s="209"/>
      <c r="H297" s="213">
        <v>1</v>
      </c>
      <c r="I297" s="214"/>
      <c r="J297" s="209"/>
      <c r="K297" s="209"/>
      <c r="L297" s="215"/>
      <c r="M297" s="216"/>
      <c r="N297" s="217"/>
      <c r="O297" s="217"/>
      <c r="P297" s="217"/>
      <c r="Q297" s="217"/>
      <c r="R297" s="217"/>
      <c r="S297" s="217"/>
      <c r="T297" s="218"/>
      <c r="AT297" s="219" t="s">
        <v>249</v>
      </c>
      <c r="AU297" s="219" t="s">
        <v>78</v>
      </c>
      <c r="AV297" s="13" t="s">
        <v>78</v>
      </c>
      <c r="AW297" s="13" t="s">
        <v>30</v>
      </c>
      <c r="AX297" s="13" t="s">
        <v>68</v>
      </c>
      <c r="AY297" s="219" t="s">
        <v>187</v>
      </c>
    </row>
    <row r="298" spans="1:65" s="16" customFormat="1" ht="11.25">
      <c r="B298" s="252"/>
      <c r="C298" s="253"/>
      <c r="D298" s="210" t="s">
        <v>249</v>
      </c>
      <c r="E298" s="254" t="s">
        <v>19</v>
      </c>
      <c r="F298" s="255" t="s">
        <v>837</v>
      </c>
      <c r="G298" s="253"/>
      <c r="H298" s="256">
        <v>9</v>
      </c>
      <c r="I298" s="257"/>
      <c r="J298" s="253"/>
      <c r="K298" s="253"/>
      <c r="L298" s="258"/>
      <c r="M298" s="259"/>
      <c r="N298" s="260"/>
      <c r="O298" s="260"/>
      <c r="P298" s="260"/>
      <c r="Q298" s="260"/>
      <c r="R298" s="260"/>
      <c r="S298" s="260"/>
      <c r="T298" s="261"/>
      <c r="AT298" s="262" t="s">
        <v>249</v>
      </c>
      <c r="AU298" s="262" t="s">
        <v>78</v>
      </c>
      <c r="AV298" s="16" t="s">
        <v>203</v>
      </c>
      <c r="AW298" s="16" t="s">
        <v>30</v>
      </c>
      <c r="AX298" s="16" t="s">
        <v>68</v>
      </c>
      <c r="AY298" s="262" t="s">
        <v>187</v>
      </c>
    </row>
    <row r="299" spans="1:65" s="13" customFormat="1" ht="11.25">
      <c r="B299" s="208"/>
      <c r="C299" s="209"/>
      <c r="D299" s="210" t="s">
        <v>249</v>
      </c>
      <c r="E299" s="211" t="s">
        <v>19</v>
      </c>
      <c r="F299" s="212" t="s">
        <v>906</v>
      </c>
      <c r="G299" s="209"/>
      <c r="H299" s="213">
        <v>2</v>
      </c>
      <c r="I299" s="214"/>
      <c r="J299" s="209"/>
      <c r="K299" s="209"/>
      <c r="L299" s="215"/>
      <c r="M299" s="216"/>
      <c r="N299" s="217"/>
      <c r="O299" s="217"/>
      <c r="P299" s="217"/>
      <c r="Q299" s="217"/>
      <c r="R299" s="217"/>
      <c r="S299" s="217"/>
      <c r="T299" s="218"/>
      <c r="AT299" s="219" t="s">
        <v>249</v>
      </c>
      <c r="AU299" s="219" t="s">
        <v>78</v>
      </c>
      <c r="AV299" s="13" t="s">
        <v>78</v>
      </c>
      <c r="AW299" s="13" t="s">
        <v>30</v>
      </c>
      <c r="AX299" s="13" t="s">
        <v>68</v>
      </c>
      <c r="AY299" s="219" t="s">
        <v>187</v>
      </c>
    </row>
    <row r="300" spans="1:65" s="13" customFormat="1" ht="11.25">
      <c r="B300" s="208"/>
      <c r="C300" s="209"/>
      <c r="D300" s="210" t="s">
        <v>249</v>
      </c>
      <c r="E300" s="211" t="s">
        <v>19</v>
      </c>
      <c r="F300" s="212" t="s">
        <v>907</v>
      </c>
      <c r="G300" s="209"/>
      <c r="H300" s="213">
        <v>2</v>
      </c>
      <c r="I300" s="214"/>
      <c r="J300" s="209"/>
      <c r="K300" s="209"/>
      <c r="L300" s="215"/>
      <c r="M300" s="216"/>
      <c r="N300" s="217"/>
      <c r="O300" s="217"/>
      <c r="P300" s="217"/>
      <c r="Q300" s="217"/>
      <c r="R300" s="217"/>
      <c r="S300" s="217"/>
      <c r="T300" s="218"/>
      <c r="AT300" s="219" t="s">
        <v>249</v>
      </c>
      <c r="AU300" s="219" t="s">
        <v>78</v>
      </c>
      <c r="AV300" s="13" t="s">
        <v>78</v>
      </c>
      <c r="AW300" s="13" t="s">
        <v>30</v>
      </c>
      <c r="AX300" s="13" t="s">
        <v>68</v>
      </c>
      <c r="AY300" s="219" t="s">
        <v>187</v>
      </c>
    </row>
    <row r="301" spans="1:65" s="13" customFormat="1" ht="11.25">
      <c r="B301" s="208"/>
      <c r="C301" s="209"/>
      <c r="D301" s="210" t="s">
        <v>249</v>
      </c>
      <c r="E301" s="211" t="s">
        <v>19</v>
      </c>
      <c r="F301" s="212" t="s">
        <v>908</v>
      </c>
      <c r="G301" s="209"/>
      <c r="H301" s="213">
        <v>1</v>
      </c>
      <c r="I301" s="214"/>
      <c r="J301" s="209"/>
      <c r="K301" s="209"/>
      <c r="L301" s="215"/>
      <c r="M301" s="216"/>
      <c r="N301" s="217"/>
      <c r="O301" s="217"/>
      <c r="P301" s="217"/>
      <c r="Q301" s="217"/>
      <c r="R301" s="217"/>
      <c r="S301" s="217"/>
      <c r="T301" s="218"/>
      <c r="AT301" s="219" t="s">
        <v>249</v>
      </c>
      <c r="AU301" s="219" t="s">
        <v>78</v>
      </c>
      <c r="AV301" s="13" t="s">
        <v>78</v>
      </c>
      <c r="AW301" s="13" t="s">
        <v>30</v>
      </c>
      <c r="AX301" s="13" t="s">
        <v>68</v>
      </c>
      <c r="AY301" s="219" t="s">
        <v>187</v>
      </c>
    </row>
    <row r="302" spans="1:65" s="13" customFormat="1" ht="11.25">
      <c r="B302" s="208"/>
      <c r="C302" s="209"/>
      <c r="D302" s="210" t="s">
        <v>249</v>
      </c>
      <c r="E302" s="211" t="s">
        <v>19</v>
      </c>
      <c r="F302" s="212" t="s">
        <v>909</v>
      </c>
      <c r="G302" s="209"/>
      <c r="H302" s="213">
        <v>1</v>
      </c>
      <c r="I302" s="214"/>
      <c r="J302" s="209"/>
      <c r="K302" s="209"/>
      <c r="L302" s="215"/>
      <c r="M302" s="216"/>
      <c r="N302" s="217"/>
      <c r="O302" s="217"/>
      <c r="P302" s="217"/>
      <c r="Q302" s="217"/>
      <c r="R302" s="217"/>
      <c r="S302" s="217"/>
      <c r="T302" s="218"/>
      <c r="AT302" s="219" t="s">
        <v>249</v>
      </c>
      <c r="AU302" s="219" t="s">
        <v>78</v>
      </c>
      <c r="AV302" s="13" t="s">
        <v>78</v>
      </c>
      <c r="AW302" s="13" t="s">
        <v>30</v>
      </c>
      <c r="AX302" s="13" t="s">
        <v>68</v>
      </c>
      <c r="AY302" s="219" t="s">
        <v>187</v>
      </c>
    </row>
    <row r="303" spans="1:65" s="16" customFormat="1" ht="11.25">
      <c r="B303" s="252"/>
      <c r="C303" s="253"/>
      <c r="D303" s="210" t="s">
        <v>249</v>
      </c>
      <c r="E303" s="254" t="s">
        <v>19</v>
      </c>
      <c r="F303" s="255" t="s">
        <v>837</v>
      </c>
      <c r="G303" s="253"/>
      <c r="H303" s="256">
        <v>6</v>
      </c>
      <c r="I303" s="257"/>
      <c r="J303" s="253"/>
      <c r="K303" s="253"/>
      <c r="L303" s="258"/>
      <c r="M303" s="259"/>
      <c r="N303" s="260"/>
      <c r="O303" s="260"/>
      <c r="P303" s="260"/>
      <c r="Q303" s="260"/>
      <c r="R303" s="260"/>
      <c r="S303" s="260"/>
      <c r="T303" s="261"/>
      <c r="AT303" s="262" t="s">
        <v>249</v>
      </c>
      <c r="AU303" s="262" t="s">
        <v>78</v>
      </c>
      <c r="AV303" s="16" t="s">
        <v>203</v>
      </c>
      <c r="AW303" s="16" t="s">
        <v>30</v>
      </c>
      <c r="AX303" s="16" t="s">
        <v>68</v>
      </c>
      <c r="AY303" s="262" t="s">
        <v>187</v>
      </c>
    </row>
    <row r="304" spans="1:65" s="13" customFormat="1" ht="11.25">
      <c r="B304" s="208"/>
      <c r="C304" s="209"/>
      <c r="D304" s="210" t="s">
        <v>249</v>
      </c>
      <c r="E304" s="211" t="s">
        <v>19</v>
      </c>
      <c r="F304" s="212" t="s">
        <v>910</v>
      </c>
      <c r="G304" s="209"/>
      <c r="H304" s="213">
        <v>2</v>
      </c>
      <c r="I304" s="214"/>
      <c r="J304" s="209"/>
      <c r="K304" s="209"/>
      <c r="L304" s="215"/>
      <c r="M304" s="216"/>
      <c r="N304" s="217"/>
      <c r="O304" s="217"/>
      <c r="P304" s="217"/>
      <c r="Q304" s="217"/>
      <c r="R304" s="217"/>
      <c r="S304" s="217"/>
      <c r="T304" s="218"/>
      <c r="AT304" s="219" t="s">
        <v>249</v>
      </c>
      <c r="AU304" s="219" t="s">
        <v>78</v>
      </c>
      <c r="AV304" s="13" t="s">
        <v>78</v>
      </c>
      <c r="AW304" s="13" t="s">
        <v>30</v>
      </c>
      <c r="AX304" s="13" t="s">
        <v>68</v>
      </c>
      <c r="AY304" s="219" t="s">
        <v>187</v>
      </c>
    </row>
    <row r="305" spans="1:65" s="13" customFormat="1" ht="11.25">
      <c r="B305" s="208"/>
      <c r="C305" s="209"/>
      <c r="D305" s="210" t="s">
        <v>249</v>
      </c>
      <c r="E305" s="211" t="s">
        <v>19</v>
      </c>
      <c r="F305" s="212" t="s">
        <v>911</v>
      </c>
      <c r="G305" s="209"/>
      <c r="H305" s="213">
        <v>2</v>
      </c>
      <c r="I305" s="214"/>
      <c r="J305" s="209"/>
      <c r="K305" s="209"/>
      <c r="L305" s="215"/>
      <c r="M305" s="216"/>
      <c r="N305" s="217"/>
      <c r="O305" s="217"/>
      <c r="P305" s="217"/>
      <c r="Q305" s="217"/>
      <c r="R305" s="217"/>
      <c r="S305" s="217"/>
      <c r="T305" s="218"/>
      <c r="AT305" s="219" t="s">
        <v>249</v>
      </c>
      <c r="AU305" s="219" t="s">
        <v>78</v>
      </c>
      <c r="AV305" s="13" t="s">
        <v>78</v>
      </c>
      <c r="AW305" s="13" t="s">
        <v>30</v>
      </c>
      <c r="AX305" s="13" t="s">
        <v>68</v>
      </c>
      <c r="AY305" s="219" t="s">
        <v>187</v>
      </c>
    </row>
    <row r="306" spans="1:65" s="16" customFormat="1" ht="11.25">
      <c r="B306" s="252"/>
      <c r="C306" s="253"/>
      <c r="D306" s="210" t="s">
        <v>249</v>
      </c>
      <c r="E306" s="254" t="s">
        <v>19</v>
      </c>
      <c r="F306" s="255" t="s">
        <v>837</v>
      </c>
      <c r="G306" s="253"/>
      <c r="H306" s="256">
        <v>4</v>
      </c>
      <c r="I306" s="257"/>
      <c r="J306" s="253"/>
      <c r="K306" s="253"/>
      <c r="L306" s="258"/>
      <c r="M306" s="259"/>
      <c r="N306" s="260"/>
      <c r="O306" s="260"/>
      <c r="P306" s="260"/>
      <c r="Q306" s="260"/>
      <c r="R306" s="260"/>
      <c r="S306" s="260"/>
      <c r="T306" s="261"/>
      <c r="AT306" s="262" t="s">
        <v>249</v>
      </c>
      <c r="AU306" s="262" t="s">
        <v>78</v>
      </c>
      <c r="AV306" s="16" t="s">
        <v>203</v>
      </c>
      <c r="AW306" s="16" t="s">
        <v>30</v>
      </c>
      <c r="AX306" s="16" t="s">
        <v>68</v>
      </c>
      <c r="AY306" s="262" t="s">
        <v>187</v>
      </c>
    </row>
    <row r="307" spans="1:65" s="13" customFormat="1" ht="11.25">
      <c r="B307" s="208"/>
      <c r="C307" s="209"/>
      <c r="D307" s="210" t="s">
        <v>249</v>
      </c>
      <c r="E307" s="211" t="s">
        <v>19</v>
      </c>
      <c r="F307" s="212" t="s">
        <v>912</v>
      </c>
      <c r="G307" s="209"/>
      <c r="H307" s="213">
        <v>2</v>
      </c>
      <c r="I307" s="214"/>
      <c r="J307" s="209"/>
      <c r="K307" s="209"/>
      <c r="L307" s="215"/>
      <c r="M307" s="216"/>
      <c r="N307" s="217"/>
      <c r="O307" s="217"/>
      <c r="P307" s="217"/>
      <c r="Q307" s="217"/>
      <c r="R307" s="217"/>
      <c r="S307" s="217"/>
      <c r="T307" s="218"/>
      <c r="AT307" s="219" t="s">
        <v>249</v>
      </c>
      <c r="AU307" s="219" t="s">
        <v>78</v>
      </c>
      <c r="AV307" s="13" t="s">
        <v>78</v>
      </c>
      <c r="AW307" s="13" t="s">
        <v>30</v>
      </c>
      <c r="AX307" s="13" t="s">
        <v>68</v>
      </c>
      <c r="AY307" s="219" t="s">
        <v>187</v>
      </c>
    </row>
    <row r="308" spans="1:65" s="13" customFormat="1" ht="11.25">
      <c r="B308" s="208"/>
      <c r="C308" s="209"/>
      <c r="D308" s="210" t="s">
        <v>249</v>
      </c>
      <c r="E308" s="211" t="s">
        <v>19</v>
      </c>
      <c r="F308" s="212" t="s">
        <v>913</v>
      </c>
      <c r="G308" s="209"/>
      <c r="H308" s="213">
        <v>2</v>
      </c>
      <c r="I308" s="214"/>
      <c r="J308" s="209"/>
      <c r="K308" s="209"/>
      <c r="L308" s="215"/>
      <c r="M308" s="216"/>
      <c r="N308" s="217"/>
      <c r="O308" s="217"/>
      <c r="P308" s="217"/>
      <c r="Q308" s="217"/>
      <c r="R308" s="217"/>
      <c r="S308" s="217"/>
      <c r="T308" s="218"/>
      <c r="AT308" s="219" t="s">
        <v>249</v>
      </c>
      <c r="AU308" s="219" t="s">
        <v>78</v>
      </c>
      <c r="AV308" s="13" t="s">
        <v>78</v>
      </c>
      <c r="AW308" s="13" t="s">
        <v>30</v>
      </c>
      <c r="AX308" s="13" t="s">
        <v>68</v>
      </c>
      <c r="AY308" s="219" t="s">
        <v>187</v>
      </c>
    </row>
    <row r="309" spans="1:65" s="13" customFormat="1" ht="11.25">
      <c r="B309" s="208"/>
      <c r="C309" s="209"/>
      <c r="D309" s="210" t="s">
        <v>249</v>
      </c>
      <c r="E309" s="211" t="s">
        <v>19</v>
      </c>
      <c r="F309" s="212" t="s">
        <v>914</v>
      </c>
      <c r="G309" s="209"/>
      <c r="H309" s="213">
        <v>1</v>
      </c>
      <c r="I309" s="214"/>
      <c r="J309" s="209"/>
      <c r="K309" s="209"/>
      <c r="L309" s="215"/>
      <c r="M309" s="216"/>
      <c r="N309" s="217"/>
      <c r="O309" s="217"/>
      <c r="P309" s="217"/>
      <c r="Q309" s="217"/>
      <c r="R309" s="217"/>
      <c r="S309" s="217"/>
      <c r="T309" s="218"/>
      <c r="AT309" s="219" t="s">
        <v>249</v>
      </c>
      <c r="AU309" s="219" t="s">
        <v>78</v>
      </c>
      <c r="AV309" s="13" t="s">
        <v>78</v>
      </c>
      <c r="AW309" s="13" t="s">
        <v>30</v>
      </c>
      <c r="AX309" s="13" t="s">
        <v>68</v>
      </c>
      <c r="AY309" s="219" t="s">
        <v>187</v>
      </c>
    </row>
    <row r="310" spans="1:65" s="13" customFormat="1" ht="11.25">
      <c r="B310" s="208"/>
      <c r="C310" s="209"/>
      <c r="D310" s="210" t="s">
        <v>249</v>
      </c>
      <c r="E310" s="211" t="s">
        <v>19</v>
      </c>
      <c r="F310" s="212" t="s">
        <v>915</v>
      </c>
      <c r="G310" s="209"/>
      <c r="H310" s="213">
        <v>1</v>
      </c>
      <c r="I310" s="214"/>
      <c r="J310" s="209"/>
      <c r="K310" s="209"/>
      <c r="L310" s="215"/>
      <c r="M310" s="216"/>
      <c r="N310" s="217"/>
      <c r="O310" s="217"/>
      <c r="P310" s="217"/>
      <c r="Q310" s="217"/>
      <c r="R310" s="217"/>
      <c r="S310" s="217"/>
      <c r="T310" s="218"/>
      <c r="AT310" s="219" t="s">
        <v>249</v>
      </c>
      <c r="AU310" s="219" t="s">
        <v>78</v>
      </c>
      <c r="AV310" s="13" t="s">
        <v>78</v>
      </c>
      <c r="AW310" s="13" t="s">
        <v>30</v>
      </c>
      <c r="AX310" s="13" t="s">
        <v>68</v>
      </c>
      <c r="AY310" s="219" t="s">
        <v>187</v>
      </c>
    </row>
    <row r="311" spans="1:65" s="16" customFormat="1" ht="11.25">
      <c r="B311" s="252"/>
      <c r="C311" s="253"/>
      <c r="D311" s="210" t="s">
        <v>249</v>
      </c>
      <c r="E311" s="254" t="s">
        <v>19</v>
      </c>
      <c r="F311" s="255" t="s">
        <v>837</v>
      </c>
      <c r="G311" s="253"/>
      <c r="H311" s="256">
        <v>6</v>
      </c>
      <c r="I311" s="257"/>
      <c r="J311" s="253"/>
      <c r="K311" s="253"/>
      <c r="L311" s="258"/>
      <c r="M311" s="259"/>
      <c r="N311" s="260"/>
      <c r="O311" s="260"/>
      <c r="P311" s="260"/>
      <c r="Q311" s="260"/>
      <c r="R311" s="260"/>
      <c r="S311" s="260"/>
      <c r="T311" s="261"/>
      <c r="AT311" s="262" t="s">
        <v>249</v>
      </c>
      <c r="AU311" s="262" t="s">
        <v>78</v>
      </c>
      <c r="AV311" s="16" t="s">
        <v>203</v>
      </c>
      <c r="AW311" s="16" t="s">
        <v>30</v>
      </c>
      <c r="AX311" s="16" t="s">
        <v>68</v>
      </c>
      <c r="AY311" s="262" t="s">
        <v>187</v>
      </c>
    </row>
    <row r="312" spans="1:65" s="15" customFormat="1" ht="11.25">
      <c r="B312" s="230"/>
      <c r="C312" s="231"/>
      <c r="D312" s="210" t="s">
        <v>249</v>
      </c>
      <c r="E312" s="232" t="s">
        <v>19</v>
      </c>
      <c r="F312" s="233" t="s">
        <v>319</v>
      </c>
      <c r="G312" s="231"/>
      <c r="H312" s="234">
        <v>25</v>
      </c>
      <c r="I312" s="235"/>
      <c r="J312" s="231"/>
      <c r="K312" s="231"/>
      <c r="L312" s="236"/>
      <c r="M312" s="237"/>
      <c r="N312" s="238"/>
      <c r="O312" s="238"/>
      <c r="P312" s="238"/>
      <c r="Q312" s="238"/>
      <c r="R312" s="238"/>
      <c r="S312" s="238"/>
      <c r="T312" s="239"/>
      <c r="AT312" s="240" t="s">
        <v>249</v>
      </c>
      <c r="AU312" s="240" t="s">
        <v>78</v>
      </c>
      <c r="AV312" s="15" t="s">
        <v>195</v>
      </c>
      <c r="AW312" s="15" t="s">
        <v>30</v>
      </c>
      <c r="AX312" s="15" t="s">
        <v>76</v>
      </c>
      <c r="AY312" s="240" t="s">
        <v>187</v>
      </c>
    </row>
    <row r="313" spans="1:65" s="2" customFormat="1" ht="37.9" customHeight="1">
      <c r="A313" s="36"/>
      <c r="B313" s="37"/>
      <c r="C313" s="180" t="s">
        <v>334</v>
      </c>
      <c r="D313" s="180" t="s">
        <v>190</v>
      </c>
      <c r="E313" s="181" t="s">
        <v>974</v>
      </c>
      <c r="F313" s="182" t="s">
        <v>975</v>
      </c>
      <c r="G313" s="183" t="s">
        <v>507</v>
      </c>
      <c r="H313" s="184">
        <v>25</v>
      </c>
      <c r="I313" s="185"/>
      <c r="J313" s="186">
        <f>ROUND(I313*H313,2)</f>
        <v>0</v>
      </c>
      <c r="K313" s="182" t="s">
        <v>194</v>
      </c>
      <c r="L313" s="41"/>
      <c r="M313" s="187" t="s">
        <v>19</v>
      </c>
      <c r="N313" s="188" t="s">
        <v>39</v>
      </c>
      <c r="O313" s="66"/>
      <c r="P313" s="189">
        <f>O313*H313</f>
        <v>0</v>
      </c>
      <c r="Q313" s="189">
        <v>1.6469276500000001E-2</v>
      </c>
      <c r="R313" s="189">
        <f>Q313*H313</f>
        <v>0.41173191250000002</v>
      </c>
      <c r="S313" s="189">
        <v>0</v>
      </c>
      <c r="T313" s="190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91" t="s">
        <v>215</v>
      </c>
      <c r="AT313" s="191" t="s">
        <v>190</v>
      </c>
      <c r="AU313" s="191" t="s">
        <v>78</v>
      </c>
      <c r="AY313" s="19" t="s">
        <v>187</v>
      </c>
      <c r="BE313" s="192">
        <f>IF(N313="základní",J313,0)</f>
        <v>0</v>
      </c>
      <c r="BF313" s="192">
        <f>IF(N313="snížená",J313,0)</f>
        <v>0</v>
      </c>
      <c r="BG313" s="192">
        <f>IF(N313="zákl. přenesená",J313,0)</f>
        <v>0</v>
      </c>
      <c r="BH313" s="192">
        <f>IF(N313="sníž. přenesená",J313,0)</f>
        <v>0</v>
      </c>
      <c r="BI313" s="192">
        <f>IF(N313="nulová",J313,0)</f>
        <v>0</v>
      </c>
      <c r="BJ313" s="19" t="s">
        <v>76</v>
      </c>
      <c r="BK313" s="192">
        <f>ROUND(I313*H313,2)</f>
        <v>0</v>
      </c>
      <c r="BL313" s="19" t="s">
        <v>215</v>
      </c>
      <c r="BM313" s="191" t="s">
        <v>976</v>
      </c>
    </row>
    <row r="314" spans="1:65" s="2" customFormat="1" ht="11.25">
      <c r="A314" s="36"/>
      <c r="B314" s="37"/>
      <c r="C314" s="38"/>
      <c r="D314" s="193" t="s">
        <v>197</v>
      </c>
      <c r="E314" s="38"/>
      <c r="F314" s="194" t="s">
        <v>977</v>
      </c>
      <c r="G314" s="38"/>
      <c r="H314" s="38"/>
      <c r="I314" s="195"/>
      <c r="J314" s="38"/>
      <c r="K314" s="38"/>
      <c r="L314" s="41"/>
      <c r="M314" s="196"/>
      <c r="N314" s="197"/>
      <c r="O314" s="66"/>
      <c r="P314" s="66"/>
      <c r="Q314" s="66"/>
      <c r="R314" s="66"/>
      <c r="S314" s="66"/>
      <c r="T314" s="67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9" t="s">
        <v>197</v>
      </c>
      <c r="AU314" s="19" t="s">
        <v>78</v>
      </c>
    </row>
    <row r="315" spans="1:65" s="13" customFormat="1" ht="11.25">
      <c r="B315" s="208"/>
      <c r="C315" s="209"/>
      <c r="D315" s="210" t="s">
        <v>249</v>
      </c>
      <c r="E315" s="211" t="s">
        <v>19</v>
      </c>
      <c r="F315" s="212" t="s">
        <v>901</v>
      </c>
      <c r="G315" s="209"/>
      <c r="H315" s="213">
        <v>2</v>
      </c>
      <c r="I315" s="214"/>
      <c r="J315" s="209"/>
      <c r="K315" s="209"/>
      <c r="L315" s="215"/>
      <c r="M315" s="216"/>
      <c r="N315" s="217"/>
      <c r="O315" s="217"/>
      <c r="P315" s="217"/>
      <c r="Q315" s="217"/>
      <c r="R315" s="217"/>
      <c r="S315" s="217"/>
      <c r="T315" s="218"/>
      <c r="AT315" s="219" t="s">
        <v>249</v>
      </c>
      <c r="AU315" s="219" t="s">
        <v>78</v>
      </c>
      <c r="AV315" s="13" t="s">
        <v>78</v>
      </c>
      <c r="AW315" s="13" t="s">
        <v>30</v>
      </c>
      <c r="AX315" s="13" t="s">
        <v>68</v>
      </c>
      <c r="AY315" s="219" t="s">
        <v>187</v>
      </c>
    </row>
    <row r="316" spans="1:65" s="13" customFormat="1" ht="11.25">
      <c r="B316" s="208"/>
      <c r="C316" s="209"/>
      <c r="D316" s="210" t="s">
        <v>249</v>
      </c>
      <c r="E316" s="211" t="s">
        <v>19</v>
      </c>
      <c r="F316" s="212" t="s">
        <v>902</v>
      </c>
      <c r="G316" s="209"/>
      <c r="H316" s="213">
        <v>2</v>
      </c>
      <c r="I316" s="214"/>
      <c r="J316" s="209"/>
      <c r="K316" s="209"/>
      <c r="L316" s="215"/>
      <c r="M316" s="216"/>
      <c r="N316" s="217"/>
      <c r="O316" s="217"/>
      <c r="P316" s="217"/>
      <c r="Q316" s="217"/>
      <c r="R316" s="217"/>
      <c r="S316" s="217"/>
      <c r="T316" s="218"/>
      <c r="AT316" s="219" t="s">
        <v>249</v>
      </c>
      <c r="AU316" s="219" t="s">
        <v>78</v>
      </c>
      <c r="AV316" s="13" t="s">
        <v>78</v>
      </c>
      <c r="AW316" s="13" t="s">
        <v>30</v>
      </c>
      <c r="AX316" s="13" t="s">
        <v>68</v>
      </c>
      <c r="AY316" s="219" t="s">
        <v>187</v>
      </c>
    </row>
    <row r="317" spans="1:65" s="13" customFormat="1" ht="11.25">
      <c r="B317" s="208"/>
      <c r="C317" s="209"/>
      <c r="D317" s="210" t="s">
        <v>249</v>
      </c>
      <c r="E317" s="211" t="s">
        <v>19</v>
      </c>
      <c r="F317" s="212" t="s">
        <v>834</v>
      </c>
      <c r="G317" s="209"/>
      <c r="H317" s="213">
        <v>2</v>
      </c>
      <c r="I317" s="214"/>
      <c r="J317" s="209"/>
      <c r="K317" s="209"/>
      <c r="L317" s="215"/>
      <c r="M317" s="216"/>
      <c r="N317" s="217"/>
      <c r="O317" s="217"/>
      <c r="P317" s="217"/>
      <c r="Q317" s="217"/>
      <c r="R317" s="217"/>
      <c r="S317" s="217"/>
      <c r="T317" s="218"/>
      <c r="AT317" s="219" t="s">
        <v>249</v>
      </c>
      <c r="AU317" s="219" t="s">
        <v>78</v>
      </c>
      <c r="AV317" s="13" t="s">
        <v>78</v>
      </c>
      <c r="AW317" s="13" t="s">
        <v>30</v>
      </c>
      <c r="AX317" s="13" t="s">
        <v>68</v>
      </c>
      <c r="AY317" s="219" t="s">
        <v>187</v>
      </c>
    </row>
    <row r="318" spans="1:65" s="13" customFormat="1" ht="11.25">
      <c r="B318" s="208"/>
      <c r="C318" s="209"/>
      <c r="D318" s="210" t="s">
        <v>249</v>
      </c>
      <c r="E318" s="211" t="s">
        <v>19</v>
      </c>
      <c r="F318" s="212" t="s">
        <v>903</v>
      </c>
      <c r="G318" s="209"/>
      <c r="H318" s="213">
        <v>1</v>
      </c>
      <c r="I318" s="214"/>
      <c r="J318" s="209"/>
      <c r="K318" s="209"/>
      <c r="L318" s="215"/>
      <c r="M318" s="216"/>
      <c r="N318" s="217"/>
      <c r="O318" s="217"/>
      <c r="P318" s="217"/>
      <c r="Q318" s="217"/>
      <c r="R318" s="217"/>
      <c r="S318" s="217"/>
      <c r="T318" s="218"/>
      <c r="AT318" s="219" t="s">
        <v>249</v>
      </c>
      <c r="AU318" s="219" t="s">
        <v>78</v>
      </c>
      <c r="AV318" s="13" t="s">
        <v>78</v>
      </c>
      <c r="AW318" s="13" t="s">
        <v>30</v>
      </c>
      <c r="AX318" s="13" t="s">
        <v>68</v>
      </c>
      <c r="AY318" s="219" t="s">
        <v>187</v>
      </c>
    </row>
    <row r="319" spans="1:65" s="13" customFormat="1" ht="11.25">
      <c r="B319" s="208"/>
      <c r="C319" s="209"/>
      <c r="D319" s="210" t="s">
        <v>249</v>
      </c>
      <c r="E319" s="211" t="s">
        <v>19</v>
      </c>
      <c r="F319" s="212" t="s">
        <v>904</v>
      </c>
      <c r="G319" s="209"/>
      <c r="H319" s="213">
        <v>1</v>
      </c>
      <c r="I319" s="214"/>
      <c r="J319" s="209"/>
      <c r="K319" s="209"/>
      <c r="L319" s="215"/>
      <c r="M319" s="216"/>
      <c r="N319" s="217"/>
      <c r="O319" s="217"/>
      <c r="P319" s="217"/>
      <c r="Q319" s="217"/>
      <c r="R319" s="217"/>
      <c r="S319" s="217"/>
      <c r="T319" s="218"/>
      <c r="AT319" s="219" t="s">
        <v>249</v>
      </c>
      <c r="AU319" s="219" t="s">
        <v>78</v>
      </c>
      <c r="AV319" s="13" t="s">
        <v>78</v>
      </c>
      <c r="AW319" s="13" t="s">
        <v>30</v>
      </c>
      <c r="AX319" s="13" t="s">
        <v>68</v>
      </c>
      <c r="AY319" s="219" t="s">
        <v>187</v>
      </c>
    </row>
    <row r="320" spans="1:65" s="13" customFormat="1" ht="11.25">
      <c r="B320" s="208"/>
      <c r="C320" s="209"/>
      <c r="D320" s="210" t="s">
        <v>249</v>
      </c>
      <c r="E320" s="211" t="s">
        <v>19</v>
      </c>
      <c r="F320" s="212" t="s">
        <v>905</v>
      </c>
      <c r="G320" s="209"/>
      <c r="H320" s="213">
        <v>1</v>
      </c>
      <c r="I320" s="214"/>
      <c r="J320" s="209"/>
      <c r="K320" s="209"/>
      <c r="L320" s="215"/>
      <c r="M320" s="216"/>
      <c r="N320" s="217"/>
      <c r="O320" s="217"/>
      <c r="P320" s="217"/>
      <c r="Q320" s="217"/>
      <c r="R320" s="217"/>
      <c r="S320" s="217"/>
      <c r="T320" s="218"/>
      <c r="AT320" s="219" t="s">
        <v>249</v>
      </c>
      <c r="AU320" s="219" t="s">
        <v>78</v>
      </c>
      <c r="AV320" s="13" t="s">
        <v>78</v>
      </c>
      <c r="AW320" s="13" t="s">
        <v>30</v>
      </c>
      <c r="AX320" s="13" t="s">
        <v>68</v>
      </c>
      <c r="AY320" s="219" t="s">
        <v>187</v>
      </c>
    </row>
    <row r="321" spans="1:65" s="16" customFormat="1" ht="11.25">
      <c r="B321" s="252"/>
      <c r="C321" s="253"/>
      <c r="D321" s="210" t="s">
        <v>249</v>
      </c>
      <c r="E321" s="254" t="s">
        <v>19</v>
      </c>
      <c r="F321" s="255" t="s">
        <v>837</v>
      </c>
      <c r="G321" s="253"/>
      <c r="H321" s="256">
        <v>9</v>
      </c>
      <c r="I321" s="257"/>
      <c r="J321" s="253"/>
      <c r="K321" s="253"/>
      <c r="L321" s="258"/>
      <c r="M321" s="259"/>
      <c r="N321" s="260"/>
      <c r="O321" s="260"/>
      <c r="P321" s="260"/>
      <c r="Q321" s="260"/>
      <c r="R321" s="260"/>
      <c r="S321" s="260"/>
      <c r="T321" s="261"/>
      <c r="AT321" s="262" t="s">
        <v>249</v>
      </c>
      <c r="AU321" s="262" t="s">
        <v>78</v>
      </c>
      <c r="AV321" s="16" t="s">
        <v>203</v>
      </c>
      <c r="AW321" s="16" t="s">
        <v>30</v>
      </c>
      <c r="AX321" s="16" t="s">
        <v>68</v>
      </c>
      <c r="AY321" s="262" t="s">
        <v>187</v>
      </c>
    </row>
    <row r="322" spans="1:65" s="13" customFormat="1" ht="11.25">
      <c r="B322" s="208"/>
      <c r="C322" s="209"/>
      <c r="D322" s="210" t="s">
        <v>249</v>
      </c>
      <c r="E322" s="211" t="s">
        <v>19</v>
      </c>
      <c r="F322" s="212" t="s">
        <v>906</v>
      </c>
      <c r="G322" s="209"/>
      <c r="H322" s="213">
        <v>2</v>
      </c>
      <c r="I322" s="214"/>
      <c r="J322" s="209"/>
      <c r="K322" s="209"/>
      <c r="L322" s="215"/>
      <c r="M322" s="216"/>
      <c r="N322" s="217"/>
      <c r="O322" s="217"/>
      <c r="P322" s="217"/>
      <c r="Q322" s="217"/>
      <c r="R322" s="217"/>
      <c r="S322" s="217"/>
      <c r="T322" s="218"/>
      <c r="AT322" s="219" t="s">
        <v>249</v>
      </c>
      <c r="AU322" s="219" t="s">
        <v>78</v>
      </c>
      <c r="AV322" s="13" t="s">
        <v>78</v>
      </c>
      <c r="AW322" s="13" t="s">
        <v>30</v>
      </c>
      <c r="AX322" s="13" t="s">
        <v>68</v>
      </c>
      <c r="AY322" s="219" t="s">
        <v>187</v>
      </c>
    </row>
    <row r="323" spans="1:65" s="13" customFormat="1" ht="11.25">
      <c r="B323" s="208"/>
      <c r="C323" s="209"/>
      <c r="D323" s="210" t="s">
        <v>249</v>
      </c>
      <c r="E323" s="211" t="s">
        <v>19</v>
      </c>
      <c r="F323" s="212" t="s">
        <v>907</v>
      </c>
      <c r="G323" s="209"/>
      <c r="H323" s="213">
        <v>2</v>
      </c>
      <c r="I323" s="214"/>
      <c r="J323" s="209"/>
      <c r="K323" s="209"/>
      <c r="L323" s="215"/>
      <c r="M323" s="216"/>
      <c r="N323" s="217"/>
      <c r="O323" s="217"/>
      <c r="P323" s="217"/>
      <c r="Q323" s="217"/>
      <c r="R323" s="217"/>
      <c r="S323" s="217"/>
      <c r="T323" s="218"/>
      <c r="AT323" s="219" t="s">
        <v>249</v>
      </c>
      <c r="AU323" s="219" t="s">
        <v>78</v>
      </c>
      <c r="AV323" s="13" t="s">
        <v>78</v>
      </c>
      <c r="AW323" s="13" t="s">
        <v>30</v>
      </c>
      <c r="AX323" s="13" t="s">
        <v>68</v>
      </c>
      <c r="AY323" s="219" t="s">
        <v>187</v>
      </c>
    </row>
    <row r="324" spans="1:65" s="13" customFormat="1" ht="11.25">
      <c r="B324" s="208"/>
      <c r="C324" s="209"/>
      <c r="D324" s="210" t="s">
        <v>249</v>
      </c>
      <c r="E324" s="211" t="s">
        <v>19</v>
      </c>
      <c r="F324" s="212" t="s">
        <v>908</v>
      </c>
      <c r="G324" s="209"/>
      <c r="H324" s="213">
        <v>1</v>
      </c>
      <c r="I324" s="214"/>
      <c r="J324" s="209"/>
      <c r="K324" s="209"/>
      <c r="L324" s="215"/>
      <c r="M324" s="216"/>
      <c r="N324" s="217"/>
      <c r="O324" s="217"/>
      <c r="P324" s="217"/>
      <c r="Q324" s="217"/>
      <c r="R324" s="217"/>
      <c r="S324" s="217"/>
      <c r="T324" s="218"/>
      <c r="AT324" s="219" t="s">
        <v>249</v>
      </c>
      <c r="AU324" s="219" t="s">
        <v>78</v>
      </c>
      <c r="AV324" s="13" t="s">
        <v>78</v>
      </c>
      <c r="AW324" s="13" t="s">
        <v>30</v>
      </c>
      <c r="AX324" s="13" t="s">
        <v>68</v>
      </c>
      <c r="AY324" s="219" t="s">
        <v>187</v>
      </c>
    </row>
    <row r="325" spans="1:65" s="13" customFormat="1" ht="11.25">
      <c r="B325" s="208"/>
      <c r="C325" s="209"/>
      <c r="D325" s="210" t="s">
        <v>249</v>
      </c>
      <c r="E325" s="211" t="s">
        <v>19</v>
      </c>
      <c r="F325" s="212" t="s">
        <v>909</v>
      </c>
      <c r="G325" s="209"/>
      <c r="H325" s="213">
        <v>1</v>
      </c>
      <c r="I325" s="214"/>
      <c r="J325" s="209"/>
      <c r="K325" s="209"/>
      <c r="L325" s="215"/>
      <c r="M325" s="216"/>
      <c r="N325" s="217"/>
      <c r="O325" s="217"/>
      <c r="P325" s="217"/>
      <c r="Q325" s="217"/>
      <c r="R325" s="217"/>
      <c r="S325" s="217"/>
      <c r="T325" s="218"/>
      <c r="AT325" s="219" t="s">
        <v>249</v>
      </c>
      <c r="AU325" s="219" t="s">
        <v>78</v>
      </c>
      <c r="AV325" s="13" t="s">
        <v>78</v>
      </c>
      <c r="AW325" s="13" t="s">
        <v>30</v>
      </c>
      <c r="AX325" s="13" t="s">
        <v>68</v>
      </c>
      <c r="AY325" s="219" t="s">
        <v>187</v>
      </c>
    </row>
    <row r="326" spans="1:65" s="16" customFormat="1" ht="11.25">
      <c r="B326" s="252"/>
      <c r="C326" s="253"/>
      <c r="D326" s="210" t="s">
        <v>249</v>
      </c>
      <c r="E326" s="254" t="s">
        <v>19</v>
      </c>
      <c r="F326" s="255" t="s">
        <v>837</v>
      </c>
      <c r="G326" s="253"/>
      <c r="H326" s="256">
        <v>6</v>
      </c>
      <c r="I326" s="257"/>
      <c r="J326" s="253"/>
      <c r="K326" s="253"/>
      <c r="L326" s="258"/>
      <c r="M326" s="259"/>
      <c r="N326" s="260"/>
      <c r="O326" s="260"/>
      <c r="P326" s="260"/>
      <c r="Q326" s="260"/>
      <c r="R326" s="260"/>
      <c r="S326" s="260"/>
      <c r="T326" s="261"/>
      <c r="AT326" s="262" t="s">
        <v>249</v>
      </c>
      <c r="AU326" s="262" t="s">
        <v>78</v>
      </c>
      <c r="AV326" s="16" t="s">
        <v>203</v>
      </c>
      <c r="AW326" s="16" t="s">
        <v>30</v>
      </c>
      <c r="AX326" s="16" t="s">
        <v>68</v>
      </c>
      <c r="AY326" s="262" t="s">
        <v>187</v>
      </c>
    </row>
    <row r="327" spans="1:65" s="13" customFormat="1" ht="11.25">
      <c r="B327" s="208"/>
      <c r="C327" s="209"/>
      <c r="D327" s="210" t="s">
        <v>249</v>
      </c>
      <c r="E327" s="211" t="s">
        <v>19</v>
      </c>
      <c r="F327" s="212" t="s">
        <v>910</v>
      </c>
      <c r="G327" s="209"/>
      <c r="H327" s="213">
        <v>2</v>
      </c>
      <c r="I327" s="214"/>
      <c r="J327" s="209"/>
      <c r="K327" s="209"/>
      <c r="L327" s="215"/>
      <c r="M327" s="216"/>
      <c r="N327" s="217"/>
      <c r="O327" s="217"/>
      <c r="P327" s="217"/>
      <c r="Q327" s="217"/>
      <c r="R327" s="217"/>
      <c r="S327" s="217"/>
      <c r="T327" s="218"/>
      <c r="AT327" s="219" t="s">
        <v>249</v>
      </c>
      <c r="AU327" s="219" t="s">
        <v>78</v>
      </c>
      <c r="AV327" s="13" t="s">
        <v>78</v>
      </c>
      <c r="AW327" s="13" t="s">
        <v>30</v>
      </c>
      <c r="AX327" s="13" t="s">
        <v>68</v>
      </c>
      <c r="AY327" s="219" t="s">
        <v>187</v>
      </c>
    </row>
    <row r="328" spans="1:65" s="13" customFormat="1" ht="11.25">
      <c r="B328" s="208"/>
      <c r="C328" s="209"/>
      <c r="D328" s="210" t="s">
        <v>249</v>
      </c>
      <c r="E328" s="211" t="s">
        <v>19</v>
      </c>
      <c r="F328" s="212" t="s">
        <v>911</v>
      </c>
      <c r="G328" s="209"/>
      <c r="H328" s="213">
        <v>2</v>
      </c>
      <c r="I328" s="214"/>
      <c r="J328" s="209"/>
      <c r="K328" s="209"/>
      <c r="L328" s="215"/>
      <c r="M328" s="216"/>
      <c r="N328" s="217"/>
      <c r="O328" s="217"/>
      <c r="P328" s="217"/>
      <c r="Q328" s="217"/>
      <c r="R328" s="217"/>
      <c r="S328" s="217"/>
      <c r="T328" s="218"/>
      <c r="AT328" s="219" t="s">
        <v>249</v>
      </c>
      <c r="AU328" s="219" t="s">
        <v>78</v>
      </c>
      <c r="AV328" s="13" t="s">
        <v>78</v>
      </c>
      <c r="AW328" s="13" t="s">
        <v>30</v>
      </c>
      <c r="AX328" s="13" t="s">
        <v>68</v>
      </c>
      <c r="AY328" s="219" t="s">
        <v>187</v>
      </c>
    </row>
    <row r="329" spans="1:65" s="16" customFormat="1" ht="11.25">
      <c r="B329" s="252"/>
      <c r="C329" s="253"/>
      <c r="D329" s="210" t="s">
        <v>249</v>
      </c>
      <c r="E329" s="254" t="s">
        <v>19</v>
      </c>
      <c r="F329" s="255" t="s">
        <v>837</v>
      </c>
      <c r="G329" s="253"/>
      <c r="H329" s="256">
        <v>4</v>
      </c>
      <c r="I329" s="257"/>
      <c r="J329" s="253"/>
      <c r="K329" s="253"/>
      <c r="L329" s="258"/>
      <c r="M329" s="259"/>
      <c r="N329" s="260"/>
      <c r="O329" s="260"/>
      <c r="P329" s="260"/>
      <c r="Q329" s="260"/>
      <c r="R329" s="260"/>
      <c r="S329" s="260"/>
      <c r="T329" s="261"/>
      <c r="AT329" s="262" t="s">
        <v>249</v>
      </c>
      <c r="AU329" s="262" t="s">
        <v>78</v>
      </c>
      <c r="AV329" s="16" t="s">
        <v>203</v>
      </c>
      <c r="AW329" s="16" t="s">
        <v>30</v>
      </c>
      <c r="AX329" s="16" t="s">
        <v>68</v>
      </c>
      <c r="AY329" s="262" t="s">
        <v>187</v>
      </c>
    </row>
    <row r="330" spans="1:65" s="13" customFormat="1" ht="11.25">
      <c r="B330" s="208"/>
      <c r="C330" s="209"/>
      <c r="D330" s="210" t="s">
        <v>249</v>
      </c>
      <c r="E330" s="211" t="s">
        <v>19</v>
      </c>
      <c r="F330" s="212" t="s">
        <v>912</v>
      </c>
      <c r="G330" s="209"/>
      <c r="H330" s="213">
        <v>2</v>
      </c>
      <c r="I330" s="214"/>
      <c r="J330" s="209"/>
      <c r="K330" s="209"/>
      <c r="L330" s="215"/>
      <c r="M330" s="216"/>
      <c r="N330" s="217"/>
      <c r="O330" s="217"/>
      <c r="P330" s="217"/>
      <c r="Q330" s="217"/>
      <c r="R330" s="217"/>
      <c r="S330" s="217"/>
      <c r="T330" s="218"/>
      <c r="AT330" s="219" t="s">
        <v>249</v>
      </c>
      <c r="AU330" s="219" t="s">
        <v>78</v>
      </c>
      <c r="AV330" s="13" t="s">
        <v>78</v>
      </c>
      <c r="AW330" s="13" t="s">
        <v>30</v>
      </c>
      <c r="AX330" s="13" t="s">
        <v>68</v>
      </c>
      <c r="AY330" s="219" t="s">
        <v>187</v>
      </c>
    </row>
    <row r="331" spans="1:65" s="13" customFormat="1" ht="11.25">
      <c r="B331" s="208"/>
      <c r="C331" s="209"/>
      <c r="D331" s="210" t="s">
        <v>249</v>
      </c>
      <c r="E331" s="211" t="s">
        <v>19</v>
      </c>
      <c r="F331" s="212" t="s">
        <v>913</v>
      </c>
      <c r="G331" s="209"/>
      <c r="H331" s="213">
        <v>2</v>
      </c>
      <c r="I331" s="214"/>
      <c r="J331" s="209"/>
      <c r="K331" s="209"/>
      <c r="L331" s="215"/>
      <c r="M331" s="216"/>
      <c r="N331" s="217"/>
      <c r="O331" s="217"/>
      <c r="P331" s="217"/>
      <c r="Q331" s="217"/>
      <c r="R331" s="217"/>
      <c r="S331" s="217"/>
      <c r="T331" s="218"/>
      <c r="AT331" s="219" t="s">
        <v>249</v>
      </c>
      <c r="AU331" s="219" t="s">
        <v>78</v>
      </c>
      <c r="AV331" s="13" t="s">
        <v>78</v>
      </c>
      <c r="AW331" s="13" t="s">
        <v>30</v>
      </c>
      <c r="AX331" s="13" t="s">
        <v>68</v>
      </c>
      <c r="AY331" s="219" t="s">
        <v>187</v>
      </c>
    </row>
    <row r="332" spans="1:65" s="13" customFormat="1" ht="11.25">
      <c r="B332" s="208"/>
      <c r="C332" s="209"/>
      <c r="D332" s="210" t="s">
        <v>249</v>
      </c>
      <c r="E332" s="211" t="s">
        <v>19</v>
      </c>
      <c r="F332" s="212" t="s">
        <v>914</v>
      </c>
      <c r="G332" s="209"/>
      <c r="H332" s="213">
        <v>1</v>
      </c>
      <c r="I332" s="214"/>
      <c r="J332" s="209"/>
      <c r="K332" s="209"/>
      <c r="L332" s="215"/>
      <c r="M332" s="216"/>
      <c r="N332" s="217"/>
      <c r="O332" s="217"/>
      <c r="P332" s="217"/>
      <c r="Q332" s="217"/>
      <c r="R332" s="217"/>
      <c r="S332" s="217"/>
      <c r="T332" s="218"/>
      <c r="AT332" s="219" t="s">
        <v>249</v>
      </c>
      <c r="AU332" s="219" t="s">
        <v>78</v>
      </c>
      <c r="AV332" s="13" t="s">
        <v>78</v>
      </c>
      <c r="AW332" s="13" t="s">
        <v>30</v>
      </c>
      <c r="AX332" s="13" t="s">
        <v>68</v>
      </c>
      <c r="AY332" s="219" t="s">
        <v>187</v>
      </c>
    </row>
    <row r="333" spans="1:65" s="13" customFormat="1" ht="11.25">
      <c r="B333" s="208"/>
      <c r="C333" s="209"/>
      <c r="D333" s="210" t="s">
        <v>249</v>
      </c>
      <c r="E333" s="211" t="s">
        <v>19</v>
      </c>
      <c r="F333" s="212" t="s">
        <v>915</v>
      </c>
      <c r="G333" s="209"/>
      <c r="H333" s="213">
        <v>1</v>
      </c>
      <c r="I333" s="214"/>
      <c r="J333" s="209"/>
      <c r="K333" s="209"/>
      <c r="L333" s="215"/>
      <c r="M333" s="216"/>
      <c r="N333" s="217"/>
      <c r="O333" s="217"/>
      <c r="P333" s="217"/>
      <c r="Q333" s="217"/>
      <c r="R333" s="217"/>
      <c r="S333" s="217"/>
      <c r="T333" s="218"/>
      <c r="AT333" s="219" t="s">
        <v>249</v>
      </c>
      <c r="AU333" s="219" t="s">
        <v>78</v>
      </c>
      <c r="AV333" s="13" t="s">
        <v>78</v>
      </c>
      <c r="AW333" s="13" t="s">
        <v>30</v>
      </c>
      <c r="AX333" s="13" t="s">
        <v>68</v>
      </c>
      <c r="AY333" s="219" t="s">
        <v>187</v>
      </c>
    </row>
    <row r="334" spans="1:65" s="16" customFormat="1" ht="11.25">
      <c r="B334" s="252"/>
      <c r="C334" s="253"/>
      <c r="D334" s="210" t="s">
        <v>249</v>
      </c>
      <c r="E334" s="254" t="s">
        <v>19</v>
      </c>
      <c r="F334" s="255" t="s">
        <v>837</v>
      </c>
      <c r="G334" s="253"/>
      <c r="H334" s="256">
        <v>6</v>
      </c>
      <c r="I334" s="257"/>
      <c r="J334" s="253"/>
      <c r="K334" s="253"/>
      <c r="L334" s="258"/>
      <c r="M334" s="259"/>
      <c r="N334" s="260"/>
      <c r="O334" s="260"/>
      <c r="P334" s="260"/>
      <c r="Q334" s="260"/>
      <c r="R334" s="260"/>
      <c r="S334" s="260"/>
      <c r="T334" s="261"/>
      <c r="AT334" s="262" t="s">
        <v>249</v>
      </c>
      <c r="AU334" s="262" t="s">
        <v>78</v>
      </c>
      <c r="AV334" s="16" t="s">
        <v>203</v>
      </c>
      <c r="AW334" s="16" t="s">
        <v>30</v>
      </c>
      <c r="AX334" s="16" t="s">
        <v>68</v>
      </c>
      <c r="AY334" s="262" t="s">
        <v>187</v>
      </c>
    </row>
    <row r="335" spans="1:65" s="15" customFormat="1" ht="11.25">
      <c r="B335" s="230"/>
      <c r="C335" s="231"/>
      <c r="D335" s="210" t="s">
        <v>249</v>
      </c>
      <c r="E335" s="232" t="s">
        <v>19</v>
      </c>
      <c r="F335" s="233" t="s">
        <v>319</v>
      </c>
      <c r="G335" s="231"/>
      <c r="H335" s="234">
        <v>25</v>
      </c>
      <c r="I335" s="235"/>
      <c r="J335" s="231"/>
      <c r="K335" s="231"/>
      <c r="L335" s="236"/>
      <c r="M335" s="237"/>
      <c r="N335" s="238"/>
      <c r="O335" s="238"/>
      <c r="P335" s="238"/>
      <c r="Q335" s="238"/>
      <c r="R335" s="238"/>
      <c r="S335" s="238"/>
      <c r="T335" s="239"/>
      <c r="AT335" s="240" t="s">
        <v>249</v>
      </c>
      <c r="AU335" s="240" t="s">
        <v>78</v>
      </c>
      <c r="AV335" s="15" t="s">
        <v>195</v>
      </c>
      <c r="AW335" s="15" t="s">
        <v>30</v>
      </c>
      <c r="AX335" s="15" t="s">
        <v>76</v>
      </c>
      <c r="AY335" s="240" t="s">
        <v>187</v>
      </c>
    </row>
    <row r="336" spans="1:65" s="2" customFormat="1" ht="24.2" customHeight="1">
      <c r="A336" s="36"/>
      <c r="B336" s="37"/>
      <c r="C336" s="180" t="s">
        <v>340</v>
      </c>
      <c r="D336" s="180" t="s">
        <v>190</v>
      </c>
      <c r="E336" s="181" t="s">
        <v>978</v>
      </c>
      <c r="F336" s="182" t="s">
        <v>979</v>
      </c>
      <c r="G336" s="183" t="s">
        <v>507</v>
      </c>
      <c r="H336" s="184">
        <v>39</v>
      </c>
      <c r="I336" s="185"/>
      <c r="J336" s="186">
        <f>ROUND(I336*H336,2)</f>
        <v>0</v>
      </c>
      <c r="K336" s="182" t="s">
        <v>194</v>
      </c>
      <c r="L336" s="41"/>
      <c r="M336" s="187" t="s">
        <v>19</v>
      </c>
      <c r="N336" s="188" t="s">
        <v>39</v>
      </c>
      <c r="O336" s="66"/>
      <c r="P336" s="189">
        <f>O336*H336</f>
        <v>0</v>
      </c>
      <c r="Q336" s="189">
        <v>5.1820000000000002E-4</v>
      </c>
      <c r="R336" s="189">
        <f>Q336*H336</f>
        <v>2.02098E-2</v>
      </c>
      <c r="S336" s="189">
        <v>0</v>
      </c>
      <c r="T336" s="190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191" t="s">
        <v>215</v>
      </c>
      <c r="AT336" s="191" t="s">
        <v>190</v>
      </c>
      <c r="AU336" s="191" t="s">
        <v>78</v>
      </c>
      <c r="AY336" s="19" t="s">
        <v>187</v>
      </c>
      <c r="BE336" s="192">
        <f>IF(N336="základní",J336,0)</f>
        <v>0</v>
      </c>
      <c r="BF336" s="192">
        <f>IF(N336="snížená",J336,0)</f>
        <v>0</v>
      </c>
      <c r="BG336" s="192">
        <f>IF(N336="zákl. přenesená",J336,0)</f>
        <v>0</v>
      </c>
      <c r="BH336" s="192">
        <f>IF(N336="sníž. přenesená",J336,0)</f>
        <v>0</v>
      </c>
      <c r="BI336" s="192">
        <f>IF(N336="nulová",J336,0)</f>
        <v>0</v>
      </c>
      <c r="BJ336" s="19" t="s">
        <v>76</v>
      </c>
      <c r="BK336" s="192">
        <f>ROUND(I336*H336,2)</f>
        <v>0</v>
      </c>
      <c r="BL336" s="19" t="s">
        <v>215</v>
      </c>
      <c r="BM336" s="191" t="s">
        <v>980</v>
      </c>
    </row>
    <row r="337" spans="1:51" s="2" customFormat="1" ht="11.25">
      <c r="A337" s="36"/>
      <c r="B337" s="37"/>
      <c r="C337" s="38"/>
      <c r="D337" s="193" t="s">
        <v>197</v>
      </c>
      <c r="E337" s="38"/>
      <c r="F337" s="194" t="s">
        <v>981</v>
      </c>
      <c r="G337" s="38"/>
      <c r="H337" s="38"/>
      <c r="I337" s="195"/>
      <c r="J337" s="38"/>
      <c r="K337" s="38"/>
      <c r="L337" s="41"/>
      <c r="M337" s="196"/>
      <c r="N337" s="197"/>
      <c r="O337" s="66"/>
      <c r="P337" s="66"/>
      <c r="Q337" s="66"/>
      <c r="R337" s="66"/>
      <c r="S337" s="66"/>
      <c r="T337" s="67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9" t="s">
        <v>197</v>
      </c>
      <c r="AU337" s="19" t="s">
        <v>78</v>
      </c>
    </row>
    <row r="338" spans="1:51" s="13" customFormat="1" ht="11.25">
      <c r="B338" s="208"/>
      <c r="C338" s="209"/>
      <c r="D338" s="210" t="s">
        <v>249</v>
      </c>
      <c r="E338" s="211" t="s">
        <v>19</v>
      </c>
      <c r="F338" s="212" t="s">
        <v>832</v>
      </c>
      <c r="G338" s="209"/>
      <c r="H338" s="213">
        <v>3</v>
      </c>
      <c r="I338" s="214"/>
      <c r="J338" s="209"/>
      <c r="K338" s="209"/>
      <c r="L338" s="215"/>
      <c r="M338" s="216"/>
      <c r="N338" s="217"/>
      <c r="O338" s="217"/>
      <c r="P338" s="217"/>
      <c r="Q338" s="217"/>
      <c r="R338" s="217"/>
      <c r="S338" s="217"/>
      <c r="T338" s="218"/>
      <c r="AT338" s="219" t="s">
        <v>249</v>
      </c>
      <c r="AU338" s="219" t="s">
        <v>78</v>
      </c>
      <c r="AV338" s="13" t="s">
        <v>78</v>
      </c>
      <c r="AW338" s="13" t="s">
        <v>30</v>
      </c>
      <c r="AX338" s="13" t="s">
        <v>68</v>
      </c>
      <c r="AY338" s="219" t="s">
        <v>187</v>
      </c>
    </row>
    <row r="339" spans="1:51" s="13" customFormat="1" ht="11.25">
      <c r="B339" s="208"/>
      <c r="C339" s="209"/>
      <c r="D339" s="210" t="s">
        <v>249</v>
      </c>
      <c r="E339" s="211" t="s">
        <v>19</v>
      </c>
      <c r="F339" s="212" t="s">
        <v>833</v>
      </c>
      <c r="G339" s="209"/>
      <c r="H339" s="213">
        <v>3</v>
      </c>
      <c r="I339" s="214"/>
      <c r="J339" s="209"/>
      <c r="K339" s="209"/>
      <c r="L339" s="215"/>
      <c r="M339" s="216"/>
      <c r="N339" s="217"/>
      <c r="O339" s="217"/>
      <c r="P339" s="217"/>
      <c r="Q339" s="217"/>
      <c r="R339" s="217"/>
      <c r="S339" s="217"/>
      <c r="T339" s="218"/>
      <c r="AT339" s="219" t="s">
        <v>249</v>
      </c>
      <c r="AU339" s="219" t="s">
        <v>78</v>
      </c>
      <c r="AV339" s="13" t="s">
        <v>78</v>
      </c>
      <c r="AW339" s="13" t="s">
        <v>30</v>
      </c>
      <c r="AX339" s="13" t="s">
        <v>68</v>
      </c>
      <c r="AY339" s="219" t="s">
        <v>187</v>
      </c>
    </row>
    <row r="340" spans="1:51" s="13" customFormat="1" ht="11.25">
      <c r="B340" s="208"/>
      <c r="C340" s="209"/>
      <c r="D340" s="210" t="s">
        <v>249</v>
      </c>
      <c r="E340" s="211" t="s">
        <v>19</v>
      </c>
      <c r="F340" s="212" t="s">
        <v>834</v>
      </c>
      <c r="G340" s="209"/>
      <c r="H340" s="213">
        <v>2</v>
      </c>
      <c r="I340" s="214"/>
      <c r="J340" s="209"/>
      <c r="K340" s="209"/>
      <c r="L340" s="215"/>
      <c r="M340" s="216"/>
      <c r="N340" s="217"/>
      <c r="O340" s="217"/>
      <c r="P340" s="217"/>
      <c r="Q340" s="217"/>
      <c r="R340" s="217"/>
      <c r="S340" s="217"/>
      <c r="T340" s="218"/>
      <c r="AT340" s="219" t="s">
        <v>249</v>
      </c>
      <c r="AU340" s="219" t="s">
        <v>78</v>
      </c>
      <c r="AV340" s="13" t="s">
        <v>78</v>
      </c>
      <c r="AW340" s="13" t="s">
        <v>30</v>
      </c>
      <c r="AX340" s="13" t="s">
        <v>68</v>
      </c>
      <c r="AY340" s="219" t="s">
        <v>187</v>
      </c>
    </row>
    <row r="341" spans="1:51" s="13" customFormat="1" ht="11.25">
      <c r="B341" s="208"/>
      <c r="C341" s="209"/>
      <c r="D341" s="210" t="s">
        <v>249</v>
      </c>
      <c r="E341" s="211" t="s">
        <v>19</v>
      </c>
      <c r="F341" s="212" t="s">
        <v>903</v>
      </c>
      <c r="G341" s="209"/>
      <c r="H341" s="213">
        <v>1</v>
      </c>
      <c r="I341" s="214"/>
      <c r="J341" s="209"/>
      <c r="K341" s="209"/>
      <c r="L341" s="215"/>
      <c r="M341" s="216"/>
      <c r="N341" s="217"/>
      <c r="O341" s="217"/>
      <c r="P341" s="217"/>
      <c r="Q341" s="217"/>
      <c r="R341" s="217"/>
      <c r="S341" s="217"/>
      <c r="T341" s="218"/>
      <c r="AT341" s="219" t="s">
        <v>249</v>
      </c>
      <c r="AU341" s="219" t="s">
        <v>78</v>
      </c>
      <c r="AV341" s="13" t="s">
        <v>78</v>
      </c>
      <c r="AW341" s="13" t="s">
        <v>30</v>
      </c>
      <c r="AX341" s="13" t="s">
        <v>68</v>
      </c>
      <c r="AY341" s="219" t="s">
        <v>187</v>
      </c>
    </row>
    <row r="342" spans="1:51" s="13" customFormat="1" ht="11.25">
      <c r="B342" s="208"/>
      <c r="C342" s="209"/>
      <c r="D342" s="210" t="s">
        <v>249</v>
      </c>
      <c r="E342" s="211" t="s">
        <v>19</v>
      </c>
      <c r="F342" s="212" t="s">
        <v>835</v>
      </c>
      <c r="G342" s="209"/>
      <c r="H342" s="213">
        <v>2</v>
      </c>
      <c r="I342" s="214"/>
      <c r="J342" s="209"/>
      <c r="K342" s="209"/>
      <c r="L342" s="215"/>
      <c r="M342" s="216"/>
      <c r="N342" s="217"/>
      <c r="O342" s="217"/>
      <c r="P342" s="217"/>
      <c r="Q342" s="217"/>
      <c r="R342" s="217"/>
      <c r="S342" s="217"/>
      <c r="T342" s="218"/>
      <c r="AT342" s="219" t="s">
        <v>249</v>
      </c>
      <c r="AU342" s="219" t="s">
        <v>78</v>
      </c>
      <c r="AV342" s="13" t="s">
        <v>78</v>
      </c>
      <c r="AW342" s="13" t="s">
        <v>30</v>
      </c>
      <c r="AX342" s="13" t="s">
        <v>68</v>
      </c>
      <c r="AY342" s="219" t="s">
        <v>187</v>
      </c>
    </row>
    <row r="343" spans="1:51" s="13" customFormat="1" ht="11.25">
      <c r="B343" s="208"/>
      <c r="C343" s="209"/>
      <c r="D343" s="210" t="s">
        <v>249</v>
      </c>
      <c r="E343" s="211" t="s">
        <v>19</v>
      </c>
      <c r="F343" s="212" t="s">
        <v>920</v>
      </c>
      <c r="G343" s="209"/>
      <c r="H343" s="213">
        <v>2</v>
      </c>
      <c r="I343" s="214"/>
      <c r="J343" s="209"/>
      <c r="K343" s="209"/>
      <c r="L343" s="215"/>
      <c r="M343" s="216"/>
      <c r="N343" s="217"/>
      <c r="O343" s="217"/>
      <c r="P343" s="217"/>
      <c r="Q343" s="217"/>
      <c r="R343" s="217"/>
      <c r="S343" s="217"/>
      <c r="T343" s="218"/>
      <c r="AT343" s="219" t="s">
        <v>249</v>
      </c>
      <c r="AU343" s="219" t="s">
        <v>78</v>
      </c>
      <c r="AV343" s="13" t="s">
        <v>78</v>
      </c>
      <c r="AW343" s="13" t="s">
        <v>30</v>
      </c>
      <c r="AX343" s="13" t="s">
        <v>68</v>
      </c>
      <c r="AY343" s="219" t="s">
        <v>187</v>
      </c>
    </row>
    <row r="344" spans="1:51" s="16" customFormat="1" ht="11.25">
      <c r="B344" s="252"/>
      <c r="C344" s="253"/>
      <c r="D344" s="210" t="s">
        <v>249</v>
      </c>
      <c r="E344" s="254" t="s">
        <v>19</v>
      </c>
      <c r="F344" s="255" t="s">
        <v>837</v>
      </c>
      <c r="G344" s="253"/>
      <c r="H344" s="256">
        <v>13</v>
      </c>
      <c r="I344" s="257"/>
      <c r="J344" s="253"/>
      <c r="K344" s="253"/>
      <c r="L344" s="258"/>
      <c r="M344" s="259"/>
      <c r="N344" s="260"/>
      <c r="O344" s="260"/>
      <c r="P344" s="260"/>
      <c r="Q344" s="260"/>
      <c r="R344" s="260"/>
      <c r="S344" s="260"/>
      <c r="T344" s="261"/>
      <c r="AT344" s="262" t="s">
        <v>249</v>
      </c>
      <c r="AU344" s="262" t="s">
        <v>78</v>
      </c>
      <c r="AV344" s="16" t="s">
        <v>203</v>
      </c>
      <c r="AW344" s="16" t="s">
        <v>30</v>
      </c>
      <c r="AX344" s="16" t="s">
        <v>68</v>
      </c>
      <c r="AY344" s="262" t="s">
        <v>187</v>
      </c>
    </row>
    <row r="345" spans="1:51" s="13" customFormat="1" ht="11.25">
      <c r="B345" s="208"/>
      <c r="C345" s="209"/>
      <c r="D345" s="210" t="s">
        <v>249</v>
      </c>
      <c r="E345" s="211" t="s">
        <v>19</v>
      </c>
      <c r="F345" s="212" t="s">
        <v>921</v>
      </c>
      <c r="G345" s="209"/>
      <c r="H345" s="213">
        <v>3</v>
      </c>
      <c r="I345" s="214"/>
      <c r="J345" s="209"/>
      <c r="K345" s="209"/>
      <c r="L345" s="215"/>
      <c r="M345" s="216"/>
      <c r="N345" s="217"/>
      <c r="O345" s="217"/>
      <c r="P345" s="217"/>
      <c r="Q345" s="217"/>
      <c r="R345" s="217"/>
      <c r="S345" s="217"/>
      <c r="T345" s="218"/>
      <c r="AT345" s="219" t="s">
        <v>249</v>
      </c>
      <c r="AU345" s="219" t="s">
        <v>78</v>
      </c>
      <c r="AV345" s="13" t="s">
        <v>78</v>
      </c>
      <c r="AW345" s="13" t="s">
        <v>30</v>
      </c>
      <c r="AX345" s="13" t="s">
        <v>68</v>
      </c>
      <c r="AY345" s="219" t="s">
        <v>187</v>
      </c>
    </row>
    <row r="346" spans="1:51" s="13" customFormat="1" ht="11.25">
      <c r="B346" s="208"/>
      <c r="C346" s="209"/>
      <c r="D346" s="210" t="s">
        <v>249</v>
      </c>
      <c r="E346" s="211" t="s">
        <v>19</v>
      </c>
      <c r="F346" s="212" t="s">
        <v>839</v>
      </c>
      <c r="G346" s="209"/>
      <c r="H346" s="213">
        <v>3</v>
      </c>
      <c r="I346" s="214"/>
      <c r="J346" s="209"/>
      <c r="K346" s="209"/>
      <c r="L346" s="215"/>
      <c r="M346" s="216"/>
      <c r="N346" s="217"/>
      <c r="O346" s="217"/>
      <c r="P346" s="217"/>
      <c r="Q346" s="217"/>
      <c r="R346" s="217"/>
      <c r="S346" s="217"/>
      <c r="T346" s="218"/>
      <c r="AT346" s="219" t="s">
        <v>249</v>
      </c>
      <c r="AU346" s="219" t="s">
        <v>78</v>
      </c>
      <c r="AV346" s="13" t="s">
        <v>78</v>
      </c>
      <c r="AW346" s="13" t="s">
        <v>30</v>
      </c>
      <c r="AX346" s="13" t="s">
        <v>68</v>
      </c>
      <c r="AY346" s="219" t="s">
        <v>187</v>
      </c>
    </row>
    <row r="347" spans="1:51" s="13" customFormat="1" ht="11.25">
      <c r="B347" s="208"/>
      <c r="C347" s="209"/>
      <c r="D347" s="210" t="s">
        <v>249</v>
      </c>
      <c r="E347" s="211" t="s">
        <v>19</v>
      </c>
      <c r="F347" s="212" t="s">
        <v>840</v>
      </c>
      <c r="G347" s="209"/>
      <c r="H347" s="213">
        <v>2</v>
      </c>
      <c r="I347" s="214"/>
      <c r="J347" s="209"/>
      <c r="K347" s="209"/>
      <c r="L347" s="215"/>
      <c r="M347" s="216"/>
      <c r="N347" s="217"/>
      <c r="O347" s="217"/>
      <c r="P347" s="217"/>
      <c r="Q347" s="217"/>
      <c r="R347" s="217"/>
      <c r="S347" s="217"/>
      <c r="T347" s="218"/>
      <c r="AT347" s="219" t="s">
        <v>249</v>
      </c>
      <c r="AU347" s="219" t="s">
        <v>78</v>
      </c>
      <c r="AV347" s="13" t="s">
        <v>78</v>
      </c>
      <c r="AW347" s="13" t="s">
        <v>30</v>
      </c>
      <c r="AX347" s="13" t="s">
        <v>68</v>
      </c>
      <c r="AY347" s="219" t="s">
        <v>187</v>
      </c>
    </row>
    <row r="348" spans="1:51" s="13" customFormat="1" ht="11.25">
      <c r="B348" s="208"/>
      <c r="C348" s="209"/>
      <c r="D348" s="210" t="s">
        <v>249</v>
      </c>
      <c r="E348" s="211" t="s">
        <v>19</v>
      </c>
      <c r="F348" s="212" t="s">
        <v>922</v>
      </c>
      <c r="G348" s="209"/>
      <c r="H348" s="213">
        <v>2</v>
      </c>
      <c r="I348" s="214"/>
      <c r="J348" s="209"/>
      <c r="K348" s="209"/>
      <c r="L348" s="215"/>
      <c r="M348" s="216"/>
      <c r="N348" s="217"/>
      <c r="O348" s="217"/>
      <c r="P348" s="217"/>
      <c r="Q348" s="217"/>
      <c r="R348" s="217"/>
      <c r="S348" s="217"/>
      <c r="T348" s="218"/>
      <c r="AT348" s="219" t="s">
        <v>249</v>
      </c>
      <c r="AU348" s="219" t="s">
        <v>78</v>
      </c>
      <c r="AV348" s="13" t="s">
        <v>78</v>
      </c>
      <c r="AW348" s="13" t="s">
        <v>30</v>
      </c>
      <c r="AX348" s="13" t="s">
        <v>68</v>
      </c>
      <c r="AY348" s="219" t="s">
        <v>187</v>
      </c>
    </row>
    <row r="349" spans="1:51" s="16" customFormat="1" ht="11.25">
      <c r="B349" s="252"/>
      <c r="C349" s="253"/>
      <c r="D349" s="210" t="s">
        <v>249</v>
      </c>
      <c r="E349" s="254" t="s">
        <v>19</v>
      </c>
      <c r="F349" s="255" t="s">
        <v>837</v>
      </c>
      <c r="G349" s="253"/>
      <c r="H349" s="256">
        <v>10</v>
      </c>
      <c r="I349" s="257"/>
      <c r="J349" s="253"/>
      <c r="K349" s="253"/>
      <c r="L349" s="258"/>
      <c r="M349" s="259"/>
      <c r="N349" s="260"/>
      <c r="O349" s="260"/>
      <c r="P349" s="260"/>
      <c r="Q349" s="260"/>
      <c r="R349" s="260"/>
      <c r="S349" s="260"/>
      <c r="T349" s="261"/>
      <c r="AT349" s="262" t="s">
        <v>249</v>
      </c>
      <c r="AU349" s="262" t="s">
        <v>78</v>
      </c>
      <c r="AV349" s="16" t="s">
        <v>203</v>
      </c>
      <c r="AW349" s="16" t="s">
        <v>30</v>
      </c>
      <c r="AX349" s="16" t="s">
        <v>68</v>
      </c>
      <c r="AY349" s="262" t="s">
        <v>187</v>
      </c>
    </row>
    <row r="350" spans="1:51" s="13" customFormat="1" ht="11.25">
      <c r="B350" s="208"/>
      <c r="C350" s="209"/>
      <c r="D350" s="210" t="s">
        <v>249</v>
      </c>
      <c r="E350" s="211" t="s">
        <v>19</v>
      </c>
      <c r="F350" s="212" t="s">
        <v>923</v>
      </c>
      <c r="G350" s="209"/>
      <c r="H350" s="213">
        <v>3</v>
      </c>
      <c r="I350" s="214"/>
      <c r="J350" s="209"/>
      <c r="K350" s="209"/>
      <c r="L350" s="215"/>
      <c r="M350" s="216"/>
      <c r="N350" s="217"/>
      <c r="O350" s="217"/>
      <c r="P350" s="217"/>
      <c r="Q350" s="217"/>
      <c r="R350" s="217"/>
      <c r="S350" s="217"/>
      <c r="T350" s="218"/>
      <c r="AT350" s="219" t="s">
        <v>249</v>
      </c>
      <c r="AU350" s="219" t="s">
        <v>78</v>
      </c>
      <c r="AV350" s="13" t="s">
        <v>78</v>
      </c>
      <c r="AW350" s="13" t="s">
        <v>30</v>
      </c>
      <c r="AX350" s="13" t="s">
        <v>68</v>
      </c>
      <c r="AY350" s="219" t="s">
        <v>187</v>
      </c>
    </row>
    <row r="351" spans="1:51" s="13" customFormat="1" ht="11.25">
      <c r="B351" s="208"/>
      <c r="C351" s="209"/>
      <c r="D351" s="210" t="s">
        <v>249</v>
      </c>
      <c r="E351" s="211" t="s">
        <v>19</v>
      </c>
      <c r="F351" s="212" t="s">
        <v>843</v>
      </c>
      <c r="G351" s="209"/>
      <c r="H351" s="213">
        <v>3</v>
      </c>
      <c r="I351" s="214"/>
      <c r="J351" s="209"/>
      <c r="K351" s="209"/>
      <c r="L351" s="215"/>
      <c r="M351" s="216"/>
      <c r="N351" s="217"/>
      <c r="O351" s="217"/>
      <c r="P351" s="217"/>
      <c r="Q351" s="217"/>
      <c r="R351" s="217"/>
      <c r="S351" s="217"/>
      <c r="T351" s="218"/>
      <c r="AT351" s="219" t="s">
        <v>249</v>
      </c>
      <c r="AU351" s="219" t="s">
        <v>78</v>
      </c>
      <c r="AV351" s="13" t="s">
        <v>78</v>
      </c>
      <c r="AW351" s="13" t="s">
        <v>30</v>
      </c>
      <c r="AX351" s="13" t="s">
        <v>68</v>
      </c>
      <c r="AY351" s="219" t="s">
        <v>187</v>
      </c>
    </row>
    <row r="352" spans="1:51" s="16" customFormat="1" ht="11.25">
      <c r="B352" s="252"/>
      <c r="C352" s="253"/>
      <c r="D352" s="210" t="s">
        <v>249</v>
      </c>
      <c r="E352" s="254" t="s">
        <v>19</v>
      </c>
      <c r="F352" s="255" t="s">
        <v>837</v>
      </c>
      <c r="G352" s="253"/>
      <c r="H352" s="256">
        <v>6</v>
      </c>
      <c r="I352" s="257"/>
      <c r="J352" s="253"/>
      <c r="K352" s="253"/>
      <c r="L352" s="258"/>
      <c r="M352" s="259"/>
      <c r="N352" s="260"/>
      <c r="O352" s="260"/>
      <c r="P352" s="260"/>
      <c r="Q352" s="260"/>
      <c r="R352" s="260"/>
      <c r="S352" s="260"/>
      <c r="T352" s="261"/>
      <c r="AT352" s="262" t="s">
        <v>249</v>
      </c>
      <c r="AU352" s="262" t="s">
        <v>78</v>
      </c>
      <c r="AV352" s="16" t="s">
        <v>203</v>
      </c>
      <c r="AW352" s="16" t="s">
        <v>30</v>
      </c>
      <c r="AX352" s="16" t="s">
        <v>68</v>
      </c>
      <c r="AY352" s="262" t="s">
        <v>187</v>
      </c>
    </row>
    <row r="353" spans="1:65" s="13" customFormat="1" ht="11.25">
      <c r="B353" s="208"/>
      <c r="C353" s="209"/>
      <c r="D353" s="210" t="s">
        <v>249</v>
      </c>
      <c r="E353" s="211" t="s">
        <v>19</v>
      </c>
      <c r="F353" s="212" t="s">
        <v>924</v>
      </c>
      <c r="G353" s="209"/>
      <c r="H353" s="213">
        <v>3</v>
      </c>
      <c r="I353" s="214"/>
      <c r="J353" s="209"/>
      <c r="K353" s="209"/>
      <c r="L353" s="215"/>
      <c r="M353" s="216"/>
      <c r="N353" s="217"/>
      <c r="O353" s="217"/>
      <c r="P353" s="217"/>
      <c r="Q353" s="217"/>
      <c r="R353" s="217"/>
      <c r="S353" s="217"/>
      <c r="T353" s="218"/>
      <c r="AT353" s="219" t="s">
        <v>249</v>
      </c>
      <c r="AU353" s="219" t="s">
        <v>78</v>
      </c>
      <c r="AV353" s="13" t="s">
        <v>78</v>
      </c>
      <c r="AW353" s="13" t="s">
        <v>30</v>
      </c>
      <c r="AX353" s="13" t="s">
        <v>68</v>
      </c>
      <c r="AY353" s="219" t="s">
        <v>187</v>
      </c>
    </row>
    <row r="354" spans="1:65" s="13" customFormat="1" ht="11.25">
      <c r="B354" s="208"/>
      <c r="C354" s="209"/>
      <c r="D354" s="210" t="s">
        <v>249</v>
      </c>
      <c r="E354" s="211" t="s">
        <v>19</v>
      </c>
      <c r="F354" s="212" t="s">
        <v>845</v>
      </c>
      <c r="G354" s="209"/>
      <c r="H354" s="213">
        <v>3</v>
      </c>
      <c r="I354" s="214"/>
      <c r="J354" s="209"/>
      <c r="K354" s="209"/>
      <c r="L354" s="215"/>
      <c r="M354" s="216"/>
      <c r="N354" s="217"/>
      <c r="O354" s="217"/>
      <c r="P354" s="217"/>
      <c r="Q354" s="217"/>
      <c r="R354" s="217"/>
      <c r="S354" s="217"/>
      <c r="T354" s="218"/>
      <c r="AT354" s="219" t="s">
        <v>249</v>
      </c>
      <c r="AU354" s="219" t="s">
        <v>78</v>
      </c>
      <c r="AV354" s="13" t="s">
        <v>78</v>
      </c>
      <c r="AW354" s="13" t="s">
        <v>30</v>
      </c>
      <c r="AX354" s="13" t="s">
        <v>68</v>
      </c>
      <c r="AY354" s="219" t="s">
        <v>187</v>
      </c>
    </row>
    <row r="355" spans="1:65" s="13" customFormat="1" ht="11.25">
      <c r="B355" s="208"/>
      <c r="C355" s="209"/>
      <c r="D355" s="210" t="s">
        <v>249</v>
      </c>
      <c r="E355" s="211" t="s">
        <v>19</v>
      </c>
      <c r="F355" s="212" t="s">
        <v>846</v>
      </c>
      <c r="G355" s="209"/>
      <c r="H355" s="213">
        <v>2</v>
      </c>
      <c r="I355" s="214"/>
      <c r="J355" s="209"/>
      <c r="K355" s="209"/>
      <c r="L355" s="215"/>
      <c r="M355" s="216"/>
      <c r="N355" s="217"/>
      <c r="O355" s="217"/>
      <c r="P355" s="217"/>
      <c r="Q355" s="217"/>
      <c r="R355" s="217"/>
      <c r="S355" s="217"/>
      <c r="T355" s="218"/>
      <c r="AT355" s="219" t="s">
        <v>249</v>
      </c>
      <c r="AU355" s="219" t="s">
        <v>78</v>
      </c>
      <c r="AV355" s="13" t="s">
        <v>78</v>
      </c>
      <c r="AW355" s="13" t="s">
        <v>30</v>
      </c>
      <c r="AX355" s="13" t="s">
        <v>68</v>
      </c>
      <c r="AY355" s="219" t="s">
        <v>187</v>
      </c>
    </row>
    <row r="356" spans="1:65" s="13" customFormat="1" ht="11.25">
      <c r="B356" s="208"/>
      <c r="C356" s="209"/>
      <c r="D356" s="210" t="s">
        <v>249</v>
      </c>
      <c r="E356" s="211" t="s">
        <v>19</v>
      </c>
      <c r="F356" s="212" t="s">
        <v>925</v>
      </c>
      <c r="G356" s="209"/>
      <c r="H356" s="213">
        <v>2</v>
      </c>
      <c r="I356" s="214"/>
      <c r="J356" s="209"/>
      <c r="K356" s="209"/>
      <c r="L356" s="215"/>
      <c r="M356" s="216"/>
      <c r="N356" s="217"/>
      <c r="O356" s="217"/>
      <c r="P356" s="217"/>
      <c r="Q356" s="217"/>
      <c r="R356" s="217"/>
      <c r="S356" s="217"/>
      <c r="T356" s="218"/>
      <c r="AT356" s="219" t="s">
        <v>249</v>
      </c>
      <c r="AU356" s="219" t="s">
        <v>78</v>
      </c>
      <c r="AV356" s="13" t="s">
        <v>78</v>
      </c>
      <c r="AW356" s="13" t="s">
        <v>30</v>
      </c>
      <c r="AX356" s="13" t="s">
        <v>68</v>
      </c>
      <c r="AY356" s="219" t="s">
        <v>187</v>
      </c>
    </row>
    <row r="357" spans="1:65" s="16" customFormat="1" ht="11.25">
      <c r="B357" s="252"/>
      <c r="C357" s="253"/>
      <c r="D357" s="210" t="s">
        <v>249</v>
      </c>
      <c r="E357" s="254" t="s">
        <v>19</v>
      </c>
      <c r="F357" s="255" t="s">
        <v>837</v>
      </c>
      <c r="G357" s="253"/>
      <c r="H357" s="256">
        <v>10</v>
      </c>
      <c r="I357" s="257"/>
      <c r="J357" s="253"/>
      <c r="K357" s="253"/>
      <c r="L357" s="258"/>
      <c r="M357" s="259"/>
      <c r="N357" s="260"/>
      <c r="O357" s="260"/>
      <c r="P357" s="260"/>
      <c r="Q357" s="260"/>
      <c r="R357" s="260"/>
      <c r="S357" s="260"/>
      <c r="T357" s="261"/>
      <c r="AT357" s="262" t="s">
        <v>249</v>
      </c>
      <c r="AU357" s="262" t="s">
        <v>78</v>
      </c>
      <c r="AV357" s="16" t="s">
        <v>203</v>
      </c>
      <c r="AW357" s="16" t="s">
        <v>30</v>
      </c>
      <c r="AX357" s="16" t="s">
        <v>68</v>
      </c>
      <c r="AY357" s="262" t="s">
        <v>187</v>
      </c>
    </row>
    <row r="358" spans="1:65" s="15" customFormat="1" ht="11.25">
      <c r="B358" s="230"/>
      <c r="C358" s="231"/>
      <c r="D358" s="210" t="s">
        <v>249</v>
      </c>
      <c r="E358" s="232" t="s">
        <v>19</v>
      </c>
      <c r="F358" s="233" t="s">
        <v>319</v>
      </c>
      <c r="G358" s="231"/>
      <c r="H358" s="234">
        <v>39</v>
      </c>
      <c r="I358" s="235"/>
      <c r="J358" s="231"/>
      <c r="K358" s="231"/>
      <c r="L358" s="236"/>
      <c r="M358" s="237"/>
      <c r="N358" s="238"/>
      <c r="O358" s="238"/>
      <c r="P358" s="238"/>
      <c r="Q358" s="238"/>
      <c r="R358" s="238"/>
      <c r="S358" s="238"/>
      <c r="T358" s="239"/>
      <c r="AT358" s="240" t="s">
        <v>249</v>
      </c>
      <c r="AU358" s="240" t="s">
        <v>78</v>
      </c>
      <c r="AV358" s="15" t="s">
        <v>195</v>
      </c>
      <c r="AW358" s="15" t="s">
        <v>30</v>
      </c>
      <c r="AX358" s="15" t="s">
        <v>76</v>
      </c>
      <c r="AY358" s="240" t="s">
        <v>187</v>
      </c>
    </row>
    <row r="359" spans="1:65" s="2" customFormat="1" ht="24.2" customHeight="1">
      <c r="A359" s="36"/>
      <c r="B359" s="37"/>
      <c r="C359" s="180" t="s">
        <v>345</v>
      </c>
      <c r="D359" s="180" t="s">
        <v>190</v>
      </c>
      <c r="E359" s="181" t="s">
        <v>982</v>
      </c>
      <c r="F359" s="182" t="s">
        <v>983</v>
      </c>
      <c r="G359" s="183" t="s">
        <v>507</v>
      </c>
      <c r="H359" s="184">
        <v>18</v>
      </c>
      <c r="I359" s="185"/>
      <c r="J359" s="186">
        <f>ROUND(I359*H359,2)</f>
        <v>0</v>
      </c>
      <c r="K359" s="182" t="s">
        <v>194</v>
      </c>
      <c r="L359" s="41"/>
      <c r="M359" s="187" t="s">
        <v>19</v>
      </c>
      <c r="N359" s="188" t="s">
        <v>39</v>
      </c>
      <c r="O359" s="66"/>
      <c r="P359" s="189">
        <f>O359*H359</f>
        <v>0</v>
      </c>
      <c r="Q359" s="189">
        <v>5.1820000000000002E-4</v>
      </c>
      <c r="R359" s="189">
        <f>Q359*H359</f>
        <v>9.3276000000000001E-3</v>
      </c>
      <c r="S359" s="189">
        <v>0</v>
      </c>
      <c r="T359" s="190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191" t="s">
        <v>215</v>
      </c>
      <c r="AT359" s="191" t="s">
        <v>190</v>
      </c>
      <c r="AU359" s="191" t="s">
        <v>78</v>
      </c>
      <c r="AY359" s="19" t="s">
        <v>187</v>
      </c>
      <c r="BE359" s="192">
        <f>IF(N359="základní",J359,0)</f>
        <v>0</v>
      </c>
      <c r="BF359" s="192">
        <f>IF(N359="snížená",J359,0)</f>
        <v>0</v>
      </c>
      <c r="BG359" s="192">
        <f>IF(N359="zákl. přenesená",J359,0)</f>
        <v>0</v>
      </c>
      <c r="BH359" s="192">
        <f>IF(N359="sníž. přenesená",J359,0)</f>
        <v>0</v>
      </c>
      <c r="BI359" s="192">
        <f>IF(N359="nulová",J359,0)</f>
        <v>0</v>
      </c>
      <c r="BJ359" s="19" t="s">
        <v>76</v>
      </c>
      <c r="BK359" s="192">
        <f>ROUND(I359*H359,2)</f>
        <v>0</v>
      </c>
      <c r="BL359" s="19" t="s">
        <v>215</v>
      </c>
      <c r="BM359" s="191" t="s">
        <v>984</v>
      </c>
    </row>
    <row r="360" spans="1:65" s="2" customFormat="1" ht="11.25">
      <c r="A360" s="36"/>
      <c r="B360" s="37"/>
      <c r="C360" s="38"/>
      <c r="D360" s="193" t="s">
        <v>197</v>
      </c>
      <c r="E360" s="38"/>
      <c r="F360" s="194" t="s">
        <v>985</v>
      </c>
      <c r="G360" s="38"/>
      <c r="H360" s="38"/>
      <c r="I360" s="195"/>
      <c r="J360" s="38"/>
      <c r="K360" s="38"/>
      <c r="L360" s="41"/>
      <c r="M360" s="196"/>
      <c r="N360" s="197"/>
      <c r="O360" s="66"/>
      <c r="P360" s="66"/>
      <c r="Q360" s="66"/>
      <c r="R360" s="66"/>
      <c r="S360" s="66"/>
      <c r="T360" s="67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9" t="s">
        <v>197</v>
      </c>
      <c r="AU360" s="19" t="s">
        <v>78</v>
      </c>
    </row>
    <row r="361" spans="1:65" s="2" customFormat="1" ht="24.2" customHeight="1">
      <c r="A361" s="36"/>
      <c r="B361" s="37"/>
      <c r="C361" s="180" t="s">
        <v>350</v>
      </c>
      <c r="D361" s="180" t="s">
        <v>190</v>
      </c>
      <c r="E361" s="181" t="s">
        <v>986</v>
      </c>
      <c r="F361" s="182" t="s">
        <v>987</v>
      </c>
      <c r="G361" s="183" t="s">
        <v>507</v>
      </c>
      <c r="H361" s="184">
        <v>25</v>
      </c>
      <c r="I361" s="185"/>
      <c r="J361" s="186">
        <f>ROUND(I361*H361,2)</f>
        <v>0</v>
      </c>
      <c r="K361" s="182" t="s">
        <v>19</v>
      </c>
      <c r="L361" s="41"/>
      <c r="M361" s="187" t="s">
        <v>19</v>
      </c>
      <c r="N361" s="188" t="s">
        <v>39</v>
      </c>
      <c r="O361" s="66"/>
      <c r="P361" s="189">
        <f>O361*H361</f>
        <v>0</v>
      </c>
      <c r="Q361" s="189">
        <v>5.1999999999999995E-4</v>
      </c>
      <c r="R361" s="189">
        <f>Q361*H361</f>
        <v>1.2999999999999999E-2</v>
      </c>
      <c r="S361" s="189">
        <v>0</v>
      </c>
      <c r="T361" s="190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191" t="s">
        <v>215</v>
      </c>
      <c r="AT361" s="191" t="s">
        <v>190</v>
      </c>
      <c r="AU361" s="191" t="s">
        <v>78</v>
      </c>
      <c r="AY361" s="19" t="s">
        <v>187</v>
      </c>
      <c r="BE361" s="192">
        <f>IF(N361="základní",J361,0)</f>
        <v>0</v>
      </c>
      <c r="BF361" s="192">
        <f>IF(N361="snížená",J361,0)</f>
        <v>0</v>
      </c>
      <c r="BG361" s="192">
        <f>IF(N361="zákl. přenesená",J361,0)</f>
        <v>0</v>
      </c>
      <c r="BH361" s="192">
        <f>IF(N361="sníž. přenesená",J361,0)</f>
        <v>0</v>
      </c>
      <c r="BI361" s="192">
        <f>IF(N361="nulová",J361,0)</f>
        <v>0</v>
      </c>
      <c r="BJ361" s="19" t="s">
        <v>76</v>
      </c>
      <c r="BK361" s="192">
        <f>ROUND(I361*H361,2)</f>
        <v>0</v>
      </c>
      <c r="BL361" s="19" t="s">
        <v>215</v>
      </c>
      <c r="BM361" s="191" t="s">
        <v>988</v>
      </c>
    </row>
    <row r="362" spans="1:65" s="13" customFormat="1" ht="11.25">
      <c r="B362" s="208"/>
      <c r="C362" s="209"/>
      <c r="D362" s="210" t="s">
        <v>249</v>
      </c>
      <c r="E362" s="211" t="s">
        <v>19</v>
      </c>
      <c r="F362" s="212" t="s">
        <v>901</v>
      </c>
      <c r="G362" s="209"/>
      <c r="H362" s="213">
        <v>2</v>
      </c>
      <c r="I362" s="214"/>
      <c r="J362" s="209"/>
      <c r="K362" s="209"/>
      <c r="L362" s="215"/>
      <c r="M362" s="216"/>
      <c r="N362" s="217"/>
      <c r="O362" s="217"/>
      <c r="P362" s="217"/>
      <c r="Q362" s="217"/>
      <c r="R362" s="217"/>
      <c r="S362" s="217"/>
      <c r="T362" s="218"/>
      <c r="AT362" s="219" t="s">
        <v>249</v>
      </c>
      <c r="AU362" s="219" t="s">
        <v>78</v>
      </c>
      <c r="AV362" s="13" t="s">
        <v>78</v>
      </c>
      <c r="AW362" s="13" t="s">
        <v>30</v>
      </c>
      <c r="AX362" s="13" t="s">
        <v>68</v>
      </c>
      <c r="AY362" s="219" t="s">
        <v>187</v>
      </c>
    </row>
    <row r="363" spans="1:65" s="13" customFormat="1" ht="11.25">
      <c r="B363" s="208"/>
      <c r="C363" s="209"/>
      <c r="D363" s="210" t="s">
        <v>249</v>
      </c>
      <c r="E363" s="211" t="s">
        <v>19</v>
      </c>
      <c r="F363" s="212" t="s">
        <v>902</v>
      </c>
      <c r="G363" s="209"/>
      <c r="H363" s="213">
        <v>2</v>
      </c>
      <c r="I363" s="214"/>
      <c r="J363" s="209"/>
      <c r="K363" s="209"/>
      <c r="L363" s="215"/>
      <c r="M363" s="216"/>
      <c r="N363" s="217"/>
      <c r="O363" s="217"/>
      <c r="P363" s="217"/>
      <c r="Q363" s="217"/>
      <c r="R363" s="217"/>
      <c r="S363" s="217"/>
      <c r="T363" s="218"/>
      <c r="AT363" s="219" t="s">
        <v>249</v>
      </c>
      <c r="AU363" s="219" t="s">
        <v>78</v>
      </c>
      <c r="AV363" s="13" t="s">
        <v>78</v>
      </c>
      <c r="AW363" s="13" t="s">
        <v>30</v>
      </c>
      <c r="AX363" s="13" t="s">
        <v>68</v>
      </c>
      <c r="AY363" s="219" t="s">
        <v>187</v>
      </c>
    </row>
    <row r="364" spans="1:65" s="13" customFormat="1" ht="11.25">
      <c r="B364" s="208"/>
      <c r="C364" s="209"/>
      <c r="D364" s="210" t="s">
        <v>249</v>
      </c>
      <c r="E364" s="211" t="s">
        <v>19</v>
      </c>
      <c r="F364" s="212" t="s">
        <v>834</v>
      </c>
      <c r="G364" s="209"/>
      <c r="H364" s="213">
        <v>2</v>
      </c>
      <c r="I364" s="214"/>
      <c r="J364" s="209"/>
      <c r="K364" s="209"/>
      <c r="L364" s="215"/>
      <c r="M364" s="216"/>
      <c r="N364" s="217"/>
      <c r="O364" s="217"/>
      <c r="P364" s="217"/>
      <c r="Q364" s="217"/>
      <c r="R364" s="217"/>
      <c r="S364" s="217"/>
      <c r="T364" s="218"/>
      <c r="AT364" s="219" t="s">
        <v>249</v>
      </c>
      <c r="AU364" s="219" t="s">
        <v>78</v>
      </c>
      <c r="AV364" s="13" t="s">
        <v>78</v>
      </c>
      <c r="AW364" s="13" t="s">
        <v>30</v>
      </c>
      <c r="AX364" s="13" t="s">
        <v>68</v>
      </c>
      <c r="AY364" s="219" t="s">
        <v>187</v>
      </c>
    </row>
    <row r="365" spans="1:65" s="13" customFormat="1" ht="11.25">
      <c r="B365" s="208"/>
      <c r="C365" s="209"/>
      <c r="D365" s="210" t="s">
        <v>249</v>
      </c>
      <c r="E365" s="211" t="s">
        <v>19</v>
      </c>
      <c r="F365" s="212" t="s">
        <v>903</v>
      </c>
      <c r="G365" s="209"/>
      <c r="H365" s="213">
        <v>1</v>
      </c>
      <c r="I365" s="214"/>
      <c r="J365" s="209"/>
      <c r="K365" s="209"/>
      <c r="L365" s="215"/>
      <c r="M365" s="216"/>
      <c r="N365" s="217"/>
      <c r="O365" s="217"/>
      <c r="P365" s="217"/>
      <c r="Q365" s="217"/>
      <c r="R365" s="217"/>
      <c r="S365" s="217"/>
      <c r="T365" s="218"/>
      <c r="AT365" s="219" t="s">
        <v>249</v>
      </c>
      <c r="AU365" s="219" t="s">
        <v>78</v>
      </c>
      <c r="AV365" s="13" t="s">
        <v>78</v>
      </c>
      <c r="AW365" s="13" t="s">
        <v>30</v>
      </c>
      <c r="AX365" s="13" t="s">
        <v>68</v>
      </c>
      <c r="AY365" s="219" t="s">
        <v>187</v>
      </c>
    </row>
    <row r="366" spans="1:65" s="13" customFormat="1" ht="11.25">
      <c r="B366" s="208"/>
      <c r="C366" s="209"/>
      <c r="D366" s="210" t="s">
        <v>249</v>
      </c>
      <c r="E366" s="211" t="s">
        <v>19</v>
      </c>
      <c r="F366" s="212" t="s">
        <v>904</v>
      </c>
      <c r="G366" s="209"/>
      <c r="H366" s="213">
        <v>1</v>
      </c>
      <c r="I366" s="214"/>
      <c r="J366" s="209"/>
      <c r="K366" s="209"/>
      <c r="L366" s="215"/>
      <c r="M366" s="216"/>
      <c r="N366" s="217"/>
      <c r="O366" s="217"/>
      <c r="P366" s="217"/>
      <c r="Q366" s="217"/>
      <c r="R366" s="217"/>
      <c r="S366" s="217"/>
      <c r="T366" s="218"/>
      <c r="AT366" s="219" t="s">
        <v>249</v>
      </c>
      <c r="AU366" s="219" t="s">
        <v>78</v>
      </c>
      <c r="AV366" s="13" t="s">
        <v>78</v>
      </c>
      <c r="AW366" s="13" t="s">
        <v>30</v>
      </c>
      <c r="AX366" s="13" t="s">
        <v>68</v>
      </c>
      <c r="AY366" s="219" t="s">
        <v>187</v>
      </c>
    </row>
    <row r="367" spans="1:65" s="13" customFormat="1" ht="11.25">
      <c r="B367" s="208"/>
      <c r="C367" s="209"/>
      <c r="D367" s="210" t="s">
        <v>249</v>
      </c>
      <c r="E367" s="211" t="s">
        <v>19</v>
      </c>
      <c r="F367" s="212" t="s">
        <v>905</v>
      </c>
      <c r="G367" s="209"/>
      <c r="H367" s="213">
        <v>1</v>
      </c>
      <c r="I367" s="214"/>
      <c r="J367" s="209"/>
      <c r="K367" s="209"/>
      <c r="L367" s="215"/>
      <c r="M367" s="216"/>
      <c r="N367" s="217"/>
      <c r="O367" s="217"/>
      <c r="P367" s="217"/>
      <c r="Q367" s="217"/>
      <c r="R367" s="217"/>
      <c r="S367" s="217"/>
      <c r="T367" s="218"/>
      <c r="AT367" s="219" t="s">
        <v>249</v>
      </c>
      <c r="AU367" s="219" t="s">
        <v>78</v>
      </c>
      <c r="AV367" s="13" t="s">
        <v>78</v>
      </c>
      <c r="AW367" s="13" t="s">
        <v>30</v>
      </c>
      <c r="AX367" s="13" t="s">
        <v>68</v>
      </c>
      <c r="AY367" s="219" t="s">
        <v>187</v>
      </c>
    </row>
    <row r="368" spans="1:65" s="16" customFormat="1" ht="11.25">
      <c r="B368" s="252"/>
      <c r="C368" s="253"/>
      <c r="D368" s="210" t="s">
        <v>249</v>
      </c>
      <c r="E368" s="254" t="s">
        <v>19</v>
      </c>
      <c r="F368" s="255" t="s">
        <v>837</v>
      </c>
      <c r="G368" s="253"/>
      <c r="H368" s="256">
        <v>9</v>
      </c>
      <c r="I368" s="257"/>
      <c r="J368" s="253"/>
      <c r="K368" s="253"/>
      <c r="L368" s="258"/>
      <c r="M368" s="259"/>
      <c r="N368" s="260"/>
      <c r="O368" s="260"/>
      <c r="P368" s="260"/>
      <c r="Q368" s="260"/>
      <c r="R368" s="260"/>
      <c r="S368" s="260"/>
      <c r="T368" s="261"/>
      <c r="AT368" s="262" t="s">
        <v>249</v>
      </c>
      <c r="AU368" s="262" t="s">
        <v>78</v>
      </c>
      <c r="AV368" s="16" t="s">
        <v>203</v>
      </c>
      <c r="AW368" s="16" t="s">
        <v>30</v>
      </c>
      <c r="AX368" s="16" t="s">
        <v>68</v>
      </c>
      <c r="AY368" s="262" t="s">
        <v>187</v>
      </c>
    </row>
    <row r="369" spans="1:65" s="13" customFormat="1" ht="11.25">
      <c r="B369" s="208"/>
      <c r="C369" s="209"/>
      <c r="D369" s="210" t="s">
        <v>249</v>
      </c>
      <c r="E369" s="211" t="s">
        <v>19</v>
      </c>
      <c r="F369" s="212" t="s">
        <v>906</v>
      </c>
      <c r="G369" s="209"/>
      <c r="H369" s="213">
        <v>2</v>
      </c>
      <c r="I369" s="214"/>
      <c r="J369" s="209"/>
      <c r="K369" s="209"/>
      <c r="L369" s="215"/>
      <c r="M369" s="216"/>
      <c r="N369" s="217"/>
      <c r="O369" s="217"/>
      <c r="P369" s="217"/>
      <c r="Q369" s="217"/>
      <c r="R369" s="217"/>
      <c r="S369" s="217"/>
      <c r="T369" s="218"/>
      <c r="AT369" s="219" t="s">
        <v>249</v>
      </c>
      <c r="AU369" s="219" t="s">
        <v>78</v>
      </c>
      <c r="AV369" s="13" t="s">
        <v>78</v>
      </c>
      <c r="AW369" s="13" t="s">
        <v>30</v>
      </c>
      <c r="AX369" s="13" t="s">
        <v>68</v>
      </c>
      <c r="AY369" s="219" t="s">
        <v>187</v>
      </c>
    </row>
    <row r="370" spans="1:65" s="13" customFormat="1" ht="11.25">
      <c r="B370" s="208"/>
      <c r="C370" s="209"/>
      <c r="D370" s="210" t="s">
        <v>249</v>
      </c>
      <c r="E370" s="211" t="s">
        <v>19</v>
      </c>
      <c r="F370" s="212" t="s">
        <v>907</v>
      </c>
      <c r="G370" s="209"/>
      <c r="H370" s="213">
        <v>2</v>
      </c>
      <c r="I370" s="214"/>
      <c r="J370" s="209"/>
      <c r="K370" s="209"/>
      <c r="L370" s="215"/>
      <c r="M370" s="216"/>
      <c r="N370" s="217"/>
      <c r="O370" s="217"/>
      <c r="P370" s="217"/>
      <c r="Q370" s="217"/>
      <c r="R370" s="217"/>
      <c r="S370" s="217"/>
      <c r="T370" s="218"/>
      <c r="AT370" s="219" t="s">
        <v>249</v>
      </c>
      <c r="AU370" s="219" t="s">
        <v>78</v>
      </c>
      <c r="AV370" s="13" t="s">
        <v>78</v>
      </c>
      <c r="AW370" s="13" t="s">
        <v>30</v>
      </c>
      <c r="AX370" s="13" t="s">
        <v>68</v>
      </c>
      <c r="AY370" s="219" t="s">
        <v>187</v>
      </c>
    </row>
    <row r="371" spans="1:65" s="13" customFormat="1" ht="11.25">
      <c r="B371" s="208"/>
      <c r="C371" s="209"/>
      <c r="D371" s="210" t="s">
        <v>249</v>
      </c>
      <c r="E371" s="211" t="s">
        <v>19</v>
      </c>
      <c r="F371" s="212" t="s">
        <v>908</v>
      </c>
      <c r="G371" s="209"/>
      <c r="H371" s="213">
        <v>1</v>
      </c>
      <c r="I371" s="214"/>
      <c r="J371" s="209"/>
      <c r="K371" s="209"/>
      <c r="L371" s="215"/>
      <c r="M371" s="216"/>
      <c r="N371" s="217"/>
      <c r="O371" s="217"/>
      <c r="P371" s="217"/>
      <c r="Q371" s="217"/>
      <c r="R371" s="217"/>
      <c r="S371" s="217"/>
      <c r="T371" s="218"/>
      <c r="AT371" s="219" t="s">
        <v>249</v>
      </c>
      <c r="AU371" s="219" t="s">
        <v>78</v>
      </c>
      <c r="AV371" s="13" t="s">
        <v>78</v>
      </c>
      <c r="AW371" s="13" t="s">
        <v>30</v>
      </c>
      <c r="AX371" s="13" t="s">
        <v>68</v>
      </c>
      <c r="AY371" s="219" t="s">
        <v>187</v>
      </c>
    </row>
    <row r="372" spans="1:65" s="13" customFormat="1" ht="11.25">
      <c r="B372" s="208"/>
      <c r="C372" s="209"/>
      <c r="D372" s="210" t="s">
        <v>249</v>
      </c>
      <c r="E372" s="211" t="s">
        <v>19</v>
      </c>
      <c r="F372" s="212" t="s">
        <v>909</v>
      </c>
      <c r="G372" s="209"/>
      <c r="H372" s="213">
        <v>1</v>
      </c>
      <c r="I372" s="214"/>
      <c r="J372" s="209"/>
      <c r="K372" s="209"/>
      <c r="L372" s="215"/>
      <c r="M372" s="216"/>
      <c r="N372" s="217"/>
      <c r="O372" s="217"/>
      <c r="P372" s="217"/>
      <c r="Q372" s="217"/>
      <c r="R372" s="217"/>
      <c r="S372" s="217"/>
      <c r="T372" s="218"/>
      <c r="AT372" s="219" t="s">
        <v>249</v>
      </c>
      <c r="AU372" s="219" t="s">
        <v>78</v>
      </c>
      <c r="AV372" s="13" t="s">
        <v>78</v>
      </c>
      <c r="AW372" s="13" t="s">
        <v>30</v>
      </c>
      <c r="AX372" s="13" t="s">
        <v>68</v>
      </c>
      <c r="AY372" s="219" t="s">
        <v>187</v>
      </c>
    </row>
    <row r="373" spans="1:65" s="16" customFormat="1" ht="11.25">
      <c r="B373" s="252"/>
      <c r="C373" s="253"/>
      <c r="D373" s="210" t="s">
        <v>249</v>
      </c>
      <c r="E373" s="254" t="s">
        <v>19</v>
      </c>
      <c r="F373" s="255" t="s">
        <v>837</v>
      </c>
      <c r="G373" s="253"/>
      <c r="H373" s="256">
        <v>6</v>
      </c>
      <c r="I373" s="257"/>
      <c r="J373" s="253"/>
      <c r="K373" s="253"/>
      <c r="L373" s="258"/>
      <c r="M373" s="259"/>
      <c r="N373" s="260"/>
      <c r="O373" s="260"/>
      <c r="P373" s="260"/>
      <c r="Q373" s="260"/>
      <c r="R373" s="260"/>
      <c r="S373" s="260"/>
      <c r="T373" s="261"/>
      <c r="AT373" s="262" t="s">
        <v>249</v>
      </c>
      <c r="AU373" s="262" t="s">
        <v>78</v>
      </c>
      <c r="AV373" s="16" t="s">
        <v>203</v>
      </c>
      <c r="AW373" s="16" t="s">
        <v>30</v>
      </c>
      <c r="AX373" s="16" t="s">
        <v>68</v>
      </c>
      <c r="AY373" s="262" t="s">
        <v>187</v>
      </c>
    </row>
    <row r="374" spans="1:65" s="13" customFormat="1" ht="11.25">
      <c r="B374" s="208"/>
      <c r="C374" s="209"/>
      <c r="D374" s="210" t="s">
        <v>249</v>
      </c>
      <c r="E374" s="211" t="s">
        <v>19</v>
      </c>
      <c r="F374" s="212" t="s">
        <v>910</v>
      </c>
      <c r="G374" s="209"/>
      <c r="H374" s="213">
        <v>2</v>
      </c>
      <c r="I374" s="214"/>
      <c r="J374" s="209"/>
      <c r="K374" s="209"/>
      <c r="L374" s="215"/>
      <c r="M374" s="216"/>
      <c r="N374" s="217"/>
      <c r="O374" s="217"/>
      <c r="P374" s="217"/>
      <c r="Q374" s="217"/>
      <c r="R374" s="217"/>
      <c r="S374" s="217"/>
      <c r="T374" s="218"/>
      <c r="AT374" s="219" t="s">
        <v>249</v>
      </c>
      <c r="AU374" s="219" t="s">
        <v>78</v>
      </c>
      <c r="AV374" s="13" t="s">
        <v>78</v>
      </c>
      <c r="AW374" s="13" t="s">
        <v>30</v>
      </c>
      <c r="AX374" s="13" t="s">
        <v>68</v>
      </c>
      <c r="AY374" s="219" t="s">
        <v>187</v>
      </c>
    </row>
    <row r="375" spans="1:65" s="13" customFormat="1" ht="11.25">
      <c r="B375" s="208"/>
      <c r="C375" s="209"/>
      <c r="D375" s="210" t="s">
        <v>249</v>
      </c>
      <c r="E375" s="211" t="s">
        <v>19</v>
      </c>
      <c r="F375" s="212" t="s">
        <v>911</v>
      </c>
      <c r="G375" s="209"/>
      <c r="H375" s="213">
        <v>2</v>
      </c>
      <c r="I375" s="214"/>
      <c r="J375" s="209"/>
      <c r="K375" s="209"/>
      <c r="L375" s="215"/>
      <c r="M375" s="216"/>
      <c r="N375" s="217"/>
      <c r="O375" s="217"/>
      <c r="P375" s="217"/>
      <c r="Q375" s="217"/>
      <c r="R375" s="217"/>
      <c r="S375" s="217"/>
      <c r="T375" s="218"/>
      <c r="AT375" s="219" t="s">
        <v>249</v>
      </c>
      <c r="AU375" s="219" t="s">
        <v>78</v>
      </c>
      <c r="AV375" s="13" t="s">
        <v>78</v>
      </c>
      <c r="AW375" s="13" t="s">
        <v>30</v>
      </c>
      <c r="AX375" s="13" t="s">
        <v>68</v>
      </c>
      <c r="AY375" s="219" t="s">
        <v>187</v>
      </c>
    </row>
    <row r="376" spans="1:65" s="16" customFormat="1" ht="11.25">
      <c r="B376" s="252"/>
      <c r="C376" s="253"/>
      <c r="D376" s="210" t="s">
        <v>249</v>
      </c>
      <c r="E376" s="254" t="s">
        <v>19</v>
      </c>
      <c r="F376" s="255" t="s">
        <v>837</v>
      </c>
      <c r="G376" s="253"/>
      <c r="H376" s="256">
        <v>4</v>
      </c>
      <c r="I376" s="257"/>
      <c r="J376" s="253"/>
      <c r="K376" s="253"/>
      <c r="L376" s="258"/>
      <c r="M376" s="259"/>
      <c r="N376" s="260"/>
      <c r="O376" s="260"/>
      <c r="P376" s="260"/>
      <c r="Q376" s="260"/>
      <c r="R376" s="260"/>
      <c r="S376" s="260"/>
      <c r="T376" s="261"/>
      <c r="AT376" s="262" t="s">
        <v>249</v>
      </c>
      <c r="AU376" s="262" t="s">
        <v>78</v>
      </c>
      <c r="AV376" s="16" t="s">
        <v>203</v>
      </c>
      <c r="AW376" s="16" t="s">
        <v>30</v>
      </c>
      <c r="AX376" s="16" t="s">
        <v>68</v>
      </c>
      <c r="AY376" s="262" t="s">
        <v>187</v>
      </c>
    </row>
    <row r="377" spans="1:65" s="13" customFormat="1" ht="11.25">
      <c r="B377" s="208"/>
      <c r="C377" s="209"/>
      <c r="D377" s="210" t="s">
        <v>249</v>
      </c>
      <c r="E377" s="211" t="s">
        <v>19</v>
      </c>
      <c r="F377" s="212" t="s">
        <v>912</v>
      </c>
      <c r="G377" s="209"/>
      <c r="H377" s="213">
        <v>2</v>
      </c>
      <c r="I377" s="214"/>
      <c r="J377" s="209"/>
      <c r="K377" s="209"/>
      <c r="L377" s="215"/>
      <c r="M377" s="216"/>
      <c r="N377" s="217"/>
      <c r="O377" s="217"/>
      <c r="P377" s="217"/>
      <c r="Q377" s="217"/>
      <c r="R377" s="217"/>
      <c r="S377" s="217"/>
      <c r="T377" s="218"/>
      <c r="AT377" s="219" t="s">
        <v>249</v>
      </c>
      <c r="AU377" s="219" t="s">
        <v>78</v>
      </c>
      <c r="AV377" s="13" t="s">
        <v>78</v>
      </c>
      <c r="AW377" s="13" t="s">
        <v>30</v>
      </c>
      <c r="AX377" s="13" t="s">
        <v>68</v>
      </c>
      <c r="AY377" s="219" t="s">
        <v>187</v>
      </c>
    </row>
    <row r="378" spans="1:65" s="13" customFormat="1" ht="11.25">
      <c r="B378" s="208"/>
      <c r="C378" s="209"/>
      <c r="D378" s="210" t="s">
        <v>249</v>
      </c>
      <c r="E378" s="211" t="s">
        <v>19</v>
      </c>
      <c r="F378" s="212" t="s">
        <v>913</v>
      </c>
      <c r="G378" s="209"/>
      <c r="H378" s="213">
        <v>2</v>
      </c>
      <c r="I378" s="214"/>
      <c r="J378" s="209"/>
      <c r="K378" s="209"/>
      <c r="L378" s="215"/>
      <c r="M378" s="216"/>
      <c r="N378" s="217"/>
      <c r="O378" s="217"/>
      <c r="P378" s="217"/>
      <c r="Q378" s="217"/>
      <c r="R378" s="217"/>
      <c r="S378" s="217"/>
      <c r="T378" s="218"/>
      <c r="AT378" s="219" t="s">
        <v>249</v>
      </c>
      <c r="AU378" s="219" t="s">
        <v>78</v>
      </c>
      <c r="AV378" s="13" t="s">
        <v>78</v>
      </c>
      <c r="AW378" s="13" t="s">
        <v>30</v>
      </c>
      <c r="AX378" s="13" t="s">
        <v>68</v>
      </c>
      <c r="AY378" s="219" t="s">
        <v>187</v>
      </c>
    </row>
    <row r="379" spans="1:65" s="13" customFormat="1" ht="11.25">
      <c r="B379" s="208"/>
      <c r="C379" s="209"/>
      <c r="D379" s="210" t="s">
        <v>249</v>
      </c>
      <c r="E379" s="211" t="s">
        <v>19</v>
      </c>
      <c r="F379" s="212" t="s">
        <v>914</v>
      </c>
      <c r="G379" s="209"/>
      <c r="H379" s="213">
        <v>1</v>
      </c>
      <c r="I379" s="214"/>
      <c r="J379" s="209"/>
      <c r="K379" s="209"/>
      <c r="L379" s="215"/>
      <c r="M379" s="216"/>
      <c r="N379" s="217"/>
      <c r="O379" s="217"/>
      <c r="P379" s="217"/>
      <c r="Q379" s="217"/>
      <c r="R379" s="217"/>
      <c r="S379" s="217"/>
      <c r="T379" s="218"/>
      <c r="AT379" s="219" t="s">
        <v>249</v>
      </c>
      <c r="AU379" s="219" t="s">
        <v>78</v>
      </c>
      <c r="AV379" s="13" t="s">
        <v>78</v>
      </c>
      <c r="AW379" s="13" t="s">
        <v>30</v>
      </c>
      <c r="AX379" s="13" t="s">
        <v>68</v>
      </c>
      <c r="AY379" s="219" t="s">
        <v>187</v>
      </c>
    </row>
    <row r="380" spans="1:65" s="13" customFormat="1" ht="11.25">
      <c r="B380" s="208"/>
      <c r="C380" s="209"/>
      <c r="D380" s="210" t="s">
        <v>249</v>
      </c>
      <c r="E380" s="211" t="s">
        <v>19</v>
      </c>
      <c r="F380" s="212" t="s">
        <v>915</v>
      </c>
      <c r="G380" s="209"/>
      <c r="H380" s="213">
        <v>1</v>
      </c>
      <c r="I380" s="214"/>
      <c r="J380" s="209"/>
      <c r="K380" s="209"/>
      <c r="L380" s="215"/>
      <c r="M380" s="216"/>
      <c r="N380" s="217"/>
      <c r="O380" s="217"/>
      <c r="P380" s="217"/>
      <c r="Q380" s="217"/>
      <c r="R380" s="217"/>
      <c r="S380" s="217"/>
      <c r="T380" s="218"/>
      <c r="AT380" s="219" t="s">
        <v>249</v>
      </c>
      <c r="AU380" s="219" t="s">
        <v>78</v>
      </c>
      <c r="AV380" s="13" t="s">
        <v>78</v>
      </c>
      <c r="AW380" s="13" t="s">
        <v>30</v>
      </c>
      <c r="AX380" s="13" t="s">
        <v>68</v>
      </c>
      <c r="AY380" s="219" t="s">
        <v>187</v>
      </c>
    </row>
    <row r="381" spans="1:65" s="16" customFormat="1" ht="11.25">
      <c r="B381" s="252"/>
      <c r="C381" s="253"/>
      <c r="D381" s="210" t="s">
        <v>249</v>
      </c>
      <c r="E381" s="254" t="s">
        <v>19</v>
      </c>
      <c r="F381" s="255" t="s">
        <v>837</v>
      </c>
      <c r="G381" s="253"/>
      <c r="H381" s="256">
        <v>6</v>
      </c>
      <c r="I381" s="257"/>
      <c r="J381" s="253"/>
      <c r="K381" s="253"/>
      <c r="L381" s="258"/>
      <c r="M381" s="259"/>
      <c r="N381" s="260"/>
      <c r="O381" s="260"/>
      <c r="P381" s="260"/>
      <c r="Q381" s="260"/>
      <c r="R381" s="260"/>
      <c r="S381" s="260"/>
      <c r="T381" s="261"/>
      <c r="AT381" s="262" t="s">
        <v>249</v>
      </c>
      <c r="AU381" s="262" t="s">
        <v>78</v>
      </c>
      <c r="AV381" s="16" t="s">
        <v>203</v>
      </c>
      <c r="AW381" s="16" t="s">
        <v>30</v>
      </c>
      <c r="AX381" s="16" t="s">
        <v>68</v>
      </c>
      <c r="AY381" s="262" t="s">
        <v>187</v>
      </c>
    </row>
    <row r="382" spans="1:65" s="15" customFormat="1" ht="11.25">
      <c r="B382" s="230"/>
      <c r="C382" s="231"/>
      <c r="D382" s="210" t="s">
        <v>249</v>
      </c>
      <c r="E382" s="232" t="s">
        <v>19</v>
      </c>
      <c r="F382" s="233" t="s">
        <v>319</v>
      </c>
      <c r="G382" s="231"/>
      <c r="H382" s="234">
        <v>25</v>
      </c>
      <c r="I382" s="235"/>
      <c r="J382" s="231"/>
      <c r="K382" s="231"/>
      <c r="L382" s="236"/>
      <c r="M382" s="237"/>
      <c r="N382" s="238"/>
      <c r="O382" s="238"/>
      <c r="P382" s="238"/>
      <c r="Q382" s="238"/>
      <c r="R382" s="238"/>
      <c r="S382" s="238"/>
      <c r="T382" s="239"/>
      <c r="AT382" s="240" t="s">
        <v>249</v>
      </c>
      <c r="AU382" s="240" t="s">
        <v>78</v>
      </c>
      <c r="AV382" s="15" t="s">
        <v>195</v>
      </c>
      <c r="AW382" s="15" t="s">
        <v>30</v>
      </c>
      <c r="AX382" s="15" t="s">
        <v>76</v>
      </c>
      <c r="AY382" s="240" t="s">
        <v>187</v>
      </c>
    </row>
    <row r="383" spans="1:65" s="2" customFormat="1" ht="24.2" customHeight="1">
      <c r="A383" s="36"/>
      <c r="B383" s="37"/>
      <c r="C383" s="180" t="s">
        <v>355</v>
      </c>
      <c r="D383" s="180" t="s">
        <v>190</v>
      </c>
      <c r="E383" s="181" t="s">
        <v>989</v>
      </c>
      <c r="F383" s="182" t="s">
        <v>990</v>
      </c>
      <c r="G383" s="183" t="s">
        <v>507</v>
      </c>
      <c r="H383" s="184">
        <v>25</v>
      </c>
      <c r="I383" s="185"/>
      <c r="J383" s="186">
        <f>ROUND(I383*H383,2)</f>
        <v>0</v>
      </c>
      <c r="K383" s="182" t="s">
        <v>19</v>
      </c>
      <c r="L383" s="41"/>
      <c r="M383" s="187" t="s">
        <v>19</v>
      </c>
      <c r="N383" s="188" t="s">
        <v>39</v>
      </c>
      <c r="O383" s="66"/>
      <c r="P383" s="189">
        <f>O383*H383</f>
        <v>0</v>
      </c>
      <c r="Q383" s="189">
        <v>5.1999999999999995E-4</v>
      </c>
      <c r="R383" s="189">
        <f>Q383*H383</f>
        <v>1.2999999999999999E-2</v>
      </c>
      <c r="S383" s="189">
        <v>0</v>
      </c>
      <c r="T383" s="190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191" t="s">
        <v>215</v>
      </c>
      <c r="AT383" s="191" t="s">
        <v>190</v>
      </c>
      <c r="AU383" s="191" t="s">
        <v>78</v>
      </c>
      <c r="AY383" s="19" t="s">
        <v>187</v>
      </c>
      <c r="BE383" s="192">
        <f>IF(N383="základní",J383,0)</f>
        <v>0</v>
      </c>
      <c r="BF383" s="192">
        <f>IF(N383="snížená",J383,0)</f>
        <v>0</v>
      </c>
      <c r="BG383" s="192">
        <f>IF(N383="zákl. přenesená",J383,0)</f>
        <v>0</v>
      </c>
      <c r="BH383" s="192">
        <f>IF(N383="sníž. přenesená",J383,0)</f>
        <v>0</v>
      </c>
      <c r="BI383" s="192">
        <f>IF(N383="nulová",J383,0)</f>
        <v>0</v>
      </c>
      <c r="BJ383" s="19" t="s">
        <v>76</v>
      </c>
      <c r="BK383" s="192">
        <f>ROUND(I383*H383,2)</f>
        <v>0</v>
      </c>
      <c r="BL383" s="19" t="s">
        <v>215</v>
      </c>
      <c r="BM383" s="191" t="s">
        <v>991</v>
      </c>
    </row>
    <row r="384" spans="1:65" s="13" customFormat="1" ht="11.25">
      <c r="B384" s="208"/>
      <c r="C384" s="209"/>
      <c r="D384" s="210" t="s">
        <v>249</v>
      </c>
      <c r="E384" s="211" t="s">
        <v>19</v>
      </c>
      <c r="F384" s="212" t="s">
        <v>901</v>
      </c>
      <c r="G384" s="209"/>
      <c r="H384" s="213">
        <v>2</v>
      </c>
      <c r="I384" s="214"/>
      <c r="J384" s="209"/>
      <c r="K384" s="209"/>
      <c r="L384" s="215"/>
      <c r="M384" s="216"/>
      <c r="N384" s="217"/>
      <c r="O384" s="217"/>
      <c r="P384" s="217"/>
      <c r="Q384" s="217"/>
      <c r="R384" s="217"/>
      <c r="S384" s="217"/>
      <c r="T384" s="218"/>
      <c r="AT384" s="219" t="s">
        <v>249</v>
      </c>
      <c r="AU384" s="219" t="s">
        <v>78</v>
      </c>
      <c r="AV384" s="13" t="s">
        <v>78</v>
      </c>
      <c r="AW384" s="13" t="s">
        <v>30</v>
      </c>
      <c r="AX384" s="13" t="s">
        <v>68</v>
      </c>
      <c r="AY384" s="219" t="s">
        <v>187</v>
      </c>
    </row>
    <row r="385" spans="2:51" s="13" customFormat="1" ht="11.25">
      <c r="B385" s="208"/>
      <c r="C385" s="209"/>
      <c r="D385" s="210" t="s">
        <v>249</v>
      </c>
      <c r="E385" s="211" t="s">
        <v>19</v>
      </c>
      <c r="F385" s="212" t="s">
        <v>902</v>
      </c>
      <c r="G385" s="209"/>
      <c r="H385" s="213">
        <v>2</v>
      </c>
      <c r="I385" s="214"/>
      <c r="J385" s="209"/>
      <c r="K385" s="209"/>
      <c r="L385" s="215"/>
      <c r="M385" s="216"/>
      <c r="N385" s="217"/>
      <c r="O385" s="217"/>
      <c r="P385" s="217"/>
      <c r="Q385" s="217"/>
      <c r="R385" s="217"/>
      <c r="S385" s="217"/>
      <c r="T385" s="218"/>
      <c r="AT385" s="219" t="s">
        <v>249</v>
      </c>
      <c r="AU385" s="219" t="s">
        <v>78</v>
      </c>
      <c r="AV385" s="13" t="s">
        <v>78</v>
      </c>
      <c r="AW385" s="13" t="s">
        <v>30</v>
      </c>
      <c r="AX385" s="13" t="s">
        <v>68</v>
      </c>
      <c r="AY385" s="219" t="s">
        <v>187</v>
      </c>
    </row>
    <row r="386" spans="2:51" s="13" customFormat="1" ht="11.25">
      <c r="B386" s="208"/>
      <c r="C386" s="209"/>
      <c r="D386" s="210" t="s">
        <v>249</v>
      </c>
      <c r="E386" s="211" t="s">
        <v>19</v>
      </c>
      <c r="F386" s="212" t="s">
        <v>834</v>
      </c>
      <c r="G386" s="209"/>
      <c r="H386" s="213">
        <v>2</v>
      </c>
      <c r="I386" s="214"/>
      <c r="J386" s="209"/>
      <c r="K386" s="209"/>
      <c r="L386" s="215"/>
      <c r="M386" s="216"/>
      <c r="N386" s="217"/>
      <c r="O386" s="217"/>
      <c r="P386" s="217"/>
      <c r="Q386" s="217"/>
      <c r="R386" s="217"/>
      <c r="S386" s="217"/>
      <c r="T386" s="218"/>
      <c r="AT386" s="219" t="s">
        <v>249</v>
      </c>
      <c r="AU386" s="219" t="s">
        <v>78</v>
      </c>
      <c r="AV386" s="13" t="s">
        <v>78</v>
      </c>
      <c r="AW386" s="13" t="s">
        <v>30</v>
      </c>
      <c r="AX386" s="13" t="s">
        <v>68</v>
      </c>
      <c r="AY386" s="219" t="s">
        <v>187</v>
      </c>
    </row>
    <row r="387" spans="2:51" s="13" customFormat="1" ht="11.25">
      <c r="B387" s="208"/>
      <c r="C387" s="209"/>
      <c r="D387" s="210" t="s">
        <v>249</v>
      </c>
      <c r="E387" s="211" t="s">
        <v>19</v>
      </c>
      <c r="F387" s="212" t="s">
        <v>903</v>
      </c>
      <c r="G387" s="209"/>
      <c r="H387" s="213">
        <v>1</v>
      </c>
      <c r="I387" s="214"/>
      <c r="J387" s="209"/>
      <c r="K387" s="209"/>
      <c r="L387" s="215"/>
      <c r="M387" s="216"/>
      <c r="N387" s="217"/>
      <c r="O387" s="217"/>
      <c r="P387" s="217"/>
      <c r="Q387" s="217"/>
      <c r="R387" s="217"/>
      <c r="S387" s="217"/>
      <c r="T387" s="218"/>
      <c r="AT387" s="219" t="s">
        <v>249</v>
      </c>
      <c r="AU387" s="219" t="s">
        <v>78</v>
      </c>
      <c r="AV387" s="13" t="s">
        <v>78</v>
      </c>
      <c r="AW387" s="13" t="s">
        <v>30</v>
      </c>
      <c r="AX387" s="13" t="s">
        <v>68</v>
      </c>
      <c r="AY387" s="219" t="s">
        <v>187</v>
      </c>
    </row>
    <row r="388" spans="2:51" s="13" customFormat="1" ht="11.25">
      <c r="B388" s="208"/>
      <c r="C388" s="209"/>
      <c r="D388" s="210" t="s">
        <v>249</v>
      </c>
      <c r="E388" s="211" t="s">
        <v>19</v>
      </c>
      <c r="F388" s="212" t="s">
        <v>904</v>
      </c>
      <c r="G388" s="209"/>
      <c r="H388" s="213">
        <v>1</v>
      </c>
      <c r="I388" s="214"/>
      <c r="J388" s="209"/>
      <c r="K388" s="209"/>
      <c r="L388" s="215"/>
      <c r="M388" s="216"/>
      <c r="N388" s="217"/>
      <c r="O388" s="217"/>
      <c r="P388" s="217"/>
      <c r="Q388" s="217"/>
      <c r="R388" s="217"/>
      <c r="S388" s="217"/>
      <c r="T388" s="218"/>
      <c r="AT388" s="219" t="s">
        <v>249</v>
      </c>
      <c r="AU388" s="219" t="s">
        <v>78</v>
      </c>
      <c r="AV388" s="13" t="s">
        <v>78</v>
      </c>
      <c r="AW388" s="13" t="s">
        <v>30</v>
      </c>
      <c r="AX388" s="13" t="s">
        <v>68</v>
      </c>
      <c r="AY388" s="219" t="s">
        <v>187</v>
      </c>
    </row>
    <row r="389" spans="2:51" s="13" customFormat="1" ht="11.25">
      <c r="B389" s="208"/>
      <c r="C389" s="209"/>
      <c r="D389" s="210" t="s">
        <v>249</v>
      </c>
      <c r="E389" s="211" t="s">
        <v>19</v>
      </c>
      <c r="F389" s="212" t="s">
        <v>905</v>
      </c>
      <c r="G389" s="209"/>
      <c r="H389" s="213">
        <v>1</v>
      </c>
      <c r="I389" s="214"/>
      <c r="J389" s="209"/>
      <c r="K389" s="209"/>
      <c r="L389" s="215"/>
      <c r="M389" s="216"/>
      <c r="N389" s="217"/>
      <c r="O389" s="217"/>
      <c r="P389" s="217"/>
      <c r="Q389" s="217"/>
      <c r="R389" s="217"/>
      <c r="S389" s="217"/>
      <c r="T389" s="218"/>
      <c r="AT389" s="219" t="s">
        <v>249</v>
      </c>
      <c r="AU389" s="219" t="s">
        <v>78</v>
      </c>
      <c r="AV389" s="13" t="s">
        <v>78</v>
      </c>
      <c r="AW389" s="13" t="s">
        <v>30</v>
      </c>
      <c r="AX389" s="13" t="s">
        <v>68</v>
      </c>
      <c r="AY389" s="219" t="s">
        <v>187</v>
      </c>
    </row>
    <row r="390" spans="2:51" s="16" customFormat="1" ht="11.25">
      <c r="B390" s="252"/>
      <c r="C390" s="253"/>
      <c r="D390" s="210" t="s">
        <v>249</v>
      </c>
      <c r="E390" s="254" t="s">
        <v>19</v>
      </c>
      <c r="F390" s="255" t="s">
        <v>837</v>
      </c>
      <c r="G390" s="253"/>
      <c r="H390" s="256">
        <v>9</v>
      </c>
      <c r="I390" s="257"/>
      <c r="J390" s="253"/>
      <c r="K390" s="253"/>
      <c r="L390" s="258"/>
      <c r="M390" s="259"/>
      <c r="N390" s="260"/>
      <c r="O390" s="260"/>
      <c r="P390" s="260"/>
      <c r="Q390" s="260"/>
      <c r="R390" s="260"/>
      <c r="S390" s="260"/>
      <c r="T390" s="261"/>
      <c r="AT390" s="262" t="s">
        <v>249</v>
      </c>
      <c r="AU390" s="262" t="s">
        <v>78</v>
      </c>
      <c r="AV390" s="16" t="s">
        <v>203</v>
      </c>
      <c r="AW390" s="16" t="s">
        <v>30</v>
      </c>
      <c r="AX390" s="16" t="s">
        <v>68</v>
      </c>
      <c r="AY390" s="262" t="s">
        <v>187</v>
      </c>
    </row>
    <row r="391" spans="2:51" s="13" customFormat="1" ht="11.25">
      <c r="B391" s="208"/>
      <c r="C391" s="209"/>
      <c r="D391" s="210" t="s">
        <v>249</v>
      </c>
      <c r="E391" s="211" t="s">
        <v>19</v>
      </c>
      <c r="F391" s="212" t="s">
        <v>906</v>
      </c>
      <c r="G391" s="209"/>
      <c r="H391" s="213">
        <v>2</v>
      </c>
      <c r="I391" s="214"/>
      <c r="J391" s="209"/>
      <c r="K391" s="209"/>
      <c r="L391" s="215"/>
      <c r="M391" s="216"/>
      <c r="N391" s="217"/>
      <c r="O391" s="217"/>
      <c r="P391" s="217"/>
      <c r="Q391" s="217"/>
      <c r="R391" s="217"/>
      <c r="S391" s="217"/>
      <c r="T391" s="218"/>
      <c r="AT391" s="219" t="s">
        <v>249</v>
      </c>
      <c r="AU391" s="219" t="s">
        <v>78</v>
      </c>
      <c r="AV391" s="13" t="s">
        <v>78</v>
      </c>
      <c r="AW391" s="13" t="s">
        <v>30</v>
      </c>
      <c r="AX391" s="13" t="s">
        <v>68</v>
      </c>
      <c r="AY391" s="219" t="s">
        <v>187</v>
      </c>
    </row>
    <row r="392" spans="2:51" s="13" customFormat="1" ht="11.25">
      <c r="B392" s="208"/>
      <c r="C392" s="209"/>
      <c r="D392" s="210" t="s">
        <v>249</v>
      </c>
      <c r="E392" s="211" t="s">
        <v>19</v>
      </c>
      <c r="F392" s="212" t="s">
        <v>907</v>
      </c>
      <c r="G392" s="209"/>
      <c r="H392" s="213">
        <v>2</v>
      </c>
      <c r="I392" s="214"/>
      <c r="J392" s="209"/>
      <c r="K392" s="209"/>
      <c r="L392" s="215"/>
      <c r="M392" s="216"/>
      <c r="N392" s="217"/>
      <c r="O392" s="217"/>
      <c r="P392" s="217"/>
      <c r="Q392" s="217"/>
      <c r="R392" s="217"/>
      <c r="S392" s="217"/>
      <c r="T392" s="218"/>
      <c r="AT392" s="219" t="s">
        <v>249</v>
      </c>
      <c r="AU392" s="219" t="s">
        <v>78</v>
      </c>
      <c r="AV392" s="13" t="s">
        <v>78</v>
      </c>
      <c r="AW392" s="13" t="s">
        <v>30</v>
      </c>
      <c r="AX392" s="13" t="s">
        <v>68</v>
      </c>
      <c r="AY392" s="219" t="s">
        <v>187</v>
      </c>
    </row>
    <row r="393" spans="2:51" s="13" customFormat="1" ht="11.25">
      <c r="B393" s="208"/>
      <c r="C393" s="209"/>
      <c r="D393" s="210" t="s">
        <v>249</v>
      </c>
      <c r="E393" s="211" t="s">
        <v>19</v>
      </c>
      <c r="F393" s="212" t="s">
        <v>908</v>
      </c>
      <c r="G393" s="209"/>
      <c r="H393" s="213">
        <v>1</v>
      </c>
      <c r="I393" s="214"/>
      <c r="J393" s="209"/>
      <c r="K393" s="209"/>
      <c r="L393" s="215"/>
      <c r="M393" s="216"/>
      <c r="N393" s="217"/>
      <c r="O393" s="217"/>
      <c r="P393" s="217"/>
      <c r="Q393" s="217"/>
      <c r="R393" s="217"/>
      <c r="S393" s="217"/>
      <c r="T393" s="218"/>
      <c r="AT393" s="219" t="s">
        <v>249</v>
      </c>
      <c r="AU393" s="219" t="s">
        <v>78</v>
      </c>
      <c r="AV393" s="13" t="s">
        <v>78</v>
      </c>
      <c r="AW393" s="13" t="s">
        <v>30</v>
      </c>
      <c r="AX393" s="13" t="s">
        <v>68</v>
      </c>
      <c r="AY393" s="219" t="s">
        <v>187</v>
      </c>
    </row>
    <row r="394" spans="2:51" s="13" customFormat="1" ht="11.25">
      <c r="B394" s="208"/>
      <c r="C394" s="209"/>
      <c r="D394" s="210" t="s">
        <v>249</v>
      </c>
      <c r="E394" s="211" t="s">
        <v>19</v>
      </c>
      <c r="F394" s="212" t="s">
        <v>909</v>
      </c>
      <c r="G394" s="209"/>
      <c r="H394" s="213">
        <v>1</v>
      </c>
      <c r="I394" s="214"/>
      <c r="J394" s="209"/>
      <c r="K394" s="209"/>
      <c r="L394" s="215"/>
      <c r="M394" s="216"/>
      <c r="N394" s="217"/>
      <c r="O394" s="217"/>
      <c r="P394" s="217"/>
      <c r="Q394" s="217"/>
      <c r="R394" s="217"/>
      <c r="S394" s="217"/>
      <c r="T394" s="218"/>
      <c r="AT394" s="219" t="s">
        <v>249</v>
      </c>
      <c r="AU394" s="219" t="s">
        <v>78</v>
      </c>
      <c r="AV394" s="13" t="s">
        <v>78</v>
      </c>
      <c r="AW394" s="13" t="s">
        <v>30</v>
      </c>
      <c r="AX394" s="13" t="s">
        <v>68</v>
      </c>
      <c r="AY394" s="219" t="s">
        <v>187</v>
      </c>
    </row>
    <row r="395" spans="2:51" s="16" customFormat="1" ht="11.25">
      <c r="B395" s="252"/>
      <c r="C395" s="253"/>
      <c r="D395" s="210" t="s">
        <v>249</v>
      </c>
      <c r="E395" s="254" t="s">
        <v>19</v>
      </c>
      <c r="F395" s="255" t="s">
        <v>837</v>
      </c>
      <c r="G395" s="253"/>
      <c r="H395" s="256">
        <v>6</v>
      </c>
      <c r="I395" s="257"/>
      <c r="J395" s="253"/>
      <c r="K395" s="253"/>
      <c r="L395" s="258"/>
      <c r="M395" s="259"/>
      <c r="N395" s="260"/>
      <c r="O395" s="260"/>
      <c r="P395" s="260"/>
      <c r="Q395" s="260"/>
      <c r="R395" s="260"/>
      <c r="S395" s="260"/>
      <c r="T395" s="261"/>
      <c r="AT395" s="262" t="s">
        <v>249</v>
      </c>
      <c r="AU395" s="262" t="s">
        <v>78</v>
      </c>
      <c r="AV395" s="16" t="s">
        <v>203</v>
      </c>
      <c r="AW395" s="16" t="s">
        <v>30</v>
      </c>
      <c r="AX395" s="16" t="s">
        <v>68</v>
      </c>
      <c r="AY395" s="262" t="s">
        <v>187</v>
      </c>
    </row>
    <row r="396" spans="2:51" s="13" customFormat="1" ht="11.25">
      <c r="B396" s="208"/>
      <c r="C396" s="209"/>
      <c r="D396" s="210" t="s">
        <v>249</v>
      </c>
      <c r="E396" s="211" t="s">
        <v>19</v>
      </c>
      <c r="F396" s="212" t="s">
        <v>910</v>
      </c>
      <c r="G396" s="209"/>
      <c r="H396" s="213">
        <v>2</v>
      </c>
      <c r="I396" s="214"/>
      <c r="J396" s="209"/>
      <c r="K396" s="209"/>
      <c r="L396" s="215"/>
      <c r="M396" s="216"/>
      <c r="N396" s="217"/>
      <c r="O396" s="217"/>
      <c r="P396" s="217"/>
      <c r="Q396" s="217"/>
      <c r="R396" s="217"/>
      <c r="S396" s="217"/>
      <c r="T396" s="218"/>
      <c r="AT396" s="219" t="s">
        <v>249</v>
      </c>
      <c r="AU396" s="219" t="s">
        <v>78</v>
      </c>
      <c r="AV396" s="13" t="s">
        <v>78</v>
      </c>
      <c r="AW396" s="13" t="s">
        <v>30</v>
      </c>
      <c r="AX396" s="13" t="s">
        <v>68</v>
      </c>
      <c r="AY396" s="219" t="s">
        <v>187</v>
      </c>
    </row>
    <row r="397" spans="2:51" s="13" customFormat="1" ht="11.25">
      <c r="B397" s="208"/>
      <c r="C397" s="209"/>
      <c r="D397" s="210" t="s">
        <v>249</v>
      </c>
      <c r="E397" s="211" t="s">
        <v>19</v>
      </c>
      <c r="F397" s="212" t="s">
        <v>911</v>
      </c>
      <c r="G397" s="209"/>
      <c r="H397" s="213">
        <v>2</v>
      </c>
      <c r="I397" s="214"/>
      <c r="J397" s="209"/>
      <c r="K397" s="209"/>
      <c r="L397" s="215"/>
      <c r="M397" s="216"/>
      <c r="N397" s="217"/>
      <c r="O397" s="217"/>
      <c r="P397" s="217"/>
      <c r="Q397" s="217"/>
      <c r="R397" s="217"/>
      <c r="S397" s="217"/>
      <c r="T397" s="218"/>
      <c r="AT397" s="219" t="s">
        <v>249</v>
      </c>
      <c r="AU397" s="219" t="s">
        <v>78</v>
      </c>
      <c r="AV397" s="13" t="s">
        <v>78</v>
      </c>
      <c r="AW397" s="13" t="s">
        <v>30</v>
      </c>
      <c r="AX397" s="13" t="s">
        <v>68</v>
      </c>
      <c r="AY397" s="219" t="s">
        <v>187</v>
      </c>
    </row>
    <row r="398" spans="2:51" s="16" customFormat="1" ht="11.25">
      <c r="B398" s="252"/>
      <c r="C398" s="253"/>
      <c r="D398" s="210" t="s">
        <v>249</v>
      </c>
      <c r="E398" s="254" t="s">
        <v>19</v>
      </c>
      <c r="F398" s="255" t="s">
        <v>837</v>
      </c>
      <c r="G398" s="253"/>
      <c r="H398" s="256">
        <v>4</v>
      </c>
      <c r="I398" s="257"/>
      <c r="J398" s="253"/>
      <c r="K398" s="253"/>
      <c r="L398" s="258"/>
      <c r="M398" s="259"/>
      <c r="N398" s="260"/>
      <c r="O398" s="260"/>
      <c r="P398" s="260"/>
      <c r="Q398" s="260"/>
      <c r="R398" s="260"/>
      <c r="S398" s="260"/>
      <c r="T398" s="261"/>
      <c r="AT398" s="262" t="s">
        <v>249</v>
      </c>
      <c r="AU398" s="262" t="s">
        <v>78</v>
      </c>
      <c r="AV398" s="16" t="s">
        <v>203</v>
      </c>
      <c r="AW398" s="16" t="s">
        <v>30</v>
      </c>
      <c r="AX398" s="16" t="s">
        <v>68</v>
      </c>
      <c r="AY398" s="262" t="s">
        <v>187</v>
      </c>
    </row>
    <row r="399" spans="2:51" s="13" customFormat="1" ht="11.25">
      <c r="B399" s="208"/>
      <c r="C399" s="209"/>
      <c r="D399" s="210" t="s">
        <v>249</v>
      </c>
      <c r="E399" s="211" t="s">
        <v>19</v>
      </c>
      <c r="F399" s="212" t="s">
        <v>912</v>
      </c>
      <c r="G399" s="209"/>
      <c r="H399" s="213">
        <v>2</v>
      </c>
      <c r="I399" s="214"/>
      <c r="J399" s="209"/>
      <c r="K399" s="209"/>
      <c r="L399" s="215"/>
      <c r="M399" s="216"/>
      <c r="N399" s="217"/>
      <c r="O399" s="217"/>
      <c r="P399" s="217"/>
      <c r="Q399" s="217"/>
      <c r="R399" s="217"/>
      <c r="S399" s="217"/>
      <c r="T399" s="218"/>
      <c r="AT399" s="219" t="s">
        <v>249</v>
      </c>
      <c r="AU399" s="219" t="s">
        <v>78</v>
      </c>
      <c r="AV399" s="13" t="s">
        <v>78</v>
      </c>
      <c r="AW399" s="13" t="s">
        <v>30</v>
      </c>
      <c r="AX399" s="13" t="s">
        <v>68</v>
      </c>
      <c r="AY399" s="219" t="s">
        <v>187</v>
      </c>
    </row>
    <row r="400" spans="2:51" s="13" customFormat="1" ht="11.25">
      <c r="B400" s="208"/>
      <c r="C400" s="209"/>
      <c r="D400" s="210" t="s">
        <v>249</v>
      </c>
      <c r="E400" s="211" t="s">
        <v>19</v>
      </c>
      <c r="F400" s="212" t="s">
        <v>913</v>
      </c>
      <c r="G400" s="209"/>
      <c r="H400" s="213">
        <v>2</v>
      </c>
      <c r="I400" s="214"/>
      <c r="J400" s="209"/>
      <c r="K400" s="209"/>
      <c r="L400" s="215"/>
      <c r="M400" s="216"/>
      <c r="N400" s="217"/>
      <c r="O400" s="217"/>
      <c r="P400" s="217"/>
      <c r="Q400" s="217"/>
      <c r="R400" s="217"/>
      <c r="S400" s="217"/>
      <c r="T400" s="218"/>
      <c r="AT400" s="219" t="s">
        <v>249</v>
      </c>
      <c r="AU400" s="219" t="s">
        <v>78</v>
      </c>
      <c r="AV400" s="13" t="s">
        <v>78</v>
      </c>
      <c r="AW400" s="13" t="s">
        <v>30</v>
      </c>
      <c r="AX400" s="13" t="s">
        <v>68</v>
      </c>
      <c r="AY400" s="219" t="s">
        <v>187</v>
      </c>
    </row>
    <row r="401" spans="1:65" s="13" customFormat="1" ht="11.25">
      <c r="B401" s="208"/>
      <c r="C401" s="209"/>
      <c r="D401" s="210" t="s">
        <v>249</v>
      </c>
      <c r="E401" s="211" t="s">
        <v>19</v>
      </c>
      <c r="F401" s="212" t="s">
        <v>914</v>
      </c>
      <c r="G401" s="209"/>
      <c r="H401" s="213">
        <v>1</v>
      </c>
      <c r="I401" s="214"/>
      <c r="J401" s="209"/>
      <c r="K401" s="209"/>
      <c r="L401" s="215"/>
      <c r="M401" s="216"/>
      <c r="N401" s="217"/>
      <c r="O401" s="217"/>
      <c r="P401" s="217"/>
      <c r="Q401" s="217"/>
      <c r="R401" s="217"/>
      <c r="S401" s="217"/>
      <c r="T401" s="218"/>
      <c r="AT401" s="219" t="s">
        <v>249</v>
      </c>
      <c r="AU401" s="219" t="s">
        <v>78</v>
      </c>
      <c r="AV401" s="13" t="s">
        <v>78</v>
      </c>
      <c r="AW401" s="13" t="s">
        <v>30</v>
      </c>
      <c r="AX401" s="13" t="s">
        <v>68</v>
      </c>
      <c r="AY401" s="219" t="s">
        <v>187</v>
      </c>
    </row>
    <row r="402" spans="1:65" s="13" customFormat="1" ht="11.25">
      <c r="B402" s="208"/>
      <c r="C402" s="209"/>
      <c r="D402" s="210" t="s">
        <v>249</v>
      </c>
      <c r="E402" s="211" t="s">
        <v>19</v>
      </c>
      <c r="F402" s="212" t="s">
        <v>915</v>
      </c>
      <c r="G402" s="209"/>
      <c r="H402" s="213">
        <v>1</v>
      </c>
      <c r="I402" s="214"/>
      <c r="J402" s="209"/>
      <c r="K402" s="209"/>
      <c r="L402" s="215"/>
      <c r="M402" s="216"/>
      <c r="N402" s="217"/>
      <c r="O402" s="217"/>
      <c r="P402" s="217"/>
      <c r="Q402" s="217"/>
      <c r="R402" s="217"/>
      <c r="S402" s="217"/>
      <c r="T402" s="218"/>
      <c r="AT402" s="219" t="s">
        <v>249</v>
      </c>
      <c r="AU402" s="219" t="s">
        <v>78</v>
      </c>
      <c r="AV402" s="13" t="s">
        <v>78</v>
      </c>
      <c r="AW402" s="13" t="s">
        <v>30</v>
      </c>
      <c r="AX402" s="13" t="s">
        <v>68</v>
      </c>
      <c r="AY402" s="219" t="s">
        <v>187</v>
      </c>
    </row>
    <row r="403" spans="1:65" s="16" customFormat="1" ht="11.25">
      <c r="B403" s="252"/>
      <c r="C403" s="253"/>
      <c r="D403" s="210" t="s">
        <v>249</v>
      </c>
      <c r="E403" s="254" t="s">
        <v>19</v>
      </c>
      <c r="F403" s="255" t="s">
        <v>837</v>
      </c>
      <c r="G403" s="253"/>
      <c r="H403" s="256">
        <v>6</v>
      </c>
      <c r="I403" s="257"/>
      <c r="J403" s="253"/>
      <c r="K403" s="253"/>
      <c r="L403" s="258"/>
      <c r="M403" s="259"/>
      <c r="N403" s="260"/>
      <c r="O403" s="260"/>
      <c r="P403" s="260"/>
      <c r="Q403" s="260"/>
      <c r="R403" s="260"/>
      <c r="S403" s="260"/>
      <c r="T403" s="261"/>
      <c r="AT403" s="262" t="s">
        <v>249</v>
      </c>
      <c r="AU403" s="262" t="s">
        <v>78</v>
      </c>
      <c r="AV403" s="16" t="s">
        <v>203</v>
      </c>
      <c r="AW403" s="16" t="s">
        <v>30</v>
      </c>
      <c r="AX403" s="16" t="s">
        <v>68</v>
      </c>
      <c r="AY403" s="262" t="s">
        <v>187</v>
      </c>
    </row>
    <row r="404" spans="1:65" s="15" customFormat="1" ht="11.25">
      <c r="B404" s="230"/>
      <c r="C404" s="231"/>
      <c r="D404" s="210" t="s">
        <v>249</v>
      </c>
      <c r="E404" s="232" t="s">
        <v>19</v>
      </c>
      <c r="F404" s="233" t="s">
        <v>319</v>
      </c>
      <c r="G404" s="231"/>
      <c r="H404" s="234">
        <v>25</v>
      </c>
      <c r="I404" s="235"/>
      <c r="J404" s="231"/>
      <c r="K404" s="231"/>
      <c r="L404" s="236"/>
      <c r="M404" s="237"/>
      <c r="N404" s="238"/>
      <c r="O404" s="238"/>
      <c r="P404" s="238"/>
      <c r="Q404" s="238"/>
      <c r="R404" s="238"/>
      <c r="S404" s="238"/>
      <c r="T404" s="239"/>
      <c r="AT404" s="240" t="s">
        <v>249</v>
      </c>
      <c r="AU404" s="240" t="s">
        <v>78</v>
      </c>
      <c r="AV404" s="15" t="s">
        <v>195</v>
      </c>
      <c r="AW404" s="15" t="s">
        <v>30</v>
      </c>
      <c r="AX404" s="15" t="s">
        <v>76</v>
      </c>
      <c r="AY404" s="240" t="s">
        <v>187</v>
      </c>
    </row>
    <row r="405" spans="1:65" s="2" customFormat="1" ht="24.2" customHeight="1">
      <c r="A405" s="36"/>
      <c r="B405" s="37"/>
      <c r="C405" s="180" t="s">
        <v>362</v>
      </c>
      <c r="D405" s="180" t="s">
        <v>190</v>
      </c>
      <c r="E405" s="181" t="s">
        <v>992</v>
      </c>
      <c r="F405" s="182" t="s">
        <v>993</v>
      </c>
      <c r="G405" s="183" t="s">
        <v>507</v>
      </c>
      <c r="H405" s="184">
        <v>16</v>
      </c>
      <c r="I405" s="185"/>
      <c r="J405" s="186">
        <f>ROUND(I405*H405,2)</f>
        <v>0</v>
      </c>
      <c r="K405" s="182" t="s">
        <v>19</v>
      </c>
      <c r="L405" s="41"/>
      <c r="M405" s="187" t="s">
        <v>19</v>
      </c>
      <c r="N405" s="188" t="s">
        <v>39</v>
      </c>
      <c r="O405" s="66"/>
      <c r="P405" s="189">
        <f>O405*H405</f>
        <v>0</v>
      </c>
      <c r="Q405" s="189">
        <v>5.1999999999999995E-4</v>
      </c>
      <c r="R405" s="189">
        <f>Q405*H405</f>
        <v>8.3199999999999993E-3</v>
      </c>
      <c r="S405" s="189">
        <v>0</v>
      </c>
      <c r="T405" s="190">
        <f>S405*H405</f>
        <v>0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191" t="s">
        <v>215</v>
      </c>
      <c r="AT405" s="191" t="s">
        <v>190</v>
      </c>
      <c r="AU405" s="191" t="s">
        <v>78</v>
      </c>
      <c r="AY405" s="19" t="s">
        <v>187</v>
      </c>
      <c r="BE405" s="192">
        <f>IF(N405="základní",J405,0)</f>
        <v>0</v>
      </c>
      <c r="BF405" s="192">
        <f>IF(N405="snížená",J405,0)</f>
        <v>0</v>
      </c>
      <c r="BG405" s="192">
        <f>IF(N405="zákl. přenesená",J405,0)</f>
        <v>0</v>
      </c>
      <c r="BH405" s="192">
        <f>IF(N405="sníž. přenesená",J405,0)</f>
        <v>0</v>
      </c>
      <c r="BI405" s="192">
        <f>IF(N405="nulová",J405,0)</f>
        <v>0</v>
      </c>
      <c r="BJ405" s="19" t="s">
        <v>76</v>
      </c>
      <c r="BK405" s="192">
        <f>ROUND(I405*H405,2)</f>
        <v>0</v>
      </c>
      <c r="BL405" s="19" t="s">
        <v>215</v>
      </c>
      <c r="BM405" s="191" t="s">
        <v>994</v>
      </c>
    </row>
    <row r="406" spans="1:65" s="2" customFormat="1" ht="16.5" customHeight="1">
      <c r="A406" s="36"/>
      <c r="B406" s="37"/>
      <c r="C406" s="180" t="s">
        <v>246</v>
      </c>
      <c r="D406" s="180" t="s">
        <v>190</v>
      </c>
      <c r="E406" s="181" t="s">
        <v>995</v>
      </c>
      <c r="F406" s="182" t="s">
        <v>996</v>
      </c>
      <c r="G406" s="183" t="s">
        <v>507</v>
      </c>
      <c r="H406" s="184">
        <v>25</v>
      </c>
      <c r="I406" s="185"/>
      <c r="J406" s="186">
        <f>ROUND(I406*H406,2)</f>
        <v>0</v>
      </c>
      <c r="K406" s="182" t="s">
        <v>194</v>
      </c>
      <c r="L406" s="41"/>
      <c r="M406" s="187" t="s">
        <v>19</v>
      </c>
      <c r="N406" s="188" t="s">
        <v>39</v>
      </c>
      <c r="O406" s="66"/>
      <c r="P406" s="189">
        <f>O406*H406</f>
        <v>0</v>
      </c>
      <c r="Q406" s="189">
        <v>0</v>
      </c>
      <c r="R406" s="189">
        <f>Q406*H406</f>
        <v>0</v>
      </c>
      <c r="S406" s="189">
        <v>8.5999999999999998E-4</v>
      </c>
      <c r="T406" s="190">
        <f>S406*H406</f>
        <v>2.1499999999999998E-2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191" t="s">
        <v>215</v>
      </c>
      <c r="AT406" s="191" t="s">
        <v>190</v>
      </c>
      <c r="AU406" s="191" t="s">
        <v>78</v>
      </c>
      <c r="AY406" s="19" t="s">
        <v>187</v>
      </c>
      <c r="BE406" s="192">
        <f>IF(N406="základní",J406,0)</f>
        <v>0</v>
      </c>
      <c r="BF406" s="192">
        <f>IF(N406="snížená",J406,0)</f>
        <v>0</v>
      </c>
      <c r="BG406" s="192">
        <f>IF(N406="zákl. přenesená",J406,0)</f>
        <v>0</v>
      </c>
      <c r="BH406" s="192">
        <f>IF(N406="sníž. přenesená",J406,0)</f>
        <v>0</v>
      </c>
      <c r="BI406" s="192">
        <f>IF(N406="nulová",J406,0)</f>
        <v>0</v>
      </c>
      <c r="BJ406" s="19" t="s">
        <v>76</v>
      </c>
      <c r="BK406" s="192">
        <f>ROUND(I406*H406,2)</f>
        <v>0</v>
      </c>
      <c r="BL406" s="19" t="s">
        <v>215</v>
      </c>
      <c r="BM406" s="191" t="s">
        <v>997</v>
      </c>
    </row>
    <row r="407" spans="1:65" s="2" customFormat="1" ht="11.25">
      <c r="A407" s="36"/>
      <c r="B407" s="37"/>
      <c r="C407" s="38"/>
      <c r="D407" s="193" t="s">
        <v>197</v>
      </c>
      <c r="E407" s="38"/>
      <c r="F407" s="194" t="s">
        <v>998</v>
      </c>
      <c r="G407" s="38"/>
      <c r="H407" s="38"/>
      <c r="I407" s="195"/>
      <c r="J407" s="38"/>
      <c r="K407" s="38"/>
      <c r="L407" s="41"/>
      <c r="M407" s="196"/>
      <c r="N407" s="197"/>
      <c r="O407" s="66"/>
      <c r="P407" s="66"/>
      <c r="Q407" s="66"/>
      <c r="R407" s="66"/>
      <c r="S407" s="66"/>
      <c r="T407" s="67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T407" s="19" t="s">
        <v>197</v>
      </c>
      <c r="AU407" s="19" t="s">
        <v>78</v>
      </c>
    </row>
    <row r="408" spans="1:65" s="13" customFormat="1" ht="11.25">
      <c r="B408" s="208"/>
      <c r="C408" s="209"/>
      <c r="D408" s="210" t="s">
        <v>249</v>
      </c>
      <c r="E408" s="211" t="s">
        <v>19</v>
      </c>
      <c r="F408" s="212" t="s">
        <v>901</v>
      </c>
      <c r="G408" s="209"/>
      <c r="H408" s="213">
        <v>2</v>
      </c>
      <c r="I408" s="214"/>
      <c r="J408" s="209"/>
      <c r="K408" s="209"/>
      <c r="L408" s="215"/>
      <c r="M408" s="216"/>
      <c r="N408" s="217"/>
      <c r="O408" s="217"/>
      <c r="P408" s="217"/>
      <c r="Q408" s="217"/>
      <c r="R408" s="217"/>
      <c r="S408" s="217"/>
      <c r="T408" s="218"/>
      <c r="AT408" s="219" t="s">
        <v>249</v>
      </c>
      <c r="AU408" s="219" t="s">
        <v>78</v>
      </c>
      <c r="AV408" s="13" t="s">
        <v>78</v>
      </c>
      <c r="AW408" s="13" t="s">
        <v>30</v>
      </c>
      <c r="AX408" s="13" t="s">
        <v>68</v>
      </c>
      <c r="AY408" s="219" t="s">
        <v>187</v>
      </c>
    </row>
    <row r="409" spans="1:65" s="13" customFormat="1" ht="11.25">
      <c r="B409" s="208"/>
      <c r="C409" s="209"/>
      <c r="D409" s="210" t="s">
        <v>249</v>
      </c>
      <c r="E409" s="211" t="s">
        <v>19</v>
      </c>
      <c r="F409" s="212" t="s">
        <v>902</v>
      </c>
      <c r="G409" s="209"/>
      <c r="H409" s="213">
        <v>2</v>
      </c>
      <c r="I409" s="214"/>
      <c r="J409" s="209"/>
      <c r="K409" s="209"/>
      <c r="L409" s="215"/>
      <c r="M409" s="216"/>
      <c r="N409" s="217"/>
      <c r="O409" s="217"/>
      <c r="P409" s="217"/>
      <c r="Q409" s="217"/>
      <c r="R409" s="217"/>
      <c r="S409" s="217"/>
      <c r="T409" s="218"/>
      <c r="AT409" s="219" t="s">
        <v>249</v>
      </c>
      <c r="AU409" s="219" t="s">
        <v>78</v>
      </c>
      <c r="AV409" s="13" t="s">
        <v>78</v>
      </c>
      <c r="AW409" s="13" t="s">
        <v>30</v>
      </c>
      <c r="AX409" s="13" t="s">
        <v>68</v>
      </c>
      <c r="AY409" s="219" t="s">
        <v>187</v>
      </c>
    </row>
    <row r="410" spans="1:65" s="13" customFormat="1" ht="11.25">
      <c r="B410" s="208"/>
      <c r="C410" s="209"/>
      <c r="D410" s="210" t="s">
        <v>249</v>
      </c>
      <c r="E410" s="211" t="s">
        <v>19</v>
      </c>
      <c r="F410" s="212" t="s">
        <v>834</v>
      </c>
      <c r="G410" s="209"/>
      <c r="H410" s="213">
        <v>2</v>
      </c>
      <c r="I410" s="214"/>
      <c r="J410" s="209"/>
      <c r="K410" s="209"/>
      <c r="L410" s="215"/>
      <c r="M410" s="216"/>
      <c r="N410" s="217"/>
      <c r="O410" s="217"/>
      <c r="P410" s="217"/>
      <c r="Q410" s="217"/>
      <c r="R410" s="217"/>
      <c r="S410" s="217"/>
      <c r="T410" s="218"/>
      <c r="AT410" s="219" t="s">
        <v>249</v>
      </c>
      <c r="AU410" s="219" t="s">
        <v>78</v>
      </c>
      <c r="AV410" s="13" t="s">
        <v>78</v>
      </c>
      <c r="AW410" s="13" t="s">
        <v>30</v>
      </c>
      <c r="AX410" s="13" t="s">
        <v>68</v>
      </c>
      <c r="AY410" s="219" t="s">
        <v>187</v>
      </c>
    </row>
    <row r="411" spans="1:65" s="13" customFormat="1" ht="11.25">
      <c r="B411" s="208"/>
      <c r="C411" s="209"/>
      <c r="D411" s="210" t="s">
        <v>249</v>
      </c>
      <c r="E411" s="211" t="s">
        <v>19</v>
      </c>
      <c r="F411" s="212" t="s">
        <v>903</v>
      </c>
      <c r="G411" s="209"/>
      <c r="H411" s="213">
        <v>1</v>
      </c>
      <c r="I411" s="214"/>
      <c r="J411" s="209"/>
      <c r="K411" s="209"/>
      <c r="L411" s="215"/>
      <c r="M411" s="216"/>
      <c r="N411" s="217"/>
      <c r="O411" s="217"/>
      <c r="P411" s="217"/>
      <c r="Q411" s="217"/>
      <c r="R411" s="217"/>
      <c r="S411" s="217"/>
      <c r="T411" s="218"/>
      <c r="AT411" s="219" t="s">
        <v>249</v>
      </c>
      <c r="AU411" s="219" t="s">
        <v>78</v>
      </c>
      <c r="AV411" s="13" t="s">
        <v>78</v>
      </c>
      <c r="AW411" s="13" t="s">
        <v>30</v>
      </c>
      <c r="AX411" s="13" t="s">
        <v>68</v>
      </c>
      <c r="AY411" s="219" t="s">
        <v>187</v>
      </c>
    </row>
    <row r="412" spans="1:65" s="13" customFormat="1" ht="11.25">
      <c r="B412" s="208"/>
      <c r="C412" s="209"/>
      <c r="D412" s="210" t="s">
        <v>249</v>
      </c>
      <c r="E412" s="211" t="s">
        <v>19</v>
      </c>
      <c r="F412" s="212" t="s">
        <v>904</v>
      </c>
      <c r="G412" s="209"/>
      <c r="H412" s="213">
        <v>1</v>
      </c>
      <c r="I412" s="214"/>
      <c r="J412" s="209"/>
      <c r="K412" s="209"/>
      <c r="L412" s="215"/>
      <c r="M412" s="216"/>
      <c r="N412" s="217"/>
      <c r="O412" s="217"/>
      <c r="P412" s="217"/>
      <c r="Q412" s="217"/>
      <c r="R412" s="217"/>
      <c r="S412" s="217"/>
      <c r="T412" s="218"/>
      <c r="AT412" s="219" t="s">
        <v>249</v>
      </c>
      <c r="AU412" s="219" t="s">
        <v>78</v>
      </c>
      <c r="AV412" s="13" t="s">
        <v>78</v>
      </c>
      <c r="AW412" s="13" t="s">
        <v>30</v>
      </c>
      <c r="AX412" s="13" t="s">
        <v>68</v>
      </c>
      <c r="AY412" s="219" t="s">
        <v>187</v>
      </c>
    </row>
    <row r="413" spans="1:65" s="13" customFormat="1" ht="11.25">
      <c r="B413" s="208"/>
      <c r="C413" s="209"/>
      <c r="D413" s="210" t="s">
        <v>249</v>
      </c>
      <c r="E413" s="211" t="s">
        <v>19</v>
      </c>
      <c r="F413" s="212" t="s">
        <v>905</v>
      </c>
      <c r="G413" s="209"/>
      <c r="H413" s="213">
        <v>1</v>
      </c>
      <c r="I413" s="214"/>
      <c r="J413" s="209"/>
      <c r="K413" s="209"/>
      <c r="L413" s="215"/>
      <c r="M413" s="216"/>
      <c r="N413" s="217"/>
      <c r="O413" s="217"/>
      <c r="P413" s="217"/>
      <c r="Q413" s="217"/>
      <c r="R413" s="217"/>
      <c r="S413" s="217"/>
      <c r="T413" s="218"/>
      <c r="AT413" s="219" t="s">
        <v>249</v>
      </c>
      <c r="AU413" s="219" t="s">
        <v>78</v>
      </c>
      <c r="AV413" s="13" t="s">
        <v>78</v>
      </c>
      <c r="AW413" s="13" t="s">
        <v>30</v>
      </c>
      <c r="AX413" s="13" t="s">
        <v>68</v>
      </c>
      <c r="AY413" s="219" t="s">
        <v>187</v>
      </c>
    </row>
    <row r="414" spans="1:65" s="16" customFormat="1" ht="11.25">
      <c r="B414" s="252"/>
      <c r="C414" s="253"/>
      <c r="D414" s="210" t="s">
        <v>249</v>
      </c>
      <c r="E414" s="254" t="s">
        <v>19</v>
      </c>
      <c r="F414" s="255" t="s">
        <v>837</v>
      </c>
      <c r="G414" s="253"/>
      <c r="H414" s="256">
        <v>9</v>
      </c>
      <c r="I414" s="257"/>
      <c r="J414" s="253"/>
      <c r="K414" s="253"/>
      <c r="L414" s="258"/>
      <c r="M414" s="259"/>
      <c r="N414" s="260"/>
      <c r="O414" s="260"/>
      <c r="P414" s="260"/>
      <c r="Q414" s="260"/>
      <c r="R414" s="260"/>
      <c r="S414" s="260"/>
      <c r="T414" s="261"/>
      <c r="AT414" s="262" t="s">
        <v>249</v>
      </c>
      <c r="AU414" s="262" t="s">
        <v>78</v>
      </c>
      <c r="AV414" s="16" t="s">
        <v>203</v>
      </c>
      <c r="AW414" s="16" t="s">
        <v>30</v>
      </c>
      <c r="AX414" s="16" t="s">
        <v>68</v>
      </c>
      <c r="AY414" s="262" t="s">
        <v>187</v>
      </c>
    </row>
    <row r="415" spans="1:65" s="13" customFormat="1" ht="11.25">
      <c r="B415" s="208"/>
      <c r="C415" s="209"/>
      <c r="D415" s="210" t="s">
        <v>249</v>
      </c>
      <c r="E415" s="211" t="s">
        <v>19</v>
      </c>
      <c r="F415" s="212" t="s">
        <v>906</v>
      </c>
      <c r="G415" s="209"/>
      <c r="H415" s="213">
        <v>2</v>
      </c>
      <c r="I415" s="214"/>
      <c r="J415" s="209"/>
      <c r="K415" s="209"/>
      <c r="L415" s="215"/>
      <c r="M415" s="216"/>
      <c r="N415" s="217"/>
      <c r="O415" s="217"/>
      <c r="P415" s="217"/>
      <c r="Q415" s="217"/>
      <c r="R415" s="217"/>
      <c r="S415" s="217"/>
      <c r="T415" s="218"/>
      <c r="AT415" s="219" t="s">
        <v>249</v>
      </c>
      <c r="AU415" s="219" t="s">
        <v>78</v>
      </c>
      <c r="AV415" s="13" t="s">
        <v>78</v>
      </c>
      <c r="AW415" s="13" t="s">
        <v>30</v>
      </c>
      <c r="AX415" s="13" t="s">
        <v>68</v>
      </c>
      <c r="AY415" s="219" t="s">
        <v>187</v>
      </c>
    </row>
    <row r="416" spans="1:65" s="13" customFormat="1" ht="11.25">
      <c r="B416" s="208"/>
      <c r="C416" s="209"/>
      <c r="D416" s="210" t="s">
        <v>249</v>
      </c>
      <c r="E416" s="211" t="s">
        <v>19</v>
      </c>
      <c r="F416" s="212" t="s">
        <v>907</v>
      </c>
      <c r="G416" s="209"/>
      <c r="H416" s="213">
        <v>2</v>
      </c>
      <c r="I416" s="214"/>
      <c r="J416" s="209"/>
      <c r="K416" s="209"/>
      <c r="L416" s="215"/>
      <c r="M416" s="216"/>
      <c r="N416" s="217"/>
      <c r="O416" s="217"/>
      <c r="P416" s="217"/>
      <c r="Q416" s="217"/>
      <c r="R416" s="217"/>
      <c r="S416" s="217"/>
      <c r="T416" s="218"/>
      <c r="AT416" s="219" t="s">
        <v>249</v>
      </c>
      <c r="AU416" s="219" t="s">
        <v>78</v>
      </c>
      <c r="AV416" s="13" t="s">
        <v>78</v>
      </c>
      <c r="AW416" s="13" t="s">
        <v>30</v>
      </c>
      <c r="AX416" s="13" t="s">
        <v>68</v>
      </c>
      <c r="AY416" s="219" t="s">
        <v>187</v>
      </c>
    </row>
    <row r="417" spans="1:65" s="13" customFormat="1" ht="11.25">
      <c r="B417" s="208"/>
      <c r="C417" s="209"/>
      <c r="D417" s="210" t="s">
        <v>249</v>
      </c>
      <c r="E417" s="211" t="s">
        <v>19</v>
      </c>
      <c r="F417" s="212" t="s">
        <v>908</v>
      </c>
      <c r="G417" s="209"/>
      <c r="H417" s="213">
        <v>1</v>
      </c>
      <c r="I417" s="214"/>
      <c r="J417" s="209"/>
      <c r="K417" s="209"/>
      <c r="L417" s="215"/>
      <c r="M417" s="216"/>
      <c r="N417" s="217"/>
      <c r="O417" s="217"/>
      <c r="P417" s="217"/>
      <c r="Q417" s="217"/>
      <c r="R417" s="217"/>
      <c r="S417" s="217"/>
      <c r="T417" s="218"/>
      <c r="AT417" s="219" t="s">
        <v>249</v>
      </c>
      <c r="AU417" s="219" t="s">
        <v>78</v>
      </c>
      <c r="AV417" s="13" t="s">
        <v>78</v>
      </c>
      <c r="AW417" s="13" t="s">
        <v>30</v>
      </c>
      <c r="AX417" s="13" t="s">
        <v>68</v>
      </c>
      <c r="AY417" s="219" t="s">
        <v>187</v>
      </c>
    </row>
    <row r="418" spans="1:65" s="13" customFormat="1" ht="11.25">
      <c r="B418" s="208"/>
      <c r="C418" s="209"/>
      <c r="D418" s="210" t="s">
        <v>249</v>
      </c>
      <c r="E418" s="211" t="s">
        <v>19</v>
      </c>
      <c r="F418" s="212" t="s">
        <v>909</v>
      </c>
      <c r="G418" s="209"/>
      <c r="H418" s="213">
        <v>1</v>
      </c>
      <c r="I418" s="214"/>
      <c r="J418" s="209"/>
      <c r="K418" s="209"/>
      <c r="L418" s="215"/>
      <c r="M418" s="216"/>
      <c r="N418" s="217"/>
      <c r="O418" s="217"/>
      <c r="P418" s="217"/>
      <c r="Q418" s="217"/>
      <c r="R418" s="217"/>
      <c r="S418" s="217"/>
      <c r="T418" s="218"/>
      <c r="AT418" s="219" t="s">
        <v>249</v>
      </c>
      <c r="AU418" s="219" t="s">
        <v>78</v>
      </c>
      <c r="AV418" s="13" t="s">
        <v>78</v>
      </c>
      <c r="AW418" s="13" t="s">
        <v>30</v>
      </c>
      <c r="AX418" s="13" t="s">
        <v>68</v>
      </c>
      <c r="AY418" s="219" t="s">
        <v>187</v>
      </c>
    </row>
    <row r="419" spans="1:65" s="16" customFormat="1" ht="11.25">
      <c r="B419" s="252"/>
      <c r="C419" s="253"/>
      <c r="D419" s="210" t="s">
        <v>249</v>
      </c>
      <c r="E419" s="254" t="s">
        <v>19</v>
      </c>
      <c r="F419" s="255" t="s">
        <v>837</v>
      </c>
      <c r="G419" s="253"/>
      <c r="H419" s="256">
        <v>6</v>
      </c>
      <c r="I419" s="257"/>
      <c r="J419" s="253"/>
      <c r="K419" s="253"/>
      <c r="L419" s="258"/>
      <c r="M419" s="259"/>
      <c r="N419" s="260"/>
      <c r="O419" s="260"/>
      <c r="P419" s="260"/>
      <c r="Q419" s="260"/>
      <c r="R419" s="260"/>
      <c r="S419" s="260"/>
      <c r="T419" s="261"/>
      <c r="AT419" s="262" t="s">
        <v>249</v>
      </c>
      <c r="AU419" s="262" t="s">
        <v>78</v>
      </c>
      <c r="AV419" s="16" t="s">
        <v>203</v>
      </c>
      <c r="AW419" s="16" t="s">
        <v>30</v>
      </c>
      <c r="AX419" s="16" t="s">
        <v>68</v>
      </c>
      <c r="AY419" s="262" t="s">
        <v>187</v>
      </c>
    </row>
    <row r="420" spans="1:65" s="13" customFormat="1" ht="11.25">
      <c r="B420" s="208"/>
      <c r="C420" s="209"/>
      <c r="D420" s="210" t="s">
        <v>249</v>
      </c>
      <c r="E420" s="211" t="s">
        <v>19</v>
      </c>
      <c r="F420" s="212" t="s">
        <v>910</v>
      </c>
      <c r="G420" s="209"/>
      <c r="H420" s="213">
        <v>2</v>
      </c>
      <c r="I420" s="214"/>
      <c r="J420" s="209"/>
      <c r="K420" s="209"/>
      <c r="L420" s="215"/>
      <c r="M420" s="216"/>
      <c r="N420" s="217"/>
      <c r="O420" s="217"/>
      <c r="P420" s="217"/>
      <c r="Q420" s="217"/>
      <c r="R420" s="217"/>
      <c r="S420" s="217"/>
      <c r="T420" s="218"/>
      <c r="AT420" s="219" t="s">
        <v>249</v>
      </c>
      <c r="AU420" s="219" t="s">
        <v>78</v>
      </c>
      <c r="AV420" s="13" t="s">
        <v>78</v>
      </c>
      <c r="AW420" s="13" t="s">
        <v>30</v>
      </c>
      <c r="AX420" s="13" t="s">
        <v>68</v>
      </c>
      <c r="AY420" s="219" t="s">
        <v>187</v>
      </c>
    </row>
    <row r="421" spans="1:65" s="13" customFormat="1" ht="11.25">
      <c r="B421" s="208"/>
      <c r="C421" s="209"/>
      <c r="D421" s="210" t="s">
        <v>249</v>
      </c>
      <c r="E421" s="211" t="s">
        <v>19</v>
      </c>
      <c r="F421" s="212" t="s">
        <v>911</v>
      </c>
      <c r="G421" s="209"/>
      <c r="H421" s="213">
        <v>2</v>
      </c>
      <c r="I421" s="214"/>
      <c r="J421" s="209"/>
      <c r="K421" s="209"/>
      <c r="L421" s="215"/>
      <c r="M421" s="216"/>
      <c r="N421" s="217"/>
      <c r="O421" s="217"/>
      <c r="P421" s="217"/>
      <c r="Q421" s="217"/>
      <c r="R421" s="217"/>
      <c r="S421" s="217"/>
      <c r="T421" s="218"/>
      <c r="AT421" s="219" t="s">
        <v>249</v>
      </c>
      <c r="AU421" s="219" t="s">
        <v>78</v>
      </c>
      <c r="AV421" s="13" t="s">
        <v>78</v>
      </c>
      <c r="AW421" s="13" t="s">
        <v>30</v>
      </c>
      <c r="AX421" s="13" t="s">
        <v>68</v>
      </c>
      <c r="AY421" s="219" t="s">
        <v>187</v>
      </c>
    </row>
    <row r="422" spans="1:65" s="16" customFormat="1" ht="11.25">
      <c r="B422" s="252"/>
      <c r="C422" s="253"/>
      <c r="D422" s="210" t="s">
        <v>249</v>
      </c>
      <c r="E422" s="254" t="s">
        <v>19</v>
      </c>
      <c r="F422" s="255" t="s">
        <v>837</v>
      </c>
      <c r="G422" s="253"/>
      <c r="H422" s="256">
        <v>4</v>
      </c>
      <c r="I422" s="257"/>
      <c r="J422" s="253"/>
      <c r="K422" s="253"/>
      <c r="L422" s="258"/>
      <c r="M422" s="259"/>
      <c r="N422" s="260"/>
      <c r="O422" s="260"/>
      <c r="P422" s="260"/>
      <c r="Q422" s="260"/>
      <c r="R422" s="260"/>
      <c r="S422" s="260"/>
      <c r="T422" s="261"/>
      <c r="AT422" s="262" t="s">
        <v>249</v>
      </c>
      <c r="AU422" s="262" t="s">
        <v>78</v>
      </c>
      <c r="AV422" s="16" t="s">
        <v>203</v>
      </c>
      <c r="AW422" s="16" t="s">
        <v>30</v>
      </c>
      <c r="AX422" s="16" t="s">
        <v>68</v>
      </c>
      <c r="AY422" s="262" t="s">
        <v>187</v>
      </c>
    </row>
    <row r="423" spans="1:65" s="13" customFormat="1" ht="11.25">
      <c r="B423" s="208"/>
      <c r="C423" s="209"/>
      <c r="D423" s="210" t="s">
        <v>249</v>
      </c>
      <c r="E423" s="211" t="s">
        <v>19</v>
      </c>
      <c r="F423" s="212" t="s">
        <v>912</v>
      </c>
      <c r="G423" s="209"/>
      <c r="H423" s="213">
        <v>2</v>
      </c>
      <c r="I423" s="214"/>
      <c r="J423" s="209"/>
      <c r="K423" s="209"/>
      <c r="L423" s="215"/>
      <c r="M423" s="216"/>
      <c r="N423" s="217"/>
      <c r="O423" s="217"/>
      <c r="P423" s="217"/>
      <c r="Q423" s="217"/>
      <c r="R423" s="217"/>
      <c r="S423" s="217"/>
      <c r="T423" s="218"/>
      <c r="AT423" s="219" t="s">
        <v>249</v>
      </c>
      <c r="AU423" s="219" t="s">
        <v>78</v>
      </c>
      <c r="AV423" s="13" t="s">
        <v>78</v>
      </c>
      <c r="AW423" s="13" t="s">
        <v>30</v>
      </c>
      <c r="AX423" s="13" t="s">
        <v>68</v>
      </c>
      <c r="AY423" s="219" t="s">
        <v>187</v>
      </c>
    </row>
    <row r="424" spans="1:65" s="13" customFormat="1" ht="11.25">
      <c r="B424" s="208"/>
      <c r="C424" s="209"/>
      <c r="D424" s="210" t="s">
        <v>249</v>
      </c>
      <c r="E424" s="211" t="s">
        <v>19</v>
      </c>
      <c r="F424" s="212" t="s">
        <v>913</v>
      </c>
      <c r="G424" s="209"/>
      <c r="H424" s="213">
        <v>2</v>
      </c>
      <c r="I424" s="214"/>
      <c r="J424" s="209"/>
      <c r="K424" s="209"/>
      <c r="L424" s="215"/>
      <c r="M424" s="216"/>
      <c r="N424" s="217"/>
      <c r="O424" s="217"/>
      <c r="P424" s="217"/>
      <c r="Q424" s="217"/>
      <c r="R424" s="217"/>
      <c r="S424" s="217"/>
      <c r="T424" s="218"/>
      <c r="AT424" s="219" t="s">
        <v>249</v>
      </c>
      <c r="AU424" s="219" t="s">
        <v>78</v>
      </c>
      <c r="AV424" s="13" t="s">
        <v>78</v>
      </c>
      <c r="AW424" s="13" t="s">
        <v>30</v>
      </c>
      <c r="AX424" s="13" t="s">
        <v>68</v>
      </c>
      <c r="AY424" s="219" t="s">
        <v>187</v>
      </c>
    </row>
    <row r="425" spans="1:65" s="13" customFormat="1" ht="11.25">
      <c r="B425" s="208"/>
      <c r="C425" s="209"/>
      <c r="D425" s="210" t="s">
        <v>249</v>
      </c>
      <c r="E425" s="211" t="s">
        <v>19</v>
      </c>
      <c r="F425" s="212" t="s">
        <v>914</v>
      </c>
      <c r="G425" s="209"/>
      <c r="H425" s="213">
        <v>1</v>
      </c>
      <c r="I425" s="214"/>
      <c r="J425" s="209"/>
      <c r="K425" s="209"/>
      <c r="L425" s="215"/>
      <c r="M425" s="216"/>
      <c r="N425" s="217"/>
      <c r="O425" s="217"/>
      <c r="P425" s="217"/>
      <c r="Q425" s="217"/>
      <c r="R425" s="217"/>
      <c r="S425" s="217"/>
      <c r="T425" s="218"/>
      <c r="AT425" s="219" t="s">
        <v>249</v>
      </c>
      <c r="AU425" s="219" t="s">
        <v>78</v>
      </c>
      <c r="AV425" s="13" t="s">
        <v>78</v>
      </c>
      <c r="AW425" s="13" t="s">
        <v>30</v>
      </c>
      <c r="AX425" s="13" t="s">
        <v>68</v>
      </c>
      <c r="AY425" s="219" t="s">
        <v>187</v>
      </c>
    </row>
    <row r="426" spans="1:65" s="13" customFormat="1" ht="11.25">
      <c r="B426" s="208"/>
      <c r="C426" s="209"/>
      <c r="D426" s="210" t="s">
        <v>249</v>
      </c>
      <c r="E426" s="211" t="s">
        <v>19</v>
      </c>
      <c r="F426" s="212" t="s">
        <v>915</v>
      </c>
      <c r="G426" s="209"/>
      <c r="H426" s="213">
        <v>1</v>
      </c>
      <c r="I426" s="214"/>
      <c r="J426" s="209"/>
      <c r="K426" s="209"/>
      <c r="L426" s="215"/>
      <c r="M426" s="216"/>
      <c r="N426" s="217"/>
      <c r="O426" s="217"/>
      <c r="P426" s="217"/>
      <c r="Q426" s="217"/>
      <c r="R426" s="217"/>
      <c r="S426" s="217"/>
      <c r="T426" s="218"/>
      <c r="AT426" s="219" t="s">
        <v>249</v>
      </c>
      <c r="AU426" s="219" t="s">
        <v>78</v>
      </c>
      <c r="AV426" s="13" t="s">
        <v>78</v>
      </c>
      <c r="AW426" s="13" t="s">
        <v>30</v>
      </c>
      <c r="AX426" s="13" t="s">
        <v>68</v>
      </c>
      <c r="AY426" s="219" t="s">
        <v>187</v>
      </c>
    </row>
    <row r="427" spans="1:65" s="16" customFormat="1" ht="11.25">
      <c r="B427" s="252"/>
      <c r="C427" s="253"/>
      <c r="D427" s="210" t="s">
        <v>249</v>
      </c>
      <c r="E427" s="254" t="s">
        <v>19</v>
      </c>
      <c r="F427" s="255" t="s">
        <v>837</v>
      </c>
      <c r="G427" s="253"/>
      <c r="H427" s="256">
        <v>6</v>
      </c>
      <c r="I427" s="257"/>
      <c r="J427" s="253"/>
      <c r="K427" s="253"/>
      <c r="L427" s="258"/>
      <c r="M427" s="259"/>
      <c r="N427" s="260"/>
      <c r="O427" s="260"/>
      <c r="P427" s="260"/>
      <c r="Q427" s="260"/>
      <c r="R427" s="260"/>
      <c r="S427" s="260"/>
      <c r="T427" s="261"/>
      <c r="AT427" s="262" t="s">
        <v>249</v>
      </c>
      <c r="AU427" s="262" t="s">
        <v>78</v>
      </c>
      <c r="AV427" s="16" t="s">
        <v>203</v>
      </c>
      <c r="AW427" s="16" t="s">
        <v>30</v>
      </c>
      <c r="AX427" s="16" t="s">
        <v>68</v>
      </c>
      <c r="AY427" s="262" t="s">
        <v>187</v>
      </c>
    </row>
    <row r="428" spans="1:65" s="15" customFormat="1" ht="11.25">
      <c r="B428" s="230"/>
      <c r="C428" s="231"/>
      <c r="D428" s="210" t="s">
        <v>249</v>
      </c>
      <c r="E428" s="232" t="s">
        <v>19</v>
      </c>
      <c r="F428" s="233" t="s">
        <v>319</v>
      </c>
      <c r="G428" s="231"/>
      <c r="H428" s="234">
        <v>25</v>
      </c>
      <c r="I428" s="235"/>
      <c r="J428" s="231"/>
      <c r="K428" s="231"/>
      <c r="L428" s="236"/>
      <c r="M428" s="237"/>
      <c r="N428" s="238"/>
      <c r="O428" s="238"/>
      <c r="P428" s="238"/>
      <c r="Q428" s="238"/>
      <c r="R428" s="238"/>
      <c r="S428" s="238"/>
      <c r="T428" s="239"/>
      <c r="AT428" s="240" t="s">
        <v>249</v>
      </c>
      <c r="AU428" s="240" t="s">
        <v>78</v>
      </c>
      <c r="AV428" s="15" t="s">
        <v>195</v>
      </c>
      <c r="AW428" s="15" t="s">
        <v>30</v>
      </c>
      <c r="AX428" s="15" t="s">
        <v>76</v>
      </c>
      <c r="AY428" s="240" t="s">
        <v>187</v>
      </c>
    </row>
    <row r="429" spans="1:65" s="2" customFormat="1" ht="16.5" customHeight="1">
      <c r="A429" s="36"/>
      <c r="B429" s="37"/>
      <c r="C429" s="180" t="s">
        <v>371</v>
      </c>
      <c r="D429" s="180" t="s">
        <v>190</v>
      </c>
      <c r="E429" s="181" t="s">
        <v>999</v>
      </c>
      <c r="F429" s="182" t="s">
        <v>1000</v>
      </c>
      <c r="G429" s="183" t="s">
        <v>507</v>
      </c>
      <c r="H429" s="184">
        <v>25</v>
      </c>
      <c r="I429" s="185"/>
      <c r="J429" s="186">
        <f>ROUND(I429*H429,2)</f>
        <v>0</v>
      </c>
      <c r="K429" s="182" t="s">
        <v>194</v>
      </c>
      <c r="L429" s="41"/>
      <c r="M429" s="187" t="s">
        <v>19</v>
      </c>
      <c r="N429" s="188" t="s">
        <v>39</v>
      </c>
      <c r="O429" s="66"/>
      <c r="P429" s="189">
        <f>O429*H429</f>
        <v>0</v>
      </c>
      <c r="Q429" s="189">
        <v>1.83914E-3</v>
      </c>
      <c r="R429" s="189">
        <f>Q429*H429</f>
        <v>4.5978499999999999E-2</v>
      </c>
      <c r="S429" s="189">
        <v>0</v>
      </c>
      <c r="T429" s="190">
        <f>S429*H429</f>
        <v>0</v>
      </c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R429" s="191" t="s">
        <v>215</v>
      </c>
      <c r="AT429" s="191" t="s">
        <v>190</v>
      </c>
      <c r="AU429" s="191" t="s">
        <v>78</v>
      </c>
      <c r="AY429" s="19" t="s">
        <v>187</v>
      </c>
      <c r="BE429" s="192">
        <f>IF(N429="základní",J429,0)</f>
        <v>0</v>
      </c>
      <c r="BF429" s="192">
        <f>IF(N429="snížená",J429,0)</f>
        <v>0</v>
      </c>
      <c r="BG429" s="192">
        <f>IF(N429="zákl. přenesená",J429,0)</f>
        <v>0</v>
      </c>
      <c r="BH429" s="192">
        <f>IF(N429="sníž. přenesená",J429,0)</f>
        <v>0</v>
      </c>
      <c r="BI429" s="192">
        <f>IF(N429="nulová",J429,0)</f>
        <v>0</v>
      </c>
      <c r="BJ429" s="19" t="s">
        <v>76</v>
      </c>
      <c r="BK429" s="192">
        <f>ROUND(I429*H429,2)</f>
        <v>0</v>
      </c>
      <c r="BL429" s="19" t="s">
        <v>215</v>
      </c>
      <c r="BM429" s="191" t="s">
        <v>1001</v>
      </c>
    </row>
    <row r="430" spans="1:65" s="2" customFormat="1" ht="11.25">
      <c r="A430" s="36"/>
      <c r="B430" s="37"/>
      <c r="C430" s="38"/>
      <c r="D430" s="193" t="s">
        <v>197</v>
      </c>
      <c r="E430" s="38"/>
      <c r="F430" s="194" t="s">
        <v>1002</v>
      </c>
      <c r="G430" s="38"/>
      <c r="H430" s="38"/>
      <c r="I430" s="195"/>
      <c r="J430" s="38"/>
      <c r="K430" s="38"/>
      <c r="L430" s="41"/>
      <c r="M430" s="196"/>
      <c r="N430" s="197"/>
      <c r="O430" s="66"/>
      <c r="P430" s="66"/>
      <c r="Q430" s="66"/>
      <c r="R430" s="66"/>
      <c r="S430" s="66"/>
      <c r="T430" s="67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T430" s="19" t="s">
        <v>197</v>
      </c>
      <c r="AU430" s="19" t="s">
        <v>78</v>
      </c>
    </row>
    <row r="431" spans="1:65" s="13" customFormat="1" ht="11.25">
      <c r="B431" s="208"/>
      <c r="C431" s="209"/>
      <c r="D431" s="210" t="s">
        <v>249</v>
      </c>
      <c r="E431" s="211" t="s">
        <v>19</v>
      </c>
      <c r="F431" s="212" t="s">
        <v>901</v>
      </c>
      <c r="G431" s="209"/>
      <c r="H431" s="213">
        <v>2</v>
      </c>
      <c r="I431" s="214"/>
      <c r="J431" s="209"/>
      <c r="K431" s="209"/>
      <c r="L431" s="215"/>
      <c r="M431" s="216"/>
      <c r="N431" s="217"/>
      <c r="O431" s="217"/>
      <c r="P431" s="217"/>
      <c r="Q431" s="217"/>
      <c r="R431" s="217"/>
      <c r="S431" s="217"/>
      <c r="T431" s="218"/>
      <c r="AT431" s="219" t="s">
        <v>249</v>
      </c>
      <c r="AU431" s="219" t="s">
        <v>78</v>
      </c>
      <c r="AV431" s="13" t="s">
        <v>78</v>
      </c>
      <c r="AW431" s="13" t="s">
        <v>30</v>
      </c>
      <c r="AX431" s="13" t="s">
        <v>68</v>
      </c>
      <c r="AY431" s="219" t="s">
        <v>187</v>
      </c>
    </row>
    <row r="432" spans="1:65" s="13" customFormat="1" ht="11.25">
      <c r="B432" s="208"/>
      <c r="C432" s="209"/>
      <c r="D432" s="210" t="s">
        <v>249</v>
      </c>
      <c r="E432" s="211" t="s">
        <v>19</v>
      </c>
      <c r="F432" s="212" t="s">
        <v>902</v>
      </c>
      <c r="G432" s="209"/>
      <c r="H432" s="213">
        <v>2</v>
      </c>
      <c r="I432" s="214"/>
      <c r="J432" s="209"/>
      <c r="K432" s="209"/>
      <c r="L432" s="215"/>
      <c r="M432" s="216"/>
      <c r="N432" s="217"/>
      <c r="O432" s="217"/>
      <c r="P432" s="217"/>
      <c r="Q432" s="217"/>
      <c r="R432" s="217"/>
      <c r="S432" s="217"/>
      <c r="T432" s="218"/>
      <c r="AT432" s="219" t="s">
        <v>249</v>
      </c>
      <c r="AU432" s="219" t="s">
        <v>78</v>
      </c>
      <c r="AV432" s="13" t="s">
        <v>78</v>
      </c>
      <c r="AW432" s="13" t="s">
        <v>30</v>
      </c>
      <c r="AX432" s="13" t="s">
        <v>68</v>
      </c>
      <c r="AY432" s="219" t="s">
        <v>187</v>
      </c>
    </row>
    <row r="433" spans="2:51" s="13" customFormat="1" ht="11.25">
      <c r="B433" s="208"/>
      <c r="C433" s="209"/>
      <c r="D433" s="210" t="s">
        <v>249</v>
      </c>
      <c r="E433" s="211" t="s">
        <v>19</v>
      </c>
      <c r="F433" s="212" t="s">
        <v>834</v>
      </c>
      <c r="G433" s="209"/>
      <c r="H433" s="213">
        <v>2</v>
      </c>
      <c r="I433" s="214"/>
      <c r="J433" s="209"/>
      <c r="K433" s="209"/>
      <c r="L433" s="215"/>
      <c r="M433" s="216"/>
      <c r="N433" s="217"/>
      <c r="O433" s="217"/>
      <c r="P433" s="217"/>
      <c r="Q433" s="217"/>
      <c r="R433" s="217"/>
      <c r="S433" s="217"/>
      <c r="T433" s="218"/>
      <c r="AT433" s="219" t="s">
        <v>249</v>
      </c>
      <c r="AU433" s="219" t="s">
        <v>78</v>
      </c>
      <c r="AV433" s="13" t="s">
        <v>78</v>
      </c>
      <c r="AW433" s="13" t="s">
        <v>30</v>
      </c>
      <c r="AX433" s="13" t="s">
        <v>68</v>
      </c>
      <c r="AY433" s="219" t="s">
        <v>187</v>
      </c>
    </row>
    <row r="434" spans="2:51" s="13" customFormat="1" ht="11.25">
      <c r="B434" s="208"/>
      <c r="C434" s="209"/>
      <c r="D434" s="210" t="s">
        <v>249</v>
      </c>
      <c r="E434" s="211" t="s">
        <v>19</v>
      </c>
      <c r="F434" s="212" t="s">
        <v>903</v>
      </c>
      <c r="G434" s="209"/>
      <c r="H434" s="213">
        <v>1</v>
      </c>
      <c r="I434" s="214"/>
      <c r="J434" s="209"/>
      <c r="K434" s="209"/>
      <c r="L434" s="215"/>
      <c r="M434" s="216"/>
      <c r="N434" s="217"/>
      <c r="O434" s="217"/>
      <c r="P434" s="217"/>
      <c r="Q434" s="217"/>
      <c r="R434" s="217"/>
      <c r="S434" s="217"/>
      <c r="T434" s="218"/>
      <c r="AT434" s="219" t="s">
        <v>249</v>
      </c>
      <c r="AU434" s="219" t="s">
        <v>78</v>
      </c>
      <c r="AV434" s="13" t="s">
        <v>78</v>
      </c>
      <c r="AW434" s="13" t="s">
        <v>30</v>
      </c>
      <c r="AX434" s="13" t="s">
        <v>68</v>
      </c>
      <c r="AY434" s="219" t="s">
        <v>187</v>
      </c>
    </row>
    <row r="435" spans="2:51" s="13" customFormat="1" ht="11.25">
      <c r="B435" s="208"/>
      <c r="C435" s="209"/>
      <c r="D435" s="210" t="s">
        <v>249</v>
      </c>
      <c r="E435" s="211" t="s">
        <v>19</v>
      </c>
      <c r="F435" s="212" t="s">
        <v>904</v>
      </c>
      <c r="G435" s="209"/>
      <c r="H435" s="213">
        <v>1</v>
      </c>
      <c r="I435" s="214"/>
      <c r="J435" s="209"/>
      <c r="K435" s="209"/>
      <c r="L435" s="215"/>
      <c r="M435" s="216"/>
      <c r="N435" s="217"/>
      <c r="O435" s="217"/>
      <c r="P435" s="217"/>
      <c r="Q435" s="217"/>
      <c r="R435" s="217"/>
      <c r="S435" s="217"/>
      <c r="T435" s="218"/>
      <c r="AT435" s="219" t="s">
        <v>249</v>
      </c>
      <c r="AU435" s="219" t="s">
        <v>78</v>
      </c>
      <c r="AV435" s="13" t="s">
        <v>78</v>
      </c>
      <c r="AW435" s="13" t="s">
        <v>30</v>
      </c>
      <c r="AX435" s="13" t="s">
        <v>68</v>
      </c>
      <c r="AY435" s="219" t="s">
        <v>187</v>
      </c>
    </row>
    <row r="436" spans="2:51" s="13" customFormat="1" ht="11.25">
      <c r="B436" s="208"/>
      <c r="C436" s="209"/>
      <c r="D436" s="210" t="s">
        <v>249</v>
      </c>
      <c r="E436" s="211" t="s">
        <v>19</v>
      </c>
      <c r="F436" s="212" t="s">
        <v>905</v>
      </c>
      <c r="G436" s="209"/>
      <c r="H436" s="213">
        <v>1</v>
      </c>
      <c r="I436" s="214"/>
      <c r="J436" s="209"/>
      <c r="K436" s="209"/>
      <c r="L436" s="215"/>
      <c r="M436" s="216"/>
      <c r="N436" s="217"/>
      <c r="O436" s="217"/>
      <c r="P436" s="217"/>
      <c r="Q436" s="217"/>
      <c r="R436" s="217"/>
      <c r="S436" s="217"/>
      <c r="T436" s="218"/>
      <c r="AT436" s="219" t="s">
        <v>249</v>
      </c>
      <c r="AU436" s="219" t="s">
        <v>78</v>
      </c>
      <c r="AV436" s="13" t="s">
        <v>78</v>
      </c>
      <c r="AW436" s="13" t="s">
        <v>30</v>
      </c>
      <c r="AX436" s="13" t="s">
        <v>68</v>
      </c>
      <c r="AY436" s="219" t="s">
        <v>187</v>
      </c>
    </row>
    <row r="437" spans="2:51" s="16" customFormat="1" ht="11.25">
      <c r="B437" s="252"/>
      <c r="C437" s="253"/>
      <c r="D437" s="210" t="s">
        <v>249</v>
      </c>
      <c r="E437" s="254" t="s">
        <v>19</v>
      </c>
      <c r="F437" s="255" t="s">
        <v>837</v>
      </c>
      <c r="G437" s="253"/>
      <c r="H437" s="256">
        <v>9</v>
      </c>
      <c r="I437" s="257"/>
      <c r="J437" s="253"/>
      <c r="K437" s="253"/>
      <c r="L437" s="258"/>
      <c r="M437" s="259"/>
      <c r="N437" s="260"/>
      <c r="O437" s="260"/>
      <c r="P437" s="260"/>
      <c r="Q437" s="260"/>
      <c r="R437" s="260"/>
      <c r="S437" s="260"/>
      <c r="T437" s="261"/>
      <c r="AT437" s="262" t="s">
        <v>249</v>
      </c>
      <c r="AU437" s="262" t="s">
        <v>78</v>
      </c>
      <c r="AV437" s="16" t="s">
        <v>203</v>
      </c>
      <c r="AW437" s="16" t="s">
        <v>30</v>
      </c>
      <c r="AX437" s="16" t="s">
        <v>68</v>
      </c>
      <c r="AY437" s="262" t="s">
        <v>187</v>
      </c>
    </row>
    <row r="438" spans="2:51" s="13" customFormat="1" ht="11.25">
      <c r="B438" s="208"/>
      <c r="C438" s="209"/>
      <c r="D438" s="210" t="s">
        <v>249</v>
      </c>
      <c r="E438" s="211" t="s">
        <v>19</v>
      </c>
      <c r="F438" s="212" t="s">
        <v>906</v>
      </c>
      <c r="G438" s="209"/>
      <c r="H438" s="213">
        <v>2</v>
      </c>
      <c r="I438" s="214"/>
      <c r="J438" s="209"/>
      <c r="K438" s="209"/>
      <c r="L438" s="215"/>
      <c r="M438" s="216"/>
      <c r="N438" s="217"/>
      <c r="O438" s="217"/>
      <c r="P438" s="217"/>
      <c r="Q438" s="217"/>
      <c r="R438" s="217"/>
      <c r="S438" s="217"/>
      <c r="T438" s="218"/>
      <c r="AT438" s="219" t="s">
        <v>249</v>
      </c>
      <c r="AU438" s="219" t="s">
        <v>78</v>
      </c>
      <c r="AV438" s="13" t="s">
        <v>78</v>
      </c>
      <c r="AW438" s="13" t="s">
        <v>30</v>
      </c>
      <c r="AX438" s="13" t="s">
        <v>68</v>
      </c>
      <c r="AY438" s="219" t="s">
        <v>187</v>
      </c>
    </row>
    <row r="439" spans="2:51" s="13" customFormat="1" ht="11.25">
      <c r="B439" s="208"/>
      <c r="C439" s="209"/>
      <c r="D439" s="210" t="s">
        <v>249</v>
      </c>
      <c r="E439" s="211" t="s">
        <v>19</v>
      </c>
      <c r="F439" s="212" t="s">
        <v>907</v>
      </c>
      <c r="G439" s="209"/>
      <c r="H439" s="213">
        <v>2</v>
      </c>
      <c r="I439" s="214"/>
      <c r="J439" s="209"/>
      <c r="K439" s="209"/>
      <c r="L439" s="215"/>
      <c r="M439" s="216"/>
      <c r="N439" s="217"/>
      <c r="O439" s="217"/>
      <c r="P439" s="217"/>
      <c r="Q439" s="217"/>
      <c r="R439" s="217"/>
      <c r="S439" s="217"/>
      <c r="T439" s="218"/>
      <c r="AT439" s="219" t="s">
        <v>249</v>
      </c>
      <c r="AU439" s="219" t="s">
        <v>78</v>
      </c>
      <c r="AV439" s="13" t="s">
        <v>78</v>
      </c>
      <c r="AW439" s="13" t="s">
        <v>30</v>
      </c>
      <c r="AX439" s="13" t="s">
        <v>68</v>
      </c>
      <c r="AY439" s="219" t="s">
        <v>187</v>
      </c>
    </row>
    <row r="440" spans="2:51" s="13" customFormat="1" ht="11.25">
      <c r="B440" s="208"/>
      <c r="C440" s="209"/>
      <c r="D440" s="210" t="s">
        <v>249</v>
      </c>
      <c r="E440" s="211" t="s">
        <v>19</v>
      </c>
      <c r="F440" s="212" t="s">
        <v>908</v>
      </c>
      <c r="G440" s="209"/>
      <c r="H440" s="213">
        <v>1</v>
      </c>
      <c r="I440" s="214"/>
      <c r="J440" s="209"/>
      <c r="K440" s="209"/>
      <c r="L440" s="215"/>
      <c r="M440" s="216"/>
      <c r="N440" s="217"/>
      <c r="O440" s="217"/>
      <c r="P440" s="217"/>
      <c r="Q440" s="217"/>
      <c r="R440" s="217"/>
      <c r="S440" s="217"/>
      <c r="T440" s="218"/>
      <c r="AT440" s="219" t="s">
        <v>249</v>
      </c>
      <c r="AU440" s="219" t="s">
        <v>78</v>
      </c>
      <c r="AV440" s="13" t="s">
        <v>78</v>
      </c>
      <c r="AW440" s="13" t="s">
        <v>30</v>
      </c>
      <c r="AX440" s="13" t="s">
        <v>68</v>
      </c>
      <c r="AY440" s="219" t="s">
        <v>187</v>
      </c>
    </row>
    <row r="441" spans="2:51" s="13" customFormat="1" ht="11.25">
      <c r="B441" s="208"/>
      <c r="C441" s="209"/>
      <c r="D441" s="210" t="s">
        <v>249</v>
      </c>
      <c r="E441" s="211" t="s">
        <v>19</v>
      </c>
      <c r="F441" s="212" t="s">
        <v>909</v>
      </c>
      <c r="G441" s="209"/>
      <c r="H441" s="213">
        <v>1</v>
      </c>
      <c r="I441" s="214"/>
      <c r="J441" s="209"/>
      <c r="K441" s="209"/>
      <c r="L441" s="215"/>
      <c r="M441" s="216"/>
      <c r="N441" s="217"/>
      <c r="O441" s="217"/>
      <c r="P441" s="217"/>
      <c r="Q441" s="217"/>
      <c r="R441" s="217"/>
      <c r="S441" s="217"/>
      <c r="T441" s="218"/>
      <c r="AT441" s="219" t="s">
        <v>249</v>
      </c>
      <c r="AU441" s="219" t="s">
        <v>78</v>
      </c>
      <c r="AV441" s="13" t="s">
        <v>78</v>
      </c>
      <c r="AW441" s="13" t="s">
        <v>30</v>
      </c>
      <c r="AX441" s="13" t="s">
        <v>68</v>
      </c>
      <c r="AY441" s="219" t="s">
        <v>187</v>
      </c>
    </row>
    <row r="442" spans="2:51" s="16" customFormat="1" ht="11.25">
      <c r="B442" s="252"/>
      <c r="C442" s="253"/>
      <c r="D442" s="210" t="s">
        <v>249</v>
      </c>
      <c r="E442" s="254" t="s">
        <v>19</v>
      </c>
      <c r="F442" s="255" t="s">
        <v>837</v>
      </c>
      <c r="G442" s="253"/>
      <c r="H442" s="256">
        <v>6</v>
      </c>
      <c r="I442" s="257"/>
      <c r="J442" s="253"/>
      <c r="K442" s="253"/>
      <c r="L442" s="258"/>
      <c r="M442" s="259"/>
      <c r="N442" s="260"/>
      <c r="O442" s="260"/>
      <c r="P442" s="260"/>
      <c r="Q442" s="260"/>
      <c r="R442" s="260"/>
      <c r="S442" s="260"/>
      <c r="T442" s="261"/>
      <c r="AT442" s="262" t="s">
        <v>249</v>
      </c>
      <c r="AU442" s="262" t="s">
        <v>78</v>
      </c>
      <c r="AV442" s="16" t="s">
        <v>203</v>
      </c>
      <c r="AW442" s="16" t="s">
        <v>30</v>
      </c>
      <c r="AX442" s="16" t="s">
        <v>68</v>
      </c>
      <c r="AY442" s="262" t="s">
        <v>187</v>
      </c>
    </row>
    <row r="443" spans="2:51" s="13" customFormat="1" ht="11.25">
      <c r="B443" s="208"/>
      <c r="C443" s="209"/>
      <c r="D443" s="210" t="s">
        <v>249</v>
      </c>
      <c r="E443" s="211" t="s">
        <v>19</v>
      </c>
      <c r="F443" s="212" t="s">
        <v>910</v>
      </c>
      <c r="G443" s="209"/>
      <c r="H443" s="213">
        <v>2</v>
      </c>
      <c r="I443" s="214"/>
      <c r="J443" s="209"/>
      <c r="K443" s="209"/>
      <c r="L443" s="215"/>
      <c r="M443" s="216"/>
      <c r="N443" s="217"/>
      <c r="O443" s="217"/>
      <c r="P443" s="217"/>
      <c r="Q443" s="217"/>
      <c r="R443" s="217"/>
      <c r="S443" s="217"/>
      <c r="T443" s="218"/>
      <c r="AT443" s="219" t="s">
        <v>249</v>
      </c>
      <c r="AU443" s="219" t="s">
        <v>78</v>
      </c>
      <c r="AV443" s="13" t="s">
        <v>78</v>
      </c>
      <c r="AW443" s="13" t="s">
        <v>30</v>
      </c>
      <c r="AX443" s="13" t="s">
        <v>68</v>
      </c>
      <c r="AY443" s="219" t="s">
        <v>187</v>
      </c>
    </row>
    <row r="444" spans="2:51" s="13" customFormat="1" ht="11.25">
      <c r="B444" s="208"/>
      <c r="C444" s="209"/>
      <c r="D444" s="210" t="s">
        <v>249</v>
      </c>
      <c r="E444" s="211" t="s">
        <v>19</v>
      </c>
      <c r="F444" s="212" t="s">
        <v>911</v>
      </c>
      <c r="G444" s="209"/>
      <c r="H444" s="213">
        <v>2</v>
      </c>
      <c r="I444" s="214"/>
      <c r="J444" s="209"/>
      <c r="K444" s="209"/>
      <c r="L444" s="215"/>
      <c r="M444" s="216"/>
      <c r="N444" s="217"/>
      <c r="O444" s="217"/>
      <c r="P444" s="217"/>
      <c r="Q444" s="217"/>
      <c r="R444" s="217"/>
      <c r="S444" s="217"/>
      <c r="T444" s="218"/>
      <c r="AT444" s="219" t="s">
        <v>249</v>
      </c>
      <c r="AU444" s="219" t="s">
        <v>78</v>
      </c>
      <c r="AV444" s="13" t="s">
        <v>78</v>
      </c>
      <c r="AW444" s="13" t="s">
        <v>30</v>
      </c>
      <c r="AX444" s="13" t="s">
        <v>68</v>
      </c>
      <c r="AY444" s="219" t="s">
        <v>187</v>
      </c>
    </row>
    <row r="445" spans="2:51" s="16" customFormat="1" ht="11.25">
      <c r="B445" s="252"/>
      <c r="C445" s="253"/>
      <c r="D445" s="210" t="s">
        <v>249</v>
      </c>
      <c r="E445" s="254" t="s">
        <v>19</v>
      </c>
      <c r="F445" s="255" t="s">
        <v>837</v>
      </c>
      <c r="G445" s="253"/>
      <c r="H445" s="256">
        <v>4</v>
      </c>
      <c r="I445" s="257"/>
      <c r="J445" s="253"/>
      <c r="K445" s="253"/>
      <c r="L445" s="258"/>
      <c r="M445" s="259"/>
      <c r="N445" s="260"/>
      <c r="O445" s="260"/>
      <c r="P445" s="260"/>
      <c r="Q445" s="260"/>
      <c r="R445" s="260"/>
      <c r="S445" s="260"/>
      <c r="T445" s="261"/>
      <c r="AT445" s="262" t="s">
        <v>249</v>
      </c>
      <c r="AU445" s="262" t="s">
        <v>78</v>
      </c>
      <c r="AV445" s="16" t="s">
        <v>203</v>
      </c>
      <c r="AW445" s="16" t="s">
        <v>30</v>
      </c>
      <c r="AX445" s="16" t="s">
        <v>68</v>
      </c>
      <c r="AY445" s="262" t="s">
        <v>187</v>
      </c>
    </row>
    <row r="446" spans="2:51" s="13" customFormat="1" ht="11.25">
      <c r="B446" s="208"/>
      <c r="C446" s="209"/>
      <c r="D446" s="210" t="s">
        <v>249</v>
      </c>
      <c r="E446" s="211" t="s">
        <v>19</v>
      </c>
      <c r="F446" s="212" t="s">
        <v>912</v>
      </c>
      <c r="G446" s="209"/>
      <c r="H446" s="213">
        <v>2</v>
      </c>
      <c r="I446" s="214"/>
      <c r="J446" s="209"/>
      <c r="K446" s="209"/>
      <c r="L446" s="215"/>
      <c r="M446" s="216"/>
      <c r="N446" s="217"/>
      <c r="O446" s="217"/>
      <c r="P446" s="217"/>
      <c r="Q446" s="217"/>
      <c r="R446" s="217"/>
      <c r="S446" s="217"/>
      <c r="T446" s="218"/>
      <c r="AT446" s="219" t="s">
        <v>249</v>
      </c>
      <c r="AU446" s="219" t="s">
        <v>78</v>
      </c>
      <c r="AV446" s="13" t="s">
        <v>78</v>
      </c>
      <c r="AW446" s="13" t="s">
        <v>30</v>
      </c>
      <c r="AX446" s="13" t="s">
        <v>68</v>
      </c>
      <c r="AY446" s="219" t="s">
        <v>187</v>
      </c>
    </row>
    <row r="447" spans="2:51" s="13" customFormat="1" ht="11.25">
      <c r="B447" s="208"/>
      <c r="C447" s="209"/>
      <c r="D447" s="210" t="s">
        <v>249</v>
      </c>
      <c r="E447" s="211" t="s">
        <v>19</v>
      </c>
      <c r="F447" s="212" t="s">
        <v>913</v>
      </c>
      <c r="G447" s="209"/>
      <c r="H447" s="213">
        <v>2</v>
      </c>
      <c r="I447" s="214"/>
      <c r="J447" s="209"/>
      <c r="K447" s="209"/>
      <c r="L447" s="215"/>
      <c r="M447" s="216"/>
      <c r="N447" s="217"/>
      <c r="O447" s="217"/>
      <c r="P447" s="217"/>
      <c r="Q447" s="217"/>
      <c r="R447" s="217"/>
      <c r="S447" s="217"/>
      <c r="T447" s="218"/>
      <c r="AT447" s="219" t="s">
        <v>249</v>
      </c>
      <c r="AU447" s="219" t="s">
        <v>78</v>
      </c>
      <c r="AV447" s="13" t="s">
        <v>78</v>
      </c>
      <c r="AW447" s="13" t="s">
        <v>30</v>
      </c>
      <c r="AX447" s="13" t="s">
        <v>68</v>
      </c>
      <c r="AY447" s="219" t="s">
        <v>187</v>
      </c>
    </row>
    <row r="448" spans="2:51" s="13" customFormat="1" ht="11.25">
      <c r="B448" s="208"/>
      <c r="C448" s="209"/>
      <c r="D448" s="210" t="s">
        <v>249</v>
      </c>
      <c r="E448" s="211" t="s">
        <v>19</v>
      </c>
      <c r="F448" s="212" t="s">
        <v>914</v>
      </c>
      <c r="G448" s="209"/>
      <c r="H448" s="213">
        <v>1</v>
      </c>
      <c r="I448" s="214"/>
      <c r="J448" s="209"/>
      <c r="K448" s="209"/>
      <c r="L448" s="215"/>
      <c r="M448" s="216"/>
      <c r="N448" s="217"/>
      <c r="O448" s="217"/>
      <c r="P448" s="217"/>
      <c r="Q448" s="217"/>
      <c r="R448" s="217"/>
      <c r="S448" s="217"/>
      <c r="T448" s="218"/>
      <c r="AT448" s="219" t="s">
        <v>249</v>
      </c>
      <c r="AU448" s="219" t="s">
        <v>78</v>
      </c>
      <c r="AV448" s="13" t="s">
        <v>78</v>
      </c>
      <c r="AW448" s="13" t="s">
        <v>30</v>
      </c>
      <c r="AX448" s="13" t="s">
        <v>68</v>
      </c>
      <c r="AY448" s="219" t="s">
        <v>187</v>
      </c>
    </row>
    <row r="449" spans="1:65" s="13" customFormat="1" ht="11.25">
      <c r="B449" s="208"/>
      <c r="C449" s="209"/>
      <c r="D449" s="210" t="s">
        <v>249</v>
      </c>
      <c r="E449" s="211" t="s">
        <v>19</v>
      </c>
      <c r="F449" s="212" t="s">
        <v>915</v>
      </c>
      <c r="G449" s="209"/>
      <c r="H449" s="213">
        <v>1</v>
      </c>
      <c r="I449" s="214"/>
      <c r="J449" s="209"/>
      <c r="K449" s="209"/>
      <c r="L449" s="215"/>
      <c r="M449" s="216"/>
      <c r="N449" s="217"/>
      <c r="O449" s="217"/>
      <c r="P449" s="217"/>
      <c r="Q449" s="217"/>
      <c r="R449" s="217"/>
      <c r="S449" s="217"/>
      <c r="T449" s="218"/>
      <c r="AT449" s="219" t="s">
        <v>249</v>
      </c>
      <c r="AU449" s="219" t="s">
        <v>78</v>
      </c>
      <c r="AV449" s="13" t="s">
        <v>78</v>
      </c>
      <c r="AW449" s="13" t="s">
        <v>30</v>
      </c>
      <c r="AX449" s="13" t="s">
        <v>68</v>
      </c>
      <c r="AY449" s="219" t="s">
        <v>187</v>
      </c>
    </row>
    <row r="450" spans="1:65" s="16" customFormat="1" ht="11.25">
      <c r="B450" s="252"/>
      <c r="C450" s="253"/>
      <c r="D450" s="210" t="s">
        <v>249</v>
      </c>
      <c r="E450" s="254" t="s">
        <v>19</v>
      </c>
      <c r="F450" s="255" t="s">
        <v>837</v>
      </c>
      <c r="G450" s="253"/>
      <c r="H450" s="256">
        <v>6</v>
      </c>
      <c r="I450" s="257"/>
      <c r="J450" s="253"/>
      <c r="K450" s="253"/>
      <c r="L450" s="258"/>
      <c r="M450" s="259"/>
      <c r="N450" s="260"/>
      <c r="O450" s="260"/>
      <c r="P450" s="260"/>
      <c r="Q450" s="260"/>
      <c r="R450" s="260"/>
      <c r="S450" s="260"/>
      <c r="T450" s="261"/>
      <c r="AT450" s="262" t="s">
        <v>249</v>
      </c>
      <c r="AU450" s="262" t="s">
        <v>78</v>
      </c>
      <c r="AV450" s="16" t="s">
        <v>203</v>
      </c>
      <c r="AW450" s="16" t="s">
        <v>30</v>
      </c>
      <c r="AX450" s="16" t="s">
        <v>68</v>
      </c>
      <c r="AY450" s="262" t="s">
        <v>187</v>
      </c>
    </row>
    <row r="451" spans="1:65" s="15" customFormat="1" ht="11.25">
      <c r="B451" s="230"/>
      <c r="C451" s="231"/>
      <c r="D451" s="210" t="s">
        <v>249</v>
      </c>
      <c r="E451" s="232" t="s">
        <v>19</v>
      </c>
      <c r="F451" s="233" t="s">
        <v>319</v>
      </c>
      <c r="G451" s="231"/>
      <c r="H451" s="234">
        <v>25</v>
      </c>
      <c r="I451" s="235"/>
      <c r="J451" s="231"/>
      <c r="K451" s="231"/>
      <c r="L451" s="236"/>
      <c r="M451" s="237"/>
      <c r="N451" s="238"/>
      <c r="O451" s="238"/>
      <c r="P451" s="238"/>
      <c r="Q451" s="238"/>
      <c r="R451" s="238"/>
      <c r="S451" s="238"/>
      <c r="T451" s="239"/>
      <c r="AT451" s="240" t="s">
        <v>249</v>
      </c>
      <c r="AU451" s="240" t="s">
        <v>78</v>
      </c>
      <c r="AV451" s="15" t="s">
        <v>195</v>
      </c>
      <c r="AW451" s="15" t="s">
        <v>30</v>
      </c>
      <c r="AX451" s="15" t="s">
        <v>76</v>
      </c>
      <c r="AY451" s="240" t="s">
        <v>187</v>
      </c>
    </row>
    <row r="452" spans="1:65" s="2" customFormat="1" ht="24.2" customHeight="1">
      <c r="A452" s="36"/>
      <c r="B452" s="37"/>
      <c r="C452" s="180" t="s">
        <v>376</v>
      </c>
      <c r="D452" s="180" t="s">
        <v>190</v>
      </c>
      <c r="E452" s="181" t="s">
        <v>1003</v>
      </c>
      <c r="F452" s="182" t="s">
        <v>1004</v>
      </c>
      <c r="G452" s="183" t="s">
        <v>214</v>
      </c>
      <c r="H452" s="184">
        <v>25</v>
      </c>
      <c r="I452" s="185"/>
      <c r="J452" s="186">
        <f>ROUND(I452*H452,2)</f>
        <v>0</v>
      </c>
      <c r="K452" s="182" t="s">
        <v>194</v>
      </c>
      <c r="L452" s="41"/>
      <c r="M452" s="187" t="s">
        <v>19</v>
      </c>
      <c r="N452" s="188" t="s">
        <v>39</v>
      </c>
      <c r="O452" s="66"/>
      <c r="P452" s="189">
        <f>O452*H452</f>
        <v>0</v>
      </c>
      <c r="Q452" s="189">
        <v>2.375E-4</v>
      </c>
      <c r="R452" s="189">
        <f>Q452*H452</f>
        <v>5.9375000000000001E-3</v>
      </c>
      <c r="S452" s="189">
        <v>0</v>
      </c>
      <c r="T452" s="190">
        <f>S452*H452</f>
        <v>0</v>
      </c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R452" s="191" t="s">
        <v>215</v>
      </c>
      <c r="AT452" s="191" t="s">
        <v>190</v>
      </c>
      <c r="AU452" s="191" t="s">
        <v>78</v>
      </c>
      <c r="AY452" s="19" t="s">
        <v>187</v>
      </c>
      <c r="BE452" s="192">
        <f>IF(N452="základní",J452,0)</f>
        <v>0</v>
      </c>
      <c r="BF452" s="192">
        <f>IF(N452="snížená",J452,0)</f>
        <v>0</v>
      </c>
      <c r="BG452" s="192">
        <f>IF(N452="zákl. přenesená",J452,0)</f>
        <v>0</v>
      </c>
      <c r="BH452" s="192">
        <f>IF(N452="sníž. přenesená",J452,0)</f>
        <v>0</v>
      </c>
      <c r="BI452" s="192">
        <f>IF(N452="nulová",J452,0)</f>
        <v>0</v>
      </c>
      <c r="BJ452" s="19" t="s">
        <v>76</v>
      </c>
      <c r="BK452" s="192">
        <f>ROUND(I452*H452,2)</f>
        <v>0</v>
      </c>
      <c r="BL452" s="19" t="s">
        <v>215</v>
      </c>
      <c r="BM452" s="191" t="s">
        <v>1005</v>
      </c>
    </row>
    <row r="453" spans="1:65" s="2" customFormat="1" ht="11.25">
      <c r="A453" s="36"/>
      <c r="B453" s="37"/>
      <c r="C453" s="38"/>
      <c r="D453" s="193" t="s">
        <v>197</v>
      </c>
      <c r="E453" s="38"/>
      <c r="F453" s="194" t="s">
        <v>1006</v>
      </c>
      <c r="G453" s="38"/>
      <c r="H453" s="38"/>
      <c r="I453" s="195"/>
      <c r="J453" s="38"/>
      <c r="K453" s="38"/>
      <c r="L453" s="41"/>
      <c r="M453" s="196"/>
      <c r="N453" s="197"/>
      <c r="O453" s="66"/>
      <c r="P453" s="66"/>
      <c r="Q453" s="66"/>
      <c r="R453" s="66"/>
      <c r="S453" s="66"/>
      <c r="T453" s="67"/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T453" s="19" t="s">
        <v>197</v>
      </c>
      <c r="AU453" s="19" t="s">
        <v>78</v>
      </c>
    </row>
    <row r="454" spans="1:65" s="2" customFormat="1" ht="49.15" customHeight="1">
      <c r="A454" s="36"/>
      <c r="B454" s="37"/>
      <c r="C454" s="180" t="s">
        <v>381</v>
      </c>
      <c r="D454" s="180" t="s">
        <v>190</v>
      </c>
      <c r="E454" s="181" t="s">
        <v>1007</v>
      </c>
      <c r="F454" s="182" t="s">
        <v>1008</v>
      </c>
      <c r="G454" s="183" t="s">
        <v>542</v>
      </c>
      <c r="H454" s="184">
        <v>1.5509999999999999</v>
      </c>
      <c r="I454" s="185"/>
      <c r="J454" s="186">
        <f>ROUND(I454*H454,2)</f>
        <v>0</v>
      </c>
      <c r="K454" s="182" t="s">
        <v>194</v>
      </c>
      <c r="L454" s="41"/>
      <c r="M454" s="187" t="s">
        <v>19</v>
      </c>
      <c r="N454" s="188" t="s">
        <v>39</v>
      </c>
      <c r="O454" s="66"/>
      <c r="P454" s="189">
        <f>O454*H454</f>
        <v>0</v>
      </c>
      <c r="Q454" s="189">
        <v>0</v>
      </c>
      <c r="R454" s="189">
        <f>Q454*H454</f>
        <v>0</v>
      </c>
      <c r="S454" s="189">
        <v>0</v>
      </c>
      <c r="T454" s="190">
        <f>S454*H454</f>
        <v>0</v>
      </c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R454" s="191" t="s">
        <v>215</v>
      </c>
      <c r="AT454" s="191" t="s">
        <v>190</v>
      </c>
      <c r="AU454" s="191" t="s">
        <v>78</v>
      </c>
      <c r="AY454" s="19" t="s">
        <v>187</v>
      </c>
      <c r="BE454" s="192">
        <f>IF(N454="základní",J454,0)</f>
        <v>0</v>
      </c>
      <c r="BF454" s="192">
        <f>IF(N454="snížená",J454,0)</f>
        <v>0</v>
      </c>
      <c r="BG454" s="192">
        <f>IF(N454="zákl. přenesená",J454,0)</f>
        <v>0</v>
      </c>
      <c r="BH454" s="192">
        <f>IF(N454="sníž. přenesená",J454,0)</f>
        <v>0</v>
      </c>
      <c r="BI454" s="192">
        <f>IF(N454="nulová",J454,0)</f>
        <v>0</v>
      </c>
      <c r="BJ454" s="19" t="s">
        <v>76</v>
      </c>
      <c r="BK454" s="192">
        <f>ROUND(I454*H454,2)</f>
        <v>0</v>
      </c>
      <c r="BL454" s="19" t="s">
        <v>215</v>
      </c>
      <c r="BM454" s="191" t="s">
        <v>1009</v>
      </c>
    </row>
    <row r="455" spans="1:65" s="2" customFormat="1" ht="11.25">
      <c r="A455" s="36"/>
      <c r="B455" s="37"/>
      <c r="C455" s="38"/>
      <c r="D455" s="193" t="s">
        <v>197</v>
      </c>
      <c r="E455" s="38"/>
      <c r="F455" s="194" t="s">
        <v>1010</v>
      </c>
      <c r="G455" s="38"/>
      <c r="H455" s="38"/>
      <c r="I455" s="195"/>
      <c r="J455" s="38"/>
      <c r="K455" s="38"/>
      <c r="L455" s="41"/>
      <c r="M455" s="196"/>
      <c r="N455" s="197"/>
      <c r="O455" s="66"/>
      <c r="P455" s="66"/>
      <c r="Q455" s="66"/>
      <c r="R455" s="66"/>
      <c r="S455" s="66"/>
      <c r="T455" s="67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T455" s="19" t="s">
        <v>197</v>
      </c>
      <c r="AU455" s="19" t="s">
        <v>78</v>
      </c>
    </row>
    <row r="456" spans="1:65" s="12" customFormat="1" ht="22.9" customHeight="1">
      <c r="B456" s="164"/>
      <c r="C456" s="165"/>
      <c r="D456" s="166" t="s">
        <v>67</v>
      </c>
      <c r="E456" s="178" t="s">
        <v>1011</v>
      </c>
      <c r="F456" s="178" t="s">
        <v>1012</v>
      </c>
      <c r="G456" s="165"/>
      <c r="H456" s="165"/>
      <c r="I456" s="168"/>
      <c r="J456" s="179">
        <f>BK456</f>
        <v>0</v>
      </c>
      <c r="K456" s="165"/>
      <c r="L456" s="170"/>
      <c r="M456" s="171"/>
      <c r="N456" s="172"/>
      <c r="O456" s="172"/>
      <c r="P456" s="173">
        <f>SUM(P457:P481)</f>
        <v>0</v>
      </c>
      <c r="Q456" s="172"/>
      <c r="R456" s="173">
        <f>SUM(R457:R481)</f>
        <v>0.35880000000000001</v>
      </c>
      <c r="S456" s="172"/>
      <c r="T456" s="174">
        <f>SUM(T457:T481)</f>
        <v>0</v>
      </c>
      <c r="AR456" s="175" t="s">
        <v>78</v>
      </c>
      <c r="AT456" s="176" t="s">
        <v>67</v>
      </c>
      <c r="AU456" s="176" t="s">
        <v>76</v>
      </c>
      <c r="AY456" s="175" t="s">
        <v>187</v>
      </c>
      <c r="BK456" s="177">
        <f>SUM(BK457:BK481)</f>
        <v>0</v>
      </c>
    </row>
    <row r="457" spans="1:65" s="2" customFormat="1" ht="37.9" customHeight="1">
      <c r="A457" s="36"/>
      <c r="B457" s="37"/>
      <c r="C457" s="180" t="s">
        <v>386</v>
      </c>
      <c r="D457" s="180" t="s">
        <v>190</v>
      </c>
      <c r="E457" s="181" t="s">
        <v>1013</v>
      </c>
      <c r="F457" s="182" t="s">
        <v>1014</v>
      </c>
      <c r="G457" s="183" t="s">
        <v>507</v>
      </c>
      <c r="H457" s="184">
        <v>39</v>
      </c>
      <c r="I457" s="185"/>
      <c r="J457" s="186">
        <f>ROUND(I457*H457,2)</f>
        <v>0</v>
      </c>
      <c r="K457" s="182" t="s">
        <v>194</v>
      </c>
      <c r="L457" s="41"/>
      <c r="M457" s="187" t="s">
        <v>19</v>
      </c>
      <c r="N457" s="188" t="s">
        <v>39</v>
      </c>
      <c r="O457" s="66"/>
      <c r="P457" s="189">
        <f>O457*H457</f>
        <v>0</v>
      </c>
      <c r="Q457" s="189">
        <v>9.1999999999999998E-3</v>
      </c>
      <c r="R457" s="189">
        <f>Q457*H457</f>
        <v>0.35880000000000001</v>
      </c>
      <c r="S457" s="189">
        <v>0</v>
      </c>
      <c r="T457" s="190">
        <f>S457*H457</f>
        <v>0</v>
      </c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R457" s="191" t="s">
        <v>215</v>
      </c>
      <c r="AT457" s="191" t="s">
        <v>190</v>
      </c>
      <c r="AU457" s="191" t="s">
        <v>78</v>
      </c>
      <c r="AY457" s="19" t="s">
        <v>187</v>
      </c>
      <c r="BE457" s="192">
        <f>IF(N457="základní",J457,0)</f>
        <v>0</v>
      </c>
      <c r="BF457" s="192">
        <f>IF(N457="snížená",J457,0)</f>
        <v>0</v>
      </c>
      <c r="BG457" s="192">
        <f>IF(N457="zákl. přenesená",J457,0)</f>
        <v>0</v>
      </c>
      <c r="BH457" s="192">
        <f>IF(N457="sníž. přenesená",J457,0)</f>
        <v>0</v>
      </c>
      <c r="BI457" s="192">
        <f>IF(N457="nulová",J457,0)</f>
        <v>0</v>
      </c>
      <c r="BJ457" s="19" t="s">
        <v>76</v>
      </c>
      <c r="BK457" s="192">
        <f>ROUND(I457*H457,2)</f>
        <v>0</v>
      </c>
      <c r="BL457" s="19" t="s">
        <v>215</v>
      </c>
      <c r="BM457" s="191" t="s">
        <v>1015</v>
      </c>
    </row>
    <row r="458" spans="1:65" s="2" customFormat="1" ht="11.25">
      <c r="A458" s="36"/>
      <c r="B458" s="37"/>
      <c r="C458" s="38"/>
      <c r="D458" s="193" t="s">
        <v>197</v>
      </c>
      <c r="E458" s="38"/>
      <c r="F458" s="194" t="s">
        <v>1016</v>
      </c>
      <c r="G458" s="38"/>
      <c r="H458" s="38"/>
      <c r="I458" s="195"/>
      <c r="J458" s="38"/>
      <c r="K458" s="38"/>
      <c r="L458" s="41"/>
      <c r="M458" s="196"/>
      <c r="N458" s="197"/>
      <c r="O458" s="66"/>
      <c r="P458" s="66"/>
      <c r="Q458" s="66"/>
      <c r="R458" s="66"/>
      <c r="S458" s="66"/>
      <c r="T458" s="67"/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T458" s="19" t="s">
        <v>197</v>
      </c>
      <c r="AU458" s="19" t="s">
        <v>78</v>
      </c>
    </row>
    <row r="459" spans="1:65" s="13" customFormat="1" ht="11.25">
      <c r="B459" s="208"/>
      <c r="C459" s="209"/>
      <c r="D459" s="210" t="s">
        <v>249</v>
      </c>
      <c r="E459" s="211" t="s">
        <v>19</v>
      </c>
      <c r="F459" s="212" t="s">
        <v>832</v>
      </c>
      <c r="G459" s="209"/>
      <c r="H459" s="213">
        <v>3</v>
      </c>
      <c r="I459" s="214"/>
      <c r="J459" s="209"/>
      <c r="K459" s="209"/>
      <c r="L459" s="215"/>
      <c r="M459" s="216"/>
      <c r="N459" s="217"/>
      <c r="O459" s="217"/>
      <c r="P459" s="217"/>
      <c r="Q459" s="217"/>
      <c r="R459" s="217"/>
      <c r="S459" s="217"/>
      <c r="T459" s="218"/>
      <c r="AT459" s="219" t="s">
        <v>249</v>
      </c>
      <c r="AU459" s="219" t="s">
        <v>78</v>
      </c>
      <c r="AV459" s="13" t="s">
        <v>78</v>
      </c>
      <c r="AW459" s="13" t="s">
        <v>30</v>
      </c>
      <c r="AX459" s="13" t="s">
        <v>68</v>
      </c>
      <c r="AY459" s="219" t="s">
        <v>187</v>
      </c>
    </row>
    <row r="460" spans="1:65" s="13" customFormat="1" ht="11.25">
      <c r="B460" s="208"/>
      <c r="C460" s="209"/>
      <c r="D460" s="210" t="s">
        <v>249</v>
      </c>
      <c r="E460" s="211" t="s">
        <v>19</v>
      </c>
      <c r="F460" s="212" t="s">
        <v>833</v>
      </c>
      <c r="G460" s="209"/>
      <c r="H460" s="213">
        <v>3</v>
      </c>
      <c r="I460" s="214"/>
      <c r="J460" s="209"/>
      <c r="K460" s="209"/>
      <c r="L460" s="215"/>
      <c r="M460" s="216"/>
      <c r="N460" s="217"/>
      <c r="O460" s="217"/>
      <c r="P460" s="217"/>
      <c r="Q460" s="217"/>
      <c r="R460" s="217"/>
      <c r="S460" s="217"/>
      <c r="T460" s="218"/>
      <c r="AT460" s="219" t="s">
        <v>249</v>
      </c>
      <c r="AU460" s="219" t="s">
        <v>78</v>
      </c>
      <c r="AV460" s="13" t="s">
        <v>78</v>
      </c>
      <c r="AW460" s="13" t="s">
        <v>30</v>
      </c>
      <c r="AX460" s="13" t="s">
        <v>68</v>
      </c>
      <c r="AY460" s="219" t="s">
        <v>187</v>
      </c>
    </row>
    <row r="461" spans="1:65" s="13" customFormat="1" ht="11.25">
      <c r="B461" s="208"/>
      <c r="C461" s="209"/>
      <c r="D461" s="210" t="s">
        <v>249</v>
      </c>
      <c r="E461" s="211" t="s">
        <v>19</v>
      </c>
      <c r="F461" s="212" t="s">
        <v>834</v>
      </c>
      <c r="G461" s="209"/>
      <c r="H461" s="213">
        <v>2</v>
      </c>
      <c r="I461" s="214"/>
      <c r="J461" s="209"/>
      <c r="K461" s="209"/>
      <c r="L461" s="215"/>
      <c r="M461" s="216"/>
      <c r="N461" s="217"/>
      <c r="O461" s="217"/>
      <c r="P461" s="217"/>
      <c r="Q461" s="217"/>
      <c r="R461" s="217"/>
      <c r="S461" s="217"/>
      <c r="T461" s="218"/>
      <c r="AT461" s="219" t="s">
        <v>249</v>
      </c>
      <c r="AU461" s="219" t="s">
        <v>78</v>
      </c>
      <c r="AV461" s="13" t="s">
        <v>78</v>
      </c>
      <c r="AW461" s="13" t="s">
        <v>30</v>
      </c>
      <c r="AX461" s="13" t="s">
        <v>68</v>
      </c>
      <c r="AY461" s="219" t="s">
        <v>187</v>
      </c>
    </row>
    <row r="462" spans="1:65" s="13" customFormat="1" ht="11.25">
      <c r="B462" s="208"/>
      <c r="C462" s="209"/>
      <c r="D462" s="210" t="s">
        <v>249</v>
      </c>
      <c r="E462" s="211" t="s">
        <v>19</v>
      </c>
      <c r="F462" s="212" t="s">
        <v>903</v>
      </c>
      <c r="G462" s="209"/>
      <c r="H462" s="213">
        <v>1</v>
      </c>
      <c r="I462" s="214"/>
      <c r="J462" s="209"/>
      <c r="K462" s="209"/>
      <c r="L462" s="215"/>
      <c r="M462" s="216"/>
      <c r="N462" s="217"/>
      <c r="O462" s="217"/>
      <c r="P462" s="217"/>
      <c r="Q462" s="217"/>
      <c r="R462" s="217"/>
      <c r="S462" s="217"/>
      <c r="T462" s="218"/>
      <c r="AT462" s="219" t="s">
        <v>249</v>
      </c>
      <c r="AU462" s="219" t="s">
        <v>78</v>
      </c>
      <c r="AV462" s="13" t="s">
        <v>78</v>
      </c>
      <c r="AW462" s="13" t="s">
        <v>30</v>
      </c>
      <c r="AX462" s="13" t="s">
        <v>68</v>
      </c>
      <c r="AY462" s="219" t="s">
        <v>187</v>
      </c>
    </row>
    <row r="463" spans="1:65" s="13" customFormat="1" ht="11.25">
      <c r="B463" s="208"/>
      <c r="C463" s="209"/>
      <c r="D463" s="210" t="s">
        <v>249</v>
      </c>
      <c r="E463" s="211" t="s">
        <v>19</v>
      </c>
      <c r="F463" s="212" t="s">
        <v>835</v>
      </c>
      <c r="G463" s="209"/>
      <c r="H463" s="213">
        <v>2</v>
      </c>
      <c r="I463" s="214"/>
      <c r="J463" s="209"/>
      <c r="K463" s="209"/>
      <c r="L463" s="215"/>
      <c r="M463" s="216"/>
      <c r="N463" s="217"/>
      <c r="O463" s="217"/>
      <c r="P463" s="217"/>
      <c r="Q463" s="217"/>
      <c r="R463" s="217"/>
      <c r="S463" s="217"/>
      <c r="T463" s="218"/>
      <c r="AT463" s="219" t="s">
        <v>249</v>
      </c>
      <c r="AU463" s="219" t="s">
        <v>78</v>
      </c>
      <c r="AV463" s="13" t="s">
        <v>78</v>
      </c>
      <c r="AW463" s="13" t="s">
        <v>30</v>
      </c>
      <c r="AX463" s="13" t="s">
        <v>68</v>
      </c>
      <c r="AY463" s="219" t="s">
        <v>187</v>
      </c>
    </row>
    <row r="464" spans="1:65" s="13" customFormat="1" ht="11.25">
      <c r="B464" s="208"/>
      <c r="C464" s="209"/>
      <c r="D464" s="210" t="s">
        <v>249</v>
      </c>
      <c r="E464" s="211" t="s">
        <v>19</v>
      </c>
      <c r="F464" s="212" t="s">
        <v>920</v>
      </c>
      <c r="G464" s="209"/>
      <c r="H464" s="213">
        <v>2</v>
      </c>
      <c r="I464" s="214"/>
      <c r="J464" s="209"/>
      <c r="K464" s="209"/>
      <c r="L464" s="215"/>
      <c r="M464" s="216"/>
      <c r="N464" s="217"/>
      <c r="O464" s="217"/>
      <c r="P464" s="217"/>
      <c r="Q464" s="217"/>
      <c r="R464" s="217"/>
      <c r="S464" s="217"/>
      <c r="T464" s="218"/>
      <c r="AT464" s="219" t="s">
        <v>249</v>
      </c>
      <c r="AU464" s="219" t="s">
        <v>78</v>
      </c>
      <c r="AV464" s="13" t="s">
        <v>78</v>
      </c>
      <c r="AW464" s="13" t="s">
        <v>30</v>
      </c>
      <c r="AX464" s="13" t="s">
        <v>68</v>
      </c>
      <c r="AY464" s="219" t="s">
        <v>187</v>
      </c>
    </row>
    <row r="465" spans="1:65" s="16" customFormat="1" ht="11.25">
      <c r="B465" s="252"/>
      <c r="C465" s="253"/>
      <c r="D465" s="210" t="s">
        <v>249</v>
      </c>
      <c r="E465" s="254" t="s">
        <v>19</v>
      </c>
      <c r="F465" s="255" t="s">
        <v>837</v>
      </c>
      <c r="G465" s="253"/>
      <c r="H465" s="256">
        <v>13</v>
      </c>
      <c r="I465" s="257"/>
      <c r="J465" s="253"/>
      <c r="K465" s="253"/>
      <c r="L465" s="258"/>
      <c r="M465" s="259"/>
      <c r="N465" s="260"/>
      <c r="O465" s="260"/>
      <c r="P465" s="260"/>
      <c r="Q465" s="260"/>
      <c r="R465" s="260"/>
      <c r="S465" s="260"/>
      <c r="T465" s="261"/>
      <c r="AT465" s="262" t="s">
        <v>249</v>
      </c>
      <c r="AU465" s="262" t="s">
        <v>78</v>
      </c>
      <c r="AV465" s="16" t="s">
        <v>203</v>
      </c>
      <c r="AW465" s="16" t="s">
        <v>30</v>
      </c>
      <c r="AX465" s="16" t="s">
        <v>68</v>
      </c>
      <c r="AY465" s="262" t="s">
        <v>187</v>
      </c>
    </row>
    <row r="466" spans="1:65" s="13" customFormat="1" ht="11.25">
      <c r="B466" s="208"/>
      <c r="C466" s="209"/>
      <c r="D466" s="210" t="s">
        <v>249</v>
      </c>
      <c r="E466" s="211" t="s">
        <v>19</v>
      </c>
      <c r="F466" s="212" t="s">
        <v>921</v>
      </c>
      <c r="G466" s="209"/>
      <c r="H466" s="213">
        <v>3</v>
      </c>
      <c r="I466" s="214"/>
      <c r="J466" s="209"/>
      <c r="K466" s="209"/>
      <c r="L466" s="215"/>
      <c r="M466" s="216"/>
      <c r="N466" s="217"/>
      <c r="O466" s="217"/>
      <c r="P466" s="217"/>
      <c r="Q466" s="217"/>
      <c r="R466" s="217"/>
      <c r="S466" s="217"/>
      <c r="T466" s="218"/>
      <c r="AT466" s="219" t="s">
        <v>249</v>
      </c>
      <c r="AU466" s="219" t="s">
        <v>78</v>
      </c>
      <c r="AV466" s="13" t="s">
        <v>78</v>
      </c>
      <c r="AW466" s="13" t="s">
        <v>30</v>
      </c>
      <c r="AX466" s="13" t="s">
        <v>68</v>
      </c>
      <c r="AY466" s="219" t="s">
        <v>187</v>
      </c>
    </row>
    <row r="467" spans="1:65" s="13" customFormat="1" ht="11.25">
      <c r="B467" s="208"/>
      <c r="C467" s="209"/>
      <c r="D467" s="210" t="s">
        <v>249</v>
      </c>
      <c r="E467" s="211" t="s">
        <v>19</v>
      </c>
      <c r="F467" s="212" t="s">
        <v>839</v>
      </c>
      <c r="G467" s="209"/>
      <c r="H467" s="213">
        <v>3</v>
      </c>
      <c r="I467" s="214"/>
      <c r="J467" s="209"/>
      <c r="K467" s="209"/>
      <c r="L467" s="215"/>
      <c r="M467" s="216"/>
      <c r="N467" s="217"/>
      <c r="O467" s="217"/>
      <c r="P467" s="217"/>
      <c r="Q467" s="217"/>
      <c r="R467" s="217"/>
      <c r="S467" s="217"/>
      <c r="T467" s="218"/>
      <c r="AT467" s="219" t="s">
        <v>249</v>
      </c>
      <c r="AU467" s="219" t="s">
        <v>78</v>
      </c>
      <c r="AV467" s="13" t="s">
        <v>78</v>
      </c>
      <c r="AW467" s="13" t="s">
        <v>30</v>
      </c>
      <c r="AX467" s="13" t="s">
        <v>68</v>
      </c>
      <c r="AY467" s="219" t="s">
        <v>187</v>
      </c>
    </row>
    <row r="468" spans="1:65" s="13" customFormat="1" ht="11.25">
      <c r="B468" s="208"/>
      <c r="C468" s="209"/>
      <c r="D468" s="210" t="s">
        <v>249</v>
      </c>
      <c r="E468" s="211" t="s">
        <v>19</v>
      </c>
      <c r="F468" s="212" t="s">
        <v>840</v>
      </c>
      <c r="G468" s="209"/>
      <c r="H468" s="213">
        <v>2</v>
      </c>
      <c r="I468" s="214"/>
      <c r="J468" s="209"/>
      <c r="K468" s="209"/>
      <c r="L468" s="215"/>
      <c r="M468" s="216"/>
      <c r="N468" s="217"/>
      <c r="O468" s="217"/>
      <c r="P468" s="217"/>
      <c r="Q468" s="217"/>
      <c r="R468" s="217"/>
      <c r="S468" s="217"/>
      <c r="T468" s="218"/>
      <c r="AT468" s="219" t="s">
        <v>249</v>
      </c>
      <c r="AU468" s="219" t="s">
        <v>78</v>
      </c>
      <c r="AV468" s="13" t="s">
        <v>78</v>
      </c>
      <c r="AW468" s="13" t="s">
        <v>30</v>
      </c>
      <c r="AX468" s="13" t="s">
        <v>68</v>
      </c>
      <c r="AY468" s="219" t="s">
        <v>187</v>
      </c>
    </row>
    <row r="469" spans="1:65" s="13" customFormat="1" ht="11.25">
      <c r="B469" s="208"/>
      <c r="C469" s="209"/>
      <c r="D469" s="210" t="s">
        <v>249</v>
      </c>
      <c r="E469" s="211" t="s">
        <v>19</v>
      </c>
      <c r="F469" s="212" t="s">
        <v>922</v>
      </c>
      <c r="G469" s="209"/>
      <c r="H469" s="213">
        <v>2</v>
      </c>
      <c r="I469" s="214"/>
      <c r="J469" s="209"/>
      <c r="K469" s="209"/>
      <c r="L469" s="215"/>
      <c r="M469" s="216"/>
      <c r="N469" s="217"/>
      <c r="O469" s="217"/>
      <c r="P469" s="217"/>
      <c r="Q469" s="217"/>
      <c r="R469" s="217"/>
      <c r="S469" s="217"/>
      <c r="T469" s="218"/>
      <c r="AT469" s="219" t="s">
        <v>249</v>
      </c>
      <c r="AU469" s="219" t="s">
        <v>78</v>
      </c>
      <c r="AV469" s="13" t="s">
        <v>78</v>
      </c>
      <c r="AW469" s="13" t="s">
        <v>30</v>
      </c>
      <c r="AX469" s="13" t="s">
        <v>68</v>
      </c>
      <c r="AY469" s="219" t="s">
        <v>187</v>
      </c>
    </row>
    <row r="470" spans="1:65" s="16" customFormat="1" ht="11.25">
      <c r="B470" s="252"/>
      <c r="C470" s="253"/>
      <c r="D470" s="210" t="s">
        <v>249</v>
      </c>
      <c r="E470" s="254" t="s">
        <v>19</v>
      </c>
      <c r="F470" s="255" t="s">
        <v>837</v>
      </c>
      <c r="G470" s="253"/>
      <c r="H470" s="256">
        <v>10</v>
      </c>
      <c r="I470" s="257"/>
      <c r="J470" s="253"/>
      <c r="K470" s="253"/>
      <c r="L470" s="258"/>
      <c r="M470" s="259"/>
      <c r="N470" s="260"/>
      <c r="O470" s="260"/>
      <c r="P470" s="260"/>
      <c r="Q470" s="260"/>
      <c r="R470" s="260"/>
      <c r="S470" s="260"/>
      <c r="T470" s="261"/>
      <c r="AT470" s="262" t="s">
        <v>249</v>
      </c>
      <c r="AU470" s="262" t="s">
        <v>78</v>
      </c>
      <c r="AV470" s="16" t="s">
        <v>203</v>
      </c>
      <c r="AW470" s="16" t="s">
        <v>30</v>
      </c>
      <c r="AX470" s="16" t="s">
        <v>68</v>
      </c>
      <c r="AY470" s="262" t="s">
        <v>187</v>
      </c>
    </row>
    <row r="471" spans="1:65" s="13" customFormat="1" ht="11.25">
      <c r="B471" s="208"/>
      <c r="C471" s="209"/>
      <c r="D471" s="210" t="s">
        <v>249</v>
      </c>
      <c r="E471" s="211" t="s">
        <v>19</v>
      </c>
      <c r="F471" s="212" t="s">
        <v>923</v>
      </c>
      <c r="G471" s="209"/>
      <c r="H471" s="213">
        <v>3</v>
      </c>
      <c r="I471" s="214"/>
      <c r="J471" s="209"/>
      <c r="K471" s="209"/>
      <c r="L471" s="215"/>
      <c r="M471" s="216"/>
      <c r="N471" s="217"/>
      <c r="O471" s="217"/>
      <c r="P471" s="217"/>
      <c r="Q471" s="217"/>
      <c r="R471" s="217"/>
      <c r="S471" s="217"/>
      <c r="T471" s="218"/>
      <c r="AT471" s="219" t="s">
        <v>249</v>
      </c>
      <c r="AU471" s="219" t="s">
        <v>78</v>
      </c>
      <c r="AV471" s="13" t="s">
        <v>78</v>
      </c>
      <c r="AW471" s="13" t="s">
        <v>30</v>
      </c>
      <c r="AX471" s="13" t="s">
        <v>68</v>
      </c>
      <c r="AY471" s="219" t="s">
        <v>187</v>
      </c>
    </row>
    <row r="472" spans="1:65" s="13" customFormat="1" ht="11.25">
      <c r="B472" s="208"/>
      <c r="C472" s="209"/>
      <c r="D472" s="210" t="s">
        <v>249</v>
      </c>
      <c r="E472" s="211" t="s">
        <v>19</v>
      </c>
      <c r="F472" s="212" t="s">
        <v>843</v>
      </c>
      <c r="G472" s="209"/>
      <c r="H472" s="213">
        <v>3</v>
      </c>
      <c r="I472" s="214"/>
      <c r="J472" s="209"/>
      <c r="K472" s="209"/>
      <c r="L472" s="215"/>
      <c r="M472" s="216"/>
      <c r="N472" s="217"/>
      <c r="O472" s="217"/>
      <c r="P472" s="217"/>
      <c r="Q472" s="217"/>
      <c r="R472" s="217"/>
      <c r="S472" s="217"/>
      <c r="T472" s="218"/>
      <c r="AT472" s="219" t="s">
        <v>249</v>
      </c>
      <c r="AU472" s="219" t="s">
        <v>78</v>
      </c>
      <c r="AV472" s="13" t="s">
        <v>78</v>
      </c>
      <c r="AW472" s="13" t="s">
        <v>30</v>
      </c>
      <c r="AX472" s="13" t="s">
        <v>68</v>
      </c>
      <c r="AY472" s="219" t="s">
        <v>187</v>
      </c>
    </row>
    <row r="473" spans="1:65" s="16" customFormat="1" ht="11.25">
      <c r="B473" s="252"/>
      <c r="C473" s="253"/>
      <c r="D473" s="210" t="s">
        <v>249</v>
      </c>
      <c r="E473" s="254" t="s">
        <v>19</v>
      </c>
      <c r="F473" s="255" t="s">
        <v>837</v>
      </c>
      <c r="G473" s="253"/>
      <c r="H473" s="256">
        <v>6</v>
      </c>
      <c r="I473" s="257"/>
      <c r="J473" s="253"/>
      <c r="K473" s="253"/>
      <c r="L473" s="258"/>
      <c r="M473" s="259"/>
      <c r="N473" s="260"/>
      <c r="O473" s="260"/>
      <c r="P473" s="260"/>
      <c r="Q473" s="260"/>
      <c r="R473" s="260"/>
      <c r="S473" s="260"/>
      <c r="T473" s="261"/>
      <c r="AT473" s="262" t="s">
        <v>249</v>
      </c>
      <c r="AU473" s="262" t="s">
        <v>78</v>
      </c>
      <c r="AV473" s="16" t="s">
        <v>203</v>
      </c>
      <c r="AW473" s="16" t="s">
        <v>30</v>
      </c>
      <c r="AX473" s="16" t="s">
        <v>68</v>
      </c>
      <c r="AY473" s="262" t="s">
        <v>187</v>
      </c>
    </row>
    <row r="474" spans="1:65" s="13" customFormat="1" ht="11.25">
      <c r="B474" s="208"/>
      <c r="C474" s="209"/>
      <c r="D474" s="210" t="s">
        <v>249</v>
      </c>
      <c r="E474" s="211" t="s">
        <v>19</v>
      </c>
      <c r="F474" s="212" t="s">
        <v>924</v>
      </c>
      <c r="G474" s="209"/>
      <c r="H474" s="213">
        <v>3</v>
      </c>
      <c r="I474" s="214"/>
      <c r="J474" s="209"/>
      <c r="K474" s="209"/>
      <c r="L474" s="215"/>
      <c r="M474" s="216"/>
      <c r="N474" s="217"/>
      <c r="O474" s="217"/>
      <c r="P474" s="217"/>
      <c r="Q474" s="217"/>
      <c r="R474" s="217"/>
      <c r="S474" s="217"/>
      <c r="T474" s="218"/>
      <c r="AT474" s="219" t="s">
        <v>249</v>
      </c>
      <c r="AU474" s="219" t="s">
        <v>78</v>
      </c>
      <c r="AV474" s="13" t="s">
        <v>78</v>
      </c>
      <c r="AW474" s="13" t="s">
        <v>30</v>
      </c>
      <c r="AX474" s="13" t="s">
        <v>68</v>
      </c>
      <c r="AY474" s="219" t="s">
        <v>187</v>
      </c>
    </row>
    <row r="475" spans="1:65" s="13" customFormat="1" ht="11.25">
      <c r="B475" s="208"/>
      <c r="C475" s="209"/>
      <c r="D475" s="210" t="s">
        <v>249</v>
      </c>
      <c r="E475" s="211" t="s">
        <v>19</v>
      </c>
      <c r="F475" s="212" t="s">
        <v>845</v>
      </c>
      <c r="G475" s="209"/>
      <c r="H475" s="213">
        <v>3</v>
      </c>
      <c r="I475" s="214"/>
      <c r="J475" s="209"/>
      <c r="K475" s="209"/>
      <c r="L475" s="215"/>
      <c r="M475" s="216"/>
      <c r="N475" s="217"/>
      <c r="O475" s="217"/>
      <c r="P475" s="217"/>
      <c r="Q475" s="217"/>
      <c r="R475" s="217"/>
      <c r="S475" s="217"/>
      <c r="T475" s="218"/>
      <c r="AT475" s="219" t="s">
        <v>249</v>
      </c>
      <c r="AU475" s="219" t="s">
        <v>78</v>
      </c>
      <c r="AV475" s="13" t="s">
        <v>78</v>
      </c>
      <c r="AW475" s="13" t="s">
        <v>30</v>
      </c>
      <c r="AX475" s="13" t="s">
        <v>68</v>
      </c>
      <c r="AY475" s="219" t="s">
        <v>187</v>
      </c>
    </row>
    <row r="476" spans="1:65" s="13" customFormat="1" ht="11.25">
      <c r="B476" s="208"/>
      <c r="C476" s="209"/>
      <c r="D476" s="210" t="s">
        <v>249</v>
      </c>
      <c r="E476" s="211" t="s">
        <v>19</v>
      </c>
      <c r="F476" s="212" t="s">
        <v>846</v>
      </c>
      <c r="G476" s="209"/>
      <c r="H476" s="213">
        <v>2</v>
      </c>
      <c r="I476" s="214"/>
      <c r="J476" s="209"/>
      <c r="K476" s="209"/>
      <c r="L476" s="215"/>
      <c r="M476" s="216"/>
      <c r="N476" s="217"/>
      <c r="O476" s="217"/>
      <c r="P476" s="217"/>
      <c r="Q476" s="217"/>
      <c r="R476" s="217"/>
      <c r="S476" s="217"/>
      <c r="T476" s="218"/>
      <c r="AT476" s="219" t="s">
        <v>249</v>
      </c>
      <c r="AU476" s="219" t="s">
        <v>78</v>
      </c>
      <c r="AV476" s="13" t="s">
        <v>78</v>
      </c>
      <c r="AW476" s="13" t="s">
        <v>30</v>
      </c>
      <c r="AX476" s="13" t="s">
        <v>68</v>
      </c>
      <c r="AY476" s="219" t="s">
        <v>187</v>
      </c>
    </row>
    <row r="477" spans="1:65" s="13" customFormat="1" ht="11.25">
      <c r="B477" s="208"/>
      <c r="C477" s="209"/>
      <c r="D477" s="210" t="s">
        <v>249</v>
      </c>
      <c r="E477" s="211" t="s">
        <v>19</v>
      </c>
      <c r="F477" s="212" t="s">
        <v>925</v>
      </c>
      <c r="G477" s="209"/>
      <c r="H477" s="213">
        <v>2</v>
      </c>
      <c r="I477" s="214"/>
      <c r="J477" s="209"/>
      <c r="K477" s="209"/>
      <c r="L477" s="215"/>
      <c r="M477" s="216"/>
      <c r="N477" s="217"/>
      <c r="O477" s="217"/>
      <c r="P477" s="217"/>
      <c r="Q477" s="217"/>
      <c r="R477" s="217"/>
      <c r="S477" s="217"/>
      <c r="T477" s="218"/>
      <c r="AT477" s="219" t="s">
        <v>249</v>
      </c>
      <c r="AU477" s="219" t="s">
        <v>78</v>
      </c>
      <c r="AV477" s="13" t="s">
        <v>78</v>
      </c>
      <c r="AW477" s="13" t="s">
        <v>30</v>
      </c>
      <c r="AX477" s="13" t="s">
        <v>68</v>
      </c>
      <c r="AY477" s="219" t="s">
        <v>187</v>
      </c>
    </row>
    <row r="478" spans="1:65" s="16" customFormat="1" ht="11.25">
      <c r="B478" s="252"/>
      <c r="C478" s="253"/>
      <c r="D478" s="210" t="s">
        <v>249</v>
      </c>
      <c r="E478" s="254" t="s">
        <v>19</v>
      </c>
      <c r="F478" s="255" t="s">
        <v>837</v>
      </c>
      <c r="G478" s="253"/>
      <c r="H478" s="256">
        <v>10</v>
      </c>
      <c r="I478" s="257"/>
      <c r="J478" s="253"/>
      <c r="K478" s="253"/>
      <c r="L478" s="258"/>
      <c r="M478" s="259"/>
      <c r="N478" s="260"/>
      <c r="O478" s="260"/>
      <c r="P478" s="260"/>
      <c r="Q478" s="260"/>
      <c r="R478" s="260"/>
      <c r="S478" s="260"/>
      <c r="T478" s="261"/>
      <c r="AT478" s="262" t="s">
        <v>249</v>
      </c>
      <c r="AU478" s="262" t="s">
        <v>78</v>
      </c>
      <c r="AV478" s="16" t="s">
        <v>203</v>
      </c>
      <c r="AW478" s="16" t="s">
        <v>30</v>
      </c>
      <c r="AX478" s="16" t="s">
        <v>68</v>
      </c>
      <c r="AY478" s="262" t="s">
        <v>187</v>
      </c>
    </row>
    <row r="479" spans="1:65" s="15" customFormat="1" ht="11.25">
      <c r="B479" s="230"/>
      <c r="C479" s="231"/>
      <c r="D479" s="210" t="s">
        <v>249</v>
      </c>
      <c r="E479" s="232" t="s">
        <v>19</v>
      </c>
      <c r="F479" s="233" t="s">
        <v>319</v>
      </c>
      <c r="G479" s="231"/>
      <c r="H479" s="234">
        <v>39</v>
      </c>
      <c r="I479" s="235"/>
      <c r="J479" s="231"/>
      <c r="K479" s="231"/>
      <c r="L479" s="236"/>
      <c r="M479" s="237"/>
      <c r="N479" s="238"/>
      <c r="O479" s="238"/>
      <c r="P479" s="238"/>
      <c r="Q479" s="238"/>
      <c r="R479" s="238"/>
      <c r="S479" s="238"/>
      <c r="T479" s="239"/>
      <c r="AT479" s="240" t="s">
        <v>249</v>
      </c>
      <c r="AU479" s="240" t="s">
        <v>78</v>
      </c>
      <c r="AV479" s="15" t="s">
        <v>195</v>
      </c>
      <c r="AW479" s="15" t="s">
        <v>30</v>
      </c>
      <c r="AX479" s="15" t="s">
        <v>76</v>
      </c>
      <c r="AY479" s="240" t="s">
        <v>187</v>
      </c>
    </row>
    <row r="480" spans="1:65" s="2" customFormat="1" ht="49.15" customHeight="1">
      <c r="A480" s="36"/>
      <c r="B480" s="37"/>
      <c r="C480" s="180" t="s">
        <v>391</v>
      </c>
      <c r="D480" s="180" t="s">
        <v>190</v>
      </c>
      <c r="E480" s="181" t="s">
        <v>1017</v>
      </c>
      <c r="F480" s="182" t="s">
        <v>1018</v>
      </c>
      <c r="G480" s="183" t="s">
        <v>542</v>
      </c>
      <c r="H480" s="184">
        <v>0.35899999999999999</v>
      </c>
      <c r="I480" s="185"/>
      <c r="J480" s="186">
        <f>ROUND(I480*H480,2)</f>
        <v>0</v>
      </c>
      <c r="K480" s="182" t="s">
        <v>194</v>
      </c>
      <c r="L480" s="41"/>
      <c r="M480" s="187" t="s">
        <v>19</v>
      </c>
      <c r="N480" s="188" t="s">
        <v>39</v>
      </c>
      <c r="O480" s="66"/>
      <c r="P480" s="189">
        <f>O480*H480</f>
        <v>0</v>
      </c>
      <c r="Q480" s="189">
        <v>0</v>
      </c>
      <c r="R480" s="189">
        <f>Q480*H480</f>
        <v>0</v>
      </c>
      <c r="S480" s="189">
        <v>0</v>
      </c>
      <c r="T480" s="190">
        <f>S480*H480</f>
        <v>0</v>
      </c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R480" s="191" t="s">
        <v>215</v>
      </c>
      <c r="AT480" s="191" t="s">
        <v>190</v>
      </c>
      <c r="AU480" s="191" t="s">
        <v>78</v>
      </c>
      <c r="AY480" s="19" t="s">
        <v>187</v>
      </c>
      <c r="BE480" s="192">
        <f>IF(N480="základní",J480,0)</f>
        <v>0</v>
      </c>
      <c r="BF480" s="192">
        <f>IF(N480="snížená",J480,0)</f>
        <v>0</v>
      </c>
      <c r="BG480" s="192">
        <f>IF(N480="zákl. přenesená",J480,0)</f>
        <v>0</v>
      </c>
      <c r="BH480" s="192">
        <f>IF(N480="sníž. přenesená",J480,0)</f>
        <v>0</v>
      </c>
      <c r="BI480" s="192">
        <f>IF(N480="nulová",J480,0)</f>
        <v>0</v>
      </c>
      <c r="BJ480" s="19" t="s">
        <v>76</v>
      </c>
      <c r="BK480" s="192">
        <f>ROUND(I480*H480,2)</f>
        <v>0</v>
      </c>
      <c r="BL480" s="19" t="s">
        <v>215</v>
      </c>
      <c r="BM480" s="191" t="s">
        <v>1019</v>
      </c>
    </row>
    <row r="481" spans="1:65" s="2" customFormat="1" ht="11.25">
      <c r="A481" s="36"/>
      <c r="B481" s="37"/>
      <c r="C481" s="38"/>
      <c r="D481" s="193" t="s">
        <v>197</v>
      </c>
      <c r="E481" s="38"/>
      <c r="F481" s="194" t="s">
        <v>1020</v>
      </c>
      <c r="G481" s="38"/>
      <c r="H481" s="38"/>
      <c r="I481" s="195"/>
      <c r="J481" s="38"/>
      <c r="K481" s="38"/>
      <c r="L481" s="41"/>
      <c r="M481" s="196"/>
      <c r="N481" s="197"/>
      <c r="O481" s="66"/>
      <c r="P481" s="66"/>
      <c r="Q481" s="66"/>
      <c r="R481" s="66"/>
      <c r="S481" s="66"/>
      <c r="T481" s="67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T481" s="19" t="s">
        <v>197</v>
      </c>
      <c r="AU481" s="19" t="s">
        <v>78</v>
      </c>
    </row>
    <row r="482" spans="1:65" s="12" customFormat="1" ht="22.9" customHeight="1">
      <c r="B482" s="164"/>
      <c r="C482" s="165"/>
      <c r="D482" s="166" t="s">
        <v>67</v>
      </c>
      <c r="E482" s="178" t="s">
        <v>1021</v>
      </c>
      <c r="F482" s="178" t="s">
        <v>1022</v>
      </c>
      <c r="G482" s="165"/>
      <c r="H482" s="165"/>
      <c r="I482" s="168"/>
      <c r="J482" s="179">
        <f>BK482</f>
        <v>0</v>
      </c>
      <c r="K482" s="165"/>
      <c r="L482" s="170"/>
      <c r="M482" s="171"/>
      <c r="N482" s="172"/>
      <c r="O482" s="172"/>
      <c r="P482" s="173">
        <f>SUM(P483:P489)</f>
        <v>0</v>
      </c>
      <c r="Q482" s="172"/>
      <c r="R482" s="173">
        <f>SUM(R483:R489)</f>
        <v>3.7499999999999999E-2</v>
      </c>
      <c r="S482" s="172"/>
      <c r="T482" s="174">
        <f>SUM(T483:T489)</f>
        <v>0</v>
      </c>
      <c r="AR482" s="175" t="s">
        <v>78</v>
      </c>
      <c r="AT482" s="176" t="s">
        <v>67</v>
      </c>
      <c r="AU482" s="176" t="s">
        <v>76</v>
      </c>
      <c r="AY482" s="175" t="s">
        <v>187</v>
      </c>
      <c r="BK482" s="177">
        <f>SUM(BK483:BK489)</f>
        <v>0</v>
      </c>
    </row>
    <row r="483" spans="1:65" s="2" customFormat="1" ht="49.15" customHeight="1">
      <c r="A483" s="36"/>
      <c r="B483" s="37"/>
      <c r="C483" s="180" t="s">
        <v>396</v>
      </c>
      <c r="D483" s="180" t="s">
        <v>190</v>
      </c>
      <c r="E483" s="181" t="s">
        <v>1023</v>
      </c>
      <c r="F483" s="182" t="s">
        <v>1024</v>
      </c>
      <c r="G483" s="183" t="s">
        <v>214</v>
      </c>
      <c r="H483" s="184">
        <v>75</v>
      </c>
      <c r="I483" s="185"/>
      <c r="J483" s="186">
        <f>ROUND(I483*H483,2)</f>
        <v>0</v>
      </c>
      <c r="K483" s="182" t="s">
        <v>194</v>
      </c>
      <c r="L483" s="41"/>
      <c r="M483" s="187" t="s">
        <v>19</v>
      </c>
      <c r="N483" s="188" t="s">
        <v>39</v>
      </c>
      <c r="O483" s="66"/>
      <c r="P483" s="189">
        <f>O483*H483</f>
        <v>0</v>
      </c>
      <c r="Q483" s="189">
        <v>0</v>
      </c>
      <c r="R483" s="189">
        <f>Q483*H483</f>
        <v>0</v>
      </c>
      <c r="S483" s="189">
        <v>0</v>
      </c>
      <c r="T483" s="190">
        <f>S483*H483</f>
        <v>0</v>
      </c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R483" s="191" t="s">
        <v>215</v>
      </c>
      <c r="AT483" s="191" t="s">
        <v>190</v>
      </c>
      <c r="AU483" s="191" t="s">
        <v>78</v>
      </c>
      <c r="AY483" s="19" t="s">
        <v>187</v>
      </c>
      <c r="BE483" s="192">
        <f>IF(N483="základní",J483,0)</f>
        <v>0</v>
      </c>
      <c r="BF483" s="192">
        <f>IF(N483="snížená",J483,0)</f>
        <v>0</v>
      </c>
      <c r="BG483" s="192">
        <f>IF(N483="zákl. přenesená",J483,0)</f>
        <v>0</v>
      </c>
      <c r="BH483" s="192">
        <f>IF(N483="sníž. přenesená",J483,0)</f>
        <v>0</v>
      </c>
      <c r="BI483" s="192">
        <f>IF(N483="nulová",J483,0)</f>
        <v>0</v>
      </c>
      <c r="BJ483" s="19" t="s">
        <v>76</v>
      </c>
      <c r="BK483" s="192">
        <f>ROUND(I483*H483,2)</f>
        <v>0</v>
      </c>
      <c r="BL483" s="19" t="s">
        <v>215</v>
      </c>
      <c r="BM483" s="191" t="s">
        <v>1025</v>
      </c>
    </row>
    <row r="484" spans="1:65" s="2" customFormat="1" ht="11.25">
      <c r="A484" s="36"/>
      <c r="B484" s="37"/>
      <c r="C484" s="38"/>
      <c r="D484" s="193" t="s">
        <v>197</v>
      </c>
      <c r="E484" s="38"/>
      <c r="F484" s="194" t="s">
        <v>1026</v>
      </c>
      <c r="G484" s="38"/>
      <c r="H484" s="38"/>
      <c r="I484" s="195"/>
      <c r="J484" s="38"/>
      <c r="K484" s="38"/>
      <c r="L484" s="41"/>
      <c r="M484" s="196"/>
      <c r="N484" s="197"/>
      <c r="O484" s="66"/>
      <c r="P484" s="66"/>
      <c r="Q484" s="66"/>
      <c r="R484" s="66"/>
      <c r="S484" s="66"/>
      <c r="T484" s="67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T484" s="19" t="s">
        <v>197</v>
      </c>
      <c r="AU484" s="19" t="s">
        <v>78</v>
      </c>
    </row>
    <row r="485" spans="1:65" s="13" customFormat="1" ht="11.25">
      <c r="B485" s="208"/>
      <c r="C485" s="209"/>
      <c r="D485" s="210" t="s">
        <v>249</v>
      </c>
      <c r="E485" s="211" t="s">
        <v>19</v>
      </c>
      <c r="F485" s="212" t="s">
        <v>1027</v>
      </c>
      <c r="G485" s="209"/>
      <c r="H485" s="213">
        <v>75</v>
      </c>
      <c r="I485" s="214"/>
      <c r="J485" s="209"/>
      <c r="K485" s="209"/>
      <c r="L485" s="215"/>
      <c r="M485" s="216"/>
      <c r="N485" s="217"/>
      <c r="O485" s="217"/>
      <c r="P485" s="217"/>
      <c r="Q485" s="217"/>
      <c r="R485" s="217"/>
      <c r="S485" s="217"/>
      <c r="T485" s="218"/>
      <c r="AT485" s="219" t="s">
        <v>249</v>
      </c>
      <c r="AU485" s="219" t="s">
        <v>78</v>
      </c>
      <c r="AV485" s="13" t="s">
        <v>78</v>
      </c>
      <c r="AW485" s="13" t="s">
        <v>30</v>
      </c>
      <c r="AX485" s="13" t="s">
        <v>76</v>
      </c>
      <c r="AY485" s="219" t="s">
        <v>187</v>
      </c>
    </row>
    <row r="486" spans="1:65" s="2" customFormat="1" ht="21.75" customHeight="1">
      <c r="A486" s="36"/>
      <c r="B486" s="37"/>
      <c r="C486" s="198" t="s">
        <v>401</v>
      </c>
      <c r="D486" s="198" t="s">
        <v>243</v>
      </c>
      <c r="E486" s="199" t="s">
        <v>1028</v>
      </c>
      <c r="F486" s="200" t="s">
        <v>1029</v>
      </c>
      <c r="G486" s="201" t="s">
        <v>214</v>
      </c>
      <c r="H486" s="202">
        <v>75</v>
      </c>
      <c r="I486" s="203"/>
      <c r="J486" s="204">
        <f>ROUND(I486*H486,2)</f>
        <v>0</v>
      </c>
      <c r="K486" s="200" t="s">
        <v>19</v>
      </c>
      <c r="L486" s="205"/>
      <c r="M486" s="206" t="s">
        <v>19</v>
      </c>
      <c r="N486" s="207" t="s">
        <v>39</v>
      </c>
      <c r="O486" s="66"/>
      <c r="P486" s="189">
        <f>O486*H486</f>
        <v>0</v>
      </c>
      <c r="Q486" s="189">
        <v>5.0000000000000001E-4</v>
      </c>
      <c r="R486" s="189">
        <f>Q486*H486</f>
        <v>3.7499999999999999E-2</v>
      </c>
      <c r="S486" s="189">
        <v>0</v>
      </c>
      <c r="T486" s="190">
        <f>S486*H486</f>
        <v>0</v>
      </c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R486" s="191" t="s">
        <v>246</v>
      </c>
      <c r="AT486" s="191" t="s">
        <v>243</v>
      </c>
      <c r="AU486" s="191" t="s">
        <v>78</v>
      </c>
      <c r="AY486" s="19" t="s">
        <v>187</v>
      </c>
      <c r="BE486" s="192">
        <f>IF(N486="základní",J486,0)</f>
        <v>0</v>
      </c>
      <c r="BF486" s="192">
        <f>IF(N486="snížená",J486,0)</f>
        <v>0</v>
      </c>
      <c r="BG486" s="192">
        <f>IF(N486="zákl. přenesená",J486,0)</f>
        <v>0</v>
      </c>
      <c r="BH486" s="192">
        <f>IF(N486="sníž. přenesená",J486,0)</f>
        <v>0</v>
      </c>
      <c r="BI486" s="192">
        <f>IF(N486="nulová",J486,0)</f>
        <v>0</v>
      </c>
      <c r="BJ486" s="19" t="s">
        <v>76</v>
      </c>
      <c r="BK486" s="192">
        <f>ROUND(I486*H486,2)</f>
        <v>0</v>
      </c>
      <c r="BL486" s="19" t="s">
        <v>215</v>
      </c>
      <c r="BM486" s="191" t="s">
        <v>1030</v>
      </c>
    </row>
    <row r="487" spans="1:65" s="2" customFormat="1" ht="16.5" customHeight="1">
      <c r="A487" s="36"/>
      <c r="B487" s="37"/>
      <c r="C487" s="180" t="s">
        <v>406</v>
      </c>
      <c r="D487" s="180" t="s">
        <v>190</v>
      </c>
      <c r="E487" s="181" t="s">
        <v>1031</v>
      </c>
      <c r="F487" s="182" t="s">
        <v>1032</v>
      </c>
      <c r="G487" s="183" t="s">
        <v>794</v>
      </c>
      <c r="H487" s="184">
        <v>18</v>
      </c>
      <c r="I487" s="185"/>
      <c r="J487" s="186">
        <f>ROUND(I487*H487,2)</f>
        <v>0</v>
      </c>
      <c r="K487" s="182" t="s">
        <v>19</v>
      </c>
      <c r="L487" s="41"/>
      <c r="M487" s="187" t="s">
        <v>19</v>
      </c>
      <c r="N487" s="188" t="s">
        <v>39</v>
      </c>
      <c r="O487" s="66"/>
      <c r="P487" s="189">
        <f>O487*H487</f>
        <v>0</v>
      </c>
      <c r="Q487" s="189">
        <v>0</v>
      </c>
      <c r="R487" s="189">
        <f>Q487*H487</f>
        <v>0</v>
      </c>
      <c r="S487" s="189">
        <v>0</v>
      </c>
      <c r="T487" s="190">
        <f>S487*H487</f>
        <v>0</v>
      </c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R487" s="191" t="s">
        <v>215</v>
      </c>
      <c r="AT487" s="191" t="s">
        <v>190</v>
      </c>
      <c r="AU487" s="191" t="s">
        <v>78</v>
      </c>
      <c r="AY487" s="19" t="s">
        <v>187</v>
      </c>
      <c r="BE487" s="192">
        <f>IF(N487="základní",J487,0)</f>
        <v>0</v>
      </c>
      <c r="BF487" s="192">
        <f>IF(N487="snížená",J487,0)</f>
        <v>0</v>
      </c>
      <c r="BG487" s="192">
        <f>IF(N487="zákl. přenesená",J487,0)</f>
        <v>0</v>
      </c>
      <c r="BH487" s="192">
        <f>IF(N487="sníž. přenesená",J487,0)</f>
        <v>0</v>
      </c>
      <c r="BI487" s="192">
        <f>IF(N487="nulová",J487,0)</f>
        <v>0</v>
      </c>
      <c r="BJ487" s="19" t="s">
        <v>76</v>
      </c>
      <c r="BK487" s="192">
        <f>ROUND(I487*H487,2)</f>
        <v>0</v>
      </c>
      <c r="BL487" s="19" t="s">
        <v>215</v>
      </c>
      <c r="BM487" s="191" t="s">
        <v>1033</v>
      </c>
    </row>
    <row r="488" spans="1:65" s="2" customFormat="1" ht="44.25" customHeight="1">
      <c r="A488" s="36"/>
      <c r="B488" s="37"/>
      <c r="C488" s="180" t="s">
        <v>411</v>
      </c>
      <c r="D488" s="180" t="s">
        <v>190</v>
      </c>
      <c r="E488" s="181" t="s">
        <v>1034</v>
      </c>
      <c r="F488" s="182" t="s">
        <v>1035</v>
      </c>
      <c r="G488" s="183" t="s">
        <v>542</v>
      </c>
      <c r="H488" s="184">
        <v>3.7999999999999999E-2</v>
      </c>
      <c r="I488" s="185"/>
      <c r="J488" s="186">
        <f>ROUND(I488*H488,2)</f>
        <v>0</v>
      </c>
      <c r="K488" s="182" t="s">
        <v>194</v>
      </c>
      <c r="L488" s="41"/>
      <c r="M488" s="187" t="s">
        <v>19</v>
      </c>
      <c r="N488" s="188" t="s">
        <v>39</v>
      </c>
      <c r="O488" s="66"/>
      <c r="P488" s="189">
        <f>O488*H488</f>
        <v>0</v>
      </c>
      <c r="Q488" s="189">
        <v>0</v>
      </c>
      <c r="R488" s="189">
        <f>Q488*H488</f>
        <v>0</v>
      </c>
      <c r="S488" s="189">
        <v>0</v>
      </c>
      <c r="T488" s="190">
        <f>S488*H488</f>
        <v>0</v>
      </c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R488" s="191" t="s">
        <v>215</v>
      </c>
      <c r="AT488" s="191" t="s">
        <v>190</v>
      </c>
      <c r="AU488" s="191" t="s">
        <v>78</v>
      </c>
      <c r="AY488" s="19" t="s">
        <v>187</v>
      </c>
      <c r="BE488" s="192">
        <f>IF(N488="základní",J488,0)</f>
        <v>0</v>
      </c>
      <c r="BF488" s="192">
        <f>IF(N488="snížená",J488,0)</f>
        <v>0</v>
      </c>
      <c r="BG488" s="192">
        <f>IF(N488="zákl. přenesená",J488,0)</f>
        <v>0</v>
      </c>
      <c r="BH488" s="192">
        <f>IF(N488="sníž. přenesená",J488,0)</f>
        <v>0</v>
      </c>
      <c r="BI488" s="192">
        <f>IF(N488="nulová",J488,0)</f>
        <v>0</v>
      </c>
      <c r="BJ488" s="19" t="s">
        <v>76</v>
      </c>
      <c r="BK488" s="192">
        <f>ROUND(I488*H488,2)</f>
        <v>0</v>
      </c>
      <c r="BL488" s="19" t="s">
        <v>215</v>
      </c>
      <c r="BM488" s="191" t="s">
        <v>1036</v>
      </c>
    </row>
    <row r="489" spans="1:65" s="2" customFormat="1" ht="11.25">
      <c r="A489" s="36"/>
      <c r="B489" s="37"/>
      <c r="C489" s="38"/>
      <c r="D489" s="193" t="s">
        <v>197</v>
      </c>
      <c r="E489" s="38"/>
      <c r="F489" s="194" t="s">
        <v>1037</v>
      </c>
      <c r="G489" s="38"/>
      <c r="H489" s="38"/>
      <c r="I489" s="195"/>
      <c r="J489" s="38"/>
      <c r="K489" s="38"/>
      <c r="L489" s="41"/>
      <c r="M489" s="196"/>
      <c r="N489" s="197"/>
      <c r="O489" s="66"/>
      <c r="P489" s="66"/>
      <c r="Q489" s="66"/>
      <c r="R489" s="66"/>
      <c r="S489" s="66"/>
      <c r="T489" s="67"/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T489" s="19" t="s">
        <v>197</v>
      </c>
      <c r="AU489" s="19" t="s">
        <v>78</v>
      </c>
    </row>
    <row r="490" spans="1:65" s="12" customFormat="1" ht="22.9" customHeight="1">
      <c r="B490" s="164"/>
      <c r="C490" s="165"/>
      <c r="D490" s="166" t="s">
        <v>67</v>
      </c>
      <c r="E490" s="178" t="s">
        <v>1038</v>
      </c>
      <c r="F490" s="178" t="s">
        <v>1039</v>
      </c>
      <c r="G490" s="165"/>
      <c r="H490" s="165"/>
      <c r="I490" s="168"/>
      <c r="J490" s="179">
        <f>BK490</f>
        <v>0</v>
      </c>
      <c r="K490" s="165"/>
      <c r="L490" s="170"/>
      <c r="M490" s="171"/>
      <c r="N490" s="172"/>
      <c r="O490" s="172"/>
      <c r="P490" s="173">
        <f>SUM(P491:P544)</f>
        <v>0</v>
      </c>
      <c r="Q490" s="172"/>
      <c r="R490" s="173">
        <f>SUM(R491:R544)</f>
        <v>1.912287034</v>
      </c>
      <c r="S490" s="172"/>
      <c r="T490" s="174">
        <f>SUM(T491:T544)</f>
        <v>2.4342649999999999</v>
      </c>
      <c r="AR490" s="175" t="s">
        <v>78</v>
      </c>
      <c r="AT490" s="176" t="s">
        <v>67</v>
      </c>
      <c r="AU490" s="176" t="s">
        <v>76</v>
      </c>
      <c r="AY490" s="175" t="s">
        <v>187</v>
      </c>
      <c r="BK490" s="177">
        <f>SUM(BK491:BK544)</f>
        <v>0</v>
      </c>
    </row>
    <row r="491" spans="1:65" s="2" customFormat="1" ht="37.9" customHeight="1">
      <c r="A491" s="36"/>
      <c r="B491" s="37"/>
      <c r="C491" s="180" t="s">
        <v>416</v>
      </c>
      <c r="D491" s="180" t="s">
        <v>190</v>
      </c>
      <c r="E491" s="181" t="s">
        <v>1040</v>
      </c>
      <c r="F491" s="182" t="s">
        <v>1041</v>
      </c>
      <c r="G491" s="183" t="s">
        <v>193</v>
      </c>
      <c r="H491" s="184">
        <v>198.1</v>
      </c>
      <c r="I491" s="185"/>
      <c r="J491" s="186">
        <f>ROUND(I491*H491,2)</f>
        <v>0</v>
      </c>
      <c r="K491" s="182" t="s">
        <v>194</v>
      </c>
      <c r="L491" s="41"/>
      <c r="M491" s="187" t="s">
        <v>19</v>
      </c>
      <c r="N491" s="188" t="s">
        <v>39</v>
      </c>
      <c r="O491" s="66"/>
      <c r="P491" s="189">
        <f>O491*H491</f>
        <v>0</v>
      </c>
      <c r="Q491" s="189">
        <v>1.25314E-3</v>
      </c>
      <c r="R491" s="189">
        <f>Q491*H491</f>
        <v>0.24824703400000001</v>
      </c>
      <c r="S491" s="189">
        <v>0</v>
      </c>
      <c r="T491" s="190">
        <f>S491*H491</f>
        <v>0</v>
      </c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R491" s="191" t="s">
        <v>215</v>
      </c>
      <c r="AT491" s="191" t="s">
        <v>190</v>
      </c>
      <c r="AU491" s="191" t="s">
        <v>78</v>
      </c>
      <c r="AY491" s="19" t="s">
        <v>187</v>
      </c>
      <c r="BE491" s="192">
        <f>IF(N491="základní",J491,0)</f>
        <v>0</v>
      </c>
      <c r="BF491" s="192">
        <f>IF(N491="snížená",J491,0)</f>
        <v>0</v>
      </c>
      <c r="BG491" s="192">
        <f>IF(N491="zákl. přenesená",J491,0)</f>
        <v>0</v>
      </c>
      <c r="BH491" s="192">
        <f>IF(N491="sníž. přenesená",J491,0)</f>
        <v>0</v>
      </c>
      <c r="BI491" s="192">
        <f>IF(N491="nulová",J491,0)</f>
        <v>0</v>
      </c>
      <c r="BJ491" s="19" t="s">
        <v>76</v>
      </c>
      <c r="BK491" s="192">
        <f>ROUND(I491*H491,2)</f>
        <v>0</v>
      </c>
      <c r="BL491" s="19" t="s">
        <v>215</v>
      </c>
      <c r="BM491" s="191" t="s">
        <v>1042</v>
      </c>
    </row>
    <row r="492" spans="1:65" s="2" customFormat="1" ht="11.25">
      <c r="A492" s="36"/>
      <c r="B492" s="37"/>
      <c r="C492" s="38"/>
      <c r="D492" s="193" t="s">
        <v>197</v>
      </c>
      <c r="E492" s="38"/>
      <c r="F492" s="194" t="s">
        <v>1043</v>
      </c>
      <c r="G492" s="38"/>
      <c r="H492" s="38"/>
      <c r="I492" s="195"/>
      <c r="J492" s="38"/>
      <c r="K492" s="38"/>
      <c r="L492" s="41"/>
      <c r="M492" s="196"/>
      <c r="N492" s="197"/>
      <c r="O492" s="66"/>
      <c r="P492" s="66"/>
      <c r="Q492" s="66"/>
      <c r="R492" s="66"/>
      <c r="S492" s="66"/>
      <c r="T492" s="67"/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T492" s="19" t="s">
        <v>197</v>
      </c>
      <c r="AU492" s="19" t="s">
        <v>78</v>
      </c>
    </row>
    <row r="493" spans="1:65" s="13" customFormat="1" ht="11.25">
      <c r="B493" s="208"/>
      <c r="C493" s="209"/>
      <c r="D493" s="210" t="s">
        <v>249</v>
      </c>
      <c r="E493" s="211" t="s">
        <v>19</v>
      </c>
      <c r="F493" s="212" t="s">
        <v>1044</v>
      </c>
      <c r="G493" s="209"/>
      <c r="H493" s="213">
        <v>13</v>
      </c>
      <c r="I493" s="214"/>
      <c r="J493" s="209"/>
      <c r="K493" s="209"/>
      <c r="L493" s="215"/>
      <c r="M493" s="216"/>
      <c r="N493" s="217"/>
      <c r="O493" s="217"/>
      <c r="P493" s="217"/>
      <c r="Q493" s="217"/>
      <c r="R493" s="217"/>
      <c r="S493" s="217"/>
      <c r="T493" s="218"/>
      <c r="AT493" s="219" t="s">
        <v>249</v>
      </c>
      <c r="AU493" s="219" t="s">
        <v>78</v>
      </c>
      <c r="AV493" s="13" t="s">
        <v>78</v>
      </c>
      <c r="AW493" s="13" t="s">
        <v>30</v>
      </c>
      <c r="AX493" s="13" t="s">
        <v>68</v>
      </c>
      <c r="AY493" s="219" t="s">
        <v>187</v>
      </c>
    </row>
    <row r="494" spans="1:65" s="13" customFormat="1" ht="11.25">
      <c r="B494" s="208"/>
      <c r="C494" s="209"/>
      <c r="D494" s="210" t="s">
        <v>249</v>
      </c>
      <c r="E494" s="211" t="s">
        <v>19</v>
      </c>
      <c r="F494" s="212" t="s">
        <v>1045</v>
      </c>
      <c r="G494" s="209"/>
      <c r="H494" s="213">
        <v>19.3</v>
      </c>
      <c r="I494" s="214"/>
      <c r="J494" s="209"/>
      <c r="K494" s="209"/>
      <c r="L494" s="215"/>
      <c r="M494" s="216"/>
      <c r="N494" s="217"/>
      <c r="O494" s="217"/>
      <c r="P494" s="217"/>
      <c r="Q494" s="217"/>
      <c r="R494" s="217"/>
      <c r="S494" s="217"/>
      <c r="T494" s="218"/>
      <c r="AT494" s="219" t="s">
        <v>249</v>
      </c>
      <c r="AU494" s="219" t="s">
        <v>78</v>
      </c>
      <c r="AV494" s="13" t="s">
        <v>78</v>
      </c>
      <c r="AW494" s="13" t="s">
        <v>30</v>
      </c>
      <c r="AX494" s="13" t="s">
        <v>68</v>
      </c>
      <c r="AY494" s="219" t="s">
        <v>187</v>
      </c>
    </row>
    <row r="495" spans="1:65" s="13" customFormat="1" ht="11.25">
      <c r="B495" s="208"/>
      <c r="C495" s="209"/>
      <c r="D495" s="210" t="s">
        <v>249</v>
      </c>
      <c r="E495" s="211" t="s">
        <v>19</v>
      </c>
      <c r="F495" s="212" t="s">
        <v>1046</v>
      </c>
      <c r="G495" s="209"/>
      <c r="H495" s="213">
        <v>11.5</v>
      </c>
      <c r="I495" s="214"/>
      <c r="J495" s="209"/>
      <c r="K495" s="209"/>
      <c r="L495" s="215"/>
      <c r="M495" s="216"/>
      <c r="N495" s="217"/>
      <c r="O495" s="217"/>
      <c r="P495" s="217"/>
      <c r="Q495" s="217"/>
      <c r="R495" s="217"/>
      <c r="S495" s="217"/>
      <c r="T495" s="218"/>
      <c r="AT495" s="219" t="s">
        <v>249</v>
      </c>
      <c r="AU495" s="219" t="s">
        <v>78</v>
      </c>
      <c r="AV495" s="13" t="s">
        <v>78</v>
      </c>
      <c r="AW495" s="13" t="s">
        <v>30</v>
      </c>
      <c r="AX495" s="13" t="s">
        <v>68</v>
      </c>
      <c r="AY495" s="219" t="s">
        <v>187</v>
      </c>
    </row>
    <row r="496" spans="1:65" s="13" customFormat="1" ht="11.25">
      <c r="B496" s="208"/>
      <c r="C496" s="209"/>
      <c r="D496" s="210" t="s">
        <v>249</v>
      </c>
      <c r="E496" s="211" t="s">
        <v>19</v>
      </c>
      <c r="F496" s="212" t="s">
        <v>1047</v>
      </c>
      <c r="G496" s="209"/>
      <c r="H496" s="213">
        <v>5.5</v>
      </c>
      <c r="I496" s="214"/>
      <c r="J496" s="209"/>
      <c r="K496" s="209"/>
      <c r="L496" s="215"/>
      <c r="M496" s="216"/>
      <c r="N496" s="217"/>
      <c r="O496" s="217"/>
      <c r="P496" s="217"/>
      <c r="Q496" s="217"/>
      <c r="R496" s="217"/>
      <c r="S496" s="217"/>
      <c r="T496" s="218"/>
      <c r="AT496" s="219" t="s">
        <v>249</v>
      </c>
      <c r="AU496" s="219" t="s">
        <v>78</v>
      </c>
      <c r="AV496" s="13" t="s">
        <v>78</v>
      </c>
      <c r="AW496" s="13" t="s">
        <v>30</v>
      </c>
      <c r="AX496" s="13" t="s">
        <v>68</v>
      </c>
      <c r="AY496" s="219" t="s">
        <v>187</v>
      </c>
    </row>
    <row r="497" spans="2:51" s="13" customFormat="1" ht="11.25">
      <c r="B497" s="208"/>
      <c r="C497" s="209"/>
      <c r="D497" s="210" t="s">
        <v>249</v>
      </c>
      <c r="E497" s="211" t="s">
        <v>19</v>
      </c>
      <c r="F497" s="212" t="s">
        <v>1048</v>
      </c>
      <c r="G497" s="209"/>
      <c r="H497" s="213">
        <v>7.5</v>
      </c>
      <c r="I497" s="214"/>
      <c r="J497" s="209"/>
      <c r="K497" s="209"/>
      <c r="L497" s="215"/>
      <c r="M497" s="216"/>
      <c r="N497" s="217"/>
      <c r="O497" s="217"/>
      <c r="P497" s="217"/>
      <c r="Q497" s="217"/>
      <c r="R497" s="217"/>
      <c r="S497" s="217"/>
      <c r="T497" s="218"/>
      <c r="AT497" s="219" t="s">
        <v>249</v>
      </c>
      <c r="AU497" s="219" t="s">
        <v>78</v>
      </c>
      <c r="AV497" s="13" t="s">
        <v>78</v>
      </c>
      <c r="AW497" s="13" t="s">
        <v>30</v>
      </c>
      <c r="AX497" s="13" t="s">
        <v>68</v>
      </c>
      <c r="AY497" s="219" t="s">
        <v>187</v>
      </c>
    </row>
    <row r="498" spans="2:51" s="13" customFormat="1" ht="11.25">
      <c r="B498" s="208"/>
      <c r="C498" s="209"/>
      <c r="D498" s="210" t="s">
        <v>249</v>
      </c>
      <c r="E498" s="211" t="s">
        <v>19</v>
      </c>
      <c r="F498" s="212" t="s">
        <v>1049</v>
      </c>
      <c r="G498" s="209"/>
      <c r="H498" s="213">
        <v>9.5</v>
      </c>
      <c r="I498" s="214"/>
      <c r="J498" s="209"/>
      <c r="K498" s="209"/>
      <c r="L498" s="215"/>
      <c r="M498" s="216"/>
      <c r="N498" s="217"/>
      <c r="O498" s="217"/>
      <c r="P498" s="217"/>
      <c r="Q498" s="217"/>
      <c r="R498" s="217"/>
      <c r="S498" s="217"/>
      <c r="T498" s="218"/>
      <c r="AT498" s="219" t="s">
        <v>249</v>
      </c>
      <c r="AU498" s="219" t="s">
        <v>78</v>
      </c>
      <c r="AV498" s="13" t="s">
        <v>78</v>
      </c>
      <c r="AW498" s="13" t="s">
        <v>30</v>
      </c>
      <c r="AX498" s="13" t="s">
        <v>68</v>
      </c>
      <c r="AY498" s="219" t="s">
        <v>187</v>
      </c>
    </row>
    <row r="499" spans="2:51" s="16" customFormat="1" ht="11.25">
      <c r="B499" s="252"/>
      <c r="C499" s="253"/>
      <c r="D499" s="210" t="s">
        <v>249</v>
      </c>
      <c r="E499" s="254" t="s">
        <v>19</v>
      </c>
      <c r="F499" s="255" t="s">
        <v>837</v>
      </c>
      <c r="G499" s="253"/>
      <c r="H499" s="256">
        <v>66.3</v>
      </c>
      <c r="I499" s="257"/>
      <c r="J499" s="253"/>
      <c r="K499" s="253"/>
      <c r="L499" s="258"/>
      <c r="M499" s="259"/>
      <c r="N499" s="260"/>
      <c r="O499" s="260"/>
      <c r="P499" s="260"/>
      <c r="Q499" s="260"/>
      <c r="R499" s="260"/>
      <c r="S499" s="260"/>
      <c r="T499" s="261"/>
      <c r="AT499" s="262" t="s">
        <v>249</v>
      </c>
      <c r="AU499" s="262" t="s">
        <v>78</v>
      </c>
      <c r="AV499" s="16" t="s">
        <v>203</v>
      </c>
      <c r="AW499" s="16" t="s">
        <v>30</v>
      </c>
      <c r="AX499" s="16" t="s">
        <v>68</v>
      </c>
      <c r="AY499" s="262" t="s">
        <v>187</v>
      </c>
    </row>
    <row r="500" spans="2:51" s="13" customFormat="1" ht="11.25">
      <c r="B500" s="208"/>
      <c r="C500" s="209"/>
      <c r="D500" s="210" t="s">
        <v>249</v>
      </c>
      <c r="E500" s="211" t="s">
        <v>19</v>
      </c>
      <c r="F500" s="212" t="s">
        <v>1050</v>
      </c>
      <c r="G500" s="209"/>
      <c r="H500" s="213">
        <v>19.3</v>
      </c>
      <c r="I500" s="214"/>
      <c r="J500" s="209"/>
      <c r="K500" s="209"/>
      <c r="L500" s="215"/>
      <c r="M500" s="216"/>
      <c r="N500" s="217"/>
      <c r="O500" s="217"/>
      <c r="P500" s="217"/>
      <c r="Q500" s="217"/>
      <c r="R500" s="217"/>
      <c r="S500" s="217"/>
      <c r="T500" s="218"/>
      <c r="AT500" s="219" t="s">
        <v>249</v>
      </c>
      <c r="AU500" s="219" t="s">
        <v>78</v>
      </c>
      <c r="AV500" s="13" t="s">
        <v>78</v>
      </c>
      <c r="AW500" s="13" t="s">
        <v>30</v>
      </c>
      <c r="AX500" s="13" t="s">
        <v>68</v>
      </c>
      <c r="AY500" s="219" t="s">
        <v>187</v>
      </c>
    </row>
    <row r="501" spans="2:51" s="13" customFormat="1" ht="11.25">
      <c r="B501" s="208"/>
      <c r="C501" s="209"/>
      <c r="D501" s="210" t="s">
        <v>249</v>
      </c>
      <c r="E501" s="211" t="s">
        <v>19</v>
      </c>
      <c r="F501" s="212" t="s">
        <v>1051</v>
      </c>
      <c r="G501" s="209"/>
      <c r="H501" s="213">
        <v>13.3</v>
      </c>
      <c r="I501" s="214"/>
      <c r="J501" s="209"/>
      <c r="K501" s="209"/>
      <c r="L501" s="215"/>
      <c r="M501" s="216"/>
      <c r="N501" s="217"/>
      <c r="O501" s="217"/>
      <c r="P501" s="217"/>
      <c r="Q501" s="217"/>
      <c r="R501" s="217"/>
      <c r="S501" s="217"/>
      <c r="T501" s="218"/>
      <c r="AT501" s="219" t="s">
        <v>249</v>
      </c>
      <c r="AU501" s="219" t="s">
        <v>78</v>
      </c>
      <c r="AV501" s="13" t="s">
        <v>78</v>
      </c>
      <c r="AW501" s="13" t="s">
        <v>30</v>
      </c>
      <c r="AX501" s="13" t="s">
        <v>68</v>
      </c>
      <c r="AY501" s="219" t="s">
        <v>187</v>
      </c>
    </row>
    <row r="502" spans="2:51" s="13" customFormat="1" ht="11.25">
      <c r="B502" s="208"/>
      <c r="C502" s="209"/>
      <c r="D502" s="210" t="s">
        <v>249</v>
      </c>
      <c r="E502" s="211" t="s">
        <v>19</v>
      </c>
      <c r="F502" s="212" t="s">
        <v>1052</v>
      </c>
      <c r="G502" s="209"/>
      <c r="H502" s="213">
        <v>7.5</v>
      </c>
      <c r="I502" s="214"/>
      <c r="J502" s="209"/>
      <c r="K502" s="209"/>
      <c r="L502" s="215"/>
      <c r="M502" s="216"/>
      <c r="N502" s="217"/>
      <c r="O502" s="217"/>
      <c r="P502" s="217"/>
      <c r="Q502" s="217"/>
      <c r="R502" s="217"/>
      <c r="S502" s="217"/>
      <c r="T502" s="218"/>
      <c r="AT502" s="219" t="s">
        <v>249</v>
      </c>
      <c r="AU502" s="219" t="s">
        <v>78</v>
      </c>
      <c r="AV502" s="13" t="s">
        <v>78</v>
      </c>
      <c r="AW502" s="13" t="s">
        <v>30</v>
      </c>
      <c r="AX502" s="13" t="s">
        <v>68</v>
      </c>
      <c r="AY502" s="219" t="s">
        <v>187</v>
      </c>
    </row>
    <row r="503" spans="2:51" s="13" customFormat="1" ht="11.25">
      <c r="B503" s="208"/>
      <c r="C503" s="209"/>
      <c r="D503" s="210" t="s">
        <v>249</v>
      </c>
      <c r="E503" s="211" t="s">
        <v>19</v>
      </c>
      <c r="F503" s="212" t="s">
        <v>1053</v>
      </c>
      <c r="G503" s="209"/>
      <c r="H503" s="213">
        <v>9.5</v>
      </c>
      <c r="I503" s="214"/>
      <c r="J503" s="209"/>
      <c r="K503" s="209"/>
      <c r="L503" s="215"/>
      <c r="M503" s="216"/>
      <c r="N503" s="217"/>
      <c r="O503" s="217"/>
      <c r="P503" s="217"/>
      <c r="Q503" s="217"/>
      <c r="R503" s="217"/>
      <c r="S503" s="217"/>
      <c r="T503" s="218"/>
      <c r="AT503" s="219" t="s">
        <v>249</v>
      </c>
      <c r="AU503" s="219" t="s">
        <v>78</v>
      </c>
      <c r="AV503" s="13" t="s">
        <v>78</v>
      </c>
      <c r="AW503" s="13" t="s">
        <v>30</v>
      </c>
      <c r="AX503" s="13" t="s">
        <v>68</v>
      </c>
      <c r="AY503" s="219" t="s">
        <v>187</v>
      </c>
    </row>
    <row r="504" spans="2:51" s="16" customFormat="1" ht="11.25">
      <c r="B504" s="252"/>
      <c r="C504" s="253"/>
      <c r="D504" s="210" t="s">
        <v>249</v>
      </c>
      <c r="E504" s="254" t="s">
        <v>19</v>
      </c>
      <c r="F504" s="255" t="s">
        <v>837</v>
      </c>
      <c r="G504" s="253"/>
      <c r="H504" s="256">
        <v>49.6</v>
      </c>
      <c r="I504" s="257"/>
      <c r="J504" s="253"/>
      <c r="K504" s="253"/>
      <c r="L504" s="258"/>
      <c r="M504" s="259"/>
      <c r="N504" s="260"/>
      <c r="O504" s="260"/>
      <c r="P504" s="260"/>
      <c r="Q504" s="260"/>
      <c r="R504" s="260"/>
      <c r="S504" s="260"/>
      <c r="T504" s="261"/>
      <c r="AT504" s="262" t="s">
        <v>249</v>
      </c>
      <c r="AU504" s="262" t="s">
        <v>78</v>
      </c>
      <c r="AV504" s="16" t="s">
        <v>203</v>
      </c>
      <c r="AW504" s="16" t="s">
        <v>30</v>
      </c>
      <c r="AX504" s="16" t="s">
        <v>68</v>
      </c>
      <c r="AY504" s="262" t="s">
        <v>187</v>
      </c>
    </row>
    <row r="505" spans="2:51" s="13" customFormat="1" ht="11.25">
      <c r="B505" s="208"/>
      <c r="C505" s="209"/>
      <c r="D505" s="210" t="s">
        <v>249</v>
      </c>
      <c r="E505" s="211" t="s">
        <v>19</v>
      </c>
      <c r="F505" s="212" t="s">
        <v>1054</v>
      </c>
      <c r="G505" s="209"/>
      <c r="H505" s="213">
        <v>19.3</v>
      </c>
      <c r="I505" s="214"/>
      <c r="J505" s="209"/>
      <c r="K505" s="209"/>
      <c r="L505" s="215"/>
      <c r="M505" s="216"/>
      <c r="N505" s="217"/>
      <c r="O505" s="217"/>
      <c r="P505" s="217"/>
      <c r="Q505" s="217"/>
      <c r="R505" s="217"/>
      <c r="S505" s="217"/>
      <c r="T505" s="218"/>
      <c r="AT505" s="219" t="s">
        <v>249</v>
      </c>
      <c r="AU505" s="219" t="s">
        <v>78</v>
      </c>
      <c r="AV505" s="13" t="s">
        <v>78</v>
      </c>
      <c r="AW505" s="13" t="s">
        <v>30</v>
      </c>
      <c r="AX505" s="13" t="s">
        <v>68</v>
      </c>
      <c r="AY505" s="219" t="s">
        <v>187</v>
      </c>
    </row>
    <row r="506" spans="2:51" s="13" customFormat="1" ht="11.25">
      <c r="B506" s="208"/>
      <c r="C506" s="209"/>
      <c r="D506" s="210" t="s">
        <v>249</v>
      </c>
      <c r="E506" s="211" t="s">
        <v>19</v>
      </c>
      <c r="F506" s="212" t="s">
        <v>1055</v>
      </c>
      <c r="G506" s="209"/>
      <c r="H506" s="213">
        <v>13.3</v>
      </c>
      <c r="I506" s="214"/>
      <c r="J506" s="209"/>
      <c r="K506" s="209"/>
      <c r="L506" s="215"/>
      <c r="M506" s="216"/>
      <c r="N506" s="217"/>
      <c r="O506" s="217"/>
      <c r="P506" s="217"/>
      <c r="Q506" s="217"/>
      <c r="R506" s="217"/>
      <c r="S506" s="217"/>
      <c r="T506" s="218"/>
      <c r="AT506" s="219" t="s">
        <v>249</v>
      </c>
      <c r="AU506" s="219" t="s">
        <v>78</v>
      </c>
      <c r="AV506" s="13" t="s">
        <v>78</v>
      </c>
      <c r="AW506" s="13" t="s">
        <v>30</v>
      </c>
      <c r="AX506" s="13" t="s">
        <v>68</v>
      </c>
      <c r="AY506" s="219" t="s">
        <v>187</v>
      </c>
    </row>
    <row r="507" spans="2:51" s="16" customFormat="1" ht="11.25">
      <c r="B507" s="252"/>
      <c r="C507" s="253"/>
      <c r="D507" s="210" t="s">
        <v>249</v>
      </c>
      <c r="E507" s="254" t="s">
        <v>19</v>
      </c>
      <c r="F507" s="255" t="s">
        <v>837</v>
      </c>
      <c r="G507" s="253"/>
      <c r="H507" s="256">
        <v>32.6</v>
      </c>
      <c r="I507" s="257"/>
      <c r="J507" s="253"/>
      <c r="K507" s="253"/>
      <c r="L507" s="258"/>
      <c r="M507" s="259"/>
      <c r="N507" s="260"/>
      <c r="O507" s="260"/>
      <c r="P507" s="260"/>
      <c r="Q507" s="260"/>
      <c r="R507" s="260"/>
      <c r="S507" s="260"/>
      <c r="T507" s="261"/>
      <c r="AT507" s="262" t="s">
        <v>249</v>
      </c>
      <c r="AU507" s="262" t="s">
        <v>78</v>
      </c>
      <c r="AV507" s="16" t="s">
        <v>203</v>
      </c>
      <c r="AW507" s="16" t="s">
        <v>30</v>
      </c>
      <c r="AX507" s="16" t="s">
        <v>68</v>
      </c>
      <c r="AY507" s="262" t="s">
        <v>187</v>
      </c>
    </row>
    <row r="508" spans="2:51" s="13" customFormat="1" ht="11.25">
      <c r="B508" s="208"/>
      <c r="C508" s="209"/>
      <c r="D508" s="210" t="s">
        <v>249</v>
      </c>
      <c r="E508" s="211" t="s">
        <v>19</v>
      </c>
      <c r="F508" s="212" t="s">
        <v>1056</v>
      </c>
      <c r="G508" s="209"/>
      <c r="H508" s="213">
        <v>19.3</v>
      </c>
      <c r="I508" s="214"/>
      <c r="J508" s="209"/>
      <c r="K508" s="209"/>
      <c r="L508" s="215"/>
      <c r="M508" s="216"/>
      <c r="N508" s="217"/>
      <c r="O508" s="217"/>
      <c r="P508" s="217"/>
      <c r="Q508" s="217"/>
      <c r="R508" s="217"/>
      <c r="S508" s="217"/>
      <c r="T508" s="218"/>
      <c r="AT508" s="219" t="s">
        <v>249</v>
      </c>
      <c r="AU508" s="219" t="s">
        <v>78</v>
      </c>
      <c r="AV508" s="13" t="s">
        <v>78</v>
      </c>
      <c r="AW508" s="13" t="s">
        <v>30</v>
      </c>
      <c r="AX508" s="13" t="s">
        <v>68</v>
      </c>
      <c r="AY508" s="219" t="s">
        <v>187</v>
      </c>
    </row>
    <row r="509" spans="2:51" s="13" customFormat="1" ht="11.25">
      <c r="B509" s="208"/>
      <c r="C509" s="209"/>
      <c r="D509" s="210" t="s">
        <v>249</v>
      </c>
      <c r="E509" s="211" t="s">
        <v>19</v>
      </c>
      <c r="F509" s="212" t="s">
        <v>1057</v>
      </c>
      <c r="G509" s="209"/>
      <c r="H509" s="213">
        <v>13.3</v>
      </c>
      <c r="I509" s="214"/>
      <c r="J509" s="209"/>
      <c r="K509" s="209"/>
      <c r="L509" s="215"/>
      <c r="M509" s="216"/>
      <c r="N509" s="217"/>
      <c r="O509" s="217"/>
      <c r="P509" s="217"/>
      <c r="Q509" s="217"/>
      <c r="R509" s="217"/>
      <c r="S509" s="217"/>
      <c r="T509" s="218"/>
      <c r="AT509" s="219" t="s">
        <v>249</v>
      </c>
      <c r="AU509" s="219" t="s">
        <v>78</v>
      </c>
      <c r="AV509" s="13" t="s">
        <v>78</v>
      </c>
      <c r="AW509" s="13" t="s">
        <v>30</v>
      </c>
      <c r="AX509" s="13" t="s">
        <v>68</v>
      </c>
      <c r="AY509" s="219" t="s">
        <v>187</v>
      </c>
    </row>
    <row r="510" spans="2:51" s="13" customFormat="1" ht="11.25">
      <c r="B510" s="208"/>
      <c r="C510" s="209"/>
      <c r="D510" s="210" t="s">
        <v>249</v>
      </c>
      <c r="E510" s="211" t="s">
        <v>19</v>
      </c>
      <c r="F510" s="212" t="s">
        <v>1058</v>
      </c>
      <c r="G510" s="209"/>
      <c r="H510" s="213">
        <v>7.5</v>
      </c>
      <c r="I510" s="214"/>
      <c r="J510" s="209"/>
      <c r="K510" s="209"/>
      <c r="L510" s="215"/>
      <c r="M510" s="216"/>
      <c r="N510" s="217"/>
      <c r="O510" s="217"/>
      <c r="P510" s="217"/>
      <c r="Q510" s="217"/>
      <c r="R510" s="217"/>
      <c r="S510" s="217"/>
      <c r="T510" s="218"/>
      <c r="AT510" s="219" t="s">
        <v>249</v>
      </c>
      <c r="AU510" s="219" t="s">
        <v>78</v>
      </c>
      <c r="AV510" s="13" t="s">
        <v>78</v>
      </c>
      <c r="AW510" s="13" t="s">
        <v>30</v>
      </c>
      <c r="AX510" s="13" t="s">
        <v>68</v>
      </c>
      <c r="AY510" s="219" t="s">
        <v>187</v>
      </c>
    </row>
    <row r="511" spans="2:51" s="13" customFormat="1" ht="11.25">
      <c r="B511" s="208"/>
      <c r="C511" s="209"/>
      <c r="D511" s="210" t="s">
        <v>249</v>
      </c>
      <c r="E511" s="211" t="s">
        <v>19</v>
      </c>
      <c r="F511" s="212" t="s">
        <v>1059</v>
      </c>
      <c r="G511" s="209"/>
      <c r="H511" s="213">
        <v>9.5</v>
      </c>
      <c r="I511" s="214"/>
      <c r="J511" s="209"/>
      <c r="K511" s="209"/>
      <c r="L511" s="215"/>
      <c r="M511" s="216"/>
      <c r="N511" s="217"/>
      <c r="O511" s="217"/>
      <c r="P511" s="217"/>
      <c r="Q511" s="217"/>
      <c r="R511" s="217"/>
      <c r="S511" s="217"/>
      <c r="T511" s="218"/>
      <c r="AT511" s="219" t="s">
        <v>249</v>
      </c>
      <c r="AU511" s="219" t="s">
        <v>78</v>
      </c>
      <c r="AV511" s="13" t="s">
        <v>78</v>
      </c>
      <c r="AW511" s="13" t="s">
        <v>30</v>
      </c>
      <c r="AX511" s="13" t="s">
        <v>68</v>
      </c>
      <c r="AY511" s="219" t="s">
        <v>187</v>
      </c>
    </row>
    <row r="512" spans="2:51" s="16" customFormat="1" ht="11.25">
      <c r="B512" s="252"/>
      <c r="C512" s="253"/>
      <c r="D512" s="210" t="s">
        <v>249</v>
      </c>
      <c r="E512" s="254" t="s">
        <v>19</v>
      </c>
      <c r="F512" s="255" t="s">
        <v>837</v>
      </c>
      <c r="G512" s="253"/>
      <c r="H512" s="256">
        <v>49.6</v>
      </c>
      <c r="I512" s="257"/>
      <c r="J512" s="253"/>
      <c r="K512" s="253"/>
      <c r="L512" s="258"/>
      <c r="M512" s="259"/>
      <c r="N512" s="260"/>
      <c r="O512" s="260"/>
      <c r="P512" s="260"/>
      <c r="Q512" s="260"/>
      <c r="R512" s="260"/>
      <c r="S512" s="260"/>
      <c r="T512" s="261"/>
      <c r="AT512" s="262" t="s">
        <v>249</v>
      </c>
      <c r="AU512" s="262" t="s">
        <v>78</v>
      </c>
      <c r="AV512" s="16" t="s">
        <v>203</v>
      </c>
      <c r="AW512" s="16" t="s">
        <v>30</v>
      </c>
      <c r="AX512" s="16" t="s">
        <v>68</v>
      </c>
      <c r="AY512" s="262" t="s">
        <v>187</v>
      </c>
    </row>
    <row r="513" spans="1:65" s="15" customFormat="1" ht="11.25">
      <c r="B513" s="230"/>
      <c r="C513" s="231"/>
      <c r="D513" s="210" t="s">
        <v>249</v>
      </c>
      <c r="E513" s="232" t="s">
        <v>19</v>
      </c>
      <c r="F513" s="233" t="s">
        <v>319</v>
      </c>
      <c r="G513" s="231"/>
      <c r="H513" s="234">
        <v>198.1</v>
      </c>
      <c r="I513" s="235"/>
      <c r="J513" s="231"/>
      <c r="K513" s="231"/>
      <c r="L513" s="236"/>
      <c r="M513" s="237"/>
      <c r="N513" s="238"/>
      <c r="O513" s="238"/>
      <c r="P513" s="238"/>
      <c r="Q513" s="238"/>
      <c r="R513" s="238"/>
      <c r="S513" s="238"/>
      <c r="T513" s="239"/>
      <c r="AT513" s="240" t="s">
        <v>249</v>
      </c>
      <c r="AU513" s="240" t="s">
        <v>78</v>
      </c>
      <c r="AV513" s="15" t="s">
        <v>195</v>
      </c>
      <c r="AW513" s="15" t="s">
        <v>30</v>
      </c>
      <c r="AX513" s="15" t="s">
        <v>76</v>
      </c>
      <c r="AY513" s="240" t="s">
        <v>187</v>
      </c>
    </row>
    <row r="514" spans="1:65" s="2" customFormat="1" ht="24.2" customHeight="1">
      <c r="A514" s="36"/>
      <c r="B514" s="37"/>
      <c r="C514" s="198" t="s">
        <v>421</v>
      </c>
      <c r="D514" s="198" t="s">
        <v>243</v>
      </c>
      <c r="E514" s="199" t="s">
        <v>1060</v>
      </c>
      <c r="F514" s="200" t="s">
        <v>1061</v>
      </c>
      <c r="G514" s="201" t="s">
        <v>193</v>
      </c>
      <c r="H514" s="202">
        <v>208.005</v>
      </c>
      <c r="I514" s="203"/>
      <c r="J514" s="204">
        <f>ROUND(I514*H514,2)</f>
        <v>0</v>
      </c>
      <c r="K514" s="200" t="s">
        <v>194</v>
      </c>
      <c r="L514" s="205"/>
      <c r="M514" s="206" t="s">
        <v>19</v>
      </c>
      <c r="N514" s="207" t="s">
        <v>39</v>
      </c>
      <c r="O514" s="66"/>
      <c r="P514" s="189">
        <f>O514*H514</f>
        <v>0</v>
      </c>
      <c r="Q514" s="189">
        <v>8.0000000000000002E-3</v>
      </c>
      <c r="R514" s="189">
        <f>Q514*H514</f>
        <v>1.66404</v>
      </c>
      <c r="S514" s="189">
        <v>0</v>
      </c>
      <c r="T514" s="190">
        <f>S514*H514</f>
        <v>0</v>
      </c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R514" s="191" t="s">
        <v>246</v>
      </c>
      <c r="AT514" s="191" t="s">
        <v>243</v>
      </c>
      <c r="AU514" s="191" t="s">
        <v>78</v>
      </c>
      <c r="AY514" s="19" t="s">
        <v>187</v>
      </c>
      <c r="BE514" s="192">
        <f>IF(N514="základní",J514,0)</f>
        <v>0</v>
      </c>
      <c r="BF514" s="192">
        <f>IF(N514="snížená",J514,0)</f>
        <v>0</v>
      </c>
      <c r="BG514" s="192">
        <f>IF(N514="zákl. přenesená",J514,0)</f>
        <v>0</v>
      </c>
      <c r="BH514" s="192">
        <f>IF(N514="sníž. přenesená",J514,0)</f>
        <v>0</v>
      </c>
      <c r="BI514" s="192">
        <f>IF(N514="nulová",J514,0)</f>
        <v>0</v>
      </c>
      <c r="BJ514" s="19" t="s">
        <v>76</v>
      </c>
      <c r="BK514" s="192">
        <f>ROUND(I514*H514,2)</f>
        <v>0</v>
      </c>
      <c r="BL514" s="19" t="s">
        <v>215</v>
      </c>
      <c r="BM514" s="191" t="s">
        <v>1062</v>
      </c>
    </row>
    <row r="515" spans="1:65" s="2" customFormat="1" ht="11.25">
      <c r="A515" s="36"/>
      <c r="B515" s="37"/>
      <c r="C515" s="38"/>
      <c r="D515" s="193" t="s">
        <v>197</v>
      </c>
      <c r="E515" s="38"/>
      <c r="F515" s="194" t="s">
        <v>1063</v>
      </c>
      <c r="G515" s="38"/>
      <c r="H515" s="38"/>
      <c r="I515" s="195"/>
      <c r="J515" s="38"/>
      <c r="K515" s="38"/>
      <c r="L515" s="41"/>
      <c r="M515" s="196"/>
      <c r="N515" s="197"/>
      <c r="O515" s="66"/>
      <c r="P515" s="66"/>
      <c r="Q515" s="66"/>
      <c r="R515" s="66"/>
      <c r="S515" s="66"/>
      <c r="T515" s="67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T515" s="19" t="s">
        <v>197</v>
      </c>
      <c r="AU515" s="19" t="s">
        <v>78</v>
      </c>
    </row>
    <row r="516" spans="1:65" s="13" customFormat="1" ht="11.25">
      <c r="B516" s="208"/>
      <c r="C516" s="209"/>
      <c r="D516" s="210" t="s">
        <v>249</v>
      </c>
      <c r="E516" s="209"/>
      <c r="F516" s="212" t="s">
        <v>1064</v>
      </c>
      <c r="G516" s="209"/>
      <c r="H516" s="213">
        <v>208.005</v>
      </c>
      <c r="I516" s="214"/>
      <c r="J516" s="209"/>
      <c r="K516" s="209"/>
      <c r="L516" s="215"/>
      <c r="M516" s="216"/>
      <c r="N516" s="217"/>
      <c r="O516" s="217"/>
      <c r="P516" s="217"/>
      <c r="Q516" s="217"/>
      <c r="R516" s="217"/>
      <c r="S516" s="217"/>
      <c r="T516" s="218"/>
      <c r="AT516" s="219" t="s">
        <v>249</v>
      </c>
      <c r="AU516" s="219" t="s">
        <v>78</v>
      </c>
      <c r="AV516" s="13" t="s">
        <v>78</v>
      </c>
      <c r="AW516" s="13" t="s">
        <v>4</v>
      </c>
      <c r="AX516" s="13" t="s">
        <v>76</v>
      </c>
      <c r="AY516" s="219" t="s">
        <v>187</v>
      </c>
    </row>
    <row r="517" spans="1:65" s="2" customFormat="1" ht="24.2" customHeight="1">
      <c r="A517" s="36"/>
      <c r="B517" s="37"/>
      <c r="C517" s="180" t="s">
        <v>426</v>
      </c>
      <c r="D517" s="180" t="s">
        <v>190</v>
      </c>
      <c r="E517" s="181" t="s">
        <v>1065</v>
      </c>
      <c r="F517" s="182" t="s">
        <v>1066</v>
      </c>
      <c r="G517" s="183" t="s">
        <v>193</v>
      </c>
      <c r="H517" s="184">
        <v>198.1</v>
      </c>
      <c r="I517" s="185"/>
      <c r="J517" s="186">
        <f>ROUND(I517*H517,2)</f>
        <v>0</v>
      </c>
      <c r="K517" s="182" t="s">
        <v>194</v>
      </c>
      <c r="L517" s="41"/>
      <c r="M517" s="187" t="s">
        <v>19</v>
      </c>
      <c r="N517" s="188" t="s">
        <v>39</v>
      </c>
      <c r="O517" s="66"/>
      <c r="P517" s="189">
        <f>O517*H517</f>
        <v>0</v>
      </c>
      <c r="Q517" s="189">
        <v>0</v>
      </c>
      <c r="R517" s="189">
        <f>Q517*H517</f>
        <v>0</v>
      </c>
      <c r="S517" s="189">
        <v>1.065E-2</v>
      </c>
      <c r="T517" s="190">
        <f>S517*H517</f>
        <v>2.1097649999999999</v>
      </c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R517" s="191" t="s">
        <v>215</v>
      </c>
      <c r="AT517" s="191" t="s">
        <v>190</v>
      </c>
      <c r="AU517" s="191" t="s">
        <v>78</v>
      </c>
      <c r="AY517" s="19" t="s">
        <v>187</v>
      </c>
      <c r="BE517" s="192">
        <f>IF(N517="základní",J517,0)</f>
        <v>0</v>
      </c>
      <c r="BF517" s="192">
        <f>IF(N517="snížená",J517,0)</f>
        <v>0</v>
      </c>
      <c r="BG517" s="192">
        <f>IF(N517="zákl. přenesená",J517,0)</f>
        <v>0</v>
      </c>
      <c r="BH517" s="192">
        <f>IF(N517="sníž. přenesená",J517,0)</f>
        <v>0</v>
      </c>
      <c r="BI517" s="192">
        <f>IF(N517="nulová",J517,0)</f>
        <v>0</v>
      </c>
      <c r="BJ517" s="19" t="s">
        <v>76</v>
      </c>
      <c r="BK517" s="192">
        <f>ROUND(I517*H517,2)</f>
        <v>0</v>
      </c>
      <c r="BL517" s="19" t="s">
        <v>215</v>
      </c>
      <c r="BM517" s="191" t="s">
        <v>1067</v>
      </c>
    </row>
    <row r="518" spans="1:65" s="2" customFormat="1" ht="11.25">
      <c r="A518" s="36"/>
      <c r="B518" s="37"/>
      <c r="C518" s="38"/>
      <c r="D518" s="193" t="s">
        <v>197</v>
      </c>
      <c r="E518" s="38"/>
      <c r="F518" s="194" t="s">
        <v>1068</v>
      </c>
      <c r="G518" s="38"/>
      <c r="H518" s="38"/>
      <c r="I518" s="195"/>
      <c r="J518" s="38"/>
      <c r="K518" s="38"/>
      <c r="L518" s="41"/>
      <c r="M518" s="196"/>
      <c r="N518" s="197"/>
      <c r="O518" s="66"/>
      <c r="P518" s="66"/>
      <c r="Q518" s="66"/>
      <c r="R518" s="66"/>
      <c r="S518" s="66"/>
      <c r="T518" s="67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T518" s="19" t="s">
        <v>197</v>
      </c>
      <c r="AU518" s="19" t="s">
        <v>78</v>
      </c>
    </row>
    <row r="519" spans="1:65" s="13" customFormat="1" ht="11.25">
      <c r="B519" s="208"/>
      <c r="C519" s="209"/>
      <c r="D519" s="210" t="s">
        <v>249</v>
      </c>
      <c r="E519" s="211" t="s">
        <v>19</v>
      </c>
      <c r="F519" s="212" t="s">
        <v>1044</v>
      </c>
      <c r="G519" s="209"/>
      <c r="H519" s="213">
        <v>13</v>
      </c>
      <c r="I519" s="214"/>
      <c r="J519" s="209"/>
      <c r="K519" s="209"/>
      <c r="L519" s="215"/>
      <c r="M519" s="216"/>
      <c r="N519" s="217"/>
      <c r="O519" s="217"/>
      <c r="P519" s="217"/>
      <c r="Q519" s="217"/>
      <c r="R519" s="217"/>
      <c r="S519" s="217"/>
      <c r="T519" s="218"/>
      <c r="AT519" s="219" t="s">
        <v>249</v>
      </c>
      <c r="AU519" s="219" t="s">
        <v>78</v>
      </c>
      <c r="AV519" s="13" t="s">
        <v>78</v>
      </c>
      <c r="AW519" s="13" t="s">
        <v>30</v>
      </c>
      <c r="AX519" s="13" t="s">
        <v>68</v>
      </c>
      <c r="AY519" s="219" t="s">
        <v>187</v>
      </c>
    </row>
    <row r="520" spans="1:65" s="13" customFormat="1" ht="11.25">
      <c r="B520" s="208"/>
      <c r="C520" s="209"/>
      <c r="D520" s="210" t="s">
        <v>249</v>
      </c>
      <c r="E520" s="211" t="s">
        <v>19</v>
      </c>
      <c r="F520" s="212" t="s">
        <v>1045</v>
      </c>
      <c r="G520" s="209"/>
      <c r="H520" s="213">
        <v>19.3</v>
      </c>
      <c r="I520" s="214"/>
      <c r="J520" s="209"/>
      <c r="K520" s="209"/>
      <c r="L520" s="215"/>
      <c r="M520" s="216"/>
      <c r="N520" s="217"/>
      <c r="O520" s="217"/>
      <c r="P520" s="217"/>
      <c r="Q520" s="217"/>
      <c r="R520" s="217"/>
      <c r="S520" s="217"/>
      <c r="T520" s="218"/>
      <c r="AT520" s="219" t="s">
        <v>249</v>
      </c>
      <c r="AU520" s="219" t="s">
        <v>78</v>
      </c>
      <c r="AV520" s="13" t="s">
        <v>78</v>
      </c>
      <c r="AW520" s="13" t="s">
        <v>30</v>
      </c>
      <c r="AX520" s="13" t="s">
        <v>68</v>
      </c>
      <c r="AY520" s="219" t="s">
        <v>187</v>
      </c>
    </row>
    <row r="521" spans="1:65" s="13" customFormat="1" ht="11.25">
      <c r="B521" s="208"/>
      <c r="C521" s="209"/>
      <c r="D521" s="210" t="s">
        <v>249</v>
      </c>
      <c r="E521" s="211" t="s">
        <v>19</v>
      </c>
      <c r="F521" s="212" t="s">
        <v>1046</v>
      </c>
      <c r="G521" s="209"/>
      <c r="H521" s="213">
        <v>11.5</v>
      </c>
      <c r="I521" s="214"/>
      <c r="J521" s="209"/>
      <c r="K521" s="209"/>
      <c r="L521" s="215"/>
      <c r="M521" s="216"/>
      <c r="N521" s="217"/>
      <c r="O521" s="217"/>
      <c r="P521" s="217"/>
      <c r="Q521" s="217"/>
      <c r="R521" s="217"/>
      <c r="S521" s="217"/>
      <c r="T521" s="218"/>
      <c r="AT521" s="219" t="s">
        <v>249</v>
      </c>
      <c r="AU521" s="219" t="s">
        <v>78</v>
      </c>
      <c r="AV521" s="13" t="s">
        <v>78</v>
      </c>
      <c r="AW521" s="13" t="s">
        <v>30</v>
      </c>
      <c r="AX521" s="13" t="s">
        <v>68</v>
      </c>
      <c r="AY521" s="219" t="s">
        <v>187</v>
      </c>
    </row>
    <row r="522" spans="1:65" s="13" customFormat="1" ht="11.25">
      <c r="B522" s="208"/>
      <c r="C522" s="209"/>
      <c r="D522" s="210" t="s">
        <v>249</v>
      </c>
      <c r="E522" s="211" t="s">
        <v>19</v>
      </c>
      <c r="F522" s="212" t="s">
        <v>1047</v>
      </c>
      <c r="G522" s="209"/>
      <c r="H522" s="213">
        <v>5.5</v>
      </c>
      <c r="I522" s="214"/>
      <c r="J522" s="209"/>
      <c r="K522" s="209"/>
      <c r="L522" s="215"/>
      <c r="M522" s="216"/>
      <c r="N522" s="217"/>
      <c r="O522" s="217"/>
      <c r="P522" s="217"/>
      <c r="Q522" s="217"/>
      <c r="R522" s="217"/>
      <c r="S522" s="217"/>
      <c r="T522" s="218"/>
      <c r="AT522" s="219" t="s">
        <v>249</v>
      </c>
      <c r="AU522" s="219" t="s">
        <v>78</v>
      </c>
      <c r="AV522" s="13" t="s">
        <v>78</v>
      </c>
      <c r="AW522" s="13" t="s">
        <v>30</v>
      </c>
      <c r="AX522" s="13" t="s">
        <v>68</v>
      </c>
      <c r="AY522" s="219" t="s">
        <v>187</v>
      </c>
    </row>
    <row r="523" spans="1:65" s="13" customFormat="1" ht="11.25">
      <c r="B523" s="208"/>
      <c r="C523" s="209"/>
      <c r="D523" s="210" t="s">
        <v>249</v>
      </c>
      <c r="E523" s="211" t="s">
        <v>19</v>
      </c>
      <c r="F523" s="212" t="s">
        <v>1048</v>
      </c>
      <c r="G523" s="209"/>
      <c r="H523" s="213">
        <v>7.5</v>
      </c>
      <c r="I523" s="214"/>
      <c r="J523" s="209"/>
      <c r="K523" s="209"/>
      <c r="L523" s="215"/>
      <c r="M523" s="216"/>
      <c r="N523" s="217"/>
      <c r="O523" s="217"/>
      <c r="P523" s="217"/>
      <c r="Q523" s="217"/>
      <c r="R523" s="217"/>
      <c r="S523" s="217"/>
      <c r="T523" s="218"/>
      <c r="AT523" s="219" t="s">
        <v>249</v>
      </c>
      <c r="AU523" s="219" t="s">
        <v>78</v>
      </c>
      <c r="AV523" s="13" t="s">
        <v>78</v>
      </c>
      <c r="AW523" s="13" t="s">
        <v>30</v>
      </c>
      <c r="AX523" s="13" t="s">
        <v>68</v>
      </c>
      <c r="AY523" s="219" t="s">
        <v>187</v>
      </c>
    </row>
    <row r="524" spans="1:65" s="13" customFormat="1" ht="11.25">
      <c r="B524" s="208"/>
      <c r="C524" s="209"/>
      <c r="D524" s="210" t="s">
        <v>249</v>
      </c>
      <c r="E524" s="211" t="s">
        <v>19</v>
      </c>
      <c r="F524" s="212" t="s">
        <v>1049</v>
      </c>
      <c r="G524" s="209"/>
      <c r="H524" s="213">
        <v>9.5</v>
      </c>
      <c r="I524" s="214"/>
      <c r="J524" s="209"/>
      <c r="K524" s="209"/>
      <c r="L524" s="215"/>
      <c r="M524" s="216"/>
      <c r="N524" s="217"/>
      <c r="O524" s="217"/>
      <c r="P524" s="217"/>
      <c r="Q524" s="217"/>
      <c r="R524" s="217"/>
      <c r="S524" s="217"/>
      <c r="T524" s="218"/>
      <c r="AT524" s="219" t="s">
        <v>249</v>
      </c>
      <c r="AU524" s="219" t="s">
        <v>78</v>
      </c>
      <c r="AV524" s="13" t="s">
        <v>78</v>
      </c>
      <c r="AW524" s="13" t="s">
        <v>30</v>
      </c>
      <c r="AX524" s="13" t="s">
        <v>68</v>
      </c>
      <c r="AY524" s="219" t="s">
        <v>187</v>
      </c>
    </row>
    <row r="525" spans="1:65" s="16" customFormat="1" ht="11.25">
      <c r="B525" s="252"/>
      <c r="C525" s="253"/>
      <c r="D525" s="210" t="s">
        <v>249</v>
      </c>
      <c r="E525" s="254" t="s">
        <v>19</v>
      </c>
      <c r="F525" s="255" t="s">
        <v>837</v>
      </c>
      <c r="G525" s="253"/>
      <c r="H525" s="256">
        <v>66.3</v>
      </c>
      <c r="I525" s="257"/>
      <c r="J525" s="253"/>
      <c r="K525" s="253"/>
      <c r="L525" s="258"/>
      <c r="M525" s="259"/>
      <c r="N525" s="260"/>
      <c r="O525" s="260"/>
      <c r="P525" s="260"/>
      <c r="Q525" s="260"/>
      <c r="R525" s="260"/>
      <c r="S525" s="260"/>
      <c r="T525" s="261"/>
      <c r="AT525" s="262" t="s">
        <v>249</v>
      </c>
      <c r="AU525" s="262" t="s">
        <v>78</v>
      </c>
      <c r="AV525" s="16" t="s">
        <v>203</v>
      </c>
      <c r="AW525" s="16" t="s">
        <v>30</v>
      </c>
      <c r="AX525" s="16" t="s">
        <v>68</v>
      </c>
      <c r="AY525" s="262" t="s">
        <v>187</v>
      </c>
    </row>
    <row r="526" spans="1:65" s="13" customFormat="1" ht="11.25">
      <c r="B526" s="208"/>
      <c r="C526" s="209"/>
      <c r="D526" s="210" t="s">
        <v>249</v>
      </c>
      <c r="E526" s="211" t="s">
        <v>19</v>
      </c>
      <c r="F526" s="212" t="s">
        <v>1050</v>
      </c>
      <c r="G526" s="209"/>
      <c r="H526" s="213">
        <v>19.3</v>
      </c>
      <c r="I526" s="214"/>
      <c r="J526" s="209"/>
      <c r="K526" s="209"/>
      <c r="L526" s="215"/>
      <c r="M526" s="216"/>
      <c r="N526" s="217"/>
      <c r="O526" s="217"/>
      <c r="P526" s="217"/>
      <c r="Q526" s="217"/>
      <c r="R526" s="217"/>
      <c r="S526" s="217"/>
      <c r="T526" s="218"/>
      <c r="AT526" s="219" t="s">
        <v>249</v>
      </c>
      <c r="AU526" s="219" t="s">
        <v>78</v>
      </c>
      <c r="AV526" s="13" t="s">
        <v>78</v>
      </c>
      <c r="AW526" s="13" t="s">
        <v>30</v>
      </c>
      <c r="AX526" s="13" t="s">
        <v>68</v>
      </c>
      <c r="AY526" s="219" t="s">
        <v>187</v>
      </c>
    </row>
    <row r="527" spans="1:65" s="13" customFormat="1" ht="11.25">
      <c r="B527" s="208"/>
      <c r="C527" s="209"/>
      <c r="D527" s="210" t="s">
        <v>249</v>
      </c>
      <c r="E527" s="211" t="s">
        <v>19</v>
      </c>
      <c r="F527" s="212" t="s">
        <v>1051</v>
      </c>
      <c r="G527" s="209"/>
      <c r="H527" s="213">
        <v>13.3</v>
      </c>
      <c r="I527" s="214"/>
      <c r="J527" s="209"/>
      <c r="K527" s="209"/>
      <c r="L527" s="215"/>
      <c r="M527" s="216"/>
      <c r="N527" s="217"/>
      <c r="O527" s="217"/>
      <c r="P527" s="217"/>
      <c r="Q527" s="217"/>
      <c r="R527" s="217"/>
      <c r="S527" s="217"/>
      <c r="T527" s="218"/>
      <c r="AT527" s="219" t="s">
        <v>249</v>
      </c>
      <c r="AU527" s="219" t="s">
        <v>78</v>
      </c>
      <c r="AV527" s="13" t="s">
        <v>78</v>
      </c>
      <c r="AW527" s="13" t="s">
        <v>30</v>
      </c>
      <c r="AX527" s="13" t="s">
        <v>68</v>
      </c>
      <c r="AY527" s="219" t="s">
        <v>187</v>
      </c>
    </row>
    <row r="528" spans="1:65" s="13" customFormat="1" ht="11.25">
      <c r="B528" s="208"/>
      <c r="C528" s="209"/>
      <c r="D528" s="210" t="s">
        <v>249</v>
      </c>
      <c r="E528" s="211" t="s">
        <v>19</v>
      </c>
      <c r="F528" s="212" t="s">
        <v>1052</v>
      </c>
      <c r="G528" s="209"/>
      <c r="H528" s="213">
        <v>7.5</v>
      </c>
      <c r="I528" s="214"/>
      <c r="J528" s="209"/>
      <c r="K528" s="209"/>
      <c r="L528" s="215"/>
      <c r="M528" s="216"/>
      <c r="N528" s="217"/>
      <c r="O528" s="217"/>
      <c r="P528" s="217"/>
      <c r="Q528" s="217"/>
      <c r="R528" s="217"/>
      <c r="S528" s="217"/>
      <c r="T528" s="218"/>
      <c r="AT528" s="219" t="s">
        <v>249</v>
      </c>
      <c r="AU528" s="219" t="s">
        <v>78</v>
      </c>
      <c r="AV528" s="13" t="s">
        <v>78</v>
      </c>
      <c r="AW528" s="13" t="s">
        <v>30</v>
      </c>
      <c r="AX528" s="13" t="s">
        <v>68</v>
      </c>
      <c r="AY528" s="219" t="s">
        <v>187</v>
      </c>
    </row>
    <row r="529" spans="1:65" s="13" customFormat="1" ht="11.25">
      <c r="B529" s="208"/>
      <c r="C529" s="209"/>
      <c r="D529" s="210" t="s">
        <v>249</v>
      </c>
      <c r="E529" s="211" t="s">
        <v>19</v>
      </c>
      <c r="F529" s="212" t="s">
        <v>1053</v>
      </c>
      <c r="G529" s="209"/>
      <c r="H529" s="213">
        <v>9.5</v>
      </c>
      <c r="I529" s="214"/>
      <c r="J529" s="209"/>
      <c r="K529" s="209"/>
      <c r="L529" s="215"/>
      <c r="M529" s="216"/>
      <c r="N529" s="217"/>
      <c r="O529" s="217"/>
      <c r="P529" s="217"/>
      <c r="Q529" s="217"/>
      <c r="R529" s="217"/>
      <c r="S529" s="217"/>
      <c r="T529" s="218"/>
      <c r="AT529" s="219" t="s">
        <v>249</v>
      </c>
      <c r="AU529" s="219" t="s">
        <v>78</v>
      </c>
      <c r="AV529" s="13" t="s">
        <v>78</v>
      </c>
      <c r="AW529" s="13" t="s">
        <v>30</v>
      </c>
      <c r="AX529" s="13" t="s">
        <v>68</v>
      </c>
      <c r="AY529" s="219" t="s">
        <v>187</v>
      </c>
    </row>
    <row r="530" spans="1:65" s="16" customFormat="1" ht="11.25">
      <c r="B530" s="252"/>
      <c r="C530" s="253"/>
      <c r="D530" s="210" t="s">
        <v>249</v>
      </c>
      <c r="E530" s="254" t="s">
        <v>19</v>
      </c>
      <c r="F530" s="255" t="s">
        <v>837</v>
      </c>
      <c r="G530" s="253"/>
      <c r="H530" s="256">
        <v>49.6</v>
      </c>
      <c r="I530" s="257"/>
      <c r="J530" s="253"/>
      <c r="K530" s="253"/>
      <c r="L530" s="258"/>
      <c r="M530" s="259"/>
      <c r="N530" s="260"/>
      <c r="O530" s="260"/>
      <c r="P530" s="260"/>
      <c r="Q530" s="260"/>
      <c r="R530" s="260"/>
      <c r="S530" s="260"/>
      <c r="T530" s="261"/>
      <c r="AT530" s="262" t="s">
        <v>249</v>
      </c>
      <c r="AU530" s="262" t="s">
        <v>78</v>
      </c>
      <c r="AV530" s="16" t="s">
        <v>203</v>
      </c>
      <c r="AW530" s="16" t="s">
        <v>30</v>
      </c>
      <c r="AX530" s="16" t="s">
        <v>68</v>
      </c>
      <c r="AY530" s="262" t="s">
        <v>187</v>
      </c>
    </row>
    <row r="531" spans="1:65" s="13" customFormat="1" ht="11.25">
      <c r="B531" s="208"/>
      <c r="C531" s="209"/>
      <c r="D531" s="210" t="s">
        <v>249</v>
      </c>
      <c r="E531" s="211" t="s">
        <v>19</v>
      </c>
      <c r="F531" s="212" t="s">
        <v>1054</v>
      </c>
      <c r="G531" s="209"/>
      <c r="H531" s="213">
        <v>19.3</v>
      </c>
      <c r="I531" s="214"/>
      <c r="J531" s="209"/>
      <c r="K531" s="209"/>
      <c r="L531" s="215"/>
      <c r="M531" s="216"/>
      <c r="N531" s="217"/>
      <c r="O531" s="217"/>
      <c r="P531" s="217"/>
      <c r="Q531" s="217"/>
      <c r="R531" s="217"/>
      <c r="S531" s="217"/>
      <c r="T531" s="218"/>
      <c r="AT531" s="219" t="s">
        <v>249</v>
      </c>
      <c r="AU531" s="219" t="s">
        <v>78</v>
      </c>
      <c r="AV531" s="13" t="s">
        <v>78</v>
      </c>
      <c r="AW531" s="13" t="s">
        <v>30</v>
      </c>
      <c r="AX531" s="13" t="s">
        <v>68</v>
      </c>
      <c r="AY531" s="219" t="s">
        <v>187</v>
      </c>
    </row>
    <row r="532" spans="1:65" s="13" customFormat="1" ht="11.25">
      <c r="B532" s="208"/>
      <c r="C532" s="209"/>
      <c r="D532" s="210" t="s">
        <v>249</v>
      </c>
      <c r="E532" s="211" t="s">
        <v>19</v>
      </c>
      <c r="F532" s="212" t="s">
        <v>1055</v>
      </c>
      <c r="G532" s="209"/>
      <c r="H532" s="213">
        <v>13.3</v>
      </c>
      <c r="I532" s="214"/>
      <c r="J532" s="209"/>
      <c r="K532" s="209"/>
      <c r="L532" s="215"/>
      <c r="M532" s="216"/>
      <c r="N532" s="217"/>
      <c r="O532" s="217"/>
      <c r="P532" s="217"/>
      <c r="Q532" s="217"/>
      <c r="R532" s="217"/>
      <c r="S532" s="217"/>
      <c r="T532" s="218"/>
      <c r="AT532" s="219" t="s">
        <v>249</v>
      </c>
      <c r="AU532" s="219" t="s">
        <v>78</v>
      </c>
      <c r="AV532" s="13" t="s">
        <v>78</v>
      </c>
      <c r="AW532" s="13" t="s">
        <v>30</v>
      </c>
      <c r="AX532" s="13" t="s">
        <v>68</v>
      </c>
      <c r="AY532" s="219" t="s">
        <v>187</v>
      </c>
    </row>
    <row r="533" spans="1:65" s="16" customFormat="1" ht="11.25">
      <c r="B533" s="252"/>
      <c r="C533" s="253"/>
      <c r="D533" s="210" t="s">
        <v>249</v>
      </c>
      <c r="E533" s="254" t="s">
        <v>19</v>
      </c>
      <c r="F533" s="255" t="s">
        <v>837</v>
      </c>
      <c r="G533" s="253"/>
      <c r="H533" s="256">
        <v>32.6</v>
      </c>
      <c r="I533" s="257"/>
      <c r="J533" s="253"/>
      <c r="K533" s="253"/>
      <c r="L533" s="258"/>
      <c r="M533" s="259"/>
      <c r="N533" s="260"/>
      <c r="O533" s="260"/>
      <c r="P533" s="260"/>
      <c r="Q533" s="260"/>
      <c r="R533" s="260"/>
      <c r="S533" s="260"/>
      <c r="T533" s="261"/>
      <c r="AT533" s="262" t="s">
        <v>249</v>
      </c>
      <c r="AU533" s="262" t="s">
        <v>78</v>
      </c>
      <c r="AV533" s="16" t="s">
        <v>203</v>
      </c>
      <c r="AW533" s="16" t="s">
        <v>30</v>
      </c>
      <c r="AX533" s="16" t="s">
        <v>68</v>
      </c>
      <c r="AY533" s="262" t="s">
        <v>187</v>
      </c>
    </row>
    <row r="534" spans="1:65" s="13" customFormat="1" ht="11.25">
      <c r="B534" s="208"/>
      <c r="C534" s="209"/>
      <c r="D534" s="210" t="s">
        <v>249</v>
      </c>
      <c r="E534" s="211" t="s">
        <v>19</v>
      </c>
      <c r="F534" s="212" t="s">
        <v>1056</v>
      </c>
      <c r="G534" s="209"/>
      <c r="H534" s="213">
        <v>19.3</v>
      </c>
      <c r="I534" s="214"/>
      <c r="J534" s="209"/>
      <c r="K534" s="209"/>
      <c r="L534" s="215"/>
      <c r="M534" s="216"/>
      <c r="N534" s="217"/>
      <c r="O534" s="217"/>
      <c r="P534" s="217"/>
      <c r="Q534" s="217"/>
      <c r="R534" s="217"/>
      <c r="S534" s="217"/>
      <c r="T534" s="218"/>
      <c r="AT534" s="219" t="s">
        <v>249</v>
      </c>
      <c r="AU534" s="219" t="s">
        <v>78</v>
      </c>
      <c r="AV534" s="13" t="s">
        <v>78</v>
      </c>
      <c r="AW534" s="13" t="s">
        <v>30</v>
      </c>
      <c r="AX534" s="13" t="s">
        <v>68</v>
      </c>
      <c r="AY534" s="219" t="s">
        <v>187</v>
      </c>
    </row>
    <row r="535" spans="1:65" s="13" customFormat="1" ht="11.25">
      <c r="B535" s="208"/>
      <c r="C535" s="209"/>
      <c r="D535" s="210" t="s">
        <v>249</v>
      </c>
      <c r="E535" s="211" t="s">
        <v>19</v>
      </c>
      <c r="F535" s="212" t="s">
        <v>1057</v>
      </c>
      <c r="G535" s="209"/>
      <c r="H535" s="213">
        <v>13.3</v>
      </c>
      <c r="I535" s="214"/>
      <c r="J535" s="209"/>
      <c r="K535" s="209"/>
      <c r="L535" s="215"/>
      <c r="M535" s="216"/>
      <c r="N535" s="217"/>
      <c r="O535" s="217"/>
      <c r="P535" s="217"/>
      <c r="Q535" s="217"/>
      <c r="R535" s="217"/>
      <c r="S535" s="217"/>
      <c r="T535" s="218"/>
      <c r="AT535" s="219" t="s">
        <v>249</v>
      </c>
      <c r="AU535" s="219" t="s">
        <v>78</v>
      </c>
      <c r="AV535" s="13" t="s">
        <v>78</v>
      </c>
      <c r="AW535" s="13" t="s">
        <v>30</v>
      </c>
      <c r="AX535" s="13" t="s">
        <v>68</v>
      </c>
      <c r="AY535" s="219" t="s">
        <v>187</v>
      </c>
    </row>
    <row r="536" spans="1:65" s="13" customFormat="1" ht="11.25">
      <c r="B536" s="208"/>
      <c r="C536" s="209"/>
      <c r="D536" s="210" t="s">
        <v>249</v>
      </c>
      <c r="E536" s="211" t="s">
        <v>19</v>
      </c>
      <c r="F536" s="212" t="s">
        <v>1058</v>
      </c>
      <c r="G536" s="209"/>
      <c r="H536" s="213">
        <v>7.5</v>
      </c>
      <c r="I536" s="214"/>
      <c r="J536" s="209"/>
      <c r="K536" s="209"/>
      <c r="L536" s="215"/>
      <c r="M536" s="216"/>
      <c r="N536" s="217"/>
      <c r="O536" s="217"/>
      <c r="P536" s="217"/>
      <c r="Q536" s="217"/>
      <c r="R536" s="217"/>
      <c r="S536" s="217"/>
      <c r="T536" s="218"/>
      <c r="AT536" s="219" t="s">
        <v>249</v>
      </c>
      <c r="AU536" s="219" t="s">
        <v>78</v>
      </c>
      <c r="AV536" s="13" t="s">
        <v>78</v>
      </c>
      <c r="AW536" s="13" t="s">
        <v>30</v>
      </c>
      <c r="AX536" s="13" t="s">
        <v>68</v>
      </c>
      <c r="AY536" s="219" t="s">
        <v>187</v>
      </c>
    </row>
    <row r="537" spans="1:65" s="13" customFormat="1" ht="11.25">
      <c r="B537" s="208"/>
      <c r="C537" s="209"/>
      <c r="D537" s="210" t="s">
        <v>249</v>
      </c>
      <c r="E537" s="211" t="s">
        <v>19</v>
      </c>
      <c r="F537" s="212" t="s">
        <v>1059</v>
      </c>
      <c r="G537" s="209"/>
      <c r="H537" s="213">
        <v>9.5</v>
      </c>
      <c r="I537" s="214"/>
      <c r="J537" s="209"/>
      <c r="K537" s="209"/>
      <c r="L537" s="215"/>
      <c r="M537" s="216"/>
      <c r="N537" s="217"/>
      <c r="O537" s="217"/>
      <c r="P537" s="217"/>
      <c r="Q537" s="217"/>
      <c r="R537" s="217"/>
      <c r="S537" s="217"/>
      <c r="T537" s="218"/>
      <c r="AT537" s="219" t="s">
        <v>249</v>
      </c>
      <c r="AU537" s="219" t="s">
        <v>78</v>
      </c>
      <c r="AV537" s="13" t="s">
        <v>78</v>
      </c>
      <c r="AW537" s="13" t="s">
        <v>30</v>
      </c>
      <c r="AX537" s="13" t="s">
        <v>68</v>
      </c>
      <c r="AY537" s="219" t="s">
        <v>187</v>
      </c>
    </row>
    <row r="538" spans="1:65" s="16" customFormat="1" ht="11.25">
      <c r="B538" s="252"/>
      <c r="C538" s="253"/>
      <c r="D538" s="210" t="s">
        <v>249</v>
      </c>
      <c r="E538" s="254" t="s">
        <v>19</v>
      </c>
      <c r="F538" s="255" t="s">
        <v>837</v>
      </c>
      <c r="G538" s="253"/>
      <c r="H538" s="256">
        <v>49.6</v>
      </c>
      <c r="I538" s="257"/>
      <c r="J538" s="253"/>
      <c r="K538" s="253"/>
      <c r="L538" s="258"/>
      <c r="M538" s="259"/>
      <c r="N538" s="260"/>
      <c r="O538" s="260"/>
      <c r="P538" s="260"/>
      <c r="Q538" s="260"/>
      <c r="R538" s="260"/>
      <c r="S538" s="260"/>
      <c r="T538" s="261"/>
      <c r="AT538" s="262" t="s">
        <v>249</v>
      </c>
      <c r="AU538" s="262" t="s">
        <v>78</v>
      </c>
      <c r="AV538" s="16" t="s">
        <v>203</v>
      </c>
      <c r="AW538" s="16" t="s">
        <v>30</v>
      </c>
      <c r="AX538" s="16" t="s">
        <v>68</v>
      </c>
      <c r="AY538" s="262" t="s">
        <v>187</v>
      </c>
    </row>
    <row r="539" spans="1:65" s="15" customFormat="1" ht="11.25">
      <c r="B539" s="230"/>
      <c r="C539" s="231"/>
      <c r="D539" s="210" t="s">
        <v>249</v>
      </c>
      <c r="E539" s="232" t="s">
        <v>19</v>
      </c>
      <c r="F539" s="233" t="s">
        <v>319</v>
      </c>
      <c r="G539" s="231"/>
      <c r="H539" s="234">
        <v>198.1</v>
      </c>
      <c r="I539" s="235"/>
      <c r="J539" s="231"/>
      <c r="K539" s="231"/>
      <c r="L539" s="236"/>
      <c r="M539" s="237"/>
      <c r="N539" s="238"/>
      <c r="O539" s="238"/>
      <c r="P539" s="238"/>
      <c r="Q539" s="238"/>
      <c r="R539" s="238"/>
      <c r="S539" s="238"/>
      <c r="T539" s="239"/>
      <c r="AT539" s="240" t="s">
        <v>249</v>
      </c>
      <c r="AU539" s="240" t="s">
        <v>78</v>
      </c>
      <c r="AV539" s="15" t="s">
        <v>195</v>
      </c>
      <c r="AW539" s="15" t="s">
        <v>30</v>
      </c>
      <c r="AX539" s="15" t="s">
        <v>76</v>
      </c>
      <c r="AY539" s="240" t="s">
        <v>187</v>
      </c>
    </row>
    <row r="540" spans="1:65" s="2" customFormat="1" ht="24.2" customHeight="1">
      <c r="A540" s="36"/>
      <c r="B540" s="37"/>
      <c r="C540" s="180" t="s">
        <v>431</v>
      </c>
      <c r="D540" s="180" t="s">
        <v>190</v>
      </c>
      <c r="E540" s="181" t="s">
        <v>1069</v>
      </c>
      <c r="F540" s="182" t="s">
        <v>1070</v>
      </c>
      <c r="G540" s="183" t="s">
        <v>193</v>
      </c>
      <c r="H540" s="184">
        <v>11.8</v>
      </c>
      <c r="I540" s="185"/>
      <c r="J540" s="186">
        <f>ROUND(I540*H540,2)</f>
        <v>0</v>
      </c>
      <c r="K540" s="182" t="s">
        <v>194</v>
      </c>
      <c r="L540" s="41"/>
      <c r="M540" s="187" t="s">
        <v>19</v>
      </c>
      <c r="N540" s="188" t="s">
        <v>39</v>
      </c>
      <c r="O540" s="66"/>
      <c r="P540" s="189">
        <f>O540*H540</f>
        <v>0</v>
      </c>
      <c r="Q540" s="189">
        <v>0</v>
      </c>
      <c r="R540" s="189">
        <f>Q540*H540</f>
        <v>0</v>
      </c>
      <c r="S540" s="189">
        <v>2.75E-2</v>
      </c>
      <c r="T540" s="190">
        <f>S540*H540</f>
        <v>0.32450000000000001</v>
      </c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R540" s="191" t="s">
        <v>215</v>
      </c>
      <c r="AT540" s="191" t="s">
        <v>190</v>
      </c>
      <c r="AU540" s="191" t="s">
        <v>78</v>
      </c>
      <c r="AY540" s="19" t="s">
        <v>187</v>
      </c>
      <c r="BE540" s="192">
        <f>IF(N540="základní",J540,0)</f>
        <v>0</v>
      </c>
      <c r="BF540" s="192">
        <f>IF(N540="snížená",J540,0)</f>
        <v>0</v>
      </c>
      <c r="BG540" s="192">
        <f>IF(N540="zákl. přenesená",J540,0)</f>
        <v>0</v>
      </c>
      <c r="BH540" s="192">
        <f>IF(N540="sníž. přenesená",J540,0)</f>
        <v>0</v>
      </c>
      <c r="BI540" s="192">
        <f>IF(N540="nulová",J540,0)</f>
        <v>0</v>
      </c>
      <c r="BJ540" s="19" t="s">
        <v>76</v>
      </c>
      <c r="BK540" s="192">
        <f>ROUND(I540*H540,2)</f>
        <v>0</v>
      </c>
      <c r="BL540" s="19" t="s">
        <v>215</v>
      </c>
      <c r="BM540" s="191" t="s">
        <v>1071</v>
      </c>
    </row>
    <row r="541" spans="1:65" s="2" customFormat="1" ht="11.25">
      <c r="A541" s="36"/>
      <c r="B541" s="37"/>
      <c r="C541" s="38"/>
      <c r="D541" s="193" t="s">
        <v>197</v>
      </c>
      <c r="E541" s="38"/>
      <c r="F541" s="194" t="s">
        <v>1072</v>
      </c>
      <c r="G541" s="38"/>
      <c r="H541" s="38"/>
      <c r="I541" s="195"/>
      <c r="J541" s="38"/>
      <c r="K541" s="38"/>
      <c r="L541" s="41"/>
      <c r="M541" s="196"/>
      <c r="N541" s="197"/>
      <c r="O541" s="66"/>
      <c r="P541" s="66"/>
      <c r="Q541" s="66"/>
      <c r="R541" s="66"/>
      <c r="S541" s="66"/>
      <c r="T541" s="67"/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T541" s="19" t="s">
        <v>197</v>
      </c>
      <c r="AU541" s="19" t="s">
        <v>78</v>
      </c>
    </row>
    <row r="542" spans="1:65" s="13" customFormat="1" ht="11.25">
      <c r="B542" s="208"/>
      <c r="C542" s="209"/>
      <c r="D542" s="210" t="s">
        <v>249</v>
      </c>
      <c r="E542" s="211" t="s">
        <v>19</v>
      </c>
      <c r="F542" s="212" t="s">
        <v>1073</v>
      </c>
      <c r="G542" s="209"/>
      <c r="H542" s="213">
        <v>11.8</v>
      </c>
      <c r="I542" s="214"/>
      <c r="J542" s="209"/>
      <c r="K542" s="209"/>
      <c r="L542" s="215"/>
      <c r="M542" s="216"/>
      <c r="N542" s="217"/>
      <c r="O542" s="217"/>
      <c r="P542" s="217"/>
      <c r="Q542" s="217"/>
      <c r="R542" s="217"/>
      <c r="S542" s="217"/>
      <c r="T542" s="218"/>
      <c r="AT542" s="219" t="s">
        <v>249</v>
      </c>
      <c r="AU542" s="219" t="s">
        <v>78</v>
      </c>
      <c r="AV542" s="13" t="s">
        <v>78</v>
      </c>
      <c r="AW542" s="13" t="s">
        <v>30</v>
      </c>
      <c r="AX542" s="13" t="s">
        <v>76</v>
      </c>
      <c r="AY542" s="219" t="s">
        <v>187</v>
      </c>
    </row>
    <row r="543" spans="1:65" s="2" customFormat="1" ht="66.75" customHeight="1">
      <c r="A543" s="36"/>
      <c r="B543" s="37"/>
      <c r="C543" s="180" t="s">
        <v>438</v>
      </c>
      <c r="D543" s="180" t="s">
        <v>190</v>
      </c>
      <c r="E543" s="181" t="s">
        <v>1074</v>
      </c>
      <c r="F543" s="182" t="s">
        <v>1075</v>
      </c>
      <c r="G543" s="183" t="s">
        <v>542</v>
      </c>
      <c r="H543" s="184">
        <v>1.9119999999999999</v>
      </c>
      <c r="I543" s="185"/>
      <c r="J543" s="186">
        <f>ROUND(I543*H543,2)</f>
        <v>0</v>
      </c>
      <c r="K543" s="182" t="s">
        <v>194</v>
      </c>
      <c r="L543" s="41"/>
      <c r="M543" s="187" t="s">
        <v>19</v>
      </c>
      <c r="N543" s="188" t="s">
        <v>39</v>
      </c>
      <c r="O543" s="66"/>
      <c r="P543" s="189">
        <f>O543*H543</f>
        <v>0</v>
      </c>
      <c r="Q543" s="189">
        <v>0</v>
      </c>
      <c r="R543" s="189">
        <f>Q543*H543</f>
        <v>0</v>
      </c>
      <c r="S543" s="189">
        <v>0</v>
      </c>
      <c r="T543" s="190">
        <f>S543*H543</f>
        <v>0</v>
      </c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R543" s="191" t="s">
        <v>215</v>
      </c>
      <c r="AT543" s="191" t="s">
        <v>190</v>
      </c>
      <c r="AU543" s="191" t="s">
        <v>78</v>
      </c>
      <c r="AY543" s="19" t="s">
        <v>187</v>
      </c>
      <c r="BE543" s="192">
        <f>IF(N543="základní",J543,0)</f>
        <v>0</v>
      </c>
      <c r="BF543" s="192">
        <f>IF(N543="snížená",J543,0)</f>
        <v>0</v>
      </c>
      <c r="BG543" s="192">
        <f>IF(N543="zákl. přenesená",J543,0)</f>
        <v>0</v>
      </c>
      <c r="BH543" s="192">
        <f>IF(N543="sníž. přenesená",J543,0)</f>
        <v>0</v>
      </c>
      <c r="BI543" s="192">
        <f>IF(N543="nulová",J543,0)</f>
        <v>0</v>
      </c>
      <c r="BJ543" s="19" t="s">
        <v>76</v>
      </c>
      <c r="BK543" s="192">
        <f>ROUND(I543*H543,2)</f>
        <v>0</v>
      </c>
      <c r="BL543" s="19" t="s">
        <v>215</v>
      </c>
      <c r="BM543" s="191" t="s">
        <v>1076</v>
      </c>
    </row>
    <row r="544" spans="1:65" s="2" customFormat="1" ht="11.25">
      <c r="A544" s="36"/>
      <c r="B544" s="37"/>
      <c r="C544" s="38"/>
      <c r="D544" s="193" t="s">
        <v>197</v>
      </c>
      <c r="E544" s="38"/>
      <c r="F544" s="194" t="s">
        <v>1077</v>
      </c>
      <c r="G544" s="38"/>
      <c r="H544" s="38"/>
      <c r="I544" s="195"/>
      <c r="J544" s="38"/>
      <c r="K544" s="38"/>
      <c r="L544" s="41"/>
      <c r="M544" s="196"/>
      <c r="N544" s="197"/>
      <c r="O544" s="66"/>
      <c r="P544" s="66"/>
      <c r="Q544" s="66"/>
      <c r="R544" s="66"/>
      <c r="S544" s="66"/>
      <c r="T544" s="67"/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T544" s="19" t="s">
        <v>197</v>
      </c>
      <c r="AU544" s="19" t="s">
        <v>78</v>
      </c>
    </row>
    <row r="545" spans="1:65" s="12" customFormat="1" ht="22.9" customHeight="1">
      <c r="B545" s="164"/>
      <c r="C545" s="165"/>
      <c r="D545" s="166" t="s">
        <v>67</v>
      </c>
      <c r="E545" s="178" t="s">
        <v>1078</v>
      </c>
      <c r="F545" s="178" t="s">
        <v>1079</v>
      </c>
      <c r="G545" s="165"/>
      <c r="H545" s="165"/>
      <c r="I545" s="168"/>
      <c r="J545" s="179">
        <f>BK545</f>
        <v>0</v>
      </c>
      <c r="K545" s="165"/>
      <c r="L545" s="170"/>
      <c r="M545" s="171"/>
      <c r="N545" s="172"/>
      <c r="O545" s="172"/>
      <c r="P545" s="173">
        <f>SUM(P546:P553)</f>
        <v>0</v>
      </c>
      <c r="Q545" s="172"/>
      <c r="R545" s="173">
        <f>SUM(R546:R553)</f>
        <v>0.85799999999999998</v>
      </c>
      <c r="S545" s="172"/>
      <c r="T545" s="174">
        <f>SUM(T546:T553)</f>
        <v>1.056</v>
      </c>
      <c r="AR545" s="175" t="s">
        <v>78</v>
      </c>
      <c r="AT545" s="176" t="s">
        <v>67</v>
      </c>
      <c r="AU545" s="176" t="s">
        <v>76</v>
      </c>
      <c r="AY545" s="175" t="s">
        <v>187</v>
      </c>
      <c r="BK545" s="177">
        <f>SUM(BK546:BK553)</f>
        <v>0</v>
      </c>
    </row>
    <row r="546" spans="1:65" s="2" customFormat="1" ht="37.9" customHeight="1">
      <c r="A546" s="36"/>
      <c r="B546" s="37"/>
      <c r="C546" s="180" t="s">
        <v>446</v>
      </c>
      <c r="D546" s="180" t="s">
        <v>190</v>
      </c>
      <c r="E546" s="181" t="s">
        <v>1080</v>
      </c>
      <c r="F546" s="182" t="s">
        <v>1081</v>
      </c>
      <c r="G546" s="183" t="s">
        <v>214</v>
      </c>
      <c r="H546" s="184">
        <v>44</v>
      </c>
      <c r="I546" s="185"/>
      <c r="J546" s="186">
        <f>ROUND(I546*H546,2)</f>
        <v>0</v>
      </c>
      <c r="K546" s="182" t="s">
        <v>194</v>
      </c>
      <c r="L546" s="41"/>
      <c r="M546" s="187" t="s">
        <v>19</v>
      </c>
      <c r="N546" s="188" t="s">
        <v>39</v>
      </c>
      <c r="O546" s="66"/>
      <c r="P546" s="189">
        <f>O546*H546</f>
        <v>0</v>
      </c>
      <c r="Q546" s="189">
        <v>0</v>
      </c>
      <c r="R546" s="189">
        <f>Q546*H546</f>
        <v>0</v>
      </c>
      <c r="S546" s="189">
        <v>0</v>
      </c>
      <c r="T546" s="190">
        <f>S546*H546</f>
        <v>0</v>
      </c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R546" s="191" t="s">
        <v>215</v>
      </c>
      <c r="AT546" s="191" t="s">
        <v>190</v>
      </c>
      <c r="AU546" s="191" t="s">
        <v>78</v>
      </c>
      <c r="AY546" s="19" t="s">
        <v>187</v>
      </c>
      <c r="BE546" s="192">
        <f>IF(N546="základní",J546,0)</f>
        <v>0</v>
      </c>
      <c r="BF546" s="192">
        <f>IF(N546="snížená",J546,0)</f>
        <v>0</v>
      </c>
      <c r="BG546" s="192">
        <f>IF(N546="zákl. přenesená",J546,0)</f>
        <v>0</v>
      </c>
      <c r="BH546" s="192">
        <f>IF(N546="sníž. přenesená",J546,0)</f>
        <v>0</v>
      </c>
      <c r="BI546" s="192">
        <f>IF(N546="nulová",J546,0)</f>
        <v>0</v>
      </c>
      <c r="BJ546" s="19" t="s">
        <v>76</v>
      </c>
      <c r="BK546" s="192">
        <f>ROUND(I546*H546,2)</f>
        <v>0</v>
      </c>
      <c r="BL546" s="19" t="s">
        <v>215</v>
      </c>
      <c r="BM546" s="191" t="s">
        <v>1082</v>
      </c>
    </row>
    <row r="547" spans="1:65" s="2" customFormat="1" ht="11.25">
      <c r="A547" s="36"/>
      <c r="B547" s="37"/>
      <c r="C547" s="38"/>
      <c r="D547" s="193" t="s">
        <v>197</v>
      </c>
      <c r="E547" s="38"/>
      <c r="F547" s="194" t="s">
        <v>1083</v>
      </c>
      <c r="G547" s="38"/>
      <c r="H547" s="38"/>
      <c r="I547" s="195"/>
      <c r="J547" s="38"/>
      <c r="K547" s="38"/>
      <c r="L547" s="41"/>
      <c r="M547" s="196"/>
      <c r="N547" s="197"/>
      <c r="O547" s="66"/>
      <c r="P547" s="66"/>
      <c r="Q547" s="66"/>
      <c r="R547" s="66"/>
      <c r="S547" s="66"/>
      <c r="T547" s="67"/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T547" s="19" t="s">
        <v>197</v>
      </c>
      <c r="AU547" s="19" t="s">
        <v>78</v>
      </c>
    </row>
    <row r="548" spans="1:65" s="2" customFormat="1" ht="24.2" customHeight="1">
      <c r="A548" s="36"/>
      <c r="B548" s="37"/>
      <c r="C548" s="198" t="s">
        <v>645</v>
      </c>
      <c r="D548" s="198" t="s">
        <v>243</v>
      </c>
      <c r="E548" s="199" t="s">
        <v>1084</v>
      </c>
      <c r="F548" s="200" t="s">
        <v>1085</v>
      </c>
      <c r="G548" s="201" t="s">
        <v>214</v>
      </c>
      <c r="H548" s="202">
        <v>44</v>
      </c>
      <c r="I548" s="203"/>
      <c r="J548" s="204">
        <f>ROUND(I548*H548,2)</f>
        <v>0</v>
      </c>
      <c r="K548" s="200" t="s">
        <v>194</v>
      </c>
      <c r="L548" s="205"/>
      <c r="M548" s="206" t="s">
        <v>19</v>
      </c>
      <c r="N548" s="207" t="s">
        <v>39</v>
      </c>
      <c r="O548" s="66"/>
      <c r="P548" s="189">
        <f>O548*H548</f>
        <v>0</v>
      </c>
      <c r="Q548" s="189">
        <v>1.95E-2</v>
      </c>
      <c r="R548" s="189">
        <f>Q548*H548</f>
        <v>0.85799999999999998</v>
      </c>
      <c r="S548" s="189">
        <v>0</v>
      </c>
      <c r="T548" s="190">
        <f>S548*H548</f>
        <v>0</v>
      </c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R548" s="191" t="s">
        <v>246</v>
      </c>
      <c r="AT548" s="191" t="s">
        <v>243</v>
      </c>
      <c r="AU548" s="191" t="s">
        <v>78</v>
      </c>
      <c r="AY548" s="19" t="s">
        <v>187</v>
      </c>
      <c r="BE548" s="192">
        <f>IF(N548="základní",J548,0)</f>
        <v>0</v>
      </c>
      <c r="BF548" s="192">
        <f>IF(N548="snížená",J548,0)</f>
        <v>0</v>
      </c>
      <c r="BG548" s="192">
        <f>IF(N548="zákl. přenesená",J548,0)</f>
        <v>0</v>
      </c>
      <c r="BH548" s="192">
        <f>IF(N548="sníž. přenesená",J548,0)</f>
        <v>0</v>
      </c>
      <c r="BI548" s="192">
        <f>IF(N548="nulová",J548,0)</f>
        <v>0</v>
      </c>
      <c r="BJ548" s="19" t="s">
        <v>76</v>
      </c>
      <c r="BK548" s="192">
        <f>ROUND(I548*H548,2)</f>
        <v>0</v>
      </c>
      <c r="BL548" s="19" t="s">
        <v>215</v>
      </c>
      <c r="BM548" s="191" t="s">
        <v>1086</v>
      </c>
    </row>
    <row r="549" spans="1:65" s="2" customFormat="1" ht="11.25">
      <c r="A549" s="36"/>
      <c r="B549" s="37"/>
      <c r="C549" s="38"/>
      <c r="D549" s="193" t="s">
        <v>197</v>
      </c>
      <c r="E549" s="38"/>
      <c r="F549" s="194" t="s">
        <v>1087</v>
      </c>
      <c r="G549" s="38"/>
      <c r="H549" s="38"/>
      <c r="I549" s="195"/>
      <c r="J549" s="38"/>
      <c r="K549" s="38"/>
      <c r="L549" s="41"/>
      <c r="M549" s="196"/>
      <c r="N549" s="197"/>
      <c r="O549" s="66"/>
      <c r="P549" s="66"/>
      <c r="Q549" s="66"/>
      <c r="R549" s="66"/>
      <c r="S549" s="66"/>
      <c r="T549" s="67"/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T549" s="19" t="s">
        <v>197</v>
      </c>
      <c r="AU549" s="19" t="s">
        <v>78</v>
      </c>
    </row>
    <row r="550" spans="1:65" s="2" customFormat="1" ht="49.15" customHeight="1">
      <c r="A550" s="36"/>
      <c r="B550" s="37"/>
      <c r="C550" s="180" t="s">
        <v>650</v>
      </c>
      <c r="D550" s="180" t="s">
        <v>190</v>
      </c>
      <c r="E550" s="181" t="s">
        <v>1088</v>
      </c>
      <c r="F550" s="182" t="s">
        <v>1089</v>
      </c>
      <c r="G550" s="183" t="s">
        <v>214</v>
      </c>
      <c r="H550" s="184">
        <v>44</v>
      </c>
      <c r="I550" s="185"/>
      <c r="J550" s="186">
        <f>ROUND(I550*H550,2)</f>
        <v>0</v>
      </c>
      <c r="K550" s="182" t="s">
        <v>194</v>
      </c>
      <c r="L550" s="41"/>
      <c r="M550" s="187" t="s">
        <v>19</v>
      </c>
      <c r="N550" s="188" t="s">
        <v>39</v>
      </c>
      <c r="O550" s="66"/>
      <c r="P550" s="189">
        <f>O550*H550</f>
        <v>0</v>
      </c>
      <c r="Q550" s="189">
        <v>0</v>
      </c>
      <c r="R550" s="189">
        <f>Q550*H550</f>
        <v>0</v>
      </c>
      <c r="S550" s="189">
        <v>2.4E-2</v>
      </c>
      <c r="T550" s="190">
        <f>S550*H550</f>
        <v>1.056</v>
      </c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R550" s="191" t="s">
        <v>215</v>
      </c>
      <c r="AT550" s="191" t="s">
        <v>190</v>
      </c>
      <c r="AU550" s="191" t="s">
        <v>78</v>
      </c>
      <c r="AY550" s="19" t="s">
        <v>187</v>
      </c>
      <c r="BE550" s="192">
        <f>IF(N550="základní",J550,0)</f>
        <v>0</v>
      </c>
      <c r="BF550" s="192">
        <f>IF(N550="snížená",J550,0)</f>
        <v>0</v>
      </c>
      <c r="BG550" s="192">
        <f>IF(N550="zákl. přenesená",J550,0)</f>
        <v>0</v>
      </c>
      <c r="BH550" s="192">
        <f>IF(N550="sníž. přenesená",J550,0)</f>
        <v>0</v>
      </c>
      <c r="BI550" s="192">
        <f>IF(N550="nulová",J550,0)</f>
        <v>0</v>
      </c>
      <c r="BJ550" s="19" t="s">
        <v>76</v>
      </c>
      <c r="BK550" s="192">
        <f>ROUND(I550*H550,2)</f>
        <v>0</v>
      </c>
      <c r="BL550" s="19" t="s">
        <v>215</v>
      </c>
      <c r="BM550" s="191" t="s">
        <v>1090</v>
      </c>
    </row>
    <row r="551" spans="1:65" s="2" customFormat="1" ht="11.25">
      <c r="A551" s="36"/>
      <c r="B551" s="37"/>
      <c r="C551" s="38"/>
      <c r="D551" s="193" t="s">
        <v>197</v>
      </c>
      <c r="E551" s="38"/>
      <c r="F551" s="194" t="s">
        <v>1091</v>
      </c>
      <c r="G551" s="38"/>
      <c r="H551" s="38"/>
      <c r="I551" s="195"/>
      <c r="J551" s="38"/>
      <c r="K551" s="38"/>
      <c r="L551" s="41"/>
      <c r="M551" s="196"/>
      <c r="N551" s="197"/>
      <c r="O551" s="66"/>
      <c r="P551" s="66"/>
      <c r="Q551" s="66"/>
      <c r="R551" s="66"/>
      <c r="S551" s="66"/>
      <c r="T551" s="67"/>
      <c r="U551" s="36"/>
      <c r="V551" s="36"/>
      <c r="W551" s="36"/>
      <c r="X551" s="36"/>
      <c r="Y551" s="36"/>
      <c r="Z551" s="36"/>
      <c r="AA551" s="36"/>
      <c r="AB551" s="36"/>
      <c r="AC551" s="36"/>
      <c r="AD551" s="36"/>
      <c r="AE551" s="36"/>
      <c r="AT551" s="19" t="s">
        <v>197</v>
      </c>
      <c r="AU551" s="19" t="s">
        <v>78</v>
      </c>
    </row>
    <row r="552" spans="1:65" s="2" customFormat="1" ht="49.15" customHeight="1">
      <c r="A552" s="36"/>
      <c r="B552" s="37"/>
      <c r="C552" s="180" t="s">
        <v>654</v>
      </c>
      <c r="D552" s="180" t="s">
        <v>190</v>
      </c>
      <c r="E552" s="181" t="s">
        <v>1092</v>
      </c>
      <c r="F552" s="182" t="s">
        <v>1093</v>
      </c>
      <c r="G552" s="183" t="s">
        <v>542</v>
      </c>
      <c r="H552" s="184">
        <v>0.85799999999999998</v>
      </c>
      <c r="I552" s="185"/>
      <c r="J552" s="186">
        <f>ROUND(I552*H552,2)</f>
        <v>0</v>
      </c>
      <c r="K552" s="182" t="s">
        <v>194</v>
      </c>
      <c r="L552" s="41"/>
      <c r="M552" s="187" t="s">
        <v>19</v>
      </c>
      <c r="N552" s="188" t="s">
        <v>39</v>
      </c>
      <c r="O552" s="66"/>
      <c r="P552" s="189">
        <f>O552*H552</f>
        <v>0</v>
      </c>
      <c r="Q552" s="189">
        <v>0</v>
      </c>
      <c r="R552" s="189">
        <f>Q552*H552</f>
        <v>0</v>
      </c>
      <c r="S552" s="189">
        <v>0</v>
      </c>
      <c r="T552" s="190">
        <f>S552*H552</f>
        <v>0</v>
      </c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R552" s="191" t="s">
        <v>215</v>
      </c>
      <c r="AT552" s="191" t="s">
        <v>190</v>
      </c>
      <c r="AU552" s="191" t="s">
        <v>78</v>
      </c>
      <c r="AY552" s="19" t="s">
        <v>187</v>
      </c>
      <c r="BE552" s="192">
        <f>IF(N552="základní",J552,0)</f>
        <v>0</v>
      </c>
      <c r="BF552" s="192">
        <f>IF(N552="snížená",J552,0)</f>
        <v>0</v>
      </c>
      <c r="BG552" s="192">
        <f>IF(N552="zákl. přenesená",J552,0)</f>
        <v>0</v>
      </c>
      <c r="BH552" s="192">
        <f>IF(N552="sníž. přenesená",J552,0)</f>
        <v>0</v>
      </c>
      <c r="BI552" s="192">
        <f>IF(N552="nulová",J552,0)</f>
        <v>0</v>
      </c>
      <c r="BJ552" s="19" t="s">
        <v>76</v>
      </c>
      <c r="BK552" s="192">
        <f>ROUND(I552*H552,2)</f>
        <v>0</v>
      </c>
      <c r="BL552" s="19" t="s">
        <v>215</v>
      </c>
      <c r="BM552" s="191" t="s">
        <v>1094</v>
      </c>
    </row>
    <row r="553" spans="1:65" s="2" customFormat="1" ht="11.25">
      <c r="A553" s="36"/>
      <c r="B553" s="37"/>
      <c r="C553" s="38"/>
      <c r="D553" s="193" t="s">
        <v>197</v>
      </c>
      <c r="E553" s="38"/>
      <c r="F553" s="194" t="s">
        <v>1095</v>
      </c>
      <c r="G553" s="38"/>
      <c r="H553" s="38"/>
      <c r="I553" s="195"/>
      <c r="J553" s="38"/>
      <c r="K553" s="38"/>
      <c r="L553" s="41"/>
      <c r="M553" s="196"/>
      <c r="N553" s="197"/>
      <c r="O553" s="66"/>
      <c r="P553" s="66"/>
      <c r="Q553" s="66"/>
      <c r="R553" s="66"/>
      <c r="S553" s="66"/>
      <c r="T553" s="67"/>
      <c r="U553" s="36"/>
      <c r="V553" s="36"/>
      <c r="W553" s="36"/>
      <c r="X553" s="36"/>
      <c r="Y553" s="36"/>
      <c r="Z553" s="36"/>
      <c r="AA553" s="36"/>
      <c r="AB553" s="36"/>
      <c r="AC553" s="36"/>
      <c r="AD553" s="36"/>
      <c r="AE553" s="36"/>
      <c r="AT553" s="19" t="s">
        <v>197</v>
      </c>
      <c r="AU553" s="19" t="s">
        <v>78</v>
      </c>
    </row>
    <row r="554" spans="1:65" s="12" customFormat="1" ht="22.9" customHeight="1">
      <c r="B554" s="164"/>
      <c r="C554" s="165"/>
      <c r="D554" s="166" t="s">
        <v>67</v>
      </c>
      <c r="E554" s="178" t="s">
        <v>1096</v>
      </c>
      <c r="F554" s="178" t="s">
        <v>1097</v>
      </c>
      <c r="G554" s="165"/>
      <c r="H554" s="165"/>
      <c r="I554" s="168"/>
      <c r="J554" s="179">
        <f>BK554</f>
        <v>0</v>
      </c>
      <c r="K554" s="165"/>
      <c r="L554" s="170"/>
      <c r="M554" s="171"/>
      <c r="N554" s="172"/>
      <c r="O554" s="172"/>
      <c r="P554" s="173">
        <f>SUM(P555:P629)</f>
        <v>0</v>
      </c>
      <c r="Q554" s="172"/>
      <c r="R554" s="173">
        <f>SUM(R555:R629)</f>
        <v>7.9230095</v>
      </c>
      <c r="S554" s="172"/>
      <c r="T554" s="174">
        <f>SUM(T555:T629)</f>
        <v>6.9929299999999994</v>
      </c>
      <c r="AR554" s="175" t="s">
        <v>78</v>
      </c>
      <c r="AT554" s="176" t="s">
        <v>67</v>
      </c>
      <c r="AU554" s="176" t="s">
        <v>76</v>
      </c>
      <c r="AY554" s="175" t="s">
        <v>187</v>
      </c>
      <c r="BK554" s="177">
        <f>SUM(BK555:BK629)</f>
        <v>0</v>
      </c>
    </row>
    <row r="555" spans="1:65" s="2" customFormat="1" ht="37.9" customHeight="1">
      <c r="A555" s="36"/>
      <c r="B555" s="37"/>
      <c r="C555" s="180" t="s">
        <v>658</v>
      </c>
      <c r="D555" s="180" t="s">
        <v>190</v>
      </c>
      <c r="E555" s="181" t="s">
        <v>1098</v>
      </c>
      <c r="F555" s="182" t="s">
        <v>1099</v>
      </c>
      <c r="G555" s="183" t="s">
        <v>193</v>
      </c>
      <c r="H555" s="184">
        <v>198.1</v>
      </c>
      <c r="I555" s="185"/>
      <c r="J555" s="186">
        <f>ROUND(I555*H555,2)</f>
        <v>0</v>
      </c>
      <c r="K555" s="182" t="s">
        <v>194</v>
      </c>
      <c r="L555" s="41"/>
      <c r="M555" s="187" t="s">
        <v>19</v>
      </c>
      <c r="N555" s="188" t="s">
        <v>39</v>
      </c>
      <c r="O555" s="66"/>
      <c r="P555" s="189">
        <f>O555*H555</f>
        <v>0</v>
      </c>
      <c r="Q555" s="189">
        <v>4.5450000000000004E-3</v>
      </c>
      <c r="R555" s="189">
        <f>Q555*H555</f>
        <v>0.90036450000000001</v>
      </c>
      <c r="S555" s="189">
        <v>0</v>
      </c>
      <c r="T555" s="190">
        <f>S555*H555</f>
        <v>0</v>
      </c>
      <c r="U555" s="36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  <c r="AR555" s="191" t="s">
        <v>215</v>
      </c>
      <c r="AT555" s="191" t="s">
        <v>190</v>
      </c>
      <c r="AU555" s="191" t="s">
        <v>78</v>
      </c>
      <c r="AY555" s="19" t="s">
        <v>187</v>
      </c>
      <c r="BE555" s="192">
        <f>IF(N555="základní",J555,0)</f>
        <v>0</v>
      </c>
      <c r="BF555" s="192">
        <f>IF(N555="snížená",J555,0)</f>
        <v>0</v>
      </c>
      <c r="BG555" s="192">
        <f>IF(N555="zákl. přenesená",J555,0)</f>
        <v>0</v>
      </c>
      <c r="BH555" s="192">
        <f>IF(N555="sníž. přenesená",J555,0)</f>
        <v>0</v>
      </c>
      <c r="BI555" s="192">
        <f>IF(N555="nulová",J555,0)</f>
        <v>0</v>
      </c>
      <c r="BJ555" s="19" t="s">
        <v>76</v>
      </c>
      <c r="BK555" s="192">
        <f>ROUND(I555*H555,2)</f>
        <v>0</v>
      </c>
      <c r="BL555" s="19" t="s">
        <v>215</v>
      </c>
      <c r="BM555" s="191" t="s">
        <v>1100</v>
      </c>
    </row>
    <row r="556" spans="1:65" s="2" customFormat="1" ht="11.25">
      <c r="A556" s="36"/>
      <c r="B556" s="37"/>
      <c r="C556" s="38"/>
      <c r="D556" s="193" t="s">
        <v>197</v>
      </c>
      <c r="E556" s="38"/>
      <c r="F556" s="194" t="s">
        <v>1101</v>
      </c>
      <c r="G556" s="38"/>
      <c r="H556" s="38"/>
      <c r="I556" s="195"/>
      <c r="J556" s="38"/>
      <c r="K556" s="38"/>
      <c r="L556" s="41"/>
      <c r="M556" s="196"/>
      <c r="N556" s="197"/>
      <c r="O556" s="66"/>
      <c r="P556" s="66"/>
      <c r="Q556" s="66"/>
      <c r="R556" s="66"/>
      <c r="S556" s="66"/>
      <c r="T556" s="67"/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T556" s="19" t="s">
        <v>197</v>
      </c>
      <c r="AU556" s="19" t="s">
        <v>78</v>
      </c>
    </row>
    <row r="557" spans="1:65" s="13" customFormat="1" ht="11.25">
      <c r="B557" s="208"/>
      <c r="C557" s="209"/>
      <c r="D557" s="210" t="s">
        <v>249</v>
      </c>
      <c r="E557" s="211" t="s">
        <v>19</v>
      </c>
      <c r="F557" s="212" t="s">
        <v>1044</v>
      </c>
      <c r="G557" s="209"/>
      <c r="H557" s="213">
        <v>13</v>
      </c>
      <c r="I557" s="214"/>
      <c r="J557" s="209"/>
      <c r="K557" s="209"/>
      <c r="L557" s="215"/>
      <c r="M557" s="216"/>
      <c r="N557" s="217"/>
      <c r="O557" s="217"/>
      <c r="P557" s="217"/>
      <c r="Q557" s="217"/>
      <c r="R557" s="217"/>
      <c r="S557" s="217"/>
      <c r="T557" s="218"/>
      <c r="AT557" s="219" t="s">
        <v>249</v>
      </c>
      <c r="AU557" s="219" t="s">
        <v>78</v>
      </c>
      <c r="AV557" s="13" t="s">
        <v>78</v>
      </c>
      <c r="AW557" s="13" t="s">
        <v>30</v>
      </c>
      <c r="AX557" s="13" t="s">
        <v>68</v>
      </c>
      <c r="AY557" s="219" t="s">
        <v>187</v>
      </c>
    </row>
    <row r="558" spans="1:65" s="13" customFormat="1" ht="11.25">
      <c r="B558" s="208"/>
      <c r="C558" s="209"/>
      <c r="D558" s="210" t="s">
        <v>249</v>
      </c>
      <c r="E558" s="211" t="s">
        <v>19</v>
      </c>
      <c r="F558" s="212" t="s">
        <v>1045</v>
      </c>
      <c r="G558" s="209"/>
      <c r="H558" s="213">
        <v>19.3</v>
      </c>
      <c r="I558" s="214"/>
      <c r="J558" s="209"/>
      <c r="K558" s="209"/>
      <c r="L558" s="215"/>
      <c r="M558" s="216"/>
      <c r="N558" s="217"/>
      <c r="O558" s="217"/>
      <c r="P558" s="217"/>
      <c r="Q558" s="217"/>
      <c r="R558" s="217"/>
      <c r="S558" s="217"/>
      <c r="T558" s="218"/>
      <c r="AT558" s="219" t="s">
        <v>249</v>
      </c>
      <c r="AU558" s="219" t="s">
        <v>78</v>
      </c>
      <c r="AV558" s="13" t="s">
        <v>78</v>
      </c>
      <c r="AW558" s="13" t="s">
        <v>30</v>
      </c>
      <c r="AX558" s="13" t="s">
        <v>68</v>
      </c>
      <c r="AY558" s="219" t="s">
        <v>187</v>
      </c>
    </row>
    <row r="559" spans="1:65" s="13" customFormat="1" ht="11.25">
      <c r="B559" s="208"/>
      <c r="C559" s="209"/>
      <c r="D559" s="210" t="s">
        <v>249</v>
      </c>
      <c r="E559" s="211" t="s">
        <v>19</v>
      </c>
      <c r="F559" s="212" t="s">
        <v>1046</v>
      </c>
      <c r="G559" s="209"/>
      <c r="H559" s="213">
        <v>11.5</v>
      </c>
      <c r="I559" s="214"/>
      <c r="J559" s="209"/>
      <c r="K559" s="209"/>
      <c r="L559" s="215"/>
      <c r="M559" s="216"/>
      <c r="N559" s="217"/>
      <c r="O559" s="217"/>
      <c r="P559" s="217"/>
      <c r="Q559" s="217"/>
      <c r="R559" s="217"/>
      <c r="S559" s="217"/>
      <c r="T559" s="218"/>
      <c r="AT559" s="219" t="s">
        <v>249</v>
      </c>
      <c r="AU559" s="219" t="s">
        <v>78</v>
      </c>
      <c r="AV559" s="13" t="s">
        <v>78</v>
      </c>
      <c r="AW559" s="13" t="s">
        <v>30</v>
      </c>
      <c r="AX559" s="13" t="s">
        <v>68</v>
      </c>
      <c r="AY559" s="219" t="s">
        <v>187</v>
      </c>
    </row>
    <row r="560" spans="1:65" s="13" customFormat="1" ht="11.25">
      <c r="B560" s="208"/>
      <c r="C560" s="209"/>
      <c r="D560" s="210" t="s">
        <v>249</v>
      </c>
      <c r="E560" s="211" t="s">
        <v>19</v>
      </c>
      <c r="F560" s="212" t="s">
        <v>1047</v>
      </c>
      <c r="G560" s="209"/>
      <c r="H560" s="213">
        <v>5.5</v>
      </c>
      <c r="I560" s="214"/>
      <c r="J560" s="209"/>
      <c r="K560" s="209"/>
      <c r="L560" s="215"/>
      <c r="M560" s="216"/>
      <c r="N560" s="217"/>
      <c r="O560" s="217"/>
      <c r="P560" s="217"/>
      <c r="Q560" s="217"/>
      <c r="R560" s="217"/>
      <c r="S560" s="217"/>
      <c r="T560" s="218"/>
      <c r="AT560" s="219" t="s">
        <v>249</v>
      </c>
      <c r="AU560" s="219" t="s">
        <v>78</v>
      </c>
      <c r="AV560" s="13" t="s">
        <v>78</v>
      </c>
      <c r="AW560" s="13" t="s">
        <v>30</v>
      </c>
      <c r="AX560" s="13" t="s">
        <v>68</v>
      </c>
      <c r="AY560" s="219" t="s">
        <v>187</v>
      </c>
    </row>
    <row r="561" spans="2:51" s="13" customFormat="1" ht="11.25">
      <c r="B561" s="208"/>
      <c r="C561" s="209"/>
      <c r="D561" s="210" t="s">
        <v>249</v>
      </c>
      <c r="E561" s="211" t="s">
        <v>19</v>
      </c>
      <c r="F561" s="212" t="s">
        <v>1048</v>
      </c>
      <c r="G561" s="209"/>
      <c r="H561" s="213">
        <v>7.5</v>
      </c>
      <c r="I561" s="214"/>
      <c r="J561" s="209"/>
      <c r="K561" s="209"/>
      <c r="L561" s="215"/>
      <c r="M561" s="216"/>
      <c r="N561" s="217"/>
      <c r="O561" s="217"/>
      <c r="P561" s="217"/>
      <c r="Q561" s="217"/>
      <c r="R561" s="217"/>
      <c r="S561" s="217"/>
      <c r="T561" s="218"/>
      <c r="AT561" s="219" t="s">
        <v>249</v>
      </c>
      <c r="AU561" s="219" t="s">
        <v>78</v>
      </c>
      <c r="AV561" s="13" t="s">
        <v>78</v>
      </c>
      <c r="AW561" s="13" t="s">
        <v>30</v>
      </c>
      <c r="AX561" s="13" t="s">
        <v>68</v>
      </c>
      <c r="AY561" s="219" t="s">
        <v>187</v>
      </c>
    </row>
    <row r="562" spans="2:51" s="13" customFormat="1" ht="11.25">
      <c r="B562" s="208"/>
      <c r="C562" s="209"/>
      <c r="D562" s="210" t="s">
        <v>249</v>
      </c>
      <c r="E562" s="211" t="s">
        <v>19</v>
      </c>
      <c r="F562" s="212" t="s">
        <v>1049</v>
      </c>
      <c r="G562" s="209"/>
      <c r="H562" s="213">
        <v>9.5</v>
      </c>
      <c r="I562" s="214"/>
      <c r="J562" s="209"/>
      <c r="K562" s="209"/>
      <c r="L562" s="215"/>
      <c r="M562" s="216"/>
      <c r="N562" s="217"/>
      <c r="O562" s="217"/>
      <c r="P562" s="217"/>
      <c r="Q562" s="217"/>
      <c r="R562" s="217"/>
      <c r="S562" s="217"/>
      <c r="T562" s="218"/>
      <c r="AT562" s="219" t="s">
        <v>249</v>
      </c>
      <c r="AU562" s="219" t="s">
        <v>78</v>
      </c>
      <c r="AV562" s="13" t="s">
        <v>78</v>
      </c>
      <c r="AW562" s="13" t="s">
        <v>30</v>
      </c>
      <c r="AX562" s="13" t="s">
        <v>68</v>
      </c>
      <c r="AY562" s="219" t="s">
        <v>187</v>
      </c>
    </row>
    <row r="563" spans="2:51" s="16" customFormat="1" ht="11.25">
      <c r="B563" s="252"/>
      <c r="C563" s="253"/>
      <c r="D563" s="210" t="s">
        <v>249</v>
      </c>
      <c r="E563" s="254" t="s">
        <v>19</v>
      </c>
      <c r="F563" s="255" t="s">
        <v>837</v>
      </c>
      <c r="G563" s="253"/>
      <c r="H563" s="256">
        <v>66.3</v>
      </c>
      <c r="I563" s="257"/>
      <c r="J563" s="253"/>
      <c r="K563" s="253"/>
      <c r="L563" s="258"/>
      <c r="M563" s="259"/>
      <c r="N563" s="260"/>
      <c r="O563" s="260"/>
      <c r="P563" s="260"/>
      <c r="Q563" s="260"/>
      <c r="R563" s="260"/>
      <c r="S563" s="260"/>
      <c r="T563" s="261"/>
      <c r="AT563" s="262" t="s">
        <v>249</v>
      </c>
      <c r="AU563" s="262" t="s">
        <v>78</v>
      </c>
      <c r="AV563" s="16" t="s">
        <v>203</v>
      </c>
      <c r="AW563" s="16" t="s">
        <v>30</v>
      </c>
      <c r="AX563" s="16" t="s">
        <v>68</v>
      </c>
      <c r="AY563" s="262" t="s">
        <v>187</v>
      </c>
    </row>
    <row r="564" spans="2:51" s="13" customFormat="1" ht="11.25">
      <c r="B564" s="208"/>
      <c r="C564" s="209"/>
      <c r="D564" s="210" t="s">
        <v>249</v>
      </c>
      <c r="E564" s="211" t="s">
        <v>19</v>
      </c>
      <c r="F564" s="212" t="s">
        <v>1050</v>
      </c>
      <c r="G564" s="209"/>
      <c r="H564" s="213">
        <v>19.3</v>
      </c>
      <c r="I564" s="214"/>
      <c r="J564" s="209"/>
      <c r="K564" s="209"/>
      <c r="L564" s="215"/>
      <c r="M564" s="216"/>
      <c r="N564" s="217"/>
      <c r="O564" s="217"/>
      <c r="P564" s="217"/>
      <c r="Q564" s="217"/>
      <c r="R564" s="217"/>
      <c r="S564" s="217"/>
      <c r="T564" s="218"/>
      <c r="AT564" s="219" t="s">
        <v>249</v>
      </c>
      <c r="AU564" s="219" t="s">
        <v>78</v>
      </c>
      <c r="AV564" s="13" t="s">
        <v>78</v>
      </c>
      <c r="AW564" s="13" t="s">
        <v>30</v>
      </c>
      <c r="AX564" s="13" t="s">
        <v>68</v>
      </c>
      <c r="AY564" s="219" t="s">
        <v>187</v>
      </c>
    </row>
    <row r="565" spans="2:51" s="13" customFormat="1" ht="11.25">
      <c r="B565" s="208"/>
      <c r="C565" s="209"/>
      <c r="D565" s="210" t="s">
        <v>249</v>
      </c>
      <c r="E565" s="211" t="s">
        <v>19</v>
      </c>
      <c r="F565" s="212" t="s">
        <v>1051</v>
      </c>
      <c r="G565" s="209"/>
      <c r="H565" s="213">
        <v>13.3</v>
      </c>
      <c r="I565" s="214"/>
      <c r="J565" s="209"/>
      <c r="K565" s="209"/>
      <c r="L565" s="215"/>
      <c r="M565" s="216"/>
      <c r="N565" s="217"/>
      <c r="O565" s="217"/>
      <c r="P565" s="217"/>
      <c r="Q565" s="217"/>
      <c r="R565" s="217"/>
      <c r="S565" s="217"/>
      <c r="T565" s="218"/>
      <c r="AT565" s="219" t="s">
        <v>249</v>
      </c>
      <c r="AU565" s="219" t="s">
        <v>78</v>
      </c>
      <c r="AV565" s="13" t="s">
        <v>78</v>
      </c>
      <c r="AW565" s="13" t="s">
        <v>30</v>
      </c>
      <c r="AX565" s="13" t="s">
        <v>68</v>
      </c>
      <c r="AY565" s="219" t="s">
        <v>187</v>
      </c>
    </row>
    <row r="566" spans="2:51" s="13" customFormat="1" ht="11.25">
      <c r="B566" s="208"/>
      <c r="C566" s="209"/>
      <c r="D566" s="210" t="s">
        <v>249</v>
      </c>
      <c r="E566" s="211" t="s">
        <v>19</v>
      </c>
      <c r="F566" s="212" t="s">
        <v>1052</v>
      </c>
      <c r="G566" s="209"/>
      <c r="H566" s="213">
        <v>7.5</v>
      </c>
      <c r="I566" s="214"/>
      <c r="J566" s="209"/>
      <c r="K566" s="209"/>
      <c r="L566" s="215"/>
      <c r="M566" s="216"/>
      <c r="N566" s="217"/>
      <c r="O566" s="217"/>
      <c r="P566" s="217"/>
      <c r="Q566" s="217"/>
      <c r="R566" s="217"/>
      <c r="S566" s="217"/>
      <c r="T566" s="218"/>
      <c r="AT566" s="219" t="s">
        <v>249</v>
      </c>
      <c r="AU566" s="219" t="s">
        <v>78</v>
      </c>
      <c r="AV566" s="13" t="s">
        <v>78</v>
      </c>
      <c r="AW566" s="13" t="s">
        <v>30</v>
      </c>
      <c r="AX566" s="13" t="s">
        <v>68</v>
      </c>
      <c r="AY566" s="219" t="s">
        <v>187</v>
      </c>
    </row>
    <row r="567" spans="2:51" s="13" customFormat="1" ht="11.25">
      <c r="B567" s="208"/>
      <c r="C567" s="209"/>
      <c r="D567" s="210" t="s">
        <v>249</v>
      </c>
      <c r="E567" s="211" t="s">
        <v>19</v>
      </c>
      <c r="F567" s="212" t="s">
        <v>1053</v>
      </c>
      <c r="G567" s="209"/>
      <c r="H567" s="213">
        <v>9.5</v>
      </c>
      <c r="I567" s="214"/>
      <c r="J567" s="209"/>
      <c r="K567" s="209"/>
      <c r="L567" s="215"/>
      <c r="M567" s="216"/>
      <c r="N567" s="217"/>
      <c r="O567" s="217"/>
      <c r="P567" s="217"/>
      <c r="Q567" s="217"/>
      <c r="R567" s="217"/>
      <c r="S567" s="217"/>
      <c r="T567" s="218"/>
      <c r="AT567" s="219" t="s">
        <v>249</v>
      </c>
      <c r="AU567" s="219" t="s">
        <v>78</v>
      </c>
      <c r="AV567" s="13" t="s">
        <v>78</v>
      </c>
      <c r="AW567" s="13" t="s">
        <v>30</v>
      </c>
      <c r="AX567" s="13" t="s">
        <v>68</v>
      </c>
      <c r="AY567" s="219" t="s">
        <v>187</v>
      </c>
    </row>
    <row r="568" spans="2:51" s="16" customFormat="1" ht="11.25">
      <c r="B568" s="252"/>
      <c r="C568" s="253"/>
      <c r="D568" s="210" t="s">
        <v>249</v>
      </c>
      <c r="E568" s="254" t="s">
        <v>19</v>
      </c>
      <c r="F568" s="255" t="s">
        <v>837</v>
      </c>
      <c r="G568" s="253"/>
      <c r="H568" s="256">
        <v>49.6</v>
      </c>
      <c r="I568" s="257"/>
      <c r="J568" s="253"/>
      <c r="K568" s="253"/>
      <c r="L568" s="258"/>
      <c r="M568" s="259"/>
      <c r="N568" s="260"/>
      <c r="O568" s="260"/>
      <c r="P568" s="260"/>
      <c r="Q568" s="260"/>
      <c r="R568" s="260"/>
      <c r="S568" s="260"/>
      <c r="T568" s="261"/>
      <c r="AT568" s="262" t="s">
        <v>249</v>
      </c>
      <c r="AU568" s="262" t="s">
        <v>78</v>
      </c>
      <c r="AV568" s="16" t="s">
        <v>203</v>
      </c>
      <c r="AW568" s="16" t="s">
        <v>30</v>
      </c>
      <c r="AX568" s="16" t="s">
        <v>68</v>
      </c>
      <c r="AY568" s="262" t="s">
        <v>187</v>
      </c>
    </row>
    <row r="569" spans="2:51" s="13" customFormat="1" ht="11.25">
      <c r="B569" s="208"/>
      <c r="C569" s="209"/>
      <c r="D569" s="210" t="s">
        <v>249</v>
      </c>
      <c r="E569" s="211" t="s">
        <v>19</v>
      </c>
      <c r="F569" s="212" t="s">
        <v>1054</v>
      </c>
      <c r="G569" s="209"/>
      <c r="H569" s="213">
        <v>19.3</v>
      </c>
      <c r="I569" s="214"/>
      <c r="J569" s="209"/>
      <c r="K569" s="209"/>
      <c r="L569" s="215"/>
      <c r="M569" s="216"/>
      <c r="N569" s="217"/>
      <c r="O569" s="217"/>
      <c r="P569" s="217"/>
      <c r="Q569" s="217"/>
      <c r="R569" s="217"/>
      <c r="S569" s="217"/>
      <c r="T569" s="218"/>
      <c r="AT569" s="219" t="s">
        <v>249</v>
      </c>
      <c r="AU569" s="219" t="s">
        <v>78</v>
      </c>
      <c r="AV569" s="13" t="s">
        <v>78</v>
      </c>
      <c r="AW569" s="13" t="s">
        <v>30</v>
      </c>
      <c r="AX569" s="13" t="s">
        <v>68</v>
      </c>
      <c r="AY569" s="219" t="s">
        <v>187</v>
      </c>
    </row>
    <row r="570" spans="2:51" s="13" customFormat="1" ht="11.25">
      <c r="B570" s="208"/>
      <c r="C570" s="209"/>
      <c r="D570" s="210" t="s">
        <v>249</v>
      </c>
      <c r="E570" s="211" t="s">
        <v>19</v>
      </c>
      <c r="F570" s="212" t="s">
        <v>1055</v>
      </c>
      <c r="G570" s="209"/>
      <c r="H570" s="213">
        <v>13.3</v>
      </c>
      <c r="I570" s="214"/>
      <c r="J570" s="209"/>
      <c r="K570" s="209"/>
      <c r="L570" s="215"/>
      <c r="M570" s="216"/>
      <c r="N570" s="217"/>
      <c r="O570" s="217"/>
      <c r="P570" s="217"/>
      <c r="Q570" s="217"/>
      <c r="R570" s="217"/>
      <c r="S570" s="217"/>
      <c r="T570" s="218"/>
      <c r="AT570" s="219" t="s">
        <v>249</v>
      </c>
      <c r="AU570" s="219" t="s">
        <v>78</v>
      </c>
      <c r="AV570" s="13" t="s">
        <v>78</v>
      </c>
      <c r="AW570" s="13" t="s">
        <v>30</v>
      </c>
      <c r="AX570" s="13" t="s">
        <v>68</v>
      </c>
      <c r="AY570" s="219" t="s">
        <v>187</v>
      </c>
    </row>
    <row r="571" spans="2:51" s="16" customFormat="1" ht="11.25">
      <c r="B571" s="252"/>
      <c r="C571" s="253"/>
      <c r="D571" s="210" t="s">
        <v>249</v>
      </c>
      <c r="E571" s="254" t="s">
        <v>19</v>
      </c>
      <c r="F571" s="255" t="s">
        <v>837</v>
      </c>
      <c r="G571" s="253"/>
      <c r="H571" s="256">
        <v>32.6</v>
      </c>
      <c r="I571" s="257"/>
      <c r="J571" s="253"/>
      <c r="K571" s="253"/>
      <c r="L571" s="258"/>
      <c r="M571" s="259"/>
      <c r="N571" s="260"/>
      <c r="O571" s="260"/>
      <c r="P571" s="260"/>
      <c r="Q571" s="260"/>
      <c r="R571" s="260"/>
      <c r="S571" s="260"/>
      <c r="T571" s="261"/>
      <c r="AT571" s="262" t="s">
        <v>249</v>
      </c>
      <c r="AU571" s="262" t="s">
        <v>78</v>
      </c>
      <c r="AV571" s="16" t="s">
        <v>203</v>
      </c>
      <c r="AW571" s="16" t="s">
        <v>30</v>
      </c>
      <c r="AX571" s="16" t="s">
        <v>68</v>
      </c>
      <c r="AY571" s="262" t="s">
        <v>187</v>
      </c>
    </row>
    <row r="572" spans="2:51" s="13" customFormat="1" ht="11.25">
      <c r="B572" s="208"/>
      <c r="C572" s="209"/>
      <c r="D572" s="210" t="s">
        <v>249</v>
      </c>
      <c r="E572" s="211" t="s">
        <v>19</v>
      </c>
      <c r="F572" s="212" t="s">
        <v>1056</v>
      </c>
      <c r="G572" s="209"/>
      <c r="H572" s="213">
        <v>19.3</v>
      </c>
      <c r="I572" s="214"/>
      <c r="J572" s="209"/>
      <c r="K572" s="209"/>
      <c r="L572" s="215"/>
      <c r="M572" s="216"/>
      <c r="N572" s="217"/>
      <c r="O572" s="217"/>
      <c r="P572" s="217"/>
      <c r="Q572" s="217"/>
      <c r="R572" s="217"/>
      <c r="S572" s="217"/>
      <c r="T572" s="218"/>
      <c r="AT572" s="219" t="s">
        <v>249</v>
      </c>
      <c r="AU572" s="219" t="s">
        <v>78</v>
      </c>
      <c r="AV572" s="13" t="s">
        <v>78</v>
      </c>
      <c r="AW572" s="13" t="s">
        <v>30</v>
      </c>
      <c r="AX572" s="13" t="s">
        <v>68</v>
      </c>
      <c r="AY572" s="219" t="s">
        <v>187</v>
      </c>
    </row>
    <row r="573" spans="2:51" s="13" customFormat="1" ht="11.25">
      <c r="B573" s="208"/>
      <c r="C573" s="209"/>
      <c r="D573" s="210" t="s">
        <v>249</v>
      </c>
      <c r="E573" s="211" t="s">
        <v>19</v>
      </c>
      <c r="F573" s="212" t="s">
        <v>1057</v>
      </c>
      <c r="G573" s="209"/>
      <c r="H573" s="213">
        <v>13.3</v>
      </c>
      <c r="I573" s="214"/>
      <c r="J573" s="209"/>
      <c r="K573" s="209"/>
      <c r="L573" s="215"/>
      <c r="M573" s="216"/>
      <c r="N573" s="217"/>
      <c r="O573" s="217"/>
      <c r="P573" s="217"/>
      <c r="Q573" s="217"/>
      <c r="R573" s="217"/>
      <c r="S573" s="217"/>
      <c r="T573" s="218"/>
      <c r="AT573" s="219" t="s">
        <v>249</v>
      </c>
      <c r="AU573" s="219" t="s">
        <v>78</v>
      </c>
      <c r="AV573" s="13" t="s">
        <v>78</v>
      </c>
      <c r="AW573" s="13" t="s">
        <v>30</v>
      </c>
      <c r="AX573" s="13" t="s">
        <v>68</v>
      </c>
      <c r="AY573" s="219" t="s">
        <v>187</v>
      </c>
    </row>
    <row r="574" spans="2:51" s="13" customFormat="1" ht="11.25">
      <c r="B574" s="208"/>
      <c r="C574" s="209"/>
      <c r="D574" s="210" t="s">
        <v>249</v>
      </c>
      <c r="E574" s="211" t="s">
        <v>19</v>
      </c>
      <c r="F574" s="212" t="s">
        <v>1058</v>
      </c>
      <c r="G574" s="209"/>
      <c r="H574" s="213">
        <v>7.5</v>
      </c>
      <c r="I574" s="214"/>
      <c r="J574" s="209"/>
      <c r="K574" s="209"/>
      <c r="L574" s="215"/>
      <c r="M574" s="216"/>
      <c r="N574" s="217"/>
      <c r="O574" s="217"/>
      <c r="P574" s="217"/>
      <c r="Q574" s="217"/>
      <c r="R574" s="217"/>
      <c r="S574" s="217"/>
      <c r="T574" s="218"/>
      <c r="AT574" s="219" t="s">
        <v>249</v>
      </c>
      <c r="AU574" s="219" t="s">
        <v>78</v>
      </c>
      <c r="AV574" s="13" t="s">
        <v>78</v>
      </c>
      <c r="AW574" s="13" t="s">
        <v>30</v>
      </c>
      <c r="AX574" s="13" t="s">
        <v>68</v>
      </c>
      <c r="AY574" s="219" t="s">
        <v>187</v>
      </c>
    </row>
    <row r="575" spans="2:51" s="13" customFormat="1" ht="11.25">
      <c r="B575" s="208"/>
      <c r="C575" s="209"/>
      <c r="D575" s="210" t="s">
        <v>249</v>
      </c>
      <c r="E575" s="211" t="s">
        <v>19</v>
      </c>
      <c r="F575" s="212" t="s">
        <v>1059</v>
      </c>
      <c r="G575" s="209"/>
      <c r="H575" s="213">
        <v>9.5</v>
      </c>
      <c r="I575" s="214"/>
      <c r="J575" s="209"/>
      <c r="K575" s="209"/>
      <c r="L575" s="215"/>
      <c r="M575" s="216"/>
      <c r="N575" s="217"/>
      <c r="O575" s="217"/>
      <c r="P575" s="217"/>
      <c r="Q575" s="217"/>
      <c r="R575" s="217"/>
      <c r="S575" s="217"/>
      <c r="T575" s="218"/>
      <c r="AT575" s="219" t="s">
        <v>249</v>
      </c>
      <c r="AU575" s="219" t="s">
        <v>78</v>
      </c>
      <c r="AV575" s="13" t="s">
        <v>78</v>
      </c>
      <c r="AW575" s="13" t="s">
        <v>30</v>
      </c>
      <c r="AX575" s="13" t="s">
        <v>68</v>
      </c>
      <c r="AY575" s="219" t="s">
        <v>187</v>
      </c>
    </row>
    <row r="576" spans="2:51" s="16" customFormat="1" ht="11.25">
      <c r="B576" s="252"/>
      <c r="C576" s="253"/>
      <c r="D576" s="210" t="s">
        <v>249</v>
      </c>
      <c r="E576" s="254" t="s">
        <v>19</v>
      </c>
      <c r="F576" s="255" t="s">
        <v>837</v>
      </c>
      <c r="G576" s="253"/>
      <c r="H576" s="256">
        <v>49.6</v>
      </c>
      <c r="I576" s="257"/>
      <c r="J576" s="253"/>
      <c r="K576" s="253"/>
      <c r="L576" s="258"/>
      <c r="M576" s="259"/>
      <c r="N576" s="260"/>
      <c r="O576" s="260"/>
      <c r="P576" s="260"/>
      <c r="Q576" s="260"/>
      <c r="R576" s="260"/>
      <c r="S576" s="260"/>
      <c r="T576" s="261"/>
      <c r="AT576" s="262" t="s">
        <v>249</v>
      </c>
      <c r="AU576" s="262" t="s">
        <v>78</v>
      </c>
      <c r="AV576" s="16" t="s">
        <v>203</v>
      </c>
      <c r="AW576" s="16" t="s">
        <v>30</v>
      </c>
      <c r="AX576" s="16" t="s">
        <v>68</v>
      </c>
      <c r="AY576" s="262" t="s">
        <v>187</v>
      </c>
    </row>
    <row r="577" spans="1:65" s="15" customFormat="1" ht="11.25">
      <c r="B577" s="230"/>
      <c r="C577" s="231"/>
      <c r="D577" s="210" t="s">
        <v>249</v>
      </c>
      <c r="E577" s="232" t="s">
        <v>19</v>
      </c>
      <c r="F577" s="233" t="s">
        <v>319</v>
      </c>
      <c r="G577" s="231"/>
      <c r="H577" s="234">
        <v>198.1</v>
      </c>
      <c r="I577" s="235"/>
      <c r="J577" s="231"/>
      <c r="K577" s="231"/>
      <c r="L577" s="236"/>
      <c r="M577" s="237"/>
      <c r="N577" s="238"/>
      <c r="O577" s="238"/>
      <c r="P577" s="238"/>
      <c r="Q577" s="238"/>
      <c r="R577" s="238"/>
      <c r="S577" s="238"/>
      <c r="T577" s="239"/>
      <c r="AT577" s="240" t="s">
        <v>249</v>
      </c>
      <c r="AU577" s="240" t="s">
        <v>78</v>
      </c>
      <c r="AV577" s="15" t="s">
        <v>195</v>
      </c>
      <c r="AW577" s="15" t="s">
        <v>30</v>
      </c>
      <c r="AX577" s="15" t="s">
        <v>76</v>
      </c>
      <c r="AY577" s="240" t="s">
        <v>187</v>
      </c>
    </row>
    <row r="578" spans="1:65" s="2" customFormat="1" ht="16.5" customHeight="1">
      <c r="A578" s="36"/>
      <c r="B578" s="37"/>
      <c r="C578" s="180" t="s">
        <v>662</v>
      </c>
      <c r="D578" s="180" t="s">
        <v>190</v>
      </c>
      <c r="E578" s="181" t="s">
        <v>1102</v>
      </c>
      <c r="F578" s="182" t="s">
        <v>1103</v>
      </c>
      <c r="G578" s="183" t="s">
        <v>193</v>
      </c>
      <c r="H578" s="184">
        <v>198.1</v>
      </c>
      <c r="I578" s="185"/>
      <c r="J578" s="186">
        <f>ROUND(I578*H578,2)</f>
        <v>0</v>
      </c>
      <c r="K578" s="182" t="s">
        <v>194</v>
      </c>
      <c r="L578" s="41"/>
      <c r="M578" s="187" t="s">
        <v>19</v>
      </c>
      <c r="N578" s="188" t="s">
        <v>39</v>
      </c>
      <c r="O578" s="66"/>
      <c r="P578" s="189">
        <f>O578*H578</f>
        <v>0</v>
      </c>
      <c r="Q578" s="189">
        <v>0</v>
      </c>
      <c r="R578" s="189">
        <f>Q578*H578</f>
        <v>0</v>
      </c>
      <c r="S578" s="189">
        <v>3.5299999999999998E-2</v>
      </c>
      <c r="T578" s="190">
        <f>S578*H578</f>
        <v>6.9929299999999994</v>
      </c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R578" s="191" t="s">
        <v>215</v>
      </c>
      <c r="AT578" s="191" t="s">
        <v>190</v>
      </c>
      <c r="AU578" s="191" t="s">
        <v>78</v>
      </c>
      <c r="AY578" s="19" t="s">
        <v>187</v>
      </c>
      <c r="BE578" s="192">
        <f>IF(N578="základní",J578,0)</f>
        <v>0</v>
      </c>
      <c r="BF578" s="192">
        <f>IF(N578="snížená",J578,0)</f>
        <v>0</v>
      </c>
      <c r="BG578" s="192">
        <f>IF(N578="zákl. přenesená",J578,0)</f>
        <v>0</v>
      </c>
      <c r="BH578" s="192">
        <f>IF(N578="sníž. přenesená",J578,0)</f>
        <v>0</v>
      </c>
      <c r="BI578" s="192">
        <f>IF(N578="nulová",J578,0)</f>
        <v>0</v>
      </c>
      <c r="BJ578" s="19" t="s">
        <v>76</v>
      </c>
      <c r="BK578" s="192">
        <f>ROUND(I578*H578,2)</f>
        <v>0</v>
      </c>
      <c r="BL578" s="19" t="s">
        <v>215</v>
      </c>
      <c r="BM578" s="191" t="s">
        <v>1104</v>
      </c>
    </row>
    <row r="579" spans="1:65" s="2" customFormat="1" ht="11.25">
      <c r="A579" s="36"/>
      <c r="B579" s="37"/>
      <c r="C579" s="38"/>
      <c r="D579" s="193" t="s">
        <v>197</v>
      </c>
      <c r="E579" s="38"/>
      <c r="F579" s="194" t="s">
        <v>1105</v>
      </c>
      <c r="G579" s="38"/>
      <c r="H579" s="38"/>
      <c r="I579" s="195"/>
      <c r="J579" s="38"/>
      <c r="K579" s="38"/>
      <c r="L579" s="41"/>
      <c r="M579" s="196"/>
      <c r="N579" s="197"/>
      <c r="O579" s="66"/>
      <c r="P579" s="66"/>
      <c r="Q579" s="66"/>
      <c r="R579" s="66"/>
      <c r="S579" s="66"/>
      <c r="T579" s="67"/>
      <c r="U579" s="36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  <c r="AT579" s="19" t="s">
        <v>197</v>
      </c>
      <c r="AU579" s="19" t="s">
        <v>78</v>
      </c>
    </row>
    <row r="580" spans="1:65" s="13" customFormat="1" ht="11.25">
      <c r="B580" s="208"/>
      <c r="C580" s="209"/>
      <c r="D580" s="210" t="s">
        <v>249</v>
      </c>
      <c r="E580" s="211" t="s">
        <v>19</v>
      </c>
      <c r="F580" s="212" t="s">
        <v>1044</v>
      </c>
      <c r="G580" s="209"/>
      <c r="H580" s="213">
        <v>13</v>
      </c>
      <c r="I580" s="214"/>
      <c r="J580" s="209"/>
      <c r="K580" s="209"/>
      <c r="L580" s="215"/>
      <c r="M580" s="216"/>
      <c r="N580" s="217"/>
      <c r="O580" s="217"/>
      <c r="P580" s="217"/>
      <c r="Q580" s="217"/>
      <c r="R580" s="217"/>
      <c r="S580" s="217"/>
      <c r="T580" s="218"/>
      <c r="AT580" s="219" t="s">
        <v>249</v>
      </c>
      <c r="AU580" s="219" t="s">
        <v>78</v>
      </c>
      <c r="AV580" s="13" t="s">
        <v>78</v>
      </c>
      <c r="AW580" s="13" t="s">
        <v>30</v>
      </c>
      <c r="AX580" s="13" t="s">
        <v>68</v>
      </c>
      <c r="AY580" s="219" t="s">
        <v>187</v>
      </c>
    </row>
    <row r="581" spans="1:65" s="13" customFormat="1" ht="11.25">
      <c r="B581" s="208"/>
      <c r="C581" s="209"/>
      <c r="D581" s="210" t="s">
        <v>249</v>
      </c>
      <c r="E581" s="211" t="s">
        <v>19</v>
      </c>
      <c r="F581" s="212" t="s">
        <v>1045</v>
      </c>
      <c r="G581" s="209"/>
      <c r="H581" s="213">
        <v>19.3</v>
      </c>
      <c r="I581" s="214"/>
      <c r="J581" s="209"/>
      <c r="K581" s="209"/>
      <c r="L581" s="215"/>
      <c r="M581" s="216"/>
      <c r="N581" s="217"/>
      <c r="O581" s="217"/>
      <c r="P581" s="217"/>
      <c r="Q581" s="217"/>
      <c r="R581" s="217"/>
      <c r="S581" s="217"/>
      <c r="T581" s="218"/>
      <c r="AT581" s="219" t="s">
        <v>249</v>
      </c>
      <c r="AU581" s="219" t="s">
        <v>78</v>
      </c>
      <c r="AV581" s="13" t="s">
        <v>78</v>
      </c>
      <c r="AW581" s="13" t="s">
        <v>30</v>
      </c>
      <c r="AX581" s="13" t="s">
        <v>68</v>
      </c>
      <c r="AY581" s="219" t="s">
        <v>187</v>
      </c>
    </row>
    <row r="582" spans="1:65" s="13" customFormat="1" ht="11.25">
      <c r="B582" s="208"/>
      <c r="C582" s="209"/>
      <c r="D582" s="210" t="s">
        <v>249</v>
      </c>
      <c r="E582" s="211" t="s">
        <v>19</v>
      </c>
      <c r="F582" s="212" t="s">
        <v>1046</v>
      </c>
      <c r="G582" s="209"/>
      <c r="H582" s="213">
        <v>11.5</v>
      </c>
      <c r="I582" s="214"/>
      <c r="J582" s="209"/>
      <c r="K582" s="209"/>
      <c r="L582" s="215"/>
      <c r="M582" s="216"/>
      <c r="N582" s="217"/>
      <c r="O582" s="217"/>
      <c r="P582" s="217"/>
      <c r="Q582" s="217"/>
      <c r="R582" s="217"/>
      <c r="S582" s="217"/>
      <c r="T582" s="218"/>
      <c r="AT582" s="219" t="s">
        <v>249</v>
      </c>
      <c r="AU582" s="219" t="s">
        <v>78</v>
      </c>
      <c r="AV582" s="13" t="s">
        <v>78</v>
      </c>
      <c r="AW582" s="13" t="s">
        <v>30</v>
      </c>
      <c r="AX582" s="13" t="s">
        <v>68</v>
      </c>
      <c r="AY582" s="219" t="s">
        <v>187</v>
      </c>
    </row>
    <row r="583" spans="1:65" s="13" customFormat="1" ht="11.25">
      <c r="B583" s="208"/>
      <c r="C583" s="209"/>
      <c r="D583" s="210" t="s">
        <v>249</v>
      </c>
      <c r="E583" s="211" t="s">
        <v>19</v>
      </c>
      <c r="F583" s="212" t="s">
        <v>1047</v>
      </c>
      <c r="G583" s="209"/>
      <c r="H583" s="213">
        <v>5.5</v>
      </c>
      <c r="I583" s="214"/>
      <c r="J583" s="209"/>
      <c r="K583" s="209"/>
      <c r="L583" s="215"/>
      <c r="M583" s="216"/>
      <c r="N583" s="217"/>
      <c r="O583" s="217"/>
      <c r="P583" s="217"/>
      <c r="Q583" s="217"/>
      <c r="R583" s="217"/>
      <c r="S583" s="217"/>
      <c r="T583" s="218"/>
      <c r="AT583" s="219" t="s">
        <v>249</v>
      </c>
      <c r="AU583" s="219" t="s">
        <v>78</v>
      </c>
      <c r="AV583" s="13" t="s">
        <v>78</v>
      </c>
      <c r="AW583" s="13" t="s">
        <v>30</v>
      </c>
      <c r="AX583" s="13" t="s">
        <v>68</v>
      </c>
      <c r="AY583" s="219" t="s">
        <v>187</v>
      </c>
    </row>
    <row r="584" spans="1:65" s="13" customFormat="1" ht="11.25">
      <c r="B584" s="208"/>
      <c r="C584" s="209"/>
      <c r="D584" s="210" t="s">
        <v>249</v>
      </c>
      <c r="E584" s="211" t="s">
        <v>19</v>
      </c>
      <c r="F584" s="212" t="s">
        <v>1048</v>
      </c>
      <c r="G584" s="209"/>
      <c r="H584" s="213">
        <v>7.5</v>
      </c>
      <c r="I584" s="214"/>
      <c r="J584" s="209"/>
      <c r="K584" s="209"/>
      <c r="L584" s="215"/>
      <c r="M584" s="216"/>
      <c r="N584" s="217"/>
      <c r="O584" s="217"/>
      <c r="P584" s="217"/>
      <c r="Q584" s="217"/>
      <c r="R584" s="217"/>
      <c r="S584" s="217"/>
      <c r="T584" s="218"/>
      <c r="AT584" s="219" t="s">
        <v>249</v>
      </c>
      <c r="AU584" s="219" t="s">
        <v>78</v>
      </c>
      <c r="AV584" s="13" t="s">
        <v>78</v>
      </c>
      <c r="AW584" s="13" t="s">
        <v>30</v>
      </c>
      <c r="AX584" s="13" t="s">
        <v>68</v>
      </c>
      <c r="AY584" s="219" t="s">
        <v>187</v>
      </c>
    </row>
    <row r="585" spans="1:65" s="13" customFormat="1" ht="11.25">
      <c r="B585" s="208"/>
      <c r="C585" s="209"/>
      <c r="D585" s="210" t="s">
        <v>249</v>
      </c>
      <c r="E585" s="211" t="s">
        <v>19</v>
      </c>
      <c r="F585" s="212" t="s">
        <v>1049</v>
      </c>
      <c r="G585" s="209"/>
      <c r="H585" s="213">
        <v>9.5</v>
      </c>
      <c r="I585" s="214"/>
      <c r="J585" s="209"/>
      <c r="K585" s="209"/>
      <c r="L585" s="215"/>
      <c r="M585" s="216"/>
      <c r="N585" s="217"/>
      <c r="O585" s="217"/>
      <c r="P585" s="217"/>
      <c r="Q585" s="217"/>
      <c r="R585" s="217"/>
      <c r="S585" s="217"/>
      <c r="T585" s="218"/>
      <c r="AT585" s="219" t="s">
        <v>249</v>
      </c>
      <c r="AU585" s="219" t="s">
        <v>78</v>
      </c>
      <c r="AV585" s="13" t="s">
        <v>78</v>
      </c>
      <c r="AW585" s="13" t="s">
        <v>30</v>
      </c>
      <c r="AX585" s="13" t="s">
        <v>68</v>
      </c>
      <c r="AY585" s="219" t="s">
        <v>187</v>
      </c>
    </row>
    <row r="586" spans="1:65" s="16" customFormat="1" ht="11.25">
      <c r="B586" s="252"/>
      <c r="C586" s="253"/>
      <c r="D586" s="210" t="s">
        <v>249</v>
      </c>
      <c r="E586" s="254" t="s">
        <v>19</v>
      </c>
      <c r="F586" s="255" t="s">
        <v>837</v>
      </c>
      <c r="G586" s="253"/>
      <c r="H586" s="256">
        <v>66.3</v>
      </c>
      <c r="I586" s="257"/>
      <c r="J586" s="253"/>
      <c r="K586" s="253"/>
      <c r="L586" s="258"/>
      <c r="M586" s="259"/>
      <c r="N586" s="260"/>
      <c r="O586" s="260"/>
      <c r="P586" s="260"/>
      <c r="Q586" s="260"/>
      <c r="R586" s="260"/>
      <c r="S586" s="260"/>
      <c r="T586" s="261"/>
      <c r="AT586" s="262" t="s">
        <v>249</v>
      </c>
      <c r="AU586" s="262" t="s">
        <v>78</v>
      </c>
      <c r="AV586" s="16" t="s">
        <v>203</v>
      </c>
      <c r="AW586" s="16" t="s">
        <v>30</v>
      </c>
      <c r="AX586" s="16" t="s">
        <v>68</v>
      </c>
      <c r="AY586" s="262" t="s">
        <v>187</v>
      </c>
    </row>
    <row r="587" spans="1:65" s="13" customFormat="1" ht="11.25">
      <c r="B587" s="208"/>
      <c r="C587" s="209"/>
      <c r="D587" s="210" t="s">
        <v>249</v>
      </c>
      <c r="E587" s="211" t="s">
        <v>19</v>
      </c>
      <c r="F587" s="212" t="s">
        <v>1050</v>
      </c>
      <c r="G587" s="209"/>
      <c r="H587" s="213">
        <v>19.3</v>
      </c>
      <c r="I587" s="214"/>
      <c r="J587" s="209"/>
      <c r="K587" s="209"/>
      <c r="L587" s="215"/>
      <c r="M587" s="216"/>
      <c r="N587" s="217"/>
      <c r="O587" s="217"/>
      <c r="P587" s="217"/>
      <c r="Q587" s="217"/>
      <c r="R587" s="217"/>
      <c r="S587" s="217"/>
      <c r="T587" s="218"/>
      <c r="AT587" s="219" t="s">
        <v>249</v>
      </c>
      <c r="AU587" s="219" t="s">
        <v>78</v>
      </c>
      <c r="AV587" s="13" t="s">
        <v>78</v>
      </c>
      <c r="AW587" s="13" t="s">
        <v>30</v>
      </c>
      <c r="AX587" s="13" t="s">
        <v>68</v>
      </c>
      <c r="AY587" s="219" t="s">
        <v>187</v>
      </c>
    </row>
    <row r="588" spans="1:65" s="13" customFormat="1" ht="11.25">
      <c r="B588" s="208"/>
      <c r="C588" s="209"/>
      <c r="D588" s="210" t="s">
        <v>249</v>
      </c>
      <c r="E588" s="211" t="s">
        <v>19</v>
      </c>
      <c r="F588" s="212" t="s">
        <v>1051</v>
      </c>
      <c r="G588" s="209"/>
      <c r="H588" s="213">
        <v>13.3</v>
      </c>
      <c r="I588" s="214"/>
      <c r="J588" s="209"/>
      <c r="K588" s="209"/>
      <c r="L588" s="215"/>
      <c r="M588" s="216"/>
      <c r="N588" s="217"/>
      <c r="O588" s="217"/>
      <c r="P588" s="217"/>
      <c r="Q588" s="217"/>
      <c r="R588" s="217"/>
      <c r="S588" s="217"/>
      <c r="T588" s="218"/>
      <c r="AT588" s="219" t="s">
        <v>249</v>
      </c>
      <c r="AU588" s="219" t="s">
        <v>78</v>
      </c>
      <c r="AV588" s="13" t="s">
        <v>78</v>
      </c>
      <c r="AW588" s="13" t="s">
        <v>30</v>
      </c>
      <c r="AX588" s="13" t="s">
        <v>68</v>
      </c>
      <c r="AY588" s="219" t="s">
        <v>187</v>
      </c>
    </row>
    <row r="589" spans="1:65" s="13" customFormat="1" ht="11.25">
      <c r="B589" s="208"/>
      <c r="C589" s="209"/>
      <c r="D589" s="210" t="s">
        <v>249</v>
      </c>
      <c r="E589" s="211" t="s">
        <v>19</v>
      </c>
      <c r="F589" s="212" t="s">
        <v>1052</v>
      </c>
      <c r="G589" s="209"/>
      <c r="H589" s="213">
        <v>7.5</v>
      </c>
      <c r="I589" s="214"/>
      <c r="J589" s="209"/>
      <c r="K589" s="209"/>
      <c r="L589" s="215"/>
      <c r="M589" s="216"/>
      <c r="N589" s="217"/>
      <c r="O589" s="217"/>
      <c r="P589" s="217"/>
      <c r="Q589" s="217"/>
      <c r="R589" s="217"/>
      <c r="S589" s="217"/>
      <c r="T589" s="218"/>
      <c r="AT589" s="219" t="s">
        <v>249</v>
      </c>
      <c r="AU589" s="219" t="s">
        <v>78</v>
      </c>
      <c r="AV589" s="13" t="s">
        <v>78</v>
      </c>
      <c r="AW589" s="13" t="s">
        <v>30</v>
      </c>
      <c r="AX589" s="13" t="s">
        <v>68</v>
      </c>
      <c r="AY589" s="219" t="s">
        <v>187</v>
      </c>
    </row>
    <row r="590" spans="1:65" s="13" customFormat="1" ht="11.25">
      <c r="B590" s="208"/>
      <c r="C590" s="209"/>
      <c r="D590" s="210" t="s">
        <v>249</v>
      </c>
      <c r="E590" s="211" t="s">
        <v>19</v>
      </c>
      <c r="F590" s="212" t="s">
        <v>1053</v>
      </c>
      <c r="G590" s="209"/>
      <c r="H590" s="213">
        <v>9.5</v>
      </c>
      <c r="I590" s="214"/>
      <c r="J590" s="209"/>
      <c r="K590" s="209"/>
      <c r="L590" s="215"/>
      <c r="M590" s="216"/>
      <c r="N590" s="217"/>
      <c r="O590" s="217"/>
      <c r="P590" s="217"/>
      <c r="Q590" s="217"/>
      <c r="R590" s="217"/>
      <c r="S590" s="217"/>
      <c r="T590" s="218"/>
      <c r="AT590" s="219" t="s">
        <v>249</v>
      </c>
      <c r="AU590" s="219" t="s">
        <v>78</v>
      </c>
      <c r="AV590" s="13" t="s">
        <v>78</v>
      </c>
      <c r="AW590" s="13" t="s">
        <v>30</v>
      </c>
      <c r="AX590" s="13" t="s">
        <v>68</v>
      </c>
      <c r="AY590" s="219" t="s">
        <v>187</v>
      </c>
    </row>
    <row r="591" spans="1:65" s="16" customFormat="1" ht="11.25">
      <c r="B591" s="252"/>
      <c r="C591" s="253"/>
      <c r="D591" s="210" t="s">
        <v>249</v>
      </c>
      <c r="E591" s="254" t="s">
        <v>19</v>
      </c>
      <c r="F591" s="255" t="s">
        <v>837</v>
      </c>
      <c r="G591" s="253"/>
      <c r="H591" s="256">
        <v>49.6</v>
      </c>
      <c r="I591" s="257"/>
      <c r="J591" s="253"/>
      <c r="K591" s="253"/>
      <c r="L591" s="258"/>
      <c r="M591" s="259"/>
      <c r="N591" s="260"/>
      <c r="O591" s="260"/>
      <c r="P591" s="260"/>
      <c r="Q591" s="260"/>
      <c r="R591" s="260"/>
      <c r="S591" s="260"/>
      <c r="T591" s="261"/>
      <c r="AT591" s="262" t="s">
        <v>249</v>
      </c>
      <c r="AU591" s="262" t="s">
        <v>78</v>
      </c>
      <c r="AV591" s="16" t="s">
        <v>203</v>
      </c>
      <c r="AW591" s="16" t="s">
        <v>30</v>
      </c>
      <c r="AX591" s="16" t="s">
        <v>68</v>
      </c>
      <c r="AY591" s="262" t="s">
        <v>187</v>
      </c>
    </row>
    <row r="592" spans="1:65" s="13" customFormat="1" ht="11.25">
      <c r="B592" s="208"/>
      <c r="C592" s="209"/>
      <c r="D592" s="210" t="s">
        <v>249</v>
      </c>
      <c r="E592" s="211" t="s">
        <v>19</v>
      </c>
      <c r="F592" s="212" t="s">
        <v>1054</v>
      </c>
      <c r="G592" s="209"/>
      <c r="H592" s="213">
        <v>19.3</v>
      </c>
      <c r="I592" s="214"/>
      <c r="J592" s="209"/>
      <c r="K592" s="209"/>
      <c r="L592" s="215"/>
      <c r="M592" s="216"/>
      <c r="N592" s="217"/>
      <c r="O592" s="217"/>
      <c r="P592" s="217"/>
      <c r="Q592" s="217"/>
      <c r="R592" s="217"/>
      <c r="S592" s="217"/>
      <c r="T592" s="218"/>
      <c r="AT592" s="219" t="s">
        <v>249</v>
      </c>
      <c r="AU592" s="219" t="s">
        <v>78</v>
      </c>
      <c r="AV592" s="13" t="s">
        <v>78</v>
      </c>
      <c r="AW592" s="13" t="s">
        <v>30</v>
      </c>
      <c r="AX592" s="13" t="s">
        <v>68</v>
      </c>
      <c r="AY592" s="219" t="s">
        <v>187</v>
      </c>
    </row>
    <row r="593" spans="1:65" s="13" customFormat="1" ht="11.25">
      <c r="B593" s="208"/>
      <c r="C593" s="209"/>
      <c r="D593" s="210" t="s">
        <v>249</v>
      </c>
      <c r="E593" s="211" t="s">
        <v>19</v>
      </c>
      <c r="F593" s="212" t="s">
        <v>1055</v>
      </c>
      <c r="G593" s="209"/>
      <c r="H593" s="213">
        <v>13.3</v>
      </c>
      <c r="I593" s="214"/>
      <c r="J593" s="209"/>
      <c r="K593" s="209"/>
      <c r="L593" s="215"/>
      <c r="M593" s="216"/>
      <c r="N593" s="217"/>
      <c r="O593" s="217"/>
      <c r="P593" s="217"/>
      <c r="Q593" s="217"/>
      <c r="R593" s="217"/>
      <c r="S593" s="217"/>
      <c r="T593" s="218"/>
      <c r="AT593" s="219" t="s">
        <v>249</v>
      </c>
      <c r="AU593" s="219" t="s">
        <v>78</v>
      </c>
      <c r="AV593" s="13" t="s">
        <v>78</v>
      </c>
      <c r="AW593" s="13" t="s">
        <v>30</v>
      </c>
      <c r="AX593" s="13" t="s">
        <v>68</v>
      </c>
      <c r="AY593" s="219" t="s">
        <v>187</v>
      </c>
    </row>
    <row r="594" spans="1:65" s="16" customFormat="1" ht="11.25">
      <c r="B594" s="252"/>
      <c r="C594" s="253"/>
      <c r="D594" s="210" t="s">
        <v>249</v>
      </c>
      <c r="E594" s="254" t="s">
        <v>19</v>
      </c>
      <c r="F594" s="255" t="s">
        <v>837</v>
      </c>
      <c r="G594" s="253"/>
      <c r="H594" s="256">
        <v>32.6</v>
      </c>
      <c r="I594" s="257"/>
      <c r="J594" s="253"/>
      <c r="K594" s="253"/>
      <c r="L594" s="258"/>
      <c r="M594" s="259"/>
      <c r="N594" s="260"/>
      <c r="O594" s="260"/>
      <c r="P594" s="260"/>
      <c r="Q594" s="260"/>
      <c r="R594" s="260"/>
      <c r="S594" s="260"/>
      <c r="T594" s="261"/>
      <c r="AT594" s="262" t="s">
        <v>249</v>
      </c>
      <c r="AU594" s="262" t="s">
        <v>78</v>
      </c>
      <c r="AV594" s="16" t="s">
        <v>203</v>
      </c>
      <c r="AW594" s="16" t="s">
        <v>30</v>
      </c>
      <c r="AX594" s="16" t="s">
        <v>68</v>
      </c>
      <c r="AY594" s="262" t="s">
        <v>187</v>
      </c>
    </row>
    <row r="595" spans="1:65" s="13" customFormat="1" ht="11.25">
      <c r="B595" s="208"/>
      <c r="C595" s="209"/>
      <c r="D595" s="210" t="s">
        <v>249</v>
      </c>
      <c r="E595" s="211" t="s">
        <v>19</v>
      </c>
      <c r="F595" s="212" t="s">
        <v>1056</v>
      </c>
      <c r="G595" s="209"/>
      <c r="H595" s="213">
        <v>19.3</v>
      </c>
      <c r="I595" s="214"/>
      <c r="J595" s="209"/>
      <c r="K595" s="209"/>
      <c r="L595" s="215"/>
      <c r="M595" s="216"/>
      <c r="N595" s="217"/>
      <c r="O595" s="217"/>
      <c r="P595" s="217"/>
      <c r="Q595" s="217"/>
      <c r="R595" s="217"/>
      <c r="S595" s="217"/>
      <c r="T595" s="218"/>
      <c r="AT595" s="219" t="s">
        <v>249</v>
      </c>
      <c r="AU595" s="219" t="s">
        <v>78</v>
      </c>
      <c r="AV595" s="13" t="s">
        <v>78</v>
      </c>
      <c r="AW595" s="13" t="s">
        <v>30</v>
      </c>
      <c r="AX595" s="13" t="s">
        <v>68</v>
      </c>
      <c r="AY595" s="219" t="s">
        <v>187</v>
      </c>
    </row>
    <row r="596" spans="1:65" s="13" customFormat="1" ht="11.25">
      <c r="B596" s="208"/>
      <c r="C596" s="209"/>
      <c r="D596" s="210" t="s">
        <v>249</v>
      </c>
      <c r="E596" s="211" t="s">
        <v>19</v>
      </c>
      <c r="F596" s="212" t="s">
        <v>1057</v>
      </c>
      <c r="G596" s="209"/>
      <c r="H596" s="213">
        <v>13.3</v>
      </c>
      <c r="I596" s="214"/>
      <c r="J596" s="209"/>
      <c r="K596" s="209"/>
      <c r="L596" s="215"/>
      <c r="M596" s="216"/>
      <c r="N596" s="217"/>
      <c r="O596" s="217"/>
      <c r="P596" s="217"/>
      <c r="Q596" s="217"/>
      <c r="R596" s="217"/>
      <c r="S596" s="217"/>
      <c r="T596" s="218"/>
      <c r="AT596" s="219" t="s">
        <v>249</v>
      </c>
      <c r="AU596" s="219" t="s">
        <v>78</v>
      </c>
      <c r="AV596" s="13" t="s">
        <v>78</v>
      </c>
      <c r="AW596" s="13" t="s">
        <v>30</v>
      </c>
      <c r="AX596" s="13" t="s">
        <v>68</v>
      </c>
      <c r="AY596" s="219" t="s">
        <v>187</v>
      </c>
    </row>
    <row r="597" spans="1:65" s="13" customFormat="1" ht="11.25">
      <c r="B597" s="208"/>
      <c r="C597" s="209"/>
      <c r="D597" s="210" t="s">
        <v>249</v>
      </c>
      <c r="E597" s="211" t="s">
        <v>19</v>
      </c>
      <c r="F597" s="212" t="s">
        <v>1058</v>
      </c>
      <c r="G597" s="209"/>
      <c r="H597" s="213">
        <v>7.5</v>
      </c>
      <c r="I597" s="214"/>
      <c r="J597" s="209"/>
      <c r="K597" s="209"/>
      <c r="L597" s="215"/>
      <c r="M597" s="216"/>
      <c r="N597" s="217"/>
      <c r="O597" s="217"/>
      <c r="P597" s="217"/>
      <c r="Q597" s="217"/>
      <c r="R597" s="217"/>
      <c r="S597" s="217"/>
      <c r="T597" s="218"/>
      <c r="AT597" s="219" t="s">
        <v>249</v>
      </c>
      <c r="AU597" s="219" t="s">
        <v>78</v>
      </c>
      <c r="AV597" s="13" t="s">
        <v>78</v>
      </c>
      <c r="AW597" s="13" t="s">
        <v>30</v>
      </c>
      <c r="AX597" s="13" t="s">
        <v>68</v>
      </c>
      <c r="AY597" s="219" t="s">
        <v>187</v>
      </c>
    </row>
    <row r="598" spans="1:65" s="13" customFormat="1" ht="11.25">
      <c r="B598" s="208"/>
      <c r="C598" s="209"/>
      <c r="D598" s="210" t="s">
        <v>249</v>
      </c>
      <c r="E598" s="211" t="s">
        <v>19</v>
      </c>
      <c r="F598" s="212" t="s">
        <v>1059</v>
      </c>
      <c r="G598" s="209"/>
      <c r="H598" s="213">
        <v>9.5</v>
      </c>
      <c r="I598" s="214"/>
      <c r="J598" s="209"/>
      <c r="K598" s="209"/>
      <c r="L598" s="215"/>
      <c r="M598" s="216"/>
      <c r="N598" s="217"/>
      <c r="O598" s="217"/>
      <c r="P598" s="217"/>
      <c r="Q598" s="217"/>
      <c r="R598" s="217"/>
      <c r="S598" s="217"/>
      <c r="T598" s="218"/>
      <c r="AT598" s="219" t="s">
        <v>249</v>
      </c>
      <c r="AU598" s="219" t="s">
        <v>78</v>
      </c>
      <c r="AV598" s="13" t="s">
        <v>78</v>
      </c>
      <c r="AW598" s="13" t="s">
        <v>30</v>
      </c>
      <c r="AX598" s="13" t="s">
        <v>68</v>
      </c>
      <c r="AY598" s="219" t="s">
        <v>187</v>
      </c>
    </row>
    <row r="599" spans="1:65" s="16" customFormat="1" ht="11.25">
      <c r="B599" s="252"/>
      <c r="C599" s="253"/>
      <c r="D599" s="210" t="s">
        <v>249</v>
      </c>
      <c r="E599" s="254" t="s">
        <v>19</v>
      </c>
      <c r="F599" s="255" t="s">
        <v>837</v>
      </c>
      <c r="G599" s="253"/>
      <c r="H599" s="256">
        <v>49.6</v>
      </c>
      <c r="I599" s="257"/>
      <c r="J599" s="253"/>
      <c r="K599" s="253"/>
      <c r="L599" s="258"/>
      <c r="M599" s="259"/>
      <c r="N599" s="260"/>
      <c r="O599" s="260"/>
      <c r="P599" s="260"/>
      <c r="Q599" s="260"/>
      <c r="R599" s="260"/>
      <c r="S599" s="260"/>
      <c r="T599" s="261"/>
      <c r="AT599" s="262" t="s">
        <v>249</v>
      </c>
      <c r="AU599" s="262" t="s">
        <v>78</v>
      </c>
      <c r="AV599" s="16" t="s">
        <v>203</v>
      </c>
      <c r="AW599" s="16" t="s">
        <v>30</v>
      </c>
      <c r="AX599" s="16" t="s">
        <v>68</v>
      </c>
      <c r="AY599" s="262" t="s">
        <v>187</v>
      </c>
    </row>
    <row r="600" spans="1:65" s="15" customFormat="1" ht="11.25">
      <c r="B600" s="230"/>
      <c r="C600" s="231"/>
      <c r="D600" s="210" t="s">
        <v>249</v>
      </c>
      <c r="E600" s="232" t="s">
        <v>19</v>
      </c>
      <c r="F600" s="233" t="s">
        <v>319</v>
      </c>
      <c r="G600" s="231"/>
      <c r="H600" s="234">
        <v>198.1</v>
      </c>
      <c r="I600" s="235"/>
      <c r="J600" s="231"/>
      <c r="K600" s="231"/>
      <c r="L600" s="236"/>
      <c r="M600" s="237"/>
      <c r="N600" s="238"/>
      <c r="O600" s="238"/>
      <c r="P600" s="238"/>
      <c r="Q600" s="238"/>
      <c r="R600" s="238"/>
      <c r="S600" s="238"/>
      <c r="T600" s="239"/>
      <c r="AT600" s="240" t="s">
        <v>249</v>
      </c>
      <c r="AU600" s="240" t="s">
        <v>78</v>
      </c>
      <c r="AV600" s="15" t="s">
        <v>195</v>
      </c>
      <c r="AW600" s="15" t="s">
        <v>30</v>
      </c>
      <c r="AX600" s="15" t="s">
        <v>76</v>
      </c>
      <c r="AY600" s="240" t="s">
        <v>187</v>
      </c>
    </row>
    <row r="601" spans="1:65" s="2" customFormat="1" ht="37.9" customHeight="1">
      <c r="A601" s="36"/>
      <c r="B601" s="37"/>
      <c r="C601" s="180" t="s">
        <v>666</v>
      </c>
      <c r="D601" s="180" t="s">
        <v>190</v>
      </c>
      <c r="E601" s="181" t="s">
        <v>1106</v>
      </c>
      <c r="F601" s="182" t="s">
        <v>1107</v>
      </c>
      <c r="G601" s="183" t="s">
        <v>193</v>
      </c>
      <c r="H601" s="184">
        <v>198.1</v>
      </c>
      <c r="I601" s="185"/>
      <c r="J601" s="186">
        <f>ROUND(I601*H601,2)</f>
        <v>0</v>
      </c>
      <c r="K601" s="182" t="s">
        <v>194</v>
      </c>
      <c r="L601" s="41"/>
      <c r="M601" s="187" t="s">
        <v>19</v>
      </c>
      <c r="N601" s="188" t="s">
        <v>39</v>
      </c>
      <c r="O601" s="66"/>
      <c r="P601" s="189">
        <f>O601*H601</f>
        <v>0</v>
      </c>
      <c r="Q601" s="189">
        <v>8.9999999999999993E-3</v>
      </c>
      <c r="R601" s="189">
        <f>Q601*H601</f>
        <v>1.7828999999999997</v>
      </c>
      <c r="S601" s="189">
        <v>0</v>
      </c>
      <c r="T601" s="190">
        <f>S601*H601</f>
        <v>0</v>
      </c>
      <c r="U601" s="36"/>
      <c r="V601" s="36"/>
      <c r="W601" s="36"/>
      <c r="X601" s="36"/>
      <c r="Y601" s="36"/>
      <c r="Z601" s="36"/>
      <c r="AA601" s="36"/>
      <c r="AB601" s="36"/>
      <c r="AC601" s="36"/>
      <c r="AD601" s="36"/>
      <c r="AE601" s="36"/>
      <c r="AR601" s="191" t="s">
        <v>215</v>
      </c>
      <c r="AT601" s="191" t="s">
        <v>190</v>
      </c>
      <c r="AU601" s="191" t="s">
        <v>78</v>
      </c>
      <c r="AY601" s="19" t="s">
        <v>187</v>
      </c>
      <c r="BE601" s="192">
        <f>IF(N601="základní",J601,0)</f>
        <v>0</v>
      </c>
      <c r="BF601" s="192">
        <f>IF(N601="snížená",J601,0)</f>
        <v>0</v>
      </c>
      <c r="BG601" s="192">
        <f>IF(N601="zákl. přenesená",J601,0)</f>
        <v>0</v>
      </c>
      <c r="BH601" s="192">
        <f>IF(N601="sníž. přenesená",J601,0)</f>
        <v>0</v>
      </c>
      <c r="BI601" s="192">
        <f>IF(N601="nulová",J601,0)</f>
        <v>0</v>
      </c>
      <c r="BJ601" s="19" t="s">
        <v>76</v>
      </c>
      <c r="BK601" s="192">
        <f>ROUND(I601*H601,2)</f>
        <v>0</v>
      </c>
      <c r="BL601" s="19" t="s">
        <v>215</v>
      </c>
      <c r="BM601" s="191" t="s">
        <v>1108</v>
      </c>
    </row>
    <row r="602" spans="1:65" s="2" customFormat="1" ht="11.25">
      <c r="A602" s="36"/>
      <c r="B602" s="37"/>
      <c r="C602" s="38"/>
      <c r="D602" s="193" t="s">
        <v>197</v>
      </c>
      <c r="E602" s="38"/>
      <c r="F602" s="194" t="s">
        <v>1109</v>
      </c>
      <c r="G602" s="38"/>
      <c r="H602" s="38"/>
      <c r="I602" s="195"/>
      <c r="J602" s="38"/>
      <c r="K602" s="38"/>
      <c r="L602" s="41"/>
      <c r="M602" s="196"/>
      <c r="N602" s="197"/>
      <c r="O602" s="66"/>
      <c r="P602" s="66"/>
      <c r="Q602" s="66"/>
      <c r="R602" s="66"/>
      <c r="S602" s="66"/>
      <c r="T602" s="67"/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T602" s="19" t="s">
        <v>197</v>
      </c>
      <c r="AU602" s="19" t="s">
        <v>78</v>
      </c>
    </row>
    <row r="603" spans="1:65" s="13" customFormat="1" ht="11.25">
      <c r="B603" s="208"/>
      <c r="C603" s="209"/>
      <c r="D603" s="210" t="s">
        <v>249</v>
      </c>
      <c r="E603" s="211" t="s">
        <v>19</v>
      </c>
      <c r="F603" s="212" t="s">
        <v>1044</v>
      </c>
      <c r="G603" s="209"/>
      <c r="H603" s="213">
        <v>13</v>
      </c>
      <c r="I603" s="214"/>
      <c r="J603" s="209"/>
      <c r="K603" s="209"/>
      <c r="L603" s="215"/>
      <c r="M603" s="216"/>
      <c r="N603" s="217"/>
      <c r="O603" s="217"/>
      <c r="P603" s="217"/>
      <c r="Q603" s="217"/>
      <c r="R603" s="217"/>
      <c r="S603" s="217"/>
      <c r="T603" s="218"/>
      <c r="AT603" s="219" t="s">
        <v>249</v>
      </c>
      <c r="AU603" s="219" t="s">
        <v>78</v>
      </c>
      <c r="AV603" s="13" t="s">
        <v>78</v>
      </c>
      <c r="AW603" s="13" t="s">
        <v>30</v>
      </c>
      <c r="AX603" s="13" t="s">
        <v>68</v>
      </c>
      <c r="AY603" s="219" t="s">
        <v>187</v>
      </c>
    </row>
    <row r="604" spans="1:65" s="13" customFormat="1" ht="11.25">
      <c r="B604" s="208"/>
      <c r="C604" s="209"/>
      <c r="D604" s="210" t="s">
        <v>249</v>
      </c>
      <c r="E604" s="211" t="s">
        <v>19</v>
      </c>
      <c r="F604" s="212" t="s">
        <v>1045</v>
      </c>
      <c r="G604" s="209"/>
      <c r="H604" s="213">
        <v>19.3</v>
      </c>
      <c r="I604" s="214"/>
      <c r="J604" s="209"/>
      <c r="K604" s="209"/>
      <c r="L604" s="215"/>
      <c r="M604" s="216"/>
      <c r="N604" s="217"/>
      <c r="O604" s="217"/>
      <c r="P604" s="217"/>
      <c r="Q604" s="217"/>
      <c r="R604" s="217"/>
      <c r="S604" s="217"/>
      <c r="T604" s="218"/>
      <c r="AT604" s="219" t="s">
        <v>249</v>
      </c>
      <c r="AU604" s="219" t="s">
        <v>78</v>
      </c>
      <c r="AV604" s="13" t="s">
        <v>78</v>
      </c>
      <c r="AW604" s="13" t="s">
        <v>30</v>
      </c>
      <c r="AX604" s="13" t="s">
        <v>68</v>
      </c>
      <c r="AY604" s="219" t="s">
        <v>187</v>
      </c>
    </row>
    <row r="605" spans="1:65" s="13" customFormat="1" ht="11.25">
      <c r="B605" s="208"/>
      <c r="C605" s="209"/>
      <c r="D605" s="210" t="s">
        <v>249</v>
      </c>
      <c r="E605" s="211" t="s">
        <v>19</v>
      </c>
      <c r="F605" s="212" t="s">
        <v>1046</v>
      </c>
      <c r="G605" s="209"/>
      <c r="H605" s="213">
        <v>11.5</v>
      </c>
      <c r="I605" s="214"/>
      <c r="J605" s="209"/>
      <c r="K605" s="209"/>
      <c r="L605" s="215"/>
      <c r="M605" s="216"/>
      <c r="N605" s="217"/>
      <c r="O605" s="217"/>
      <c r="P605" s="217"/>
      <c r="Q605" s="217"/>
      <c r="R605" s="217"/>
      <c r="S605" s="217"/>
      <c r="T605" s="218"/>
      <c r="AT605" s="219" t="s">
        <v>249</v>
      </c>
      <c r="AU605" s="219" t="s">
        <v>78</v>
      </c>
      <c r="AV605" s="13" t="s">
        <v>78</v>
      </c>
      <c r="AW605" s="13" t="s">
        <v>30</v>
      </c>
      <c r="AX605" s="13" t="s">
        <v>68</v>
      </c>
      <c r="AY605" s="219" t="s">
        <v>187</v>
      </c>
    </row>
    <row r="606" spans="1:65" s="13" customFormat="1" ht="11.25">
      <c r="B606" s="208"/>
      <c r="C606" s="209"/>
      <c r="D606" s="210" t="s">
        <v>249</v>
      </c>
      <c r="E606" s="211" t="s">
        <v>19</v>
      </c>
      <c r="F606" s="212" t="s">
        <v>1047</v>
      </c>
      <c r="G606" s="209"/>
      <c r="H606" s="213">
        <v>5.5</v>
      </c>
      <c r="I606" s="214"/>
      <c r="J606" s="209"/>
      <c r="K606" s="209"/>
      <c r="L606" s="215"/>
      <c r="M606" s="216"/>
      <c r="N606" s="217"/>
      <c r="O606" s="217"/>
      <c r="P606" s="217"/>
      <c r="Q606" s="217"/>
      <c r="R606" s="217"/>
      <c r="S606" s="217"/>
      <c r="T606" s="218"/>
      <c r="AT606" s="219" t="s">
        <v>249</v>
      </c>
      <c r="AU606" s="219" t="s">
        <v>78</v>
      </c>
      <c r="AV606" s="13" t="s">
        <v>78</v>
      </c>
      <c r="AW606" s="13" t="s">
        <v>30</v>
      </c>
      <c r="AX606" s="13" t="s">
        <v>68</v>
      </c>
      <c r="AY606" s="219" t="s">
        <v>187</v>
      </c>
    </row>
    <row r="607" spans="1:65" s="13" customFormat="1" ht="11.25">
      <c r="B607" s="208"/>
      <c r="C607" s="209"/>
      <c r="D607" s="210" t="s">
        <v>249</v>
      </c>
      <c r="E607" s="211" t="s">
        <v>19</v>
      </c>
      <c r="F607" s="212" t="s">
        <v>1048</v>
      </c>
      <c r="G607" s="209"/>
      <c r="H607" s="213">
        <v>7.5</v>
      </c>
      <c r="I607" s="214"/>
      <c r="J607" s="209"/>
      <c r="K607" s="209"/>
      <c r="L607" s="215"/>
      <c r="M607" s="216"/>
      <c r="N607" s="217"/>
      <c r="O607" s="217"/>
      <c r="P607" s="217"/>
      <c r="Q607" s="217"/>
      <c r="R607" s="217"/>
      <c r="S607" s="217"/>
      <c r="T607" s="218"/>
      <c r="AT607" s="219" t="s">
        <v>249</v>
      </c>
      <c r="AU607" s="219" t="s">
        <v>78</v>
      </c>
      <c r="AV607" s="13" t="s">
        <v>78</v>
      </c>
      <c r="AW607" s="13" t="s">
        <v>30</v>
      </c>
      <c r="AX607" s="13" t="s">
        <v>68</v>
      </c>
      <c r="AY607" s="219" t="s">
        <v>187</v>
      </c>
    </row>
    <row r="608" spans="1:65" s="13" customFormat="1" ht="11.25">
      <c r="B608" s="208"/>
      <c r="C608" s="209"/>
      <c r="D608" s="210" t="s">
        <v>249</v>
      </c>
      <c r="E608" s="211" t="s">
        <v>19</v>
      </c>
      <c r="F608" s="212" t="s">
        <v>1049</v>
      </c>
      <c r="G608" s="209"/>
      <c r="H608" s="213">
        <v>9.5</v>
      </c>
      <c r="I608" s="214"/>
      <c r="J608" s="209"/>
      <c r="K608" s="209"/>
      <c r="L608" s="215"/>
      <c r="M608" s="216"/>
      <c r="N608" s="217"/>
      <c r="O608" s="217"/>
      <c r="P608" s="217"/>
      <c r="Q608" s="217"/>
      <c r="R608" s="217"/>
      <c r="S608" s="217"/>
      <c r="T608" s="218"/>
      <c r="AT608" s="219" t="s">
        <v>249</v>
      </c>
      <c r="AU608" s="219" t="s">
        <v>78</v>
      </c>
      <c r="AV608" s="13" t="s">
        <v>78</v>
      </c>
      <c r="AW608" s="13" t="s">
        <v>30</v>
      </c>
      <c r="AX608" s="13" t="s">
        <v>68</v>
      </c>
      <c r="AY608" s="219" t="s">
        <v>187</v>
      </c>
    </row>
    <row r="609" spans="1:65" s="16" customFormat="1" ht="11.25">
      <c r="B609" s="252"/>
      <c r="C609" s="253"/>
      <c r="D609" s="210" t="s">
        <v>249</v>
      </c>
      <c r="E609" s="254" t="s">
        <v>19</v>
      </c>
      <c r="F609" s="255" t="s">
        <v>837</v>
      </c>
      <c r="G609" s="253"/>
      <c r="H609" s="256">
        <v>66.3</v>
      </c>
      <c r="I609" s="257"/>
      <c r="J609" s="253"/>
      <c r="K609" s="253"/>
      <c r="L609" s="258"/>
      <c r="M609" s="259"/>
      <c r="N609" s="260"/>
      <c r="O609" s="260"/>
      <c r="P609" s="260"/>
      <c r="Q609" s="260"/>
      <c r="R609" s="260"/>
      <c r="S609" s="260"/>
      <c r="T609" s="261"/>
      <c r="AT609" s="262" t="s">
        <v>249</v>
      </c>
      <c r="AU609" s="262" t="s">
        <v>78</v>
      </c>
      <c r="AV609" s="16" t="s">
        <v>203</v>
      </c>
      <c r="AW609" s="16" t="s">
        <v>30</v>
      </c>
      <c r="AX609" s="16" t="s">
        <v>68</v>
      </c>
      <c r="AY609" s="262" t="s">
        <v>187</v>
      </c>
    </row>
    <row r="610" spans="1:65" s="13" customFormat="1" ht="11.25">
      <c r="B610" s="208"/>
      <c r="C610" s="209"/>
      <c r="D610" s="210" t="s">
        <v>249</v>
      </c>
      <c r="E610" s="211" t="s">
        <v>19</v>
      </c>
      <c r="F610" s="212" t="s">
        <v>1050</v>
      </c>
      <c r="G610" s="209"/>
      <c r="H610" s="213">
        <v>19.3</v>
      </c>
      <c r="I610" s="214"/>
      <c r="J610" s="209"/>
      <c r="K610" s="209"/>
      <c r="L610" s="215"/>
      <c r="M610" s="216"/>
      <c r="N610" s="217"/>
      <c r="O610" s="217"/>
      <c r="P610" s="217"/>
      <c r="Q610" s="217"/>
      <c r="R610" s="217"/>
      <c r="S610" s="217"/>
      <c r="T610" s="218"/>
      <c r="AT610" s="219" t="s">
        <v>249</v>
      </c>
      <c r="AU610" s="219" t="s">
        <v>78</v>
      </c>
      <c r="AV610" s="13" t="s">
        <v>78</v>
      </c>
      <c r="AW610" s="13" t="s">
        <v>30</v>
      </c>
      <c r="AX610" s="13" t="s">
        <v>68</v>
      </c>
      <c r="AY610" s="219" t="s">
        <v>187</v>
      </c>
    </row>
    <row r="611" spans="1:65" s="13" customFormat="1" ht="11.25">
      <c r="B611" s="208"/>
      <c r="C611" s="209"/>
      <c r="D611" s="210" t="s">
        <v>249</v>
      </c>
      <c r="E611" s="211" t="s">
        <v>19</v>
      </c>
      <c r="F611" s="212" t="s">
        <v>1051</v>
      </c>
      <c r="G611" s="209"/>
      <c r="H611" s="213">
        <v>13.3</v>
      </c>
      <c r="I611" s="214"/>
      <c r="J611" s="209"/>
      <c r="K611" s="209"/>
      <c r="L611" s="215"/>
      <c r="M611" s="216"/>
      <c r="N611" s="217"/>
      <c r="O611" s="217"/>
      <c r="P611" s="217"/>
      <c r="Q611" s="217"/>
      <c r="R611" s="217"/>
      <c r="S611" s="217"/>
      <c r="T611" s="218"/>
      <c r="AT611" s="219" t="s">
        <v>249</v>
      </c>
      <c r="AU611" s="219" t="s">
        <v>78</v>
      </c>
      <c r="AV611" s="13" t="s">
        <v>78</v>
      </c>
      <c r="AW611" s="13" t="s">
        <v>30</v>
      </c>
      <c r="AX611" s="13" t="s">
        <v>68</v>
      </c>
      <c r="AY611" s="219" t="s">
        <v>187</v>
      </c>
    </row>
    <row r="612" spans="1:65" s="13" customFormat="1" ht="11.25">
      <c r="B612" s="208"/>
      <c r="C612" s="209"/>
      <c r="D612" s="210" t="s">
        <v>249</v>
      </c>
      <c r="E612" s="211" t="s">
        <v>19</v>
      </c>
      <c r="F612" s="212" t="s">
        <v>1052</v>
      </c>
      <c r="G612" s="209"/>
      <c r="H612" s="213">
        <v>7.5</v>
      </c>
      <c r="I612" s="214"/>
      <c r="J612" s="209"/>
      <c r="K612" s="209"/>
      <c r="L612" s="215"/>
      <c r="M612" s="216"/>
      <c r="N612" s="217"/>
      <c r="O612" s="217"/>
      <c r="P612" s="217"/>
      <c r="Q612" s="217"/>
      <c r="R612" s="217"/>
      <c r="S612" s="217"/>
      <c r="T612" s="218"/>
      <c r="AT612" s="219" t="s">
        <v>249</v>
      </c>
      <c r="AU612" s="219" t="s">
        <v>78</v>
      </c>
      <c r="AV612" s="13" t="s">
        <v>78</v>
      </c>
      <c r="AW612" s="13" t="s">
        <v>30</v>
      </c>
      <c r="AX612" s="13" t="s">
        <v>68</v>
      </c>
      <c r="AY612" s="219" t="s">
        <v>187</v>
      </c>
    </row>
    <row r="613" spans="1:65" s="13" customFormat="1" ht="11.25">
      <c r="B613" s="208"/>
      <c r="C613" s="209"/>
      <c r="D613" s="210" t="s">
        <v>249</v>
      </c>
      <c r="E613" s="211" t="s">
        <v>19</v>
      </c>
      <c r="F613" s="212" t="s">
        <v>1053</v>
      </c>
      <c r="G613" s="209"/>
      <c r="H613" s="213">
        <v>9.5</v>
      </c>
      <c r="I613" s="214"/>
      <c r="J613" s="209"/>
      <c r="K613" s="209"/>
      <c r="L613" s="215"/>
      <c r="M613" s="216"/>
      <c r="N613" s="217"/>
      <c r="O613" s="217"/>
      <c r="P613" s="217"/>
      <c r="Q613" s="217"/>
      <c r="R613" s="217"/>
      <c r="S613" s="217"/>
      <c r="T613" s="218"/>
      <c r="AT613" s="219" t="s">
        <v>249</v>
      </c>
      <c r="AU613" s="219" t="s">
        <v>78</v>
      </c>
      <c r="AV613" s="13" t="s">
        <v>78</v>
      </c>
      <c r="AW613" s="13" t="s">
        <v>30</v>
      </c>
      <c r="AX613" s="13" t="s">
        <v>68</v>
      </c>
      <c r="AY613" s="219" t="s">
        <v>187</v>
      </c>
    </row>
    <row r="614" spans="1:65" s="16" customFormat="1" ht="11.25">
      <c r="B614" s="252"/>
      <c r="C614" s="253"/>
      <c r="D614" s="210" t="s">
        <v>249</v>
      </c>
      <c r="E614" s="254" t="s">
        <v>19</v>
      </c>
      <c r="F614" s="255" t="s">
        <v>837</v>
      </c>
      <c r="G614" s="253"/>
      <c r="H614" s="256">
        <v>49.6</v>
      </c>
      <c r="I614" s="257"/>
      <c r="J614" s="253"/>
      <c r="K614" s="253"/>
      <c r="L614" s="258"/>
      <c r="M614" s="259"/>
      <c r="N614" s="260"/>
      <c r="O614" s="260"/>
      <c r="P614" s="260"/>
      <c r="Q614" s="260"/>
      <c r="R614" s="260"/>
      <c r="S614" s="260"/>
      <c r="T614" s="261"/>
      <c r="AT614" s="262" t="s">
        <v>249</v>
      </c>
      <c r="AU614" s="262" t="s">
        <v>78</v>
      </c>
      <c r="AV614" s="16" t="s">
        <v>203</v>
      </c>
      <c r="AW614" s="16" t="s">
        <v>30</v>
      </c>
      <c r="AX614" s="16" t="s">
        <v>68</v>
      </c>
      <c r="AY614" s="262" t="s">
        <v>187</v>
      </c>
    </row>
    <row r="615" spans="1:65" s="13" customFormat="1" ht="11.25">
      <c r="B615" s="208"/>
      <c r="C615" s="209"/>
      <c r="D615" s="210" t="s">
        <v>249</v>
      </c>
      <c r="E615" s="211" t="s">
        <v>19</v>
      </c>
      <c r="F615" s="212" t="s">
        <v>1054</v>
      </c>
      <c r="G615" s="209"/>
      <c r="H615" s="213">
        <v>19.3</v>
      </c>
      <c r="I615" s="214"/>
      <c r="J615" s="209"/>
      <c r="K615" s="209"/>
      <c r="L615" s="215"/>
      <c r="M615" s="216"/>
      <c r="N615" s="217"/>
      <c r="O615" s="217"/>
      <c r="P615" s="217"/>
      <c r="Q615" s="217"/>
      <c r="R615" s="217"/>
      <c r="S615" s="217"/>
      <c r="T615" s="218"/>
      <c r="AT615" s="219" t="s">
        <v>249</v>
      </c>
      <c r="AU615" s="219" t="s">
        <v>78</v>
      </c>
      <c r="AV615" s="13" t="s">
        <v>78</v>
      </c>
      <c r="AW615" s="13" t="s">
        <v>30</v>
      </c>
      <c r="AX615" s="13" t="s">
        <v>68</v>
      </c>
      <c r="AY615" s="219" t="s">
        <v>187</v>
      </c>
    </row>
    <row r="616" spans="1:65" s="13" customFormat="1" ht="11.25">
      <c r="B616" s="208"/>
      <c r="C616" s="209"/>
      <c r="D616" s="210" t="s">
        <v>249</v>
      </c>
      <c r="E616" s="211" t="s">
        <v>19</v>
      </c>
      <c r="F616" s="212" t="s">
        <v>1055</v>
      </c>
      <c r="G616" s="209"/>
      <c r="H616" s="213">
        <v>13.3</v>
      </c>
      <c r="I616" s="214"/>
      <c r="J616" s="209"/>
      <c r="K616" s="209"/>
      <c r="L616" s="215"/>
      <c r="M616" s="216"/>
      <c r="N616" s="217"/>
      <c r="O616" s="217"/>
      <c r="P616" s="217"/>
      <c r="Q616" s="217"/>
      <c r="R616" s="217"/>
      <c r="S616" s="217"/>
      <c r="T616" s="218"/>
      <c r="AT616" s="219" t="s">
        <v>249</v>
      </c>
      <c r="AU616" s="219" t="s">
        <v>78</v>
      </c>
      <c r="AV616" s="13" t="s">
        <v>78</v>
      </c>
      <c r="AW616" s="13" t="s">
        <v>30</v>
      </c>
      <c r="AX616" s="13" t="s">
        <v>68</v>
      </c>
      <c r="AY616" s="219" t="s">
        <v>187</v>
      </c>
    </row>
    <row r="617" spans="1:65" s="16" customFormat="1" ht="11.25">
      <c r="B617" s="252"/>
      <c r="C617" s="253"/>
      <c r="D617" s="210" t="s">
        <v>249</v>
      </c>
      <c r="E617" s="254" t="s">
        <v>19</v>
      </c>
      <c r="F617" s="255" t="s">
        <v>837</v>
      </c>
      <c r="G617" s="253"/>
      <c r="H617" s="256">
        <v>32.6</v>
      </c>
      <c r="I617" s="257"/>
      <c r="J617" s="253"/>
      <c r="K617" s="253"/>
      <c r="L617" s="258"/>
      <c r="M617" s="259"/>
      <c r="N617" s="260"/>
      <c r="O617" s="260"/>
      <c r="P617" s="260"/>
      <c r="Q617" s="260"/>
      <c r="R617" s="260"/>
      <c r="S617" s="260"/>
      <c r="T617" s="261"/>
      <c r="AT617" s="262" t="s">
        <v>249</v>
      </c>
      <c r="AU617" s="262" t="s">
        <v>78</v>
      </c>
      <c r="AV617" s="16" t="s">
        <v>203</v>
      </c>
      <c r="AW617" s="16" t="s">
        <v>30</v>
      </c>
      <c r="AX617" s="16" t="s">
        <v>68</v>
      </c>
      <c r="AY617" s="262" t="s">
        <v>187</v>
      </c>
    </row>
    <row r="618" spans="1:65" s="13" customFormat="1" ht="11.25">
      <c r="B618" s="208"/>
      <c r="C618" s="209"/>
      <c r="D618" s="210" t="s">
        <v>249</v>
      </c>
      <c r="E618" s="211" t="s">
        <v>19</v>
      </c>
      <c r="F618" s="212" t="s">
        <v>1056</v>
      </c>
      <c r="G618" s="209"/>
      <c r="H618" s="213">
        <v>19.3</v>
      </c>
      <c r="I618" s="214"/>
      <c r="J618" s="209"/>
      <c r="K618" s="209"/>
      <c r="L618" s="215"/>
      <c r="M618" s="216"/>
      <c r="N618" s="217"/>
      <c r="O618" s="217"/>
      <c r="P618" s="217"/>
      <c r="Q618" s="217"/>
      <c r="R618" s="217"/>
      <c r="S618" s="217"/>
      <c r="T618" s="218"/>
      <c r="AT618" s="219" t="s">
        <v>249</v>
      </c>
      <c r="AU618" s="219" t="s">
        <v>78</v>
      </c>
      <c r="AV618" s="13" t="s">
        <v>78</v>
      </c>
      <c r="AW618" s="13" t="s">
        <v>30</v>
      </c>
      <c r="AX618" s="13" t="s">
        <v>68</v>
      </c>
      <c r="AY618" s="219" t="s">
        <v>187</v>
      </c>
    </row>
    <row r="619" spans="1:65" s="13" customFormat="1" ht="11.25">
      <c r="B619" s="208"/>
      <c r="C619" s="209"/>
      <c r="D619" s="210" t="s">
        <v>249</v>
      </c>
      <c r="E619" s="211" t="s">
        <v>19</v>
      </c>
      <c r="F619" s="212" t="s">
        <v>1057</v>
      </c>
      <c r="G619" s="209"/>
      <c r="H619" s="213">
        <v>13.3</v>
      </c>
      <c r="I619" s="214"/>
      <c r="J619" s="209"/>
      <c r="K619" s="209"/>
      <c r="L619" s="215"/>
      <c r="M619" s="216"/>
      <c r="N619" s="217"/>
      <c r="O619" s="217"/>
      <c r="P619" s="217"/>
      <c r="Q619" s="217"/>
      <c r="R619" s="217"/>
      <c r="S619" s="217"/>
      <c r="T619" s="218"/>
      <c r="AT619" s="219" t="s">
        <v>249</v>
      </c>
      <c r="AU619" s="219" t="s">
        <v>78</v>
      </c>
      <c r="AV619" s="13" t="s">
        <v>78</v>
      </c>
      <c r="AW619" s="13" t="s">
        <v>30</v>
      </c>
      <c r="AX619" s="13" t="s">
        <v>68</v>
      </c>
      <c r="AY619" s="219" t="s">
        <v>187</v>
      </c>
    </row>
    <row r="620" spans="1:65" s="13" customFormat="1" ht="11.25">
      <c r="B620" s="208"/>
      <c r="C620" s="209"/>
      <c r="D620" s="210" t="s">
        <v>249</v>
      </c>
      <c r="E620" s="211" t="s">
        <v>19</v>
      </c>
      <c r="F620" s="212" t="s">
        <v>1058</v>
      </c>
      <c r="G620" s="209"/>
      <c r="H620" s="213">
        <v>7.5</v>
      </c>
      <c r="I620" s="214"/>
      <c r="J620" s="209"/>
      <c r="K620" s="209"/>
      <c r="L620" s="215"/>
      <c r="M620" s="216"/>
      <c r="N620" s="217"/>
      <c r="O620" s="217"/>
      <c r="P620" s="217"/>
      <c r="Q620" s="217"/>
      <c r="R620" s="217"/>
      <c r="S620" s="217"/>
      <c r="T620" s="218"/>
      <c r="AT620" s="219" t="s">
        <v>249</v>
      </c>
      <c r="AU620" s="219" t="s">
        <v>78</v>
      </c>
      <c r="AV620" s="13" t="s">
        <v>78</v>
      </c>
      <c r="AW620" s="13" t="s">
        <v>30</v>
      </c>
      <c r="AX620" s="13" t="s">
        <v>68</v>
      </c>
      <c r="AY620" s="219" t="s">
        <v>187</v>
      </c>
    </row>
    <row r="621" spans="1:65" s="13" customFormat="1" ht="11.25">
      <c r="B621" s="208"/>
      <c r="C621" s="209"/>
      <c r="D621" s="210" t="s">
        <v>249</v>
      </c>
      <c r="E621" s="211" t="s">
        <v>19</v>
      </c>
      <c r="F621" s="212" t="s">
        <v>1059</v>
      </c>
      <c r="G621" s="209"/>
      <c r="H621" s="213">
        <v>9.5</v>
      </c>
      <c r="I621" s="214"/>
      <c r="J621" s="209"/>
      <c r="K621" s="209"/>
      <c r="L621" s="215"/>
      <c r="M621" s="216"/>
      <c r="N621" s="217"/>
      <c r="O621" s="217"/>
      <c r="P621" s="217"/>
      <c r="Q621" s="217"/>
      <c r="R621" s="217"/>
      <c r="S621" s="217"/>
      <c r="T621" s="218"/>
      <c r="AT621" s="219" t="s">
        <v>249</v>
      </c>
      <c r="AU621" s="219" t="s">
        <v>78</v>
      </c>
      <c r="AV621" s="13" t="s">
        <v>78</v>
      </c>
      <c r="AW621" s="13" t="s">
        <v>30</v>
      </c>
      <c r="AX621" s="13" t="s">
        <v>68</v>
      </c>
      <c r="AY621" s="219" t="s">
        <v>187</v>
      </c>
    </row>
    <row r="622" spans="1:65" s="16" customFormat="1" ht="11.25">
      <c r="B622" s="252"/>
      <c r="C622" s="253"/>
      <c r="D622" s="210" t="s">
        <v>249</v>
      </c>
      <c r="E622" s="254" t="s">
        <v>19</v>
      </c>
      <c r="F622" s="255" t="s">
        <v>837</v>
      </c>
      <c r="G622" s="253"/>
      <c r="H622" s="256">
        <v>49.6</v>
      </c>
      <c r="I622" s="257"/>
      <c r="J622" s="253"/>
      <c r="K622" s="253"/>
      <c r="L622" s="258"/>
      <c r="M622" s="259"/>
      <c r="N622" s="260"/>
      <c r="O622" s="260"/>
      <c r="P622" s="260"/>
      <c r="Q622" s="260"/>
      <c r="R622" s="260"/>
      <c r="S622" s="260"/>
      <c r="T622" s="261"/>
      <c r="AT622" s="262" t="s">
        <v>249</v>
      </c>
      <c r="AU622" s="262" t="s">
        <v>78</v>
      </c>
      <c r="AV622" s="16" t="s">
        <v>203</v>
      </c>
      <c r="AW622" s="16" t="s">
        <v>30</v>
      </c>
      <c r="AX622" s="16" t="s">
        <v>68</v>
      </c>
      <c r="AY622" s="262" t="s">
        <v>187</v>
      </c>
    </row>
    <row r="623" spans="1:65" s="15" customFormat="1" ht="11.25">
      <c r="B623" s="230"/>
      <c r="C623" s="231"/>
      <c r="D623" s="210" t="s">
        <v>249</v>
      </c>
      <c r="E623" s="232" t="s">
        <v>19</v>
      </c>
      <c r="F623" s="233" t="s">
        <v>319</v>
      </c>
      <c r="G623" s="231"/>
      <c r="H623" s="234">
        <v>198.1</v>
      </c>
      <c r="I623" s="235"/>
      <c r="J623" s="231"/>
      <c r="K623" s="231"/>
      <c r="L623" s="236"/>
      <c r="M623" s="237"/>
      <c r="N623" s="238"/>
      <c r="O623" s="238"/>
      <c r="P623" s="238"/>
      <c r="Q623" s="238"/>
      <c r="R623" s="238"/>
      <c r="S623" s="238"/>
      <c r="T623" s="239"/>
      <c r="AT623" s="240" t="s">
        <v>249</v>
      </c>
      <c r="AU623" s="240" t="s">
        <v>78</v>
      </c>
      <c r="AV623" s="15" t="s">
        <v>195</v>
      </c>
      <c r="AW623" s="15" t="s">
        <v>30</v>
      </c>
      <c r="AX623" s="15" t="s">
        <v>76</v>
      </c>
      <c r="AY623" s="240" t="s">
        <v>187</v>
      </c>
    </row>
    <row r="624" spans="1:65" s="2" customFormat="1" ht="24.2" customHeight="1">
      <c r="A624" s="36"/>
      <c r="B624" s="37"/>
      <c r="C624" s="198" t="s">
        <v>672</v>
      </c>
      <c r="D624" s="198" t="s">
        <v>243</v>
      </c>
      <c r="E624" s="199" t="s">
        <v>1110</v>
      </c>
      <c r="F624" s="200" t="s">
        <v>1111</v>
      </c>
      <c r="G624" s="201" t="s">
        <v>193</v>
      </c>
      <c r="H624" s="202">
        <v>227.815</v>
      </c>
      <c r="I624" s="203"/>
      <c r="J624" s="204">
        <f>ROUND(I624*H624,2)</f>
        <v>0</v>
      </c>
      <c r="K624" s="200" t="s">
        <v>194</v>
      </c>
      <c r="L624" s="205"/>
      <c r="M624" s="206" t="s">
        <v>19</v>
      </c>
      <c r="N624" s="207" t="s">
        <v>39</v>
      </c>
      <c r="O624" s="66"/>
      <c r="P624" s="189">
        <f>O624*H624</f>
        <v>0</v>
      </c>
      <c r="Q624" s="189">
        <v>2.3E-2</v>
      </c>
      <c r="R624" s="189">
        <f>Q624*H624</f>
        <v>5.2397450000000001</v>
      </c>
      <c r="S624" s="189">
        <v>0</v>
      </c>
      <c r="T624" s="190">
        <f>S624*H624</f>
        <v>0</v>
      </c>
      <c r="U624" s="36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  <c r="AR624" s="191" t="s">
        <v>246</v>
      </c>
      <c r="AT624" s="191" t="s">
        <v>243</v>
      </c>
      <c r="AU624" s="191" t="s">
        <v>78</v>
      </c>
      <c r="AY624" s="19" t="s">
        <v>187</v>
      </c>
      <c r="BE624" s="192">
        <f>IF(N624="základní",J624,0)</f>
        <v>0</v>
      </c>
      <c r="BF624" s="192">
        <f>IF(N624="snížená",J624,0)</f>
        <v>0</v>
      </c>
      <c r="BG624" s="192">
        <f>IF(N624="zákl. přenesená",J624,0)</f>
        <v>0</v>
      </c>
      <c r="BH624" s="192">
        <f>IF(N624="sníž. přenesená",J624,0)</f>
        <v>0</v>
      </c>
      <c r="BI624" s="192">
        <f>IF(N624="nulová",J624,0)</f>
        <v>0</v>
      </c>
      <c r="BJ624" s="19" t="s">
        <v>76</v>
      </c>
      <c r="BK624" s="192">
        <f>ROUND(I624*H624,2)</f>
        <v>0</v>
      </c>
      <c r="BL624" s="19" t="s">
        <v>215</v>
      </c>
      <c r="BM624" s="191" t="s">
        <v>1112</v>
      </c>
    </row>
    <row r="625" spans="1:65" s="2" customFormat="1" ht="11.25">
      <c r="A625" s="36"/>
      <c r="B625" s="37"/>
      <c r="C625" s="38"/>
      <c r="D625" s="193" t="s">
        <v>197</v>
      </c>
      <c r="E625" s="38"/>
      <c r="F625" s="194" t="s">
        <v>1113</v>
      </c>
      <c r="G625" s="38"/>
      <c r="H625" s="38"/>
      <c r="I625" s="195"/>
      <c r="J625" s="38"/>
      <c r="K625" s="38"/>
      <c r="L625" s="41"/>
      <c r="M625" s="196"/>
      <c r="N625" s="197"/>
      <c r="O625" s="66"/>
      <c r="P625" s="66"/>
      <c r="Q625" s="66"/>
      <c r="R625" s="66"/>
      <c r="S625" s="66"/>
      <c r="T625" s="67"/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T625" s="19" t="s">
        <v>197</v>
      </c>
      <c r="AU625" s="19" t="s">
        <v>78</v>
      </c>
    </row>
    <row r="626" spans="1:65" s="2" customFormat="1" ht="19.5">
      <c r="A626" s="36"/>
      <c r="B626" s="37"/>
      <c r="C626" s="38"/>
      <c r="D626" s="210" t="s">
        <v>1114</v>
      </c>
      <c r="E626" s="38"/>
      <c r="F626" s="263" t="s">
        <v>1115</v>
      </c>
      <c r="G626" s="38"/>
      <c r="H626" s="38"/>
      <c r="I626" s="195"/>
      <c r="J626" s="38"/>
      <c r="K626" s="38"/>
      <c r="L626" s="41"/>
      <c r="M626" s="196"/>
      <c r="N626" s="197"/>
      <c r="O626" s="66"/>
      <c r="P626" s="66"/>
      <c r="Q626" s="66"/>
      <c r="R626" s="66"/>
      <c r="S626" s="66"/>
      <c r="T626" s="67"/>
      <c r="U626" s="36"/>
      <c r="V626" s="36"/>
      <c r="W626" s="36"/>
      <c r="X626" s="36"/>
      <c r="Y626" s="36"/>
      <c r="Z626" s="36"/>
      <c r="AA626" s="36"/>
      <c r="AB626" s="36"/>
      <c r="AC626" s="36"/>
      <c r="AD626" s="36"/>
      <c r="AE626" s="36"/>
      <c r="AT626" s="19" t="s">
        <v>1114</v>
      </c>
      <c r="AU626" s="19" t="s">
        <v>78</v>
      </c>
    </row>
    <row r="627" spans="1:65" s="13" customFormat="1" ht="11.25">
      <c r="B627" s="208"/>
      <c r="C627" s="209"/>
      <c r="D627" s="210" t="s">
        <v>249</v>
      </c>
      <c r="E627" s="209"/>
      <c r="F627" s="212" t="s">
        <v>1116</v>
      </c>
      <c r="G627" s="209"/>
      <c r="H627" s="213">
        <v>227.815</v>
      </c>
      <c r="I627" s="214"/>
      <c r="J627" s="209"/>
      <c r="K627" s="209"/>
      <c r="L627" s="215"/>
      <c r="M627" s="216"/>
      <c r="N627" s="217"/>
      <c r="O627" s="217"/>
      <c r="P627" s="217"/>
      <c r="Q627" s="217"/>
      <c r="R627" s="217"/>
      <c r="S627" s="217"/>
      <c r="T627" s="218"/>
      <c r="AT627" s="219" t="s">
        <v>249</v>
      </c>
      <c r="AU627" s="219" t="s">
        <v>78</v>
      </c>
      <c r="AV627" s="13" t="s">
        <v>78</v>
      </c>
      <c r="AW627" s="13" t="s">
        <v>4</v>
      </c>
      <c r="AX627" s="13" t="s">
        <v>76</v>
      </c>
      <c r="AY627" s="219" t="s">
        <v>187</v>
      </c>
    </row>
    <row r="628" spans="1:65" s="2" customFormat="1" ht="49.15" customHeight="1">
      <c r="A628" s="36"/>
      <c r="B628" s="37"/>
      <c r="C628" s="180" t="s">
        <v>678</v>
      </c>
      <c r="D628" s="180" t="s">
        <v>190</v>
      </c>
      <c r="E628" s="181" t="s">
        <v>1117</v>
      </c>
      <c r="F628" s="182" t="s">
        <v>1118</v>
      </c>
      <c r="G628" s="183" t="s">
        <v>542</v>
      </c>
      <c r="H628" s="184">
        <v>7.923</v>
      </c>
      <c r="I628" s="185"/>
      <c r="J628" s="186">
        <f>ROUND(I628*H628,2)</f>
        <v>0</v>
      </c>
      <c r="K628" s="182" t="s">
        <v>194</v>
      </c>
      <c r="L628" s="41"/>
      <c r="M628" s="187" t="s">
        <v>19</v>
      </c>
      <c r="N628" s="188" t="s">
        <v>39</v>
      </c>
      <c r="O628" s="66"/>
      <c r="P628" s="189">
        <f>O628*H628</f>
        <v>0</v>
      </c>
      <c r="Q628" s="189">
        <v>0</v>
      </c>
      <c r="R628" s="189">
        <f>Q628*H628</f>
        <v>0</v>
      </c>
      <c r="S628" s="189">
        <v>0</v>
      </c>
      <c r="T628" s="190">
        <f>S628*H628</f>
        <v>0</v>
      </c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R628" s="191" t="s">
        <v>215</v>
      </c>
      <c r="AT628" s="191" t="s">
        <v>190</v>
      </c>
      <c r="AU628" s="191" t="s">
        <v>78</v>
      </c>
      <c r="AY628" s="19" t="s">
        <v>187</v>
      </c>
      <c r="BE628" s="192">
        <f>IF(N628="základní",J628,0)</f>
        <v>0</v>
      </c>
      <c r="BF628" s="192">
        <f>IF(N628="snížená",J628,0)</f>
        <v>0</v>
      </c>
      <c r="BG628" s="192">
        <f>IF(N628="zákl. přenesená",J628,0)</f>
        <v>0</v>
      </c>
      <c r="BH628" s="192">
        <f>IF(N628="sníž. přenesená",J628,0)</f>
        <v>0</v>
      </c>
      <c r="BI628" s="192">
        <f>IF(N628="nulová",J628,0)</f>
        <v>0</v>
      </c>
      <c r="BJ628" s="19" t="s">
        <v>76</v>
      </c>
      <c r="BK628" s="192">
        <f>ROUND(I628*H628,2)</f>
        <v>0</v>
      </c>
      <c r="BL628" s="19" t="s">
        <v>215</v>
      </c>
      <c r="BM628" s="191" t="s">
        <v>1119</v>
      </c>
    </row>
    <row r="629" spans="1:65" s="2" customFormat="1" ht="11.25">
      <c r="A629" s="36"/>
      <c r="B629" s="37"/>
      <c r="C629" s="38"/>
      <c r="D629" s="193" t="s">
        <v>197</v>
      </c>
      <c r="E629" s="38"/>
      <c r="F629" s="194" t="s">
        <v>1120</v>
      </c>
      <c r="G629" s="38"/>
      <c r="H629" s="38"/>
      <c r="I629" s="195"/>
      <c r="J629" s="38"/>
      <c r="K629" s="38"/>
      <c r="L629" s="41"/>
      <c r="M629" s="196"/>
      <c r="N629" s="197"/>
      <c r="O629" s="66"/>
      <c r="P629" s="66"/>
      <c r="Q629" s="66"/>
      <c r="R629" s="66"/>
      <c r="S629" s="66"/>
      <c r="T629" s="67"/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T629" s="19" t="s">
        <v>197</v>
      </c>
      <c r="AU629" s="19" t="s">
        <v>78</v>
      </c>
    </row>
    <row r="630" spans="1:65" s="12" customFormat="1" ht="22.9" customHeight="1">
      <c r="B630" s="164"/>
      <c r="C630" s="165"/>
      <c r="D630" s="166" t="s">
        <v>67</v>
      </c>
      <c r="E630" s="178" t="s">
        <v>1121</v>
      </c>
      <c r="F630" s="178" t="s">
        <v>1122</v>
      </c>
      <c r="G630" s="165"/>
      <c r="H630" s="165"/>
      <c r="I630" s="168"/>
      <c r="J630" s="179">
        <f>BK630</f>
        <v>0</v>
      </c>
      <c r="K630" s="165"/>
      <c r="L630" s="170"/>
      <c r="M630" s="171"/>
      <c r="N630" s="172"/>
      <c r="O630" s="172"/>
      <c r="P630" s="173">
        <f>SUM(P631:P742)</f>
        <v>0</v>
      </c>
      <c r="Q630" s="172"/>
      <c r="R630" s="173">
        <f>SUM(R631:R742)</f>
        <v>23.483346947499999</v>
      </c>
      <c r="S630" s="172"/>
      <c r="T630" s="174">
        <f>SUM(T631:T742)</f>
        <v>17.149055999999998</v>
      </c>
      <c r="AR630" s="175" t="s">
        <v>78</v>
      </c>
      <c r="AT630" s="176" t="s">
        <v>67</v>
      </c>
      <c r="AU630" s="176" t="s">
        <v>76</v>
      </c>
      <c r="AY630" s="175" t="s">
        <v>187</v>
      </c>
      <c r="BK630" s="177">
        <f>SUM(BK631:BK742)</f>
        <v>0</v>
      </c>
    </row>
    <row r="631" spans="1:65" s="2" customFormat="1" ht="24.2" customHeight="1">
      <c r="A631" s="36"/>
      <c r="B631" s="37"/>
      <c r="C631" s="180" t="s">
        <v>1123</v>
      </c>
      <c r="D631" s="180" t="s">
        <v>190</v>
      </c>
      <c r="E631" s="181" t="s">
        <v>1124</v>
      </c>
      <c r="F631" s="182" t="s">
        <v>1125</v>
      </c>
      <c r="G631" s="183" t="s">
        <v>193</v>
      </c>
      <c r="H631" s="184">
        <v>701.21100000000001</v>
      </c>
      <c r="I631" s="185"/>
      <c r="J631" s="186">
        <f>ROUND(I631*H631,2)</f>
        <v>0</v>
      </c>
      <c r="K631" s="182" t="s">
        <v>194</v>
      </c>
      <c r="L631" s="41"/>
      <c r="M631" s="187" t="s">
        <v>19</v>
      </c>
      <c r="N631" s="188" t="s">
        <v>39</v>
      </c>
      <c r="O631" s="66"/>
      <c r="P631" s="189">
        <f>O631*H631</f>
        <v>0</v>
      </c>
      <c r="Q631" s="189">
        <v>2.9999999999999997E-4</v>
      </c>
      <c r="R631" s="189">
        <f>Q631*H631</f>
        <v>0.21036329999999998</v>
      </c>
      <c r="S631" s="189">
        <v>0</v>
      </c>
      <c r="T631" s="190">
        <f>S631*H631</f>
        <v>0</v>
      </c>
      <c r="U631" s="36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  <c r="AR631" s="191" t="s">
        <v>215</v>
      </c>
      <c r="AT631" s="191" t="s">
        <v>190</v>
      </c>
      <c r="AU631" s="191" t="s">
        <v>78</v>
      </c>
      <c r="AY631" s="19" t="s">
        <v>187</v>
      </c>
      <c r="BE631" s="192">
        <f>IF(N631="základní",J631,0)</f>
        <v>0</v>
      </c>
      <c r="BF631" s="192">
        <f>IF(N631="snížená",J631,0)</f>
        <v>0</v>
      </c>
      <c r="BG631" s="192">
        <f>IF(N631="zákl. přenesená",J631,0)</f>
        <v>0</v>
      </c>
      <c r="BH631" s="192">
        <f>IF(N631="sníž. přenesená",J631,0)</f>
        <v>0</v>
      </c>
      <c r="BI631" s="192">
        <f>IF(N631="nulová",J631,0)</f>
        <v>0</v>
      </c>
      <c r="BJ631" s="19" t="s">
        <v>76</v>
      </c>
      <c r="BK631" s="192">
        <f>ROUND(I631*H631,2)</f>
        <v>0</v>
      </c>
      <c r="BL631" s="19" t="s">
        <v>215</v>
      </c>
      <c r="BM631" s="191" t="s">
        <v>1126</v>
      </c>
    </row>
    <row r="632" spans="1:65" s="2" customFormat="1" ht="11.25">
      <c r="A632" s="36"/>
      <c r="B632" s="37"/>
      <c r="C632" s="38"/>
      <c r="D632" s="193" t="s">
        <v>197</v>
      </c>
      <c r="E632" s="38"/>
      <c r="F632" s="194" t="s">
        <v>1127</v>
      </c>
      <c r="G632" s="38"/>
      <c r="H632" s="38"/>
      <c r="I632" s="195"/>
      <c r="J632" s="38"/>
      <c r="K632" s="38"/>
      <c r="L632" s="41"/>
      <c r="M632" s="196"/>
      <c r="N632" s="197"/>
      <c r="O632" s="66"/>
      <c r="P632" s="66"/>
      <c r="Q632" s="66"/>
      <c r="R632" s="66"/>
      <c r="S632" s="66"/>
      <c r="T632" s="67"/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T632" s="19" t="s">
        <v>197</v>
      </c>
      <c r="AU632" s="19" t="s">
        <v>78</v>
      </c>
    </row>
    <row r="633" spans="1:65" s="13" customFormat="1" ht="33.75">
      <c r="B633" s="208"/>
      <c r="C633" s="209"/>
      <c r="D633" s="210" t="s">
        <v>249</v>
      </c>
      <c r="E633" s="211" t="s">
        <v>19</v>
      </c>
      <c r="F633" s="212" t="s">
        <v>1128</v>
      </c>
      <c r="G633" s="209"/>
      <c r="H633" s="213">
        <v>49.14</v>
      </c>
      <c r="I633" s="214"/>
      <c r="J633" s="209"/>
      <c r="K633" s="209"/>
      <c r="L633" s="215"/>
      <c r="M633" s="216"/>
      <c r="N633" s="217"/>
      <c r="O633" s="217"/>
      <c r="P633" s="217"/>
      <c r="Q633" s="217"/>
      <c r="R633" s="217"/>
      <c r="S633" s="217"/>
      <c r="T633" s="218"/>
      <c r="AT633" s="219" t="s">
        <v>249</v>
      </c>
      <c r="AU633" s="219" t="s">
        <v>78</v>
      </c>
      <c r="AV633" s="13" t="s">
        <v>78</v>
      </c>
      <c r="AW633" s="13" t="s">
        <v>30</v>
      </c>
      <c r="AX633" s="13" t="s">
        <v>68</v>
      </c>
      <c r="AY633" s="219" t="s">
        <v>187</v>
      </c>
    </row>
    <row r="634" spans="1:65" s="13" customFormat="1" ht="33.75">
      <c r="B634" s="208"/>
      <c r="C634" s="209"/>
      <c r="D634" s="210" t="s">
        <v>249</v>
      </c>
      <c r="E634" s="211" t="s">
        <v>19</v>
      </c>
      <c r="F634" s="212" t="s">
        <v>1129</v>
      </c>
      <c r="G634" s="209"/>
      <c r="H634" s="213">
        <v>76.355999999999995</v>
      </c>
      <c r="I634" s="214"/>
      <c r="J634" s="209"/>
      <c r="K634" s="209"/>
      <c r="L634" s="215"/>
      <c r="M634" s="216"/>
      <c r="N634" s="217"/>
      <c r="O634" s="217"/>
      <c r="P634" s="217"/>
      <c r="Q634" s="217"/>
      <c r="R634" s="217"/>
      <c r="S634" s="217"/>
      <c r="T634" s="218"/>
      <c r="AT634" s="219" t="s">
        <v>249</v>
      </c>
      <c r="AU634" s="219" t="s">
        <v>78</v>
      </c>
      <c r="AV634" s="13" t="s">
        <v>78</v>
      </c>
      <c r="AW634" s="13" t="s">
        <v>30</v>
      </c>
      <c r="AX634" s="13" t="s">
        <v>68</v>
      </c>
      <c r="AY634" s="219" t="s">
        <v>187</v>
      </c>
    </row>
    <row r="635" spans="1:65" s="13" customFormat="1" ht="11.25">
      <c r="B635" s="208"/>
      <c r="C635" s="209"/>
      <c r="D635" s="210" t="s">
        <v>249</v>
      </c>
      <c r="E635" s="211" t="s">
        <v>19</v>
      </c>
      <c r="F635" s="212" t="s">
        <v>1130</v>
      </c>
      <c r="G635" s="209"/>
      <c r="H635" s="213">
        <v>-13</v>
      </c>
      <c r="I635" s="214"/>
      <c r="J635" s="209"/>
      <c r="K635" s="209"/>
      <c r="L635" s="215"/>
      <c r="M635" s="216"/>
      <c r="N635" s="217"/>
      <c r="O635" s="217"/>
      <c r="P635" s="217"/>
      <c r="Q635" s="217"/>
      <c r="R635" s="217"/>
      <c r="S635" s="217"/>
      <c r="T635" s="218"/>
      <c r="AT635" s="219" t="s">
        <v>249</v>
      </c>
      <c r="AU635" s="219" t="s">
        <v>78</v>
      </c>
      <c r="AV635" s="13" t="s">
        <v>78</v>
      </c>
      <c r="AW635" s="13" t="s">
        <v>30</v>
      </c>
      <c r="AX635" s="13" t="s">
        <v>68</v>
      </c>
      <c r="AY635" s="219" t="s">
        <v>187</v>
      </c>
    </row>
    <row r="636" spans="1:65" s="14" customFormat="1" ht="11.25">
      <c r="B636" s="220"/>
      <c r="C636" s="221"/>
      <c r="D636" s="210" t="s">
        <v>249</v>
      </c>
      <c r="E636" s="222" t="s">
        <v>19</v>
      </c>
      <c r="F636" s="223" t="s">
        <v>1131</v>
      </c>
      <c r="G636" s="221"/>
      <c r="H636" s="222" t="s">
        <v>19</v>
      </c>
      <c r="I636" s="224"/>
      <c r="J636" s="221"/>
      <c r="K636" s="221"/>
      <c r="L636" s="225"/>
      <c r="M636" s="226"/>
      <c r="N636" s="227"/>
      <c r="O636" s="227"/>
      <c r="P636" s="227"/>
      <c r="Q636" s="227"/>
      <c r="R636" s="227"/>
      <c r="S636" s="227"/>
      <c r="T636" s="228"/>
      <c r="AT636" s="229" t="s">
        <v>249</v>
      </c>
      <c r="AU636" s="229" t="s">
        <v>78</v>
      </c>
      <c r="AV636" s="14" t="s">
        <v>76</v>
      </c>
      <c r="AW636" s="14" t="s">
        <v>30</v>
      </c>
      <c r="AX636" s="14" t="s">
        <v>68</v>
      </c>
      <c r="AY636" s="229" t="s">
        <v>187</v>
      </c>
    </row>
    <row r="637" spans="1:65" s="13" customFormat="1" ht="22.5">
      <c r="B637" s="208"/>
      <c r="C637" s="209"/>
      <c r="D637" s="210" t="s">
        <v>249</v>
      </c>
      <c r="E637" s="211" t="s">
        <v>19</v>
      </c>
      <c r="F637" s="212" t="s">
        <v>1132</v>
      </c>
      <c r="G637" s="209"/>
      <c r="H637" s="213">
        <v>48.3</v>
      </c>
      <c r="I637" s="214"/>
      <c r="J637" s="209"/>
      <c r="K637" s="209"/>
      <c r="L637" s="215"/>
      <c r="M637" s="216"/>
      <c r="N637" s="217"/>
      <c r="O637" s="217"/>
      <c r="P637" s="217"/>
      <c r="Q637" s="217"/>
      <c r="R637" s="217"/>
      <c r="S637" s="217"/>
      <c r="T637" s="218"/>
      <c r="AT637" s="219" t="s">
        <v>249</v>
      </c>
      <c r="AU637" s="219" t="s">
        <v>78</v>
      </c>
      <c r="AV637" s="13" t="s">
        <v>78</v>
      </c>
      <c r="AW637" s="13" t="s">
        <v>30</v>
      </c>
      <c r="AX637" s="13" t="s">
        <v>68</v>
      </c>
      <c r="AY637" s="219" t="s">
        <v>187</v>
      </c>
    </row>
    <row r="638" spans="1:65" s="13" customFormat="1" ht="11.25">
      <c r="B638" s="208"/>
      <c r="C638" s="209"/>
      <c r="D638" s="210" t="s">
        <v>249</v>
      </c>
      <c r="E638" s="211" t="s">
        <v>19</v>
      </c>
      <c r="F638" s="212" t="s">
        <v>1133</v>
      </c>
      <c r="G638" s="209"/>
      <c r="H638" s="213">
        <v>-7.2</v>
      </c>
      <c r="I638" s="214"/>
      <c r="J638" s="209"/>
      <c r="K638" s="209"/>
      <c r="L638" s="215"/>
      <c r="M638" s="216"/>
      <c r="N638" s="217"/>
      <c r="O638" s="217"/>
      <c r="P638" s="217"/>
      <c r="Q638" s="217"/>
      <c r="R638" s="217"/>
      <c r="S638" s="217"/>
      <c r="T638" s="218"/>
      <c r="AT638" s="219" t="s">
        <v>249</v>
      </c>
      <c r="AU638" s="219" t="s">
        <v>78</v>
      </c>
      <c r="AV638" s="13" t="s">
        <v>78</v>
      </c>
      <c r="AW638" s="13" t="s">
        <v>30</v>
      </c>
      <c r="AX638" s="13" t="s">
        <v>68</v>
      </c>
      <c r="AY638" s="219" t="s">
        <v>187</v>
      </c>
    </row>
    <row r="639" spans="1:65" s="13" customFormat="1" ht="11.25">
      <c r="B639" s="208"/>
      <c r="C639" s="209"/>
      <c r="D639" s="210" t="s">
        <v>249</v>
      </c>
      <c r="E639" s="211" t="s">
        <v>19</v>
      </c>
      <c r="F639" s="212" t="s">
        <v>1134</v>
      </c>
      <c r="G639" s="209"/>
      <c r="H639" s="213">
        <v>19.739999999999998</v>
      </c>
      <c r="I639" s="214"/>
      <c r="J639" s="209"/>
      <c r="K639" s="209"/>
      <c r="L639" s="215"/>
      <c r="M639" s="216"/>
      <c r="N639" s="217"/>
      <c r="O639" s="217"/>
      <c r="P639" s="217"/>
      <c r="Q639" s="217"/>
      <c r="R639" s="217"/>
      <c r="S639" s="217"/>
      <c r="T639" s="218"/>
      <c r="AT639" s="219" t="s">
        <v>249</v>
      </c>
      <c r="AU639" s="219" t="s">
        <v>78</v>
      </c>
      <c r="AV639" s="13" t="s">
        <v>78</v>
      </c>
      <c r="AW639" s="13" t="s">
        <v>30</v>
      </c>
      <c r="AX639" s="13" t="s">
        <v>68</v>
      </c>
      <c r="AY639" s="219" t="s">
        <v>187</v>
      </c>
    </row>
    <row r="640" spans="1:65" s="13" customFormat="1" ht="11.25">
      <c r="B640" s="208"/>
      <c r="C640" s="209"/>
      <c r="D640" s="210" t="s">
        <v>249</v>
      </c>
      <c r="E640" s="211" t="s">
        <v>19</v>
      </c>
      <c r="F640" s="212" t="s">
        <v>1135</v>
      </c>
      <c r="G640" s="209"/>
      <c r="H640" s="213">
        <v>-2</v>
      </c>
      <c r="I640" s="214"/>
      <c r="J640" s="209"/>
      <c r="K640" s="209"/>
      <c r="L640" s="215"/>
      <c r="M640" s="216"/>
      <c r="N640" s="217"/>
      <c r="O640" s="217"/>
      <c r="P640" s="217"/>
      <c r="Q640" s="217"/>
      <c r="R640" s="217"/>
      <c r="S640" s="217"/>
      <c r="T640" s="218"/>
      <c r="AT640" s="219" t="s">
        <v>249</v>
      </c>
      <c r="AU640" s="219" t="s">
        <v>78</v>
      </c>
      <c r="AV640" s="13" t="s">
        <v>78</v>
      </c>
      <c r="AW640" s="13" t="s">
        <v>30</v>
      </c>
      <c r="AX640" s="13" t="s">
        <v>68</v>
      </c>
      <c r="AY640" s="219" t="s">
        <v>187</v>
      </c>
    </row>
    <row r="641" spans="2:51" s="14" customFormat="1" ht="11.25">
      <c r="B641" s="220"/>
      <c r="C641" s="221"/>
      <c r="D641" s="210" t="s">
        <v>249</v>
      </c>
      <c r="E641" s="222" t="s">
        <v>19</v>
      </c>
      <c r="F641" s="223" t="s">
        <v>1136</v>
      </c>
      <c r="G641" s="221"/>
      <c r="H641" s="222" t="s">
        <v>19</v>
      </c>
      <c r="I641" s="224"/>
      <c r="J641" s="221"/>
      <c r="K641" s="221"/>
      <c r="L641" s="225"/>
      <c r="M641" s="226"/>
      <c r="N641" s="227"/>
      <c r="O641" s="227"/>
      <c r="P641" s="227"/>
      <c r="Q641" s="227"/>
      <c r="R641" s="227"/>
      <c r="S641" s="227"/>
      <c r="T641" s="228"/>
      <c r="AT641" s="229" t="s">
        <v>249</v>
      </c>
      <c r="AU641" s="229" t="s">
        <v>78</v>
      </c>
      <c r="AV641" s="14" t="s">
        <v>76</v>
      </c>
      <c r="AW641" s="14" t="s">
        <v>30</v>
      </c>
      <c r="AX641" s="14" t="s">
        <v>68</v>
      </c>
      <c r="AY641" s="229" t="s">
        <v>187</v>
      </c>
    </row>
    <row r="642" spans="2:51" s="13" customFormat="1" ht="11.25">
      <c r="B642" s="208"/>
      <c r="C642" s="209"/>
      <c r="D642" s="210" t="s">
        <v>249</v>
      </c>
      <c r="E642" s="211" t="s">
        <v>19</v>
      </c>
      <c r="F642" s="212" t="s">
        <v>1137</v>
      </c>
      <c r="G642" s="209"/>
      <c r="H642" s="213">
        <v>40.53</v>
      </c>
      <c r="I642" s="214"/>
      <c r="J642" s="209"/>
      <c r="K642" s="209"/>
      <c r="L642" s="215"/>
      <c r="M642" s="216"/>
      <c r="N642" s="217"/>
      <c r="O642" s="217"/>
      <c r="P642" s="217"/>
      <c r="Q642" s="217"/>
      <c r="R642" s="217"/>
      <c r="S642" s="217"/>
      <c r="T642" s="218"/>
      <c r="AT642" s="219" t="s">
        <v>249</v>
      </c>
      <c r="AU642" s="219" t="s">
        <v>78</v>
      </c>
      <c r="AV642" s="13" t="s">
        <v>78</v>
      </c>
      <c r="AW642" s="13" t="s">
        <v>30</v>
      </c>
      <c r="AX642" s="13" t="s">
        <v>68</v>
      </c>
      <c r="AY642" s="219" t="s">
        <v>187</v>
      </c>
    </row>
    <row r="643" spans="2:51" s="13" customFormat="1" ht="11.25">
      <c r="B643" s="208"/>
      <c r="C643" s="209"/>
      <c r="D643" s="210" t="s">
        <v>249</v>
      </c>
      <c r="E643" s="211" t="s">
        <v>19</v>
      </c>
      <c r="F643" s="212" t="s">
        <v>1138</v>
      </c>
      <c r="G643" s="209"/>
      <c r="H643" s="213">
        <v>-7.6</v>
      </c>
      <c r="I643" s="214"/>
      <c r="J643" s="209"/>
      <c r="K643" s="209"/>
      <c r="L643" s="215"/>
      <c r="M643" s="216"/>
      <c r="N643" s="217"/>
      <c r="O643" s="217"/>
      <c r="P643" s="217"/>
      <c r="Q643" s="217"/>
      <c r="R643" s="217"/>
      <c r="S643" s="217"/>
      <c r="T643" s="218"/>
      <c r="AT643" s="219" t="s">
        <v>249</v>
      </c>
      <c r="AU643" s="219" t="s">
        <v>78</v>
      </c>
      <c r="AV643" s="13" t="s">
        <v>78</v>
      </c>
      <c r="AW643" s="13" t="s">
        <v>30</v>
      </c>
      <c r="AX643" s="13" t="s">
        <v>68</v>
      </c>
      <c r="AY643" s="219" t="s">
        <v>187</v>
      </c>
    </row>
    <row r="644" spans="2:51" s="14" customFormat="1" ht="11.25">
      <c r="B644" s="220"/>
      <c r="C644" s="221"/>
      <c r="D644" s="210" t="s">
        <v>249</v>
      </c>
      <c r="E644" s="222" t="s">
        <v>19</v>
      </c>
      <c r="F644" s="223" t="s">
        <v>1139</v>
      </c>
      <c r="G644" s="221"/>
      <c r="H644" s="222" t="s">
        <v>19</v>
      </c>
      <c r="I644" s="224"/>
      <c r="J644" s="221"/>
      <c r="K644" s="221"/>
      <c r="L644" s="225"/>
      <c r="M644" s="226"/>
      <c r="N644" s="227"/>
      <c r="O644" s="227"/>
      <c r="P644" s="227"/>
      <c r="Q644" s="227"/>
      <c r="R644" s="227"/>
      <c r="S644" s="227"/>
      <c r="T644" s="228"/>
      <c r="AT644" s="229" t="s">
        <v>249</v>
      </c>
      <c r="AU644" s="229" t="s">
        <v>78</v>
      </c>
      <c r="AV644" s="14" t="s">
        <v>76</v>
      </c>
      <c r="AW644" s="14" t="s">
        <v>30</v>
      </c>
      <c r="AX644" s="14" t="s">
        <v>68</v>
      </c>
      <c r="AY644" s="229" t="s">
        <v>187</v>
      </c>
    </row>
    <row r="645" spans="2:51" s="13" customFormat="1" ht="22.5">
      <c r="B645" s="208"/>
      <c r="C645" s="209"/>
      <c r="D645" s="210" t="s">
        <v>249</v>
      </c>
      <c r="E645" s="211" t="s">
        <v>19</v>
      </c>
      <c r="F645" s="212" t="s">
        <v>1140</v>
      </c>
      <c r="G645" s="209"/>
      <c r="H645" s="213">
        <v>50.61</v>
      </c>
      <c r="I645" s="214"/>
      <c r="J645" s="209"/>
      <c r="K645" s="209"/>
      <c r="L645" s="215"/>
      <c r="M645" s="216"/>
      <c r="N645" s="217"/>
      <c r="O645" s="217"/>
      <c r="P645" s="217"/>
      <c r="Q645" s="217"/>
      <c r="R645" s="217"/>
      <c r="S645" s="217"/>
      <c r="T645" s="218"/>
      <c r="AT645" s="219" t="s">
        <v>249</v>
      </c>
      <c r="AU645" s="219" t="s">
        <v>78</v>
      </c>
      <c r="AV645" s="13" t="s">
        <v>78</v>
      </c>
      <c r="AW645" s="13" t="s">
        <v>30</v>
      </c>
      <c r="AX645" s="13" t="s">
        <v>68</v>
      </c>
      <c r="AY645" s="219" t="s">
        <v>187</v>
      </c>
    </row>
    <row r="646" spans="2:51" s="13" customFormat="1" ht="11.25">
      <c r="B646" s="208"/>
      <c r="C646" s="209"/>
      <c r="D646" s="210" t="s">
        <v>249</v>
      </c>
      <c r="E646" s="211" t="s">
        <v>19</v>
      </c>
      <c r="F646" s="212" t="s">
        <v>1141</v>
      </c>
      <c r="G646" s="209"/>
      <c r="H646" s="213">
        <v>-11.6</v>
      </c>
      <c r="I646" s="214"/>
      <c r="J646" s="209"/>
      <c r="K646" s="209"/>
      <c r="L646" s="215"/>
      <c r="M646" s="216"/>
      <c r="N646" s="217"/>
      <c r="O646" s="217"/>
      <c r="P646" s="217"/>
      <c r="Q646" s="217"/>
      <c r="R646" s="217"/>
      <c r="S646" s="217"/>
      <c r="T646" s="218"/>
      <c r="AT646" s="219" t="s">
        <v>249</v>
      </c>
      <c r="AU646" s="219" t="s">
        <v>78</v>
      </c>
      <c r="AV646" s="13" t="s">
        <v>78</v>
      </c>
      <c r="AW646" s="13" t="s">
        <v>30</v>
      </c>
      <c r="AX646" s="13" t="s">
        <v>68</v>
      </c>
      <c r="AY646" s="219" t="s">
        <v>187</v>
      </c>
    </row>
    <row r="647" spans="2:51" s="16" customFormat="1" ht="11.25">
      <c r="B647" s="252"/>
      <c r="C647" s="253"/>
      <c r="D647" s="210" t="s">
        <v>249</v>
      </c>
      <c r="E647" s="254" t="s">
        <v>19</v>
      </c>
      <c r="F647" s="255" t="s">
        <v>837</v>
      </c>
      <c r="G647" s="253"/>
      <c r="H647" s="256">
        <v>243.27600000000001</v>
      </c>
      <c r="I647" s="257"/>
      <c r="J647" s="253"/>
      <c r="K647" s="253"/>
      <c r="L647" s="258"/>
      <c r="M647" s="259"/>
      <c r="N647" s="260"/>
      <c r="O647" s="260"/>
      <c r="P647" s="260"/>
      <c r="Q647" s="260"/>
      <c r="R647" s="260"/>
      <c r="S647" s="260"/>
      <c r="T647" s="261"/>
      <c r="AT647" s="262" t="s">
        <v>249</v>
      </c>
      <c r="AU647" s="262" t="s">
        <v>78</v>
      </c>
      <c r="AV647" s="16" t="s">
        <v>203</v>
      </c>
      <c r="AW647" s="16" t="s">
        <v>30</v>
      </c>
      <c r="AX647" s="16" t="s">
        <v>68</v>
      </c>
      <c r="AY647" s="262" t="s">
        <v>187</v>
      </c>
    </row>
    <row r="648" spans="2:51" s="13" customFormat="1" ht="11.25">
      <c r="B648" s="208"/>
      <c r="C648" s="209"/>
      <c r="D648" s="210" t="s">
        <v>249</v>
      </c>
      <c r="E648" s="211" t="s">
        <v>19</v>
      </c>
      <c r="F648" s="212" t="s">
        <v>1142</v>
      </c>
      <c r="G648" s="209"/>
      <c r="H648" s="213">
        <v>63.35</v>
      </c>
      <c r="I648" s="214"/>
      <c r="J648" s="209"/>
      <c r="K648" s="209"/>
      <c r="L648" s="215"/>
      <c r="M648" s="216"/>
      <c r="N648" s="217"/>
      <c r="O648" s="217"/>
      <c r="P648" s="217"/>
      <c r="Q648" s="217"/>
      <c r="R648" s="217"/>
      <c r="S648" s="217"/>
      <c r="T648" s="218"/>
      <c r="AT648" s="219" t="s">
        <v>249</v>
      </c>
      <c r="AU648" s="219" t="s">
        <v>78</v>
      </c>
      <c r="AV648" s="13" t="s">
        <v>78</v>
      </c>
      <c r="AW648" s="13" t="s">
        <v>30</v>
      </c>
      <c r="AX648" s="13" t="s">
        <v>68</v>
      </c>
      <c r="AY648" s="219" t="s">
        <v>187</v>
      </c>
    </row>
    <row r="649" spans="2:51" s="13" customFormat="1" ht="11.25">
      <c r="B649" s="208"/>
      <c r="C649" s="209"/>
      <c r="D649" s="210" t="s">
        <v>249</v>
      </c>
      <c r="E649" s="211" t="s">
        <v>19</v>
      </c>
      <c r="F649" s="212" t="s">
        <v>1143</v>
      </c>
      <c r="G649" s="209"/>
      <c r="H649" s="213">
        <v>54.284999999999997</v>
      </c>
      <c r="I649" s="214"/>
      <c r="J649" s="209"/>
      <c r="K649" s="209"/>
      <c r="L649" s="215"/>
      <c r="M649" s="216"/>
      <c r="N649" s="217"/>
      <c r="O649" s="217"/>
      <c r="P649" s="217"/>
      <c r="Q649" s="217"/>
      <c r="R649" s="217"/>
      <c r="S649" s="217"/>
      <c r="T649" s="218"/>
      <c r="AT649" s="219" t="s">
        <v>249</v>
      </c>
      <c r="AU649" s="219" t="s">
        <v>78</v>
      </c>
      <c r="AV649" s="13" t="s">
        <v>78</v>
      </c>
      <c r="AW649" s="13" t="s">
        <v>30</v>
      </c>
      <c r="AX649" s="13" t="s">
        <v>68</v>
      </c>
      <c r="AY649" s="219" t="s">
        <v>187</v>
      </c>
    </row>
    <row r="650" spans="2:51" s="13" customFormat="1" ht="11.25">
      <c r="B650" s="208"/>
      <c r="C650" s="209"/>
      <c r="D650" s="210" t="s">
        <v>249</v>
      </c>
      <c r="E650" s="211" t="s">
        <v>19</v>
      </c>
      <c r="F650" s="212" t="s">
        <v>1144</v>
      </c>
      <c r="G650" s="209"/>
      <c r="H650" s="213">
        <v>-8.8000000000000007</v>
      </c>
      <c r="I650" s="214"/>
      <c r="J650" s="209"/>
      <c r="K650" s="209"/>
      <c r="L650" s="215"/>
      <c r="M650" s="216"/>
      <c r="N650" s="217"/>
      <c r="O650" s="217"/>
      <c r="P650" s="217"/>
      <c r="Q650" s="217"/>
      <c r="R650" s="217"/>
      <c r="S650" s="217"/>
      <c r="T650" s="218"/>
      <c r="AT650" s="219" t="s">
        <v>249</v>
      </c>
      <c r="AU650" s="219" t="s">
        <v>78</v>
      </c>
      <c r="AV650" s="13" t="s">
        <v>78</v>
      </c>
      <c r="AW650" s="13" t="s">
        <v>30</v>
      </c>
      <c r="AX650" s="13" t="s">
        <v>68</v>
      </c>
      <c r="AY650" s="219" t="s">
        <v>187</v>
      </c>
    </row>
    <row r="651" spans="2:51" s="13" customFormat="1" ht="11.25">
      <c r="B651" s="208"/>
      <c r="C651" s="209"/>
      <c r="D651" s="210" t="s">
        <v>249</v>
      </c>
      <c r="E651" s="211" t="s">
        <v>19</v>
      </c>
      <c r="F651" s="212" t="s">
        <v>1145</v>
      </c>
      <c r="G651" s="209"/>
      <c r="H651" s="213">
        <v>32.93</v>
      </c>
      <c r="I651" s="214"/>
      <c r="J651" s="209"/>
      <c r="K651" s="209"/>
      <c r="L651" s="215"/>
      <c r="M651" s="216"/>
      <c r="N651" s="217"/>
      <c r="O651" s="217"/>
      <c r="P651" s="217"/>
      <c r="Q651" s="217"/>
      <c r="R651" s="217"/>
      <c r="S651" s="217"/>
      <c r="T651" s="218"/>
      <c r="AT651" s="219" t="s">
        <v>249</v>
      </c>
      <c r="AU651" s="219" t="s">
        <v>78</v>
      </c>
      <c r="AV651" s="13" t="s">
        <v>78</v>
      </c>
      <c r="AW651" s="13" t="s">
        <v>30</v>
      </c>
      <c r="AX651" s="13" t="s">
        <v>68</v>
      </c>
      <c r="AY651" s="219" t="s">
        <v>187</v>
      </c>
    </row>
    <row r="652" spans="2:51" s="13" customFormat="1" ht="11.25">
      <c r="B652" s="208"/>
      <c r="C652" s="209"/>
      <c r="D652" s="210" t="s">
        <v>249</v>
      </c>
      <c r="E652" s="211" t="s">
        <v>19</v>
      </c>
      <c r="F652" s="212" t="s">
        <v>1146</v>
      </c>
      <c r="G652" s="209"/>
      <c r="H652" s="213">
        <v>39</v>
      </c>
      <c r="I652" s="214"/>
      <c r="J652" s="209"/>
      <c r="K652" s="209"/>
      <c r="L652" s="215"/>
      <c r="M652" s="216"/>
      <c r="N652" s="217"/>
      <c r="O652" s="217"/>
      <c r="P652" s="217"/>
      <c r="Q652" s="217"/>
      <c r="R652" s="217"/>
      <c r="S652" s="217"/>
      <c r="T652" s="218"/>
      <c r="AT652" s="219" t="s">
        <v>249</v>
      </c>
      <c r="AU652" s="219" t="s">
        <v>78</v>
      </c>
      <c r="AV652" s="13" t="s">
        <v>78</v>
      </c>
      <c r="AW652" s="13" t="s">
        <v>30</v>
      </c>
      <c r="AX652" s="13" t="s">
        <v>68</v>
      </c>
      <c r="AY652" s="219" t="s">
        <v>187</v>
      </c>
    </row>
    <row r="653" spans="2:51" s="16" customFormat="1" ht="11.25">
      <c r="B653" s="252"/>
      <c r="C653" s="253"/>
      <c r="D653" s="210" t="s">
        <v>249</v>
      </c>
      <c r="E653" s="254" t="s">
        <v>19</v>
      </c>
      <c r="F653" s="255" t="s">
        <v>837</v>
      </c>
      <c r="G653" s="253"/>
      <c r="H653" s="256">
        <v>180.76499999999999</v>
      </c>
      <c r="I653" s="257"/>
      <c r="J653" s="253"/>
      <c r="K653" s="253"/>
      <c r="L653" s="258"/>
      <c r="M653" s="259"/>
      <c r="N653" s="260"/>
      <c r="O653" s="260"/>
      <c r="P653" s="260"/>
      <c r="Q653" s="260"/>
      <c r="R653" s="260"/>
      <c r="S653" s="260"/>
      <c r="T653" s="261"/>
      <c r="AT653" s="262" t="s">
        <v>249</v>
      </c>
      <c r="AU653" s="262" t="s">
        <v>78</v>
      </c>
      <c r="AV653" s="16" t="s">
        <v>203</v>
      </c>
      <c r="AW653" s="16" t="s">
        <v>30</v>
      </c>
      <c r="AX653" s="16" t="s">
        <v>68</v>
      </c>
      <c r="AY653" s="262" t="s">
        <v>187</v>
      </c>
    </row>
    <row r="654" spans="2:51" s="13" customFormat="1" ht="11.25">
      <c r="B654" s="208"/>
      <c r="C654" s="209"/>
      <c r="D654" s="210" t="s">
        <v>249</v>
      </c>
      <c r="E654" s="211" t="s">
        <v>19</v>
      </c>
      <c r="F654" s="212" t="s">
        <v>1147</v>
      </c>
      <c r="G654" s="209"/>
      <c r="H654" s="213">
        <v>59.72</v>
      </c>
      <c r="I654" s="214"/>
      <c r="J654" s="209"/>
      <c r="K654" s="209"/>
      <c r="L654" s="215"/>
      <c r="M654" s="216"/>
      <c r="N654" s="217"/>
      <c r="O654" s="217"/>
      <c r="P654" s="217"/>
      <c r="Q654" s="217"/>
      <c r="R654" s="217"/>
      <c r="S654" s="217"/>
      <c r="T654" s="218"/>
      <c r="AT654" s="219" t="s">
        <v>249</v>
      </c>
      <c r="AU654" s="219" t="s">
        <v>78</v>
      </c>
      <c r="AV654" s="13" t="s">
        <v>78</v>
      </c>
      <c r="AW654" s="13" t="s">
        <v>30</v>
      </c>
      <c r="AX654" s="13" t="s">
        <v>68</v>
      </c>
      <c r="AY654" s="219" t="s">
        <v>187</v>
      </c>
    </row>
    <row r="655" spans="2:51" s="13" customFormat="1" ht="11.25">
      <c r="B655" s="208"/>
      <c r="C655" s="209"/>
      <c r="D655" s="210" t="s">
        <v>249</v>
      </c>
      <c r="E655" s="211" t="s">
        <v>19</v>
      </c>
      <c r="F655" s="212" t="s">
        <v>1148</v>
      </c>
      <c r="G655" s="209"/>
      <c r="H655" s="213">
        <v>42.9</v>
      </c>
      <c r="I655" s="214"/>
      <c r="J655" s="209"/>
      <c r="K655" s="209"/>
      <c r="L655" s="215"/>
      <c r="M655" s="216"/>
      <c r="N655" s="217"/>
      <c r="O655" s="217"/>
      <c r="P655" s="217"/>
      <c r="Q655" s="217"/>
      <c r="R655" s="217"/>
      <c r="S655" s="217"/>
      <c r="T655" s="218"/>
      <c r="AT655" s="219" t="s">
        <v>249</v>
      </c>
      <c r="AU655" s="219" t="s">
        <v>78</v>
      </c>
      <c r="AV655" s="13" t="s">
        <v>78</v>
      </c>
      <c r="AW655" s="13" t="s">
        <v>30</v>
      </c>
      <c r="AX655" s="13" t="s">
        <v>68</v>
      </c>
      <c r="AY655" s="219" t="s">
        <v>187</v>
      </c>
    </row>
    <row r="656" spans="2:51" s="16" customFormat="1" ht="11.25">
      <c r="B656" s="252"/>
      <c r="C656" s="253"/>
      <c r="D656" s="210" t="s">
        <v>249</v>
      </c>
      <c r="E656" s="254" t="s">
        <v>19</v>
      </c>
      <c r="F656" s="255" t="s">
        <v>837</v>
      </c>
      <c r="G656" s="253"/>
      <c r="H656" s="256">
        <v>102.62</v>
      </c>
      <c r="I656" s="257"/>
      <c r="J656" s="253"/>
      <c r="K656" s="253"/>
      <c r="L656" s="258"/>
      <c r="M656" s="259"/>
      <c r="N656" s="260"/>
      <c r="O656" s="260"/>
      <c r="P656" s="260"/>
      <c r="Q656" s="260"/>
      <c r="R656" s="260"/>
      <c r="S656" s="260"/>
      <c r="T656" s="261"/>
      <c r="AT656" s="262" t="s">
        <v>249</v>
      </c>
      <c r="AU656" s="262" t="s">
        <v>78</v>
      </c>
      <c r="AV656" s="16" t="s">
        <v>203</v>
      </c>
      <c r="AW656" s="16" t="s">
        <v>30</v>
      </c>
      <c r="AX656" s="16" t="s">
        <v>68</v>
      </c>
      <c r="AY656" s="262" t="s">
        <v>187</v>
      </c>
    </row>
    <row r="657" spans="1:65" s="13" customFormat="1" ht="11.25">
      <c r="B657" s="208"/>
      <c r="C657" s="209"/>
      <c r="D657" s="210" t="s">
        <v>249</v>
      </c>
      <c r="E657" s="211" t="s">
        <v>19</v>
      </c>
      <c r="F657" s="212" t="s">
        <v>1149</v>
      </c>
      <c r="G657" s="209"/>
      <c r="H657" s="213">
        <v>59.72</v>
      </c>
      <c r="I657" s="214"/>
      <c r="J657" s="209"/>
      <c r="K657" s="209"/>
      <c r="L657" s="215"/>
      <c r="M657" s="216"/>
      <c r="N657" s="217"/>
      <c r="O657" s="217"/>
      <c r="P657" s="217"/>
      <c r="Q657" s="217"/>
      <c r="R657" s="217"/>
      <c r="S657" s="217"/>
      <c r="T657" s="218"/>
      <c r="AT657" s="219" t="s">
        <v>249</v>
      </c>
      <c r="AU657" s="219" t="s">
        <v>78</v>
      </c>
      <c r="AV657" s="13" t="s">
        <v>78</v>
      </c>
      <c r="AW657" s="13" t="s">
        <v>30</v>
      </c>
      <c r="AX657" s="13" t="s">
        <v>68</v>
      </c>
      <c r="AY657" s="219" t="s">
        <v>187</v>
      </c>
    </row>
    <row r="658" spans="1:65" s="13" customFormat="1" ht="11.25">
      <c r="B658" s="208"/>
      <c r="C658" s="209"/>
      <c r="D658" s="210" t="s">
        <v>249</v>
      </c>
      <c r="E658" s="211" t="s">
        <v>19</v>
      </c>
      <c r="F658" s="212" t="s">
        <v>1150</v>
      </c>
      <c r="G658" s="209"/>
      <c r="H658" s="213">
        <v>42.9</v>
      </c>
      <c r="I658" s="214"/>
      <c r="J658" s="209"/>
      <c r="K658" s="209"/>
      <c r="L658" s="215"/>
      <c r="M658" s="216"/>
      <c r="N658" s="217"/>
      <c r="O658" s="217"/>
      <c r="P658" s="217"/>
      <c r="Q658" s="217"/>
      <c r="R658" s="217"/>
      <c r="S658" s="217"/>
      <c r="T658" s="218"/>
      <c r="AT658" s="219" t="s">
        <v>249</v>
      </c>
      <c r="AU658" s="219" t="s">
        <v>78</v>
      </c>
      <c r="AV658" s="13" t="s">
        <v>78</v>
      </c>
      <c r="AW658" s="13" t="s">
        <v>30</v>
      </c>
      <c r="AX658" s="13" t="s">
        <v>68</v>
      </c>
      <c r="AY658" s="219" t="s">
        <v>187</v>
      </c>
    </row>
    <row r="659" spans="1:65" s="13" customFormat="1" ht="11.25">
      <c r="B659" s="208"/>
      <c r="C659" s="209"/>
      <c r="D659" s="210" t="s">
        <v>249</v>
      </c>
      <c r="E659" s="211" t="s">
        <v>19</v>
      </c>
      <c r="F659" s="212" t="s">
        <v>1151</v>
      </c>
      <c r="G659" s="209"/>
      <c r="H659" s="213">
        <v>32.93</v>
      </c>
      <c r="I659" s="214"/>
      <c r="J659" s="209"/>
      <c r="K659" s="209"/>
      <c r="L659" s="215"/>
      <c r="M659" s="216"/>
      <c r="N659" s="217"/>
      <c r="O659" s="217"/>
      <c r="P659" s="217"/>
      <c r="Q659" s="217"/>
      <c r="R659" s="217"/>
      <c r="S659" s="217"/>
      <c r="T659" s="218"/>
      <c r="AT659" s="219" t="s">
        <v>249</v>
      </c>
      <c r="AU659" s="219" t="s">
        <v>78</v>
      </c>
      <c r="AV659" s="13" t="s">
        <v>78</v>
      </c>
      <c r="AW659" s="13" t="s">
        <v>30</v>
      </c>
      <c r="AX659" s="13" t="s">
        <v>68</v>
      </c>
      <c r="AY659" s="219" t="s">
        <v>187</v>
      </c>
    </row>
    <row r="660" spans="1:65" s="13" customFormat="1" ht="11.25">
      <c r="B660" s="208"/>
      <c r="C660" s="209"/>
      <c r="D660" s="210" t="s">
        <v>249</v>
      </c>
      <c r="E660" s="211" t="s">
        <v>19</v>
      </c>
      <c r="F660" s="212" t="s">
        <v>1152</v>
      </c>
      <c r="G660" s="209"/>
      <c r="H660" s="213">
        <v>39</v>
      </c>
      <c r="I660" s="214"/>
      <c r="J660" s="209"/>
      <c r="K660" s="209"/>
      <c r="L660" s="215"/>
      <c r="M660" s="216"/>
      <c r="N660" s="217"/>
      <c r="O660" s="217"/>
      <c r="P660" s="217"/>
      <c r="Q660" s="217"/>
      <c r="R660" s="217"/>
      <c r="S660" s="217"/>
      <c r="T660" s="218"/>
      <c r="AT660" s="219" t="s">
        <v>249</v>
      </c>
      <c r="AU660" s="219" t="s">
        <v>78</v>
      </c>
      <c r="AV660" s="13" t="s">
        <v>78</v>
      </c>
      <c r="AW660" s="13" t="s">
        <v>30</v>
      </c>
      <c r="AX660" s="13" t="s">
        <v>68</v>
      </c>
      <c r="AY660" s="219" t="s">
        <v>187</v>
      </c>
    </row>
    <row r="661" spans="1:65" s="16" customFormat="1" ht="11.25">
      <c r="B661" s="252"/>
      <c r="C661" s="253"/>
      <c r="D661" s="210" t="s">
        <v>249</v>
      </c>
      <c r="E661" s="254" t="s">
        <v>19</v>
      </c>
      <c r="F661" s="255" t="s">
        <v>837</v>
      </c>
      <c r="G661" s="253"/>
      <c r="H661" s="256">
        <v>174.55</v>
      </c>
      <c r="I661" s="257"/>
      <c r="J661" s="253"/>
      <c r="K661" s="253"/>
      <c r="L661" s="258"/>
      <c r="M661" s="259"/>
      <c r="N661" s="260"/>
      <c r="O661" s="260"/>
      <c r="P661" s="260"/>
      <c r="Q661" s="260"/>
      <c r="R661" s="260"/>
      <c r="S661" s="260"/>
      <c r="T661" s="261"/>
      <c r="AT661" s="262" t="s">
        <v>249</v>
      </c>
      <c r="AU661" s="262" t="s">
        <v>78</v>
      </c>
      <c r="AV661" s="16" t="s">
        <v>203</v>
      </c>
      <c r="AW661" s="16" t="s">
        <v>30</v>
      </c>
      <c r="AX661" s="16" t="s">
        <v>68</v>
      </c>
      <c r="AY661" s="262" t="s">
        <v>187</v>
      </c>
    </row>
    <row r="662" spans="1:65" s="15" customFormat="1" ht="11.25">
      <c r="B662" s="230"/>
      <c r="C662" s="231"/>
      <c r="D662" s="210" t="s">
        <v>249</v>
      </c>
      <c r="E662" s="232" t="s">
        <v>19</v>
      </c>
      <c r="F662" s="233" t="s">
        <v>319</v>
      </c>
      <c r="G662" s="231"/>
      <c r="H662" s="234">
        <v>701.21100000000001</v>
      </c>
      <c r="I662" s="235"/>
      <c r="J662" s="231"/>
      <c r="K662" s="231"/>
      <c r="L662" s="236"/>
      <c r="M662" s="237"/>
      <c r="N662" s="238"/>
      <c r="O662" s="238"/>
      <c r="P662" s="238"/>
      <c r="Q662" s="238"/>
      <c r="R662" s="238"/>
      <c r="S662" s="238"/>
      <c r="T662" s="239"/>
      <c r="AT662" s="240" t="s">
        <v>249</v>
      </c>
      <c r="AU662" s="240" t="s">
        <v>78</v>
      </c>
      <c r="AV662" s="15" t="s">
        <v>195</v>
      </c>
      <c r="AW662" s="15" t="s">
        <v>30</v>
      </c>
      <c r="AX662" s="15" t="s">
        <v>76</v>
      </c>
      <c r="AY662" s="240" t="s">
        <v>187</v>
      </c>
    </row>
    <row r="663" spans="1:65" s="2" customFormat="1" ht="37.9" customHeight="1">
      <c r="A663" s="36"/>
      <c r="B663" s="37"/>
      <c r="C663" s="180" t="s">
        <v>1153</v>
      </c>
      <c r="D663" s="180" t="s">
        <v>190</v>
      </c>
      <c r="E663" s="181" t="s">
        <v>1154</v>
      </c>
      <c r="F663" s="182" t="s">
        <v>1155</v>
      </c>
      <c r="G663" s="183" t="s">
        <v>214</v>
      </c>
      <c r="H663" s="184">
        <v>170</v>
      </c>
      <c r="I663" s="185"/>
      <c r="J663" s="186">
        <f>ROUND(I663*H663,2)</f>
        <v>0</v>
      </c>
      <c r="K663" s="182" t="s">
        <v>194</v>
      </c>
      <c r="L663" s="41"/>
      <c r="M663" s="187" t="s">
        <v>19</v>
      </c>
      <c r="N663" s="188" t="s">
        <v>39</v>
      </c>
      <c r="O663" s="66"/>
      <c r="P663" s="189">
        <f>O663*H663</f>
        <v>0</v>
      </c>
      <c r="Q663" s="189">
        <v>2.1749999999999999E-3</v>
      </c>
      <c r="R663" s="189">
        <f>Q663*H663</f>
        <v>0.36974999999999997</v>
      </c>
      <c r="S663" s="189">
        <v>0</v>
      </c>
      <c r="T663" s="190">
        <f>S663*H663</f>
        <v>0</v>
      </c>
      <c r="U663" s="36"/>
      <c r="V663" s="36"/>
      <c r="W663" s="36"/>
      <c r="X663" s="36"/>
      <c r="Y663" s="36"/>
      <c r="Z663" s="36"/>
      <c r="AA663" s="36"/>
      <c r="AB663" s="36"/>
      <c r="AC663" s="36"/>
      <c r="AD663" s="36"/>
      <c r="AE663" s="36"/>
      <c r="AR663" s="191" t="s">
        <v>215</v>
      </c>
      <c r="AT663" s="191" t="s">
        <v>190</v>
      </c>
      <c r="AU663" s="191" t="s">
        <v>78</v>
      </c>
      <c r="AY663" s="19" t="s">
        <v>187</v>
      </c>
      <c r="BE663" s="192">
        <f>IF(N663="základní",J663,0)</f>
        <v>0</v>
      </c>
      <c r="BF663" s="192">
        <f>IF(N663="snížená",J663,0)</f>
        <v>0</v>
      </c>
      <c r="BG663" s="192">
        <f>IF(N663="zákl. přenesená",J663,0)</f>
        <v>0</v>
      </c>
      <c r="BH663" s="192">
        <f>IF(N663="sníž. přenesená",J663,0)</f>
        <v>0</v>
      </c>
      <c r="BI663" s="192">
        <f>IF(N663="nulová",J663,0)</f>
        <v>0</v>
      </c>
      <c r="BJ663" s="19" t="s">
        <v>76</v>
      </c>
      <c r="BK663" s="192">
        <f>ROUND(I663*H663,2)</f>
        <v>0</v>
      </c>
      <c r="BL663" s="19" t="s">
        <v>215</v>
      </c>
      <c r="BM663" s="191" t="s">
        <v>1156</v>
      </c>
    </row>
    <row r="664" spans="1:65" s="2" customFormat="1" ht="11.25">
      <c r="A664" s="36"/>
      <c r="B664" s="37"/>
      <c r="C664" s="38"/>
      <c r="D664" s="193" t="s">
        <v>197</v>
      </c>
      <c r="E664" s="38"/>
      <c r="F664" s="194" t="s">
        <v>1157</v>
      </c>
      <c r="G664" s="38"/>
      <c r="H664" s="38"/>
      <c r="I664" s="195"/>
      <c r="J664" s="38"/>
      <c r="K664" s="38"/>
      <c r="L664" s="41"/>
      <c r="M664" s="196"/>
      <c r="N664" s="197"/>
      <c r="O664" s="66"/>
      <c r="P664" s="66"/>
      <c r="Q664" s="66"/>
      <c r="R664" s="66"/>
      <c r="S664" s="66"/>
      <c r="T664" s="67"/>
      <c r="U664" s="36"/>
      <c r="V664" s="36"/>
      <c r="W664" s="36"/>
      <c r="X664" s="36"/>
      <c r="Y664" s="36"/>
      <c r="Z664" s="36"/>
      <c r="AA664" s="36"/>
      <c r="AB664" s="36"/>
      <c r="AC664" s="36"/>
      <c r="AD664" s="36"/>
      <c r="AE664" s="36"/>
      <c r="AT664" s="19" t="s">
        <v>197</v>
      </c>
      <c r="AU664" s="19" t="s">
        <v>78</v>
      </c>
    </row>
    <row r="665" spans="1:65" s="2" customFormat="1" ht="21.75" customHeight="1">
      <c r="A665" s="36"/>
      <c r="B665" s="37"/>
      <c r="C665" s="180" t="s">
        <v>1158</v>
      </c>
      <c r="D665" s="180" t="s">
        <v>190</v>
      </c>
      <c r="E665" s="181" t="s">
        <v>1159</v>
      </c>
      <c r="F665" s="182" t="s">
        <v>1160</v>
      </c>
      <c r="G665" s="183" t="s">
        <v>193</v>
      </c>
      <c r="H665" s="184">
        <v>630.48</v>
      </c>
      <c r="I665" s="185"/>
      <c r="J665" s="186">
        <f>ROUND(I665*H665,2)</f>
        <v>0</v>
      </c>
      <c r="K665" s="182" t="s">
        <v>194</v>
      </c>
      <c r="L665" s="41"/>
      <c r="M665" s="187" t="s">
        <v>19</v>
      </c>
      <c r="N665" s="188" t="s">
        <v>39</v>
      </c>
      <c r="O665" s="66"/>
      <c r="P665" s="189">
        <f>O665*H665</f>
        <v>0</v>
      </c>
      <c r="Q665" s="189">
        <v>0</v>
      </c>
      <c r="R665" s="189">
        <f>Q665*H665</f>
        <v>0</v>
      </c>
      <c r="S665" s="189">
        <v>2.7199999999999998E-2</v>
      </c>
      <c r="T665" s="190">
        <f>S665*H665</f>
        <v>17.149055999999998</v>
      </c>
      <c r="U665" s="36"/>
      <c r="V665" s="36"/>
      <c r="W665" s="36"/>
      <c r="X665" s="36"/>
      <c r="Y665" s="36"/>
      <c r="Z665" s="36"/>
      <c r="AA665" s="36"/>
      <c r="AB665" s="36"/>
      <c r="AC665" s="36"/>
      <c r="AD665" s="36"/>
      <c r="AE665" s="36"/>
      <c r="AR665" s="191" t="s">
        <v>215</v>
      </c>
      <c r="AT665" s="191" t="s">
        <v>190</v>
      </c>
      <c r="AU665" s="191" t="s">
        <v>78</v>
      </c>
      <c r="AY665" s="19" t="s">
        <v>187</v>
      </c>
      <c r="BE665" s="192">
        <f>IF(N665="základní",J665,0)</f>
        <v>0</v>
      </c>
      <c r="BF665" s="192">
        <f>IF(N665="snížená",J665,0)</f>
        <v>0</v>
      </c>
      <c r="BG665" s="192">
        <f>IF(N665="zákl. přenesená",J665,0)</f>
        <v>0</v>
      </c>
      <c r="BH665" s="192">
        <f>IF(N665="sníž. přenesená",J665,0)</f>
        <v>0</v>
      </c>
      <c r="BI665" s="192">
        <f>IF(N665="nulová",J665,0)</f>
        <v>0</v>
      </c>
      <c r="BJ665" s="19" t="s">
        <v>76</v>
      </c>
      <c r="BK665" s="192">
        <f>ROUND(I665*H665,2)</f>
        <v>0</v>
      </c>
      <c r="BL665" s="19" t="s">
        <v>215</v>
      </c>
      <c r="BM665" s="191" t="s">
        <v>1161</v>
      </c>
    </row>
    <row r="666" spans="1:65" s="2" customFormat="1" ht="11.25">
      <c r="A666" s="36"/>
      <c r="B666" s="37"/>
      <c r="C666" s="38"/>
      <c r="D666" s="193" t="s">
        <v>197</v>
      </c>
      <c r="E666" s="38"/>
      <c r="F666" s="194" t="s">
        <v>1162</v>
      </c>
      <c r="G666" s="38"/>
      <c r="H666" s="38"/>
      <c r="I666" s="195"/>
      <c r="J666" s="38"/>
      <c r="K666" s="38"/>
      <c r="L666" s="41"/>
      <c r="M666" s="196"/>
      <c r="N666" s="197"/>
      <c r="O666" s="66"/>
      <c r="P666" s="66"/>
      <c r="Q666" s="66"/>
      <c r="R666" s="66"/>
      <c r="S666" s="66"/>
      <c r="T666" s="67"/>
      <c r="U666" s="36"/>
      <c r="V666" s="36"/>
      <c r="W666" s="36"/>
      <c r="X666" s="36"/>
      <c r="Y666" s="36"/>
      <c r="Z666" s="36"/>
      <c r="AA666" s="36"/>
      <c r="AB666" s="36"/>
      <c r="AC666" s="36"/>
      <c r="AD666" s="36"/>
      <c r="AE666" s="36"/>
      <c r="AT666" s="19" t="s">
        <v>197</v>
      </c>
      <c r="AU666" s="19" t="s">
        <v>78</v>
      </c>
    </row>
    <row r="667" spans="1:65" s="13" customFormat="1" ht="11.25">
      <c r="B667" s="208"/>
      <c r="C667" s="209"/>
      <c r="D667" s="210" t="s">
        <v>249</v>
      </c>
      <c r="E667" s="211" t="s">
        <v>19</v>
      </c>
      <c r="F667" s="212" t="s">
        <v>1163</v>
      </c>
      <c r="G667" s="209"/>
      <c r="H667" s="213">
        <v>4.5</v>
      </c>
      <c r="I667" s="214"/>
      <c r="J667" s="209"/>
      <c r="K667" s="209"/>
      <c r="L667" s="215"/>
      <c r="M667" s="216"/>
      <c r="N667" s="217"/>
      <c r="O667" s="217"/>
      <c r="P667" s="217"/>
      <c r="Q667" s="217"/>
      <c r="R667" s="217"/>
      <c r="S667" s="217"/>
      <c r="T667" s="218"/>
      <c r="AT667" s="219" t="s">
        <v>249</v>
      </c>
      <c r="AU667" s="219" t="s">
        <v>78</v>
      </c>
      <c r="AV667" s="13" t="s">
        <v>78</v>
      </c>
      <c r="AW667" s="13" t="s">
        <v>30</v>
      </c>
      <c r="AX667" s="13" t="s">
        <v>68</v>
      </c>
      <c r="AY667" s="219" t="s">
        <v>187</v>
      </c>
    </row>
    <row r="668" spans="1:65" s="13" customFormat="1" ht="33.75">
      <c r="B668" s="208"/>
      <c r="C668" s="209"/>
      <c r="D668" s="210" t="s">
        <v>249</v>
      </c>
      <c r="E668" s="211" t="s">
        <v>19</v>
      </c>
      <c r="F668" s="212" t="s">
        <v>1164</v>
      </c>
      <c r="G668" s="209"/>
      <c r="H668" s="213">
        <v>72.72</v>
      </c>
      <c r="I668" s="214"/>
      <c r="J668" s="209"/>
      <c r="K668" s="209"/>
      <c r="L668" s="215"/>
      <c r="M668" s="216"/>
      <c r="N668" s="217"/>
      <c r="O668" s="217"/>
      <c r="P668" s="217"/>
      <c r="Q668" s="217"/>
      <c r="R668" s="217"/>
      <c r="S668" s="217"/>
      <c r="T668" s="218"/>
      <c r="AT668" s="219" t="s">
        <v>249</v>
      </c>
      <c r="AU668" s="219" t="s">
        <v>78</v>
      </c>
      <c r="AV668" s="13" t="s">
        <v>78</v>
      </c>
      <c r="AW668" s="13" t="s">
        <v>30</v>
      </c>
      <c r="AX668" s="13" t="s">
        <v>68</v>
      </c>
      <c r="AY668" s="219" t="s">
        <v>187</v>
      </c>
    </row>
    <row r="669" spans="1:65" s="13" customFormat="1" ht="11.25">
      <c r="B669" s="208"/>
      <c r="C669" s="209"/>
      <c r="D669" s="210" t="s">
        <v>249</v>
      </c>
      <c r="E669" s="211" t="s">
        <v>19</v>
      </c>
      <c r="F669" s="212" t="s">
        <v>1130</v>
      </c>
      <c r="G669" s="209"/>
      <c r="H669" s="213">
        <v>-13</v>
      </c>
      <c r="I669" s="214"/>
      <c r="J669" s="209"/>
      <c r="K669" s="209"/>
      <c r="L669" s="215"/>
      <c r="M669" s="216"/>
      <c r="N669" s="217"/>
      <c r="O669" s="217"/>
      <c r="P669" s="217"/>
      <c r="Q669" s="217"/>
      <c r="R669" s="217"/>
      <c r="S669" s="217"/>
      <c r="T669" s="218"/>
      <c r="AT669" s="219" t="s">
        <v>249</v>
      </c>
      <c r="AU669" s="219" t="s">
        <v>78</v>
      </c>
      <c r="AV669" s="13" t="s">
        <v>78</v>
      </c>
      <c r="AW669" s="13" t="s">
        <v>30</v>
      </c>
      <c r="AX669" s="13" t="s">
        <v>68</v>
      </c>
      <c r="AY669" s="219" t="s">
        <v>187</v>
      </c>
    </row>
    <row r="670" spans="1:65" s="14" customFormat="1" ht="11.25">
      <c r="B670" s="220"/>
      <c r="C670" s="221"/>
      <c r="D670" s="210" t="s">
        <v>249</v>
      </c>
      <c r="E670" s="222" t="s">
        <v>19</v>
      </c>
      <c r="F670" s="223" t="s">
        <v>1131</v>
      </c>
      <c r="G670" s="221"/>
      <c r="H670" s="222" t="s">
        <v>19</v>
      </c>
      <c r="I670" s="224"/>
      <c r="J670" s="221"/>
      <c r="K670" s="221"/>
      <c r="L670" s="225"/>
      <c r="M670" s="226"/>
      <c r="N670" s="227"/>
      <c r="O670" s="227"/>
      <c r="P670" s="227"/>
      <c r="Q670" s="227"/>
      <c r="R670" s="227"/>
      <c r="S670" s="227"/>
      <c r="T670" s="228"/>
      <c r="AT670" s="229" t="s">
        <v>249</v>
      </c>
      <c r="AU670" s="229" t="s">
        <v>78</v>
      </c>
      <c r="AV670" s="14" t="s">
        <v>76</v>
      </c>
      <c r="AW670" s="14" t="s">
        <v>30</v>
      </c>
      <c r="AX670" s="14" t="s">
        <v>68</v>
      </c>
      <c r="AY670" s="229" t="s">
        <v>187</v>
      </c>
    </row>
    <row r="671" spans="1:65" s="13" customFormat="1" ht="22.5">
      <c r="B671" s="208"/>
      <c r="C671" s="209"/>
      <c r="D671" s="210" t="s">
        <v>249</v>
      </c>
      <c r="E671" s="211" t="s">
        <v>19</v>
      </c>
      <c r="F671" s="212" t="s">
        <v>1165</v>
      </c>
      <c r="G671" s="209"/>
      <c r="H671" s="213">
        <v>46</v>
      </c>
      <c r="I671" s="214"/>
      <c r="J671" s="209"/>
      <c r="K671" s="209"/>
      <c r="L671" s="215"/>
      <c r="M671" s="216"/>
      <c r="N671" s="217"/>
      <c r="O671" s="217"/>
      <c r="P671" s="217"/>
      <c r="Q671" s="217"/>
      <c r="R671" s="217"/>
      <c r="S671" s="217"/>
      <c r="T671" s="218"/>
      <c r="AT671" s="219" t="s">
        <v>249</v>
      </c>
      <c r="AU671" s="219" t="s">
        <v>78</v>
      </c>
      <c r="AV671" s="13" t="s">
        <v>78</v>
      </c>
      <c r="AW671" s="13" t="s">
        <v>30</v>
      </c>
      <c r="AX671" s="13" t="s">
        <v>68</v>
      </c>
      <c r="AY671" s="219" t="s">
        <v>187</v>
      </c>
    </row>
    <row r="672" spans="1:65" s="13" customFormat="1" ht="11.25">
      <c r="B672" s="208"/>
      <c r="C672" s="209"/>
      <c r="D672" s="210" t="s">
        <v>249</v>
      </c>
      <c r="E672" s="211" t="s">
        <v>19</v>
      </c>
      <c r="F672" s="212" t="s">
        <v>1133</v>
      </c>
      <c r="G672" s="209"/>
      <c r="H672" s="213">
        <v>-7.2</v>
      </c>
      <c r="I672" s="214"/>
      <c r="J672" s="209"/>
      <c r="K672" s="209"/>
      <c r="L672" s="215"/>
      <c r="M672" s="216"/>
      <c r="N672" s="217"/>
      <c r="O672" s="217"/>
      <c r="P672" s="217"/>
      <c r="Q672" s="217"/>
      <c r="R672" s="217"/>
      <c r="S672" s="217"/>
      <c r="T672" s="218"/>
      <c r="AT672" s="219" t="s">
        <v>249</v>
      </c>
      <c r="AU672" s="219" t="s">
        <v>78</v>
      </c>
      <c r="AV672" s="13" t="s">
        <v>78</v>
      </c>
      <c r="AW672" s="13" t="s">
        <v>30</v>
      </c>
      <c r="AX672" s="13" t="s">
        <v>68</v>
      </c>
      <c r="AY672" s="219" t="s">
        <v>187</v>
      </c>
    </row>
    <row r="673" spans="2:51" s="13" customFormat="1" ht="11.25">
      <c r="B673" s="208"/>
      <c r="C673" s="209"/>
      <c r="D673" s="210" t="s">
        <v>249</v>
      </c>
      <c r="E673" s="211" t="s">
        <v>19</v>
      </c>
      <c r="F673" s="212" t="s">
        <v>1166</v>
      </c>
      <c r="G673" s="209"/>
      <c r="H673" s="213">
        <v>18.8</v>
      </c>
      <c r="I673" s="214"/>
      <c r="J673" s="209"/>
      <c r="K673" s="209"/>
      <c r="L673" s="215"/>
      <c r="M673" s="216"/>
      <c r="N673" s="217"/>
      <c r="O673" s="217"/>
      <c r="P673" s="217"/>
      <c r="Q673" s="217"/>
      <c r="R673" s="217"/>
      <c r="S673" s="217"/>
      <c r="T673" s="218"/>
      <c r="AT673" s="219" t="s">
        <v>249</v>
      </c>
      <c r="AU673" s="219" t="s">
        <v>78</v>
      </c>
      <c r="AV673" s="13" t="s">
        <v>78</v>
      </c>
      <c r="AW673" s="13" t="s">
        <v>30</v>
      </c>
      <c r="AX673" s="13" t="s">
        <v>68</v>
      </c>
      <c r="AY673" s="219" t="s">
        <v>187</v>
      </c>
    </row>
    <row r="674" spans="2:51" s="13" customFormat="1" ht="11.25">
      <c r="B674" s="208"/>
      <c r="C674" s="209"/>
      <c r="D674" s="210" t="s">
        <v>249</v>
      </c>
      <c r="E674" s="211" t="s">
        <v>19</v>
      </c>
      <c r="F674" s="212" t="s">
        <v>1135</v>
      </c>
      <c r="G674" s="209"/>
      <c r="H674" s="213">
        <v>-2</v>
      </c>
      <c r="I674" s="214"/>
      <c r="J674" s="209"/>
      <c r="K674" s="209"/>
      <c r="L674" s="215"/>
      <c r="M674" s="216"/>
      <c r="N674" s="217"/>
      <c r="O674" s="217"/>
      <c r="P674" s="217"/>
      <c r="Q674" s="217"/>
      <c r="R674" s="217"/>
      <c r="S674" s="217"/>
      <c r="T674" s="218"/>
      <c r="AT674" s="219" t="s">
        <v>249</v>
      </c>
      <c r="AU674" s="219" t="s">
        <v>78</v>
      </c>
      <c r="AV674" s="13" t="s">
        <v>78</v>
      </c>
      <c r="AW674" s="13" t="s">
        <v>30</v>
      </c>
      <c r="AX674" s="13" t="s">
        <v>68</v>
      </c>
      <c r="AY674" s="219" t="s">
        <v>187</v>
      </c>
    </row>
    <row r="675" spans="2:51" s="14" customFormat="1" ht="11.25">
      <c r="B675" s="220"/>
      <c r="C675" s="221"/>
      <c r="D675" s="210" t="s">
        <v>249</v>
      </c>
      <c r="E675" s="222" t="s">
        <v>19</v>
      </c>
      <c r="F675" s="223" t="s">
        <v>1136</v>
      </c>
      <c r="G675" s="221"/>
      <c r="H675" s="222" t="s">
        <v>19</v>
      </c>
      <c r="I675" s="224"/>
      <c r="J675" s="221"/>
      <c r="K675" s="221"/>
      <c r="L675" s="225"/>
      <c r="M675" s="226"/>
      <c r="N675" s="227"/>
      <c r="O675" s="227"/>
      <c r="P675" s="227"/>
      <c r="Q675" s="227"/>
      <c r="R675" s="227"/>
      <c r="S675" s="227"/>
      <c r="T675" s="228"/>
      <c r="AT675" s="229" t="s">
        <v>249</v>
      </c>
      <c r="AU675" s="229" t="s">
        <v>78</v>
      </c>
      <c r="AV675" s="14" t="s">
        <v>76</v>
      </c>
      <c r="AW675" s="14" t="s">
        <v>30</v>
      </c>
      <c r="AX675" s="14" t="s">
        <v>68</v>
      </c>
      <c r="AY675" s="229" t="s">
        <v>187</v>
      </c>
    </row>
    <row r="676" spans="2:51" s="13" customFormat="1" ht="11.25">
      <c r="B676" s="208"/>
      <c r="C676" s="209"/>
      <c r="D676" s="210" t="s">
        <v>249</v>
      </c>
      <c r="E676" s="211" t="s">
        <v>19</v>
      </c>
      <c r="F676" s="212" t="s">
        <v>1167</v>
      </c>
      <c r="G676" s="209"/>
      <c r="H676" s="213">
        <v>38.6</v>
      </c>
      <c r="I676" s="214"/>
      <c r="J676" s="209"/>
      <c r="K676" s="209"/>
      <c r="L676" s="215"/>
      <c r="M676" s="216"/>
      <c r="N676" s="217"/>
      <c r="O676" s="217"/>
      <c r="P676" s="217"/>
      <c r="Q676" s="217"/>
      <c r="R676" s="217"/>
      <c r="S676" s="217"/>
      <c r="T676" s="218"/>
      <c r="AT676" s="219" t="s">
        <v>249</v>
      </c>
      <c r="AU676" s="219" t="s">
        <v>78</v>
      </c>
      <c r="AV676" s="13" t="s">
        <v>78</v>
      </c>
      <c r="AW676" s="13" t="s">
        <v>30</v>
      </c>
      <c r="AX676" s="13" t="s">
        <v>68</v>
      </c>
      <c r="AY676" s="219" t="s">
        <v>187</v>
      </c>
    </row>
    <row r="677" spans="2:51" s="13" customFormat="1" ht="11.25">
      <c r="B677" s="208"/>
      <c r="C677" s="209"/>
      <c r="D677" s="210" t="s">
        <v>249</v>
      </c>
      <c r="E677" s="211" t="s">
        <v>19</v>
      </c>
      <c r="F677" s="212" t="s">
        <v>1138</v>
      </c>
      <c r="G677" s="209"/>
      <c r="H677" s="213">
        <v>-7.6</v>
      </c>
      <c r="I677" s="214"/>
      <c r="J677" s="209"/>
      <c r="K677" s="209"/>
      <c r="L677" s="215"/>
      <c r="M677" s="216"/>
      <c r="N677" s="217"/>
      <c r="O677" s="217"/>
      <c r="P677" s="217"/>
      <c r="Q677" s="217"/>
      <c r="R677" s="217"/>
      <c r="S677" s="217"/>
      <c r="T677" s="218"/>
      <c r="AT677" s="219" t="s">
        <v>249</v>
      </c>
      <c r="AU677" s="219" t="s">
        <v>78</v>
      </c>
      <c r="AV677" s="13" t="s">
        <v>78</v>
      </c>
      <c r="AW677" s="13" t="s">
        <v>30</v>
      </c>
      <c r="AX677" s="13" t="s">
        <v>68</v>
      </c>
      <c r="AY677" s="219" t="s">
        <v>187</v>
      </c>
    </row>
    <row r="678" spans="2:51" s="14" customFormat="1" ht="11.25">
      <c r="B678" s="220"/>
      <c r="C678" s="221"/>
      <c r="D678" s="210" t="s">
        <v>249</v>
      </c>
      <c r="E678" s="222" t="s">
        <v>19</v>
      </c>
      <c r="F678" s="223" t="s">
        <v>1139</v>
      </c>
      <c r="G678" s="221"/>
      <c r="H678" s="222" t="s">
        <v>19</v>
      </c>
      <c r="I678" s="224"/>
      <c r="J678" s="221"/>
      <c r="K678" s="221"/>
      <c r="L678" s="225"/>
      <c r="M678" s="226"/>
      <c r="N678" s="227"/>
      <c r="O678" s="227"/>
      <c r="P678" s="227"/>
      <c r="Q678" s="227"/>
      <c r="R678" s="227"/>
      <c r="S678" s="227"/>
      <c r="T678" s="228"/>
      <c r="AT678" s="229" t="s">
        <v>249</v>
      </c>
      <c r="AU678" s="229" t="s">
        <v>78</v>
      </c>
      <c r="AV678" s="14" t="s">
        <v>76</v>
      </c>
      <c r="AW678" s="14" t="s">
        <v>30</v>
      </c>
      <c r="AX678" s="14" t="s">
        <v>68</v>
      </c>
      <c r="AY678" s="229" t="s">
        <v>187</v>
      </c>
    </row>
    <row r="679" spans="2:51" s="13" customFormat="1" ht="22.5">
      <c r="B679" s="208"/>
      <c r="C679" s="209"/>
      <c r="D679" s="210" t="s">
        <v>249</v>
      </c>
      <c r="E679" s="211" t="s">
        <v>19</v>
      </c>
      <c r="F679" s="212" t="s">
        <v>1168</v>
      </c>
      <c r="G679" s="209"/>
      <c r="H679" s="213">
        <v>48.2</v>
      </c>
      <c r="I679" s="214"/>
      <c r="J679" s="209"/>
      <c r="K679" s="209"/>
      <c r="L679" s="215"/>
      <c r="M679" s="216"/>
      <c r="N679" s="217"/>
      <c r="O679" s="217"/>
      <c r="P679" s="217"/>
      <c r="Q679" s="217"/>
      <c r="R679" s="217"/>
      <c r="S679" s="217"/>
      <c r="T679" s="218"/>
      <c r="AT679" s="219" t="s">
        <v>249</v>
      </c>
      <c r="AU679" s="219" t="s">
        <v>78</v>
      </c>
      <c r="AV679" s="13" t="s">
        <v>78</v>
      </c>
      <c r="AW679" s="13" t="s">
        <v>30</v>
      </c>
      <c r="AX679" s="13" t="s">
        <v>68</v>
      </c>
      <c r="AY679" s="219" t="s">
        <v>187</v>
      </c>
    </row>
    <row r="680" spans="2:51" s="13" customFormat="1" ht="11.25">
      <c r="B680" s="208"/>
      <c r="C680" s="209"/>
      <c r="D680" s="210" t="s">
        <v>249</v>
      </c>
      <c r="E680" s="211" t="s">
        <v>19</v>
      </c>
      <c r="F680" s="212" t="s">
        <v>1141</v>
      </c>
      <c r="G680" s="209"/>
      <c r="H680" s="213">
        <v>-11.6</v>
      </c>
      <c r="I680" s="214"/>
      <c r="J680" s="209"/>
      <c r="K680" s="209"/>
      <c r="L680" s="215"/>
      <c r="M680" s="216"/>
      <c r="N680" s="217"/>
      <c r="O680" s="217"/>
      <c r="P680" s="217"/>
      <c r="Q680" s="217"/>
      <c r="R680" s="217"/>
      <c r="S680" s="217"/>
      <c r="T680" s="218"/>
      <c r="AT680" s="219" t="s">
        <v>249</v>
      </c>
      <c r="AU680" s="219" t="s">
        <v>78</v>
      </c>
      <c r="AV680" s="13" t="s">
        <v>78</v>
      </c>
      <c r="AW680" s="13" t="s">
        <v>30</v>
      </c>
      <c r="AX680" s="13" t="s">
        <v>68</v>
      </c>
      <c r="AY680" s="219" t="s">
        <v>187</v>
      </c>
    </row>
    <row r="681" spans="2:51" s="16" customFormat="1" ht="11.25">
      <c r="B681" s="252"/>
      <c r="C681" s="253"/>
      <c r="D681" s="210" t="s">
        <v>249</v>
      </c>
      <c r="E681" s="254" t="s">
        <v>19</v>
      </c>
      <c r="F681" s="255" t="s">
        <v>837</v>
      </c>
      <c r="G681" s="253"/>
      <c r="H681" s="256">
        <v>187.42</v>
      </c>
      <c r="I681" s="257"/>
      <c r="J681" s="253"/>
      <c r="K681" s="253"/>
      <c r="L681" s="258"/>
      <c r="M681" s="259"/>
      <c r="N681" s="260"/>
      <c r="O681" s="260"/>
      <c r="P681" s="260"/>
      <c r="Q681" s="260"/>
      <c r="R681" s="260"/>
      <c r="S681" s="260"/>
      <c r="T681" s="261"/>
      <c r="AT681" s="262" t="s">
        <v>249</v>
      </c>
      <c r="AU681" s="262" t="s">
        <v>78</v>
      </c>
      <c r="AV681" s="16" t="s">
        <v>203</v>
      </c>
      <c r="AW681" s="16" t="s">
        <v>30</v>
      </c>
      <c r="AX681" s="16" t="s">
        <v>68</v>
      </c>
      <c r="AY681" s="262" t="s">
        <v>187</v>
      </c>
    </row>
    <row r="682" spans="2:51" s="13" customFormat="1" ht="11.25">
      <c r="B682" s="208"/>
      <c r="C682" s="209"/>
      <c r="D682" s="210" t="s">
        <v>249</v>
      </c>
      <c r="E682" s="211" t="s">
        <v>19</v>
      </c>
      <c r="F682" s="212" t="s">
        <v>1169</v>
      </c>
      <c r="G682" s="209"/>
      <c r="H682" s="213">
        <v>59.72</v>
      </c>
      <c r="I682" s="214"/>
      <c r="J682" s="209"/>
      <c r="K682" s="209"/>
      <c r="L682" s="215"/>
      <c r="M682" s="216"/>
      <c r="N682" s="217"/>
      <c r="O682" s="217"/>
      <c r="P682" s="217"/>
      <c r="Q682" s="217"/>
      <c r="R682" s="217"/>
      <c r="S682" s="217"/>
      <c r="T682" s="218"/>
      <c r="AT682" s="219" t="s">
        <v>249</v>
      </c>
      <c r="AU682" s="219" t="s">
        <v>78</v>
      </c>
      <c r="AV682" s="13" t="s">
        <v>78</v>
      </c>
      <c r="AW682" s="13" t="s">
        <v>30</v>
      </c>
      <c r="AX682" s="13" t="s">
        <v>68</v>
      </c>
      <c r="AY682" s="219" t="s">
        <v>187</v>
      </c>
    </row>
    <row r="683" spans="2:51" s="13" customFormat="1" ht="11.25">
      <c r="B683" s="208"/>
      <c r="C683" s="209"/>
      <c r="D683" s="210" t="s">
        <v>249</v>
      </c>
      <c r="E683" s="211" t="s">
        <v>19</v>
      </c>
      <c r="F683" s="212" t="s">
        <v>1170</v>
      </c>
      <c r="G683" s="209"/>
      <c r="H683" s="213">
        <v>51.7</v>
      </c>
      <c r="I683" s="214"/>
      <c r="J683" s="209"/>
      <c r="K683" s="209"/>
      <c r="L683" s="215"/>
      <c r="M683" s="216"/>
      <c r="N683" s="217"/>
      <c r="O683" s="217"/>
      <c r="P683" s="217"/>
      <c r="Q683" s="217"/>
      <c r="R683" s="217"/>
      <c r="S683" s="217"/>
      <c r="T683" s="218"/>
      <c r="AT683" s="219" t="s">
        <v>249</v>
      </c>
      <c r="AU683" s="219" t="s">
        <v>78</v>
      </c>
      <c r="AV683" s="13" t="s">
        <v>78</v>
      </c>
      <c r="AW683" s="13" t="s">
        <v>30</v>
      </c>
      <c r="AX683" s="13" t="s">
        <v>68</v>
      </c>
      <c r="AY683" s="219" t="s">
        <v>187</v>
      </c>
    </row>
    <row r="684" spans="2:51" s="13" customFormat="1" ht="11.25">
      <c r="B684" s="208"/>
      <c r="C684" s="209"/>
      <c r="D684" s="210" t="s">
        <v>249</v>
      </c>
      <c r="E684" s="211" t="s">
        <v>19</v>
      </c>
      <c r="F684" s="212" t="s">
        <v>1144</v>
      </c>
      <c r="G684" s="209"/>
      <c r="H684" s="213">
        <v>-8.8000000000000007</v>
      </c>
      <c r="I684" s="214"/>
      <c r="J684" s="209"/>
      <c r="K684" s="209"/>
      <c r="L684" s="215"/>
      <c r="M684" s="216"/>
      <c r="N684" s="217"/>
      <c r="O684" s="217"/>
      <c r="P684" s="217"/>
      <c r="Q684" s="217"/>
      <c r="R684" s="217"/>
      <c r="S684" s="217"/>
      <c r="T684" s="218"/>
      <c r="AT684" s="219" t="s">
        <v>249</v>
      </c>
      <c r="AU684" s="219" t="s">
        <v>78</v>
      </c>
      <c r="AV684" s="13" t="s">
        <v>78</v>
      </c>
      <c r="AW684" s="13" t="s">
        <v>30</v>
      </c>
      <c r="AX684" s="13" t="s">
        <v>68</v>
      </c>
      <c r="AY684" s="219" t="s">
        <v>187</v>
      </c>
    </row>
    <row r="685" spans="2:51" s="13" customFormat="1" ht="11.25">
      <c r="B685" s="208"/>
      <c r="C685" s="209"/>
      <c r="D685" s="210" t="s">
        <v>249</v>
      </c>
      <c r="E685" s="211" t="s">
        <v>19</v>
      </c>
      <c r="F685" s="212" t="s">
        <v>1171</v>
      </c>
      <c r="G685" s="209"/>
      <c r="H685" s="213">
        <v>31</v>
      </c>
      <c r="I685" s="214"/>
      <c r="J685" s="209"/>
      <c r="K685" s="209"/>
      <c r="L685" s="215"/>
      <c r="M685" s="216"/>
      <c r="N685" s="217"/>
      <c r="O685" s="217"/>
      <c r="P685" s="217"/>
      <c r="Q685" s="217"/>
      <c r="R685" s="217"/>
      <c r="S685" s="217"/>
      <c r="T685" s="218"/>
      <c r="AT685" s="219" t="s">
        <v>249</v>
      </c>
      <c r="AU685" s="219" t="s">
        <v>78</v>
      </c>
      <c r="AV685" s="13" t="s">
        <v>78</v>
      </c>
      <c r="AW685" s="13" t="s">
        <v>30</v>
      </c>
      <c r="AX685" s="13" t="s">
        <v>68</v>
      </c>
      <c r="AY685" s="219" t="s">
        <v>187</v>
      </c>
    </row>
    <row r="686" spans="2:51" s="13" customFormat="1" ht="11.25">
      <c r="B686" s="208"/>
      <c r="C686" s="209"/>
      <c r="D686" s="210" t="s">
        <v>249</v>
      </c>
      <c r="E686" s="211" t="s">
        <v>19</v>
      </c>
      <c r="F686" s="212" t="s">
        <v>1172</v>
      </c>
      <c r="G686" s="209"/>
      <c r="H686" s="213">
        <v>36.6</v>
      </c>
      <c r="I686" s="214"/>
      <c r="J686" s="209"/>
      <c r="K686" s="209"/>
      <c r="L686" s="215"/>
      <c r="M686" s="216"/>
      <c r="N686" s="217"/>
      <c r="O686" s="217"/>
      <c r="P686" s="217"/>
      <c r="Q686" s="217"/>
      <c r="R686" s="217"/>
      <c r="S686" s="217"/>
      <c r="T686" s="218"/>
      <c r="AT686" s="219" t="s">
        <v>249</v>
      </c>
      <c r="AU686" s="219" t="s">
        <v>78</v>
      </c>
      <c r="AV686" s="13" t="s">
        <v>78</v>
      </c>
      <c r="AW686" s="13" t="s">
        <v>30</v>
      </c>
      <c r="AX686" s="13" t="s">
        <v>68</v>
      </c>
      <c r="AY686" s="219" t="s">
        <v>187</v>
      </c>
    </row>
    <row r="687" spans="2:51" s="16" customFormat="1" ht="11.25">
      <c r="B687" s="252"/>
      <c r="C687" s="253"/>
      <c r="D687" s="210" t="s">
        <v>249</v>
      </c>
      <c r="E687" s="254" t="s">
        <v>19</v>
      </c>
      <c r="F687" s="255" t="s">
        <v>837</v>
      </c>
      <c r="G687" s="253"/>
      <c r="H687" s="256">
        <v>170.22</v>
      </c>
      <c r="I687" s="257"/>
      <c r="J687" s="253"/>
      <c r="K687" s="253"/>
      <c r="L687" s="258"/>
      <c r="M687" s="259"/>
      <c r="N687" s="260"/>
      <c r="O687" s="260"/>
      <c r="P687" s="260"/>
      <c r="Q687" s="260"/>
      <c r="R687" s="260"/>
      <c r="S687" s="260"/>
      <c r="T687" s="261"/>
      <c r="AT687" s="262" t="s">
        <v>249</v>
      </c>
      <c r="AU687" s="262" t="s">
        <v>78</v>
      </c>
      <c r="AV687" s="16" t="s">
        <v>203</v>
      </c>
      <c r="AW687" s="16" t="s">
        <v>30</v>
      </c>
      <c r="AX687" s="16" t="s">
        <v>68</v>
      </c>
      <c r="AY687" s="262" t="s">
        <v>187</v>
      </c>
    </row>
    <row r="688" spans="2:51" s="13" customFormat="1" ht="11.25">
      <c r="B688" s="208"/>
      <c r="C688" s="209"/>
      <c r="D688" s="210" t="s">
        <v>249</v>
      </c>
      <c r="E688" s="211" t="s">
        <v>19</v>
      </c>
      <c r="F688" s="212" t="s">
        <v>1147</v>
      </c>
      <c r="G688" s="209"/>
      <c r="H688" s="213">
        <v>59.72</v>
      </c>
      <c r="I688" s="214"/>
      <c r="J688" s="209"/>
      <c r="K688" s="209"/>
      <c r="L688" s="215"/>
      <c r="M688" s="216"/>
      <c r="N688" s="217"/>
      <c r="O688" s="217"/>
      <c r="P688" s="217"/>
      <c r="Q688" s="217"/>
      <c r="R688" s="217"/>
      <c r="S688" s="217"/>
      <c r="T688" s="218"/>
      <c r="AT688" s="219" t="s">
        <v>249</v>
      </c>
      <c r="AU688" s="219" t="s">
        <v>78</v>
      </c>
      <c r="AV688" s="13" t="s">
        <v>78</v>
      </c>
      <c r="AW688" s="13" t="s">
        <v>30</v>
      </c>
      <c r="AX688" s="13" t="s">
        <v>68</v>
      </c>
      <c r="AY688" s="219" t="s">
        <v>187</v>
      </c>
    </row>
    <row r="689" spans="1:65" s="13" customFormat="1" ht="11.25">
      <c r="B689" s="208"/>
      <c r="C689" s="209"/>
      <c r="D689" s="210" t="s">
        <v>249</v>
      </c>
      <c r="E689" s="211" t="s">
        <v>19</v>
      </c>
      <c r="F689" s="212" t="s">
        <v>1148</v>
      </c>
      <c r="G689" s="209"/>
      <c r="H689" s="213">
        <v>42.9</v>
      </c>
      <c r="I689" s="214"/>
      <c r="J689" s="209"/>
      <c r="K689" s="209"/>
      <c r="L689" s="215"/>
      <c r="M689" s="216"/>
      <c r="N689" s="217"/>
      <c r="O689" s="217"/>
      <c r="P689" s="217"/>
      <c r="Q689" s="217"/>
      <c r="R689" s="217"/>
      <c r="S689" s="217"/>
      <c r="T689" s="218"/>
      <c r="AT689" s="219" t="s">
        <v>249</v>
      </c>
      <c r="AU689" s="219" t="s">
        <v>78</v>
      </c>
      <c r="AV689" s="13" t="s">
        <v>78</v>
      </c>
      <c r="AW689" s="13" t="s">
        <v>30</v>
      </c>
      <c r="AX689" s="13" t="s">
        <v>68</v>
      </c>
      <c r="AY689" s="219" t="s">
        <v>187</v>
      </c>
    </row>
    <row r="690" spans="1:65" s="16" customFormat="1" ht="11.25">
      <c r="B690" s="252"/>
      <c r="C690" s="253"/>
      <c r="D690" s="210" t="s">
        <v>249</v>
      </c>
      <c r="E690" s="254" t="s">
        <v>19</v>
      </c>
      <c r="F690" s="255" t="s">
        <v>837</v>
      </c>
      <c r="G690" s="253"/>
      <c r="H690" s="256">
        <v>102.62</v>
      </c>
      <c r="I690" s="257"/>
      <c r="J690" s="253"/>
      <c r="K690" s="253"/>
      <c r="L690" s="258"/>
      <c r="M690" s="259"/>
      <c r="N690" s="260"/>
      <c r="O690" s="260"/>
      <c r="P690" s="260"/>
      <c r="Q690" s="260"/>
      <c r="R690" s="260"/>
      <c r="S690" s="260"/>
      <c r="T690" s="261"/>
      <c r="AT690" s="262" t="s">
        <v>249</v>
      </c>
      <c r="AU690" s="262" t="s">
        <v>78</v>
      </c>
      <c r="AV690" s="16" t="s">
        <v>203</v>
      </c>
      <c r="AW690" s="16" t="s">
        <v>30</v>
      </c>
      <c r="AX690" s="16" t="s">
        <v>68</v>
      </c>
      <c r="AY690" s="262" t="s">
        <v>187</v>
      </c>
    </row>
    <row r="691" spans="1:65" s="13" customFormat="1" ht="11.25">
      <c r="B691" s="208"/>
      <c r="C691" s="209"/>
      <c r="D691" s="210" t="s">
        <v>249</v>
      </c>
      <c r="E691" s="211" t="s">
        <v>19</v>
      </c>
      <c r="F691" s="212" t="s">
        <v>1149</v>
      </c>
      <c r="G691" s="209"/>
      <c r="H691" s="213">
        <v>59.72</v>
      </c>
      <c r="I691" s="214"/>
      <c r="J691" s="209"/>
      <c r="K691" s="209"/>
      <c r="L691" s="215"/>
      <c r="M691" s="216"/>
      <c r="N691" s="217"/>
      <c r="O691" s="217"/>
      <c r="P691" s="217"/>
      <c r="Q691" s="217"/>
      <c r="R691" s="217"/>
      <c r="S691" s="217"/>
      <c r="T691" s="218"/>
      <c r="AT691" s="219" t="s">
        <v>249</v>
      </c>
      <c r="AU691" s="219" t="s">
        <v>78</v>
      </c>
      <c r="AV691" s="13" t="s">
        <v>78</v>
      </c>
      <c r="AW691" s="13" t="s">
        <v>30</v>
      </c>
      <c r="AX691" s="13" t="s">
        <v>68</v>
      </c>
      <c r="AY691" s="219" t="s">
        <v>187</v>
      </c>
    </row>
    <row r="692" spans="1:65" s="13" customFormat="1" ht="11.25">
      <c r="B692" s="208"/>
      <c r="C692" s="209"/>
      <c r="D692" s="210" t="s">
        <v>249</v>
      </c>
      <c r="E692" s="211" t="s">
        <v>19</v>
      </c>
      <c r="F692" s="212" t="s">
        <v>1150</v>
      </c>
      <c r="G692" s="209"/>
      <c r="H692" s="213">
        <v>42.9</v>
      </c>
      <c r="I692" s="214"/>
      <c r="J692" s="209"/>
      <c r="K692" s="209"/>
      <c r="L692" s="215"/>
      <c r="M692" s="216"/>
      <c r="N692" s="217"/>
      <c r="O692" s="217"/>
      <c r="P692" s="217"/>
      <c r="Q692" s="217"/>
      <c r="R692" s="217"/>
      <c r="S692" s="217"/>
      <c r="T692" s="218"/>
      <c r="AT692" s="219" t="s">
        <v>249</v>
      </c>
      <c r="AU692" s="219" t="s">
        <v>78</v>
      </c>
      <c r="AV692" s="13" t="s">
        <v>78</v>
      </c>
      <c r="AW692" s="13" t="s">
        <v>30</v>
      </c>
      <c r="AX692" s="13" t="s">
        <v>68</v>
      </c>
      <c r="AY692" s="219" t="s">
        <v>187</v>
      </c>
    </row>
    <row r="693" spans="1:65" s="13" customFormat="1" ht="11.25">
      <c r="B693" s="208"/>
      <c r="C693" s="209"/>
      <c r="D693" s="210" t="s">
        <v>249</v>
      </c>
      <c r="E693" s="211" t="s">
        <v>19</v>
      </c>
      <c r="F693" s="212" t="s">
        <v>1173</v>
      </c>
      <c r="G693" s="209"/>
      <c r="H693" s="213">
        <v>31</v>
      </c>
      <c r="I693" s="214"/>
      <c r="J693" s="209"/>
      <c r="K693" s="209"/>
      <c r="L693" s="215"/>
      <c r="M693" s="216"/>
      <c r="N693" s="217"/>
      <c r="O693" s="217"/>
      <c r="P693" s="217"/>
      <c r="Q693" s="217"/>
      <c r="R693" s="217"/>
      <c r="S693" s="217"/>
      <c r="T693" s="218"/>
      <c r="AT693" s="219" t="s">
        <v>249</v>
      </c>
      <c r="AU693" s="219" t="s">
        <v>78</v>
      </c>
      <c r="AV693" s="13" t="s">
        <v>78</v>
      </c>
      <c r="AW693" s="13" t="s">
        <v>30</v>
      </c>
      <c r="AX693" s="13" t="s">
        <v>68</v>
      </c>
      <c r="AY693" s="219" t="s">
        <v>187</v>
      </c>
    </row>
    <row r="694" spans="1:65" s="13" customFormat="1" ht="11.25">
      <c r="B694" s="208"/>
      <c r="C694" s="209"/>
      <c r="D694" s="210" t="s">
        <v>249</v>
      </c>
      <c r="E694" s="211" t="s">
        <v>19</v>
      </c>
      <c r="F694" s="212" t="s">
        <v>1174</v>
      </c>
      <c r="G694" s="209"/>
      <c r="H694" s="213">
        <v>36.6</v>
      </c>
      <c r="I694" s="214"/>
      <c r="J694" s="209"/>
      <c r="K694" s="209"/>
      <c r="L694" s="215"/>
      <c r="M694" s="216"/>
      <c r="N694" s="217"/>
      <c r="O694" s="217"/>
      <c r="P694" s="217"/>
      <c r="Q694" s="217"/>
      <c r="R694" s="217"/>
      <c r="S694" s="217"/>
      <c r="T694" s="218"/>
      <c r="AT694" s="219" t="s">
        <v>249</v>
      </c>
      <c r="AU694" s="219" t="s">
        <v>78</v>
      </c>
      <c r="AV694" s="13" t="s">
        <v>78</v>
      </c>
      <c r="AW694" s="13" t="s">
        <v>30</v>
      </c>
      <c r="AX694" s="13" t="s">
        <v>68</v>
      </c>
      <c r="AY694" s="219" t="s">
        <v>187</v>
      </c>
    </row>
    <row r="695" spans="1:65" s="16" customFormat="1" ht="11.25">
      <c r="B695" s="252"/>
      <c r="C695" s="253"/>
      <c r="D695" s="210" t="s">
        <v>249</v>
      </c>
      <c r="E695" s="254" t="s">
        <v>19</v>
      </c>
      <c r="F695" s="255" t="s">
        <v>837</v>
      </c>
      <c r="G695" s="253"/>
      <c r="H695" s="256">
        <v>170.22</v>
      </c>
      <c r="I695" s="257"/>
      <c r="J695" s="253"/>
      <c r="K695" s="253"/>
      <c r="L695" s="258"/>
      <c r="M695" s="259"/>
      <c r="N695" s="260"/>
      <c r="O695" s="260"/>
      <c r="P695" s="260"/>
      <c r="Q695" s="260"/>
      <c r="R695" s="260"/>
      <c r="S695" s="260"/>
      <c r="T695" s="261"/>
      <c r="AT695" s="262" t="s">
        <v>249</v>
      </c>
      <c r="AU695" s="262" t="s">
        <v>78</v>
      </c>
      <c r="AV695" s="16" t="s">
        <v>203</v>
      </c>
      <c r="AW695" s="16" t="s">
        <v>30</v>
      </c>
      <c r="AX695" s="16" t="s">
        <v>68</v>
      </c>
      <c r="AY695" s="262" t="s">
        <v>187</v>
      </c>
    </row>
    <row r="696" spans="1:65" s="15" customFormat="1" ht="11.25">
      <c r="B696" s="230"/>
      <c r="C696" s="231"/>
      <c r="D696" s="210" t="s">
        <v>249</v>
      </c>
      <c r="E696" s="232" t="s">
        <v>19</v>
      </c>
      <c r="F696" s="233" t="s">
        <v>319</v>
      </c>
      <c r="G696" s="231"/>
      <c r="H696" s="234">
        <v>630.48</v>
      </c>
      <c r="I696" s="235"/>
      <c r="J696" s="231"/>
      <c r="K696" s="231"/>
      <c r="L696" s="236"/>
      <c r="M696" s="237"/>
      <c r="N696" s="238"/>
      <c r="O696" s="238"/>
      <c r="P696" s="238"/>
      <c r="Q696" s="238"/>
      <c r="R696" s="238"/>
      <c r="S696" s="238"/>
      <c r="T696" s="239"/>
      <c r="AT696" s="240" t="s">
        <v>249</v>
      </c>
      <c r="AU696" s="240" t="s">
        <v>78</v>
      </c>
      <c r="AV696" s="15" t="s">
        <v>195</v>
      </c>
      <c r="AW696" s="15" t="s">
        <v>30</v>
      </c>
      <c r="AX696" s="15" t="s">
        <v>76</v>
      </c>
      <c r="AY696" s="240" t="s">
        <v>187</v>
      </c>
    </row>
    <row r="697" spans="1:65" s="2" customFormat="1" ht="37.9" customHeight="1">
      <c r="A697" s="36"/>
      <c r="B697" s="37"/>
      <c r="C697" s="180" t="s">
        <v>1175</v>
      </c>
      <c r="D697" s="180" t="s">
        <v>190</v>
      </c>
      <c r="E697" s="181" t="s">
        <v>1176</v>
      </c>
      <c r="F697" s="182" t="s">
        <v>1177</v>
      </c>
      <c r="G697" s="183" t="s">
        <v>193</v>
      </c>
      <c r="H697" s="184">
        <v>701.21100000000001</v>
      </c>
      <c r="I697" s="185"/>
      <c r="J697" s="186">
        <f>ROUND(I697*H697,2)</f>
        <v>0</v>
      </c>
      <c r="K697" s="182" t="s">
        <v>194</v>
      </c>
      <c r="L697" s="41"/>
      <c r="M697" s="187" t="s">
        <v>19</v>
      </c>
      <c r="N697" s="188" t="s">
        <v>39</v>
      </c>
      <c r="O697" s="66"/>
      <c r="P697" s="189">
        <f>O697*H697</f>
        <v>0</v>
      </c>
      <c r="Q697" s="189">
        <v>8.9999999999999993E-3</v>
      </c>
      <c r="R697" s="189">
        <f>Q697*H697</f>
        <v>6.310899</v>
      </c>
      <c r="S697" s="189">
        <v>0</v>
      </c>
      <c r="T697" s="190">
        <f>S697*H697</f>
        <v>0</v>
      </c>
      <c r="U697" s="36"/>
      <c r="V697" s="36"/>
      <c r="W697" s="36"/>
      <c r="X697" s="36"/>
      <c r="Y697" s="36"/>
      <c r="Z697" s="36"/>
      <c r="AA697" s="36"/>
      <c r="AB697" s="36"/>
      <c r="AC697" s="36"/>
      <c r="AD697" s="36"/>
      <c r="AE697" s="36"/>
      <c r="AR697" s="191" t="s">
        <v>215</v>
      </c>
      <c r="AT697" s="191" t="s">
        <v>190</v>
      </c>
      <c r="AU697" s="191" t="s">
        <v>78</v>
      </c>
      <c r="AY697" s="19" t="s">
        <v>187</v>
      </c>
      <c r="BE697" s="192">
        <f>IF(N697="základní",J697,0)</f>
        <v>0</v>
      </c>
      <c r="BF697" s="192">
        <f>IF(N697="snížená",J697,0)</f>
        <v>0</v>
      </c>
      <c r="BG697" s="192">
        <f>IF(N697="zákl. přenesená",J697,0)</f>
        <v>0</v>
      </c>
      <c r="BH697" s="192">
        <f>IF(N697="sníž. přenesená",J697,0)</f>
        <v>0</v>
      </c>
      <c r="BI697" s="192">
        <f>IF(N697="nulová",J697,0)</f>
        <v>0</v>
      </c>
      <c r="BJ697" s="19" t="s">
        <v>76</v>
      </c>
      <c r="BK697" s="192">
        <f>ROUND(I697*H697,2)</f>
        <v>0</v>
      </c>
      <c r="BL697" s="19" t="s">
        <v>215</v>
      </c>
      <c r="BM697" s="191" t="s">
        <v>1178</v>
      </c>
    </row>
    <row r="698" spans="1:65" s="2" customFormat="1" ht="11.25">
      <c r="A698" s="36"/>
      <c r="B698" s="37"/>
      <c r="C698" s="38"/>
      <c r="D698" s="193" t="s">
        <v>197</v>
      </c>
      <c r="E698" s="38"/>
      <c r="F698" s="194" t="s">
        <v>1179</v>
      </c>
      <c r="G698" s="38"/>
      <c r="H698" s="38"/>
      <c r="I698" s="195"/>
      <c r="J698" s="38"/>
      <c r="K698" s="38"/>
      <c r="L698" s="41"/>
      <c r="M698" s="196"/>
      <c r="N698" s="197"/>
      <c r="O698" s="66"/>
      <c r="P698" s="66"/>
      <c r="Q698" s="66"/>
      <c r="R698" s="66"/>
      <c r="S698" s="66"/>
      <c r="T698" s="67"/>
      <c r="U698" s="36"/>
      <c r="V698" s="36"/>
      <c r="W698" s="36"/>
      <c r="X698" s="36"/>
      <c r="Y698" s="36"/>
      <c r="Z698" s="36"/>
      <c r="AA698" s="36"/>
      <c r="AB698" s="36"/>
      <c r="AC698" s="36"/>
      <c r="AD698" s="36"/>
      <c r="AE698" s="36"/>
      <c r="AT698" s="19" t="s">
        <v>197</v>
      </c>
      <c r="AU698" s="19" t="s">
        <v>78</v>
      </c>
    </row>
    <row r="699" spans="1:65" s="13" customFormat="1" ht="33.75">
      <c r="B699" s="208"/>
      <c r="C699" s="209"/>
      <c r="D699" s="210" t="s">
        <v>249</v>
      </c>
      <c r="E699" s="211" t="s">
        <v>19</v>
      </c>
      <c r="F699" s="212" t="s">
        <v>1128</v>
      </c>
      <c r="G699" s="209"/>
      <c r="H699" s="213">
        <v>49.14</v>
      </c>
      <c r="I699" s="214"/>
      <c r="J699" s="209"/>
      <c r="K699" s="209"/>
      <c r="L699" s="215"/>
      <c r="M699" s="216"/>
      <c r="N699" s="217"/>
      <c r="O699" s="217"/>
      <c r="P699" s="217"/>
      <c r="Q699" s="217"/>
      <c r="R699" s="217"/>
      <c r="S699" s="217"/>
      <c r="T699" s="218"/>
      <c r="AT699" s="219" t="s">
        <v>249</v>
      </c>
      <c r="AU699" s="219" t="s">
        <v>78</v>
      </c>
      <c r="AV699" s="13" t="s">
        <v>78</v>
      </c>
      <c r="AW699" s="13" t="s">
        <v>30</v>
      </c>
      <c r="AX699" s="13" t="s">
        <v>68</v>
      </c>
      <c r="AY699" s="219" t="s">
        <v>187</v>
      </c>
    </row>
    <row r="700" spans="1:65" s="13" customFormat="1" ht="33.75">
      <c r="B700" s="208"/>
      <c r="C700" s="209"/>
      <c r="D700" s="210" t="s">
        <v>249</v>
      </c>
      <c r="E700" s="211" t="s">
        <v>19</v>
      </c>
      <c r="F700" s="212" t="s">
        <v>1129</v>
      </c>
      <c r="G700" s="209"/>
      <c r="H700" s="213">
        <v>76.355999999999995</v>
      </c>
      <c r="I700" s="214"/>
      <c r="J700" s="209"/>
      <c r="K700" s="209"/>
      <c r="L700" s="215"/>
      <c r="M700" s="216"/>
      <c r="N700" s="217"/>
      <c r="O700" s="217"/>
      <c r="P700" s="217"/>
      <c r="Q700" s="217"/>
      <c r="R700" s="217"/>
      <c r="S700" s="217"/>
      <c r="T700" s="218"/>
      <c r="AT700" s="219" t="s">
        <v>249</v>
      </c>
      <c r="AU700" s="219" t="s">
        <v>78</v>
      </c>
      <c r="AV700" s="13" t="s">
        <v>78</v>
      </c>
      <c r="AW700" s="13" t="s">
        <v>30</v>
      </c>
      <c r="AX700" s="13" t="s">
        <v>68</v>
      </c>
      <c r="AY700" s="219" t="s">
        <v>187</v>
      </c>
    </row>
    <row r="701" spans="1:65" s="13" customFormat="1" ht="11.25">
      <c r="B701" s="208"/>
      <c r="C701" s="209"/>
      <c r="D701" s="210" t="s">
        <v>249</v>
      </c>
      <c r="E701" s="211" t="s">
        <v>19</v>
      </c>
      <c r="F701" s="212" t="s">
        <v>1130</v>
      </c>
      <c r="G701" s="209"/>
      <c r="H701" s="213">
        <v>-13</v>
      </c>
      <c r="I701" s="214"/>
      <c r="J701" s="209"/>
      <c r="K701" s="209"/>
      <c r="L701" s="215"/>
      <c r="M701" s="216"/>
      <c r="N701" s="217"/>
      <c r="O701" s="217"/>
      <c r="P701" s="217"/>
      <c r="Q701" s="217"/>
      <c r="R701" s="217"/>
      <c r="S701" s="217"/>
      <c r="T701" s="218"/>
      <c r="AT701" s="219" t="s">
        <v>249</v>
      </c>
      <c r="AU701" s="219" t="s">
        <v>78</v>
      </c>
      <c r="AV701" s="13" t="s">
        <v>78</v>
      </c>
      <c r="AW701" s="13" t="s">
        <v>30</v>
      </c>
      <c r="AX701" s="13" t="s">
        <v>68</v>
      </c>
      <c r="AY701" s="219" t="s">
        <v>187</v>
      </c>
    </row>
    <row r="702" spans="1:65" s="14" customFormat="1" ht="11.25">
      <c r="B702" s="220"/>
      <c r="C702" s="221"/>
      <c r="D702" s="210" t="s">
        <v>249</v>
      </c>
      <c r="E702" s="222" t="s">
        <v>19</v>
      </c>
      <c r="F702" s="223" t="s">
        <v>1131</v>
      </c>
      <c r="G702" s="221"/>
      <c r="H702" s="222" t="s">
        <v>19</v>
      </c>
      <c r="I702" s="224"/>
      <c r="J702" s="221"/>
      <c r="K702" s="221"/>
      <c r="L702" s="225"/>
      <c r="M702" s="226"/>
      <c r="N702" s="227"/>
      <c r="O702" s="227"/>
      <c r="P702" s="227"/>
      <c r="Q702" s="227"/>
      <c r="R702" s="227"/>
      <c r="S702" s="227"/>
      <c r="T702" s="228"/>
      <c r="AT702" s="229" t="s">
        <v>249</v>
      </c>
      <c r="AU702" s="229" t="s">
        <v>78</v>
      </c>
      <c r="AV702" s="14" t="s">
        <v>76</v>
      </c>
      <c r="AW702" s="14" t="s">
        <v>30</v>
      </c>
      <c r="AX702" s="14" t="s">
        <v>68</v>
      </c>
      <c r="AY702" s="229" t="s">
        <v>187</v>
      </c>
    </row>
    <row r="703" spans="1:65" s="13" customFormat="1" ht="22.5">
      <c r="B703" s="208"/>
      <c r="C703" s="209"/>
      <c r="D703" s="210" t="s">
        <v>249</v>
      </c>
      <c r="E703" s="211" t="s">
        <v>19</v>
      </c>
      <c r="F703" s="212" t="s">
        <v>1132</v>
      </c>
      <c r="G703" s="209"/>
      <c r="H703" s="213">
        <v>48.3</v>
      </c>
      <c r="I703" s="214"/>
      <c r="J703" s="209"/>
      <c r="K703" s="209"/>
      <c r="L703" s="215"/>
      <c r="M703" s="216"/>
      <c r="N703" s="217"/>
      <c r="O703" s="217"/>
      <c r="P703" s="217"/>
      <c r="Q703" s="217"/>
      <c r="R703" s="217"/>
      <c r="S703" s="217"/>
      <c r="T703" s="218"/>
      <c r="AT703" s="219" t="s">
        <v>249</v>
      </c>
      <c r="AU703" s="219" t="s">
        <v>78</v>
      </c>
      <c r="AV703" s="13" t="s">
        <v>78</v>
      </c>
      <c r="AW703" s="13" t="s">
        <v>30</v>
      </c>
      <c r="AX703" s="13" t="s">
        <v>68</v>
      </c>
      <c r="AY703" s="219" t="s">
        <v>187</v>
      </c>
    </row>
    <row r="704" spans="1:65" s="13" customFormat="1" ht="11.25">
      <c r="B704" s="208"/>
      <c r="C704" s="209"/>
      <c r="D704" s="210" t="s">
        <v>249</v>
      </c>
      <c r="E704" s="211" t="s">
        <v>19</v>
      </c>
      <c r="F704" s="212" t="s">
        <v>1133</v>
      </c>
      <c r="G704" s="209"/>
      <c r="H704" s="213">
        <v>-7.2</v>
      </c>
      <c r="I704" s="214"/>
      <c r="J704" s="209"/>
      <c r="K704" s="209"/>
      <c r="L704" s="215"/>
      <c r="M704" s="216"/>
      <c r="N704" s="217"/>
      <c r="O704" s="217"/>
      <c r="P704" s="217"/>
      <c r="Q704" s="217"/>
      <c r="R704" s="217"/>
      <c r="S704" s="217"/>
      <c r="T704" s="218"/>
      <c r="AT704" s="219" t="s">
        <v>249</v>
      </c>
      <c r="AU704" s="219" t="s">
        <v>78</v>
      </c>
      <c r="AV704" s="13" t="s">
        <v>78</v>
      </c>
      <c r="AW704" s="13" t="s">
        <v>30</v>
      </c>
      <c r="AX704" s="13" t="s">
        <v>68</v>
      </c>
      <c r="AY704" s="219" t="s">
        <v>187</v>
      </c>
    </row>
    <row r="705" spans="2:51" s="13" customFormat="1" ht="11.25">
      <c r="B705" s="208"/>
      <c r="C705" s="209"/>
      <c r="D705" s="210" t="s">
        <v>249</v>
      </c>
      <c r="E705" s="211" t="s">
        <v>19</v>
      </c>
      <c r="F705" s="212" t="s">
        <v>1134</v>
      </c>
      <c r="G705" s="209"/>
      <c r="H705" s="213">
        <v>19.739999999999998</v>
      </c>
      <c r="I705" s="214"/>
      <c r="J705" s="209"/>
      <c r="K705" s="209"/>
      <c r="L705" s="215"/>
      <c r="M705" s="216"/>
      <c r="N705" s="217"/>
      <c r="O705" s="217"/>
      <c r="P705" s="217"/>
      <c r="Q705" s="217"/>
      <c r="R705" s="217"/>
      <c r="S705" s="217"/>
      <c r="T705" s="218"/>
      <c r="AT705" s="219" t="s">
        <v>249</v>
      </c>
      <c r="AU705" s="219" t="s">
        <v>78</v>
      </c>
      <c r="AV705" s="13" t="s">
        <v>78</v>
      </c>
      <c r="AW705" s="13" t="s">
        <v>30</v>
      </c>
      <c r="AX705" s="13" t="s">
        <v>68</v>
      </c>
      <c r="AY705" s="219" t="s">
        <v>187</v>
      </c>
    </row>
    <row r="706" spans="2:51" s="13" customFormat="1" ht="11.25">
      <c r="B706" s="208"/>
      <c r="C706" s="209"/>
      <c r="D706" s="210" t="s">
        <v>249</v>
      </c>
      <c r="E706" s="211" t="s">
        <v>19</v>
      </c>
      <c r="F706" s="212" t="s">
        <v>1135</v>
      </c>
      <c r="G706" s="209"/>
      <c r="H706" s="213">
        <v>-2</v>
      </c>
      <c r="I706" s="214"/>
      <c r="J706" s="209"/>
      <c r="K706" s="209"/>
      <c r="L706" s="215"/>
      <c r="M706" s="216"/>
      <c r="N706" s="217"/>
      <c r="O706" s="217"/>
      <c r="P706" s="217"/>
      <c r="Q706" s="217"/>
      <c r="R706" s="217"/>
      <c r="S706" s="217"/>
      <c r="T706" s="218"/>
      <c r="AT706" s="219" t="s">
        <v>249</v>
      </c>
      <c r="AU706" s="219" t="s">
        <v>78</v>
      </c>
      <c r="AV706" s="13" t="s">
        <v>78</v>
      </c>
      <c r="AW706" s="13" t="s">
        <v>30</v>
      </c>
      <c r="AX706" s="13" t="s">
        <v>68</v>
      </c>
      <c r="AY706" s="219" t="s">
        <v>187</v>
      </c>
    </row>
    <row r="707" spans="2:51" s="14" customFormat="1" ht="11.25">
      <c r="B707" s="220"/>
      <c r="C707" s="221"/>
      <c r="D707" s="210" t="s">
        <v>249</v>
      </c>
      <c r="E707" s="222" t="s">
        <v>19</v>
      </c>
      <c r="F707" s="223" t="s">
        <v>1136</v>
      </c>
      <c r="G707" s="221"/>
      <c r="H707" s="222" t="s">
        <v>19</v>
      </c>
      <c r="I707" s="224"/>
      <c r="J707" s="221"/>
      <c r="K707" s="221"/>
      <c r="L707" s="225"/>
      <c r="M707" s="226"/>
      <c r="N707" s="227"/>
      <c r="O707" s="227"/>
      <c r="P707" s="227"/>
      <c r="Q707" s="227"/>
      <c r="R707" s="227"/>
      <c r="S707" s="227"/>
      <c r="T707" s="228"/>
      <c r="AT707" s="229" t="s">
        <v>249</v>
      </c>
      <c r="AU707" s="229" t="s">
        <v>78</v>
      </c>
      <c r="AV707" s="14" t="s">
        <v>76</v>
      </c>
      <c r="AW707" s="14" t="s">
        <v>30</v>
      </c>
      <c r="AX707" s="14" t="s">
        <v>68</v>
      </c>
      <c r="AY707" s="229" t="s">
        <v>187</v>
      </c>
    </row>
    <row r="708" spans="2:51" s="13" customFormat="1" ht="11.25">
      <c r="B708" s="208"/>
      <c r="C708" s="209"/>
      <c r="D708" s="210" t="s">
        <v>249</v>
      </c>
      <c r="E708" s="211" t="s">
        <v>19</v>
      </c>
      <c r="F708" s="212" t="s">
        <v>1137</v>
      </c>
      <c r="G708" s="209"/>
      <c r="H708" s="213">
        <v>40.53</v>
      </c>
      <c r="I708" s="214"/>
      <c r="J708" s="209"/>
      <c r="K708" s="209"/>
      <c r="L708" s="215"/>
      <c r="M708" s="216"/>
      <c r="N708" s="217"/>
      <c r="O708" s="217"/>
      <c r="P708" s="217"/>
      <c r="Q708" s="217"/>
      <c r="R708" s="217"/>
      <c r="S708" s="217"/>
      <c r="T708" s="218"/>
      <c r="AT708" s="219" t="s">
        <v>249</v>
      </c>
      <c r="AU708" s="219" t="s">
        <v>78</v>
      </c>
      <c r="AV708" s="13" t="s">
        <v>78</v>
      </c>
      <c r="AW708" s="13" t="s">
        <v>30</v>
      </c>
      <c r="AX708" s="13" t="s">
        <v>68</v>
      </c>
      <c r="AY708" s="219" t="s">
        <v>187</v>
      </c>
    </row>
    <row r="709" spans="2:51" s="13" customFormat="1" ht="11.25">
      <c r="B709" s="208"/>
      <c r="C709" s="209"/>
      <c r="D709" s="210" t="s">
        <v>249</v>
      </c>
      <c r="E709" s="211" t="s">
        <v>19</v>
      </c>
      <c r="F709" s="212" t="s">
        <v>1138</v>
      </c>
      <c r="G709" s="209"/>
      <c r="H709" s="213">
        <v>-7.6</v>
      </c>
      <c r="I709" s="214"/>
      <c r="J709" s="209"/>
      <c r="K709" s="209"/>
      <c r="L709" s="215"/>
      <c r="M709" s="216"/>
      <c r="N709" s="217"/>
      <c r="O709" s="217"/>
      <c r="P709" s="217"/>
      <c r="Q709" s="217"/>
      <c r="R709" s="217"/>
      <c r="S709" s="217"/>
      <c r="T709" s="218"/>
      <c r="AT709" s="219" t="s">
        <v>249</v>
      </c>
      <c r="AU709" s="219" t="s">
        <v>78</v>
      </c>
      <c r="AV709" s="13" t="s">
        <v>78</v>
      </c>
      <c r="AW709" s="13" t="s">
        <v>30</v>
      </c>
      <c r="AX709" s="13" t="s">
        <v>68</v>
      </c>
      <c r="AY709" s="219" t="s">
        <v>187</v>
      </c>
    </row>
    <row r="710" spans="2:51" s="14" customFormat="1" ht="11.25">
      <c r="B710" s="220"/>
      <c r="C710" s="221"/>
      <c r="D710" s="210" t="s">
        <v>249</v>
      </c>
      <c r="E710" s="222" t="s">
        <v>19</v>
      </c>
      <c r="F710" s="223" t="s">
        <v>1139</v>
      </c>
      <c r="G710" s="221"/>
      <c r="H710" s="222" t="s">
        <v>19</v>
      </c>
      <c r="I710" s="224"/>
      <c r="J710" s="221"/>
      <c r="K710" s="221"/>
      <c r="L710" s="225"/>
      <c r="M710" s="226"/>
      <c r="N710" s="227"/>
      <c r="O710" s="227"/>
      <c r="P710" s="227"/>
      <c r="Q710" s="227"/>
      <c r="R710" s="227"/>
      <c r="S710" s="227"/>
      <c r="T710" s="228"/>
      <c r="AT710" s="229" t="s">
        <v>249</v>
      </c>
      <c r="AU710" s="229" t="s">
        <v>78</v>
      </c>
      <c r="AV710" s="14" t="s">
        <v>76</v>
      </c>
      <c r="AW710" s="14" t="s">
        <v>30</v>
      </c>
      <c r="AX710" s="14" t="s">
        <v>68</v>
      </c>
      <c r="AY710" s="229" t="s">
        <v>187</v>
      </c>
    </row>
    <row r="711" spans="2:51" s="13" customFormat="1" ht="22.5">
      <c r="B711" s="208"/>
      <c r="C711" s="209"/>
      <c r="D711" s="210" t="s">
        <v>249</v>
      </c>
      <c r="E711" s="211" t="s">
        <v>19</v>
      </c>
      <c r="F711" s="212" t="s">
        <v>1140</v>
      </c>
      <c r="G711" s="209"/>
      <c r="H711" s="213">
        <v>50.61</v>
      </c>
      <c r="I711" s="214"/>
      <c r="J711" s="209"/>
      <c r="K711" s="209"/>
      <c r="L711" s="215"/>
      <c r="M711" s="216"/>
      <c r="N711" s="217"/>
      <c r="O711" s="217"/>
      <c r="P711" s="217"/>
      <c r="Q711" s="217"/>
      <c r="R711" s="217"/>
      <c r="S711" s="217"/>
      <c r="T711" s="218"/>
      <c r="AT711" s="219" t="s">
        <v>249</v>
      </c>
      <c r="AU711" s="219" t="s">
        <v>78</v>
      </c>
      <c r="AV711" s="13" t="s">
        <v>78</v>
      </c>
      <c r="AW711" s="13" t="s">
        <v>30</v>
      </c>
      <c r="AX711" s="13" t="s">
        <v>68</v>
      </c>
      <c r="AY711" s="219" t="s">
        <v>187</v>
      </c>
    </row>
    <row r="712" spans="2:51" s="13" customFormat="1" ht="11.25">
      <c r="B712" s="208"/>
      <c r="C712" s="209"/>
      <c r="D712" s="210" t="s">
        <v>249</v>
      </c>
      <c r="E712" s="211" t="s">
        <v>19</v>
      </c>
      <c r="F712" s="212" t="s">
        <v>1141</v>
      </c>
      <c r="G712" s="209"/>
      <c r="H712" s="213">
        <v>-11.6</v>
      </c>
      <c r="I712" s="214"/>
      <c r="J712" s="209"/>
      <c r="K712" s="209"/>
      <c r="L712" s="215"/>
      <c r="M712" s="216"/>
      <c r="N712" s="217"/>
      <c r="O712" s="217"/>
      <c r="P712" s="217"/>
      <c r="Q712" s="217"/>
      <c r="R712" s="217"/>
      <c r="S712" s="217"/>
      <c r="T712" s="218"/>
      <c r="AT712" s="219" t="s">
        <v>249</v>
      </c>
      <c r="AU712" s="219" t="s">
        <v>78</v>
      </c>
      <c r="AV712" s="13" t="s">
        <v>78</v>
      </c>
      <c r="AW712" s="13" t="s">
        <v>30</v>
      </c>
      <c r="AX712" s="13" t="s">
        <v>68</v>
      </c>
      <c r="AY712" s="219" t="s">
        <v>187</v>
      </c>
    </row>
    <row r="713" spans="2:51" s="16" customFormat="1" ht="11.25">
      <c r="B713" s="252"/>
      <c r="C713" s="253"/>
      <c r="D713" s="210" t="s">
        <v>249</v>
      </c>
      <c r="E713" s="254" t="s">
        <v>19</v>
      </c>
      <c r="F713" s="255" t="s">
        <v>837</v>
      </c>
      <c r="G713" s="253"/>
      <c r="H713" s="256">
        <v>243.27600000000001</v>
      </c>
      <c r="I713" s="257"/>
      <c r="J713" s="253"/>
      <c r="K713" s="253"/>
      <c r="L713" s="258"/>
      <c r="M713" s="259"/>
      <c r="N713" s="260"/>
      <c r="O713" s="260"/>
      <c r="P713" s="260"/>
      <c r="Q713" s="260"/>
      <c r="R713" s="260"/>
      <c r="S713" s="260"/>
      <c r="T713" s="261"/>
      <c r="AT713" s="262" t="s">
        <v>249</v>
      </c>
      <c r="AU713" s="262" t="s">
        <v>78</v>
      </c>
      <c r="AV713" s="16" t="s">
        <v>203</v>
      </c>
      <c r="AW713" s="16" t="s">
        <v>30</v>
      </c>
      <c r="AX713" s="16" t="s">
        <v>68</v>
      </c>
      <c r="AY713" s="262" t="s">
        <v>187</v>
      </c>
    </row>
    <row r="714" spans="2:51" s="13" customFormat="1" ht="11.25">
      <c r="B714" s="208"/>
      <c r="C714" s="209"/>
      <c r="D714" s="210" t="s">
        <v>249</v>
      </c>
      <c r="E714" s="211" t="s">
        <v>19</v>
      </c>
      <c r="F714" s="212" t="s">
        <v>1142</v>
      </c>
      <c r="G714" s="209"/>
      <c r="H714" s="213">
        <v>63.35</v>
      </c>
      <c r="I714" s="214"/>
      <c r="J714" s="209"/>
      <c r="K714" s="209"/>
      <c r="L714" s="215"/>
      <c r="M714" s="216"/>
      <c r="N714" s="217"/>
      <c r="O714" s="217"/>
      <c r="P714" s="217"/>
      <c r="Q714" s="217"/>
      <c r="R714" s="217"/>
      <c r="S714" s="217"/>
      <c r="T714" s="218"/>
      <c r="AT714" s="219" t="s">
        <v>249</v>
      </c>
      <c r="AU714" s="219" t="s">
        <v>78</v>
      </c>
      <c r="AV714" s="13" t="s">
        <v>78</v>
      </c>
      <c r="AW714" s="13" t="s">
        <v>30</v>
      </c>
      <c r="AX714" s="13" t="s">
        <v>68</v>
      </c>
      <c r="AY714" s="219" t="s">
        <v>187</v>
      </c>
    </row>
    <row r="715" spans="2:51" s="13" customFormat="1" ht="11.25">
      <c r="B715" s="208"/>
      <c r="C715" s="209"/>
      <c r="D715" s="210" t="s">
        <v>249</v>
      </c>
      <c r="E715" s="211" t="s">
        <v>19</v>
      </c>
      <c r="F715" s="212" t="s">
        <v>1143</v>
      </c>
      <c r="G715" s="209"/>
      <c r="H715" s="213">
        <v>54.284999999999997</v>
      </c>
      <c r="I715" s="214"/>
      <c r="J715" s="209"/>
      <c r="K715" s="209"/>
      <c r="L715" s="215"/>
      <c r="M715" s="216"/>
      <c r="N715" s="217"/>
      <c r="O715" s="217"/>
      <c r="P715" s="217"/>
      <c r="Q715" s="217"/>
      <c r="R715" s="217"/>
      <c r="S715" s="217"/>
      <c r="T715" s="218"/>
      <c r="AT715" s="219" t="s">
        <v>249</v>
      </c>
      <c r="AU715" s="219" t="s">
        <v>78</v>
      </c>
      <c r="AV715" s="13" t="s">
        <v>78</v>
      </c>
      <c r="AW715" s="13" t="s">
        <v>30</v>
      </c>
      <c r="AX715" s="13" t="s">
        <v>68</v>
      </c>
      <c r="AY715" s="219" t="s">
        <v>187</v>
      </c>
    </row>
    <row r="716" spans="2:51" s="13" customFormat="1" ht="11.25">
      <c r="B716" s="208"/>
      <c r="C716" s="209"/>
      <c r="D716" s="210" t="s">
        <v>249</v>
      </c>
      <c r="E716" s="211" t="s">
        <v>19</v>
      </c>
      <c r="F716" s="212" t="s">
        <v>1144</v>
      </c>
      <c r="G716" s="209"/>
      <c r="H716" s="213">
        <v>-8.8000000000000007</v>
      </c>
      <c r="I716" s="214"/>
      <c r="J716" s="209"/>
      <c r="K716" s="209"/>
      <c r="L716" s="215"/>
      <c r="M716" s="216"/>
      <c r="N716" s="217"/>
      <c r="O716" s="217"/>
      <c r="P716" s="217"/>
      <c r="Q716" s="217"/>
      <c r="R716" s="217"/>
      <c r="S716" s="217"/>
      <c r="T716" s="218"/>
      <c r="AT716" s="219" t="s">
        <v>249</v>
      </c>
      <c r="AU716" s="219" t="s">
        <v>78</v>
      </c>
      <c r="AV716" s="13" t="s">
        <v>78</v>
      </c>
      <c r="AW716" s="13" t="s">
        <v>30</v>
      </c>
      <c r="AX716" s="13" t="s">
        <v>68</v>
      </c>
      <c r="AY716" s="219" t="s">
        <v>187</v>
      </c>
    </row>
    <row r="717" spans="2:51" s="13" customFormat="1" ht="11.25">
      <c r="B717" s="208"/>
      <c r="C717" s="209"/>
      <c r="D717" s="210" t="s">
        <v>249</v>
      </c>
      <c r="E717" s="211" t="s">
        <v>19</v>
      </c>
      <c r="F717" s="212" t="s">
        <v>1145</v>
      </c>
      <c r="G717" s="209"/>
      <c r="H717" s="213">
        <v>32.93</v>
      </c>
      <c r="I717" s="214"/>
      <c r="J717" s="209"/>
      <c r="K717" s="209"/>
      <c r="L717" s="215"/>
      <c r="M717" s="216"/>
      <c r="N717" s="217"/>
      <c r="O717" s="217"/>
      <c r="P717" s="217"/>
      <c r="Q717" s="217"/>
      <c r="R717" s="217"/>
      <c r="S717" s="217"/>
      <c r="T717" s="218"/>
      <c r="AT717" s="219" t="s">
        <v>249</v>
      </c>
      <c r="AU717" s="219" t="s">
        <v>78</v>
      </c>
      <c r="AV717" s="13" t="s">
        <v>78</v>
      </c>
      <c r="AW717" s="13" t="s">
        <v>30</v>
      </c>
      <c r="AX717" s="13" t="s">
        <v>68</v>
      </c>
      <c r="AY717" s="219" t="s">
        <v>187</v>
      </c>
    </row>
    <row r="718" spans="2:51" s="13" customFormat="1" ht="11.25">
      <c r="B718" s="208"/>
      <c r="C718" s="209"/>
      <c r="D718" s="210" t="s">
        <v>249</v>
      </c>
      <c r="E718" s="211" t="s">
        <v>19</v>
      </c>
      <c r="F718" s="212" t="s">
        <v>1146</v>
      </c>
      <c r="G718" s="209"/>
      <c r="H718" s="213">
        <v>39</v>
      </c>
      <c r="I718" s="214"/>
      <c r="J718" s="209"/>
      <c r="K718" s="209"/>
      <c r="L718" s="215"/>
      <c r="M718" s="216"/>
      <c r="N718" s="217"/>
      <c r="O718" s="217"/>
      <c r="P718" s="217"/>
      <c r="Q718" s="217"/>
      <c r="R718" s="217"/>
      <c r="S718" s="217"/>
      <c r="T718" s="218"/>
      <c r="AT718" s="219" t="s">
        <v>249</v>
      </c>
      <c r="AU718" s="219" t="s">
        <v>78</v>
      </c>
      <c r="AV718" s="13" t="s">
        <v>78</v>
      </c>
      <c r="AW718" s="13" t="s">
        <v>30</v>
      </c>
      <c r="AX718" s="13" t="s">
        <v>68</v>
      </c>
      <c r="AY718" s="219" t="s">
        <v>187</v>
      </c>
    </row>
    <row r="719" spans="2:51" s="16" customFormat="1" ht="11.25">
      <c r="B719" s="252"/>
      <c r="C719" s="253"/>
      <c r="D719" s="210" t="s">
        <v>249</v>
      </c>
      <c r="E719" s="254" t="s">
        <v>19</v>
      </c>
      <c r="F719" s="255" t="s">
        <v>837</v>
      </c>
      <c r="G719" s="253"/>
      <c r="H719" s="256">
        <v>180.76499999999999</v>
      </c>
      <c r="I719" s="257"/>
      <c r="J719" s="253"/>
      <c r="K719" s="253"/>
      <c r="L719" s="258"/>
      <c r="M719" s="259"/>
      <c r="N719" s="260"/>
      <c r="O719" s="260"/>
      <c r="P719" s="260"/>
      <c r="Q719" s="260"/>
      <c r="R719" s="260"/>
      <c r="S719" s="260"/>
      <c r="T719" s="261"/>
      <c r="AT719" s="262" t="s">
        <v>249</v>
      </c>
      <c r="AU719" s="262" t="s">
        <v>78</v>
      </c>
      <c r="AV719" s="16" t="s">
        <v>203</v>
      </c>
      <c r="AW719" s="16" t="s">
        <v>30</v>
      </c>
      <c r="AX719" s="16" t="s">
        <v>68</v>
      </c>
      <c r="AY719" s="262" t="s">
        <v>187</v>
      </c>
    </row>
    <row r="720" spans="2:51" s="13" customFormat="1" ht="11.25">
      <c r="B720" s="208"/>
      <c r="C720" s="209"/>
      <c r="D720" s="210" t="s">
        <v>249</v>
      </c>
      <c r="E720" s="211" t="s">
        <v>19</v>
      </c>
      <c r="F720" s="212" t="s">
        <v>1147</v>
      </c>
      <c r="G720" s="209"/>
      <c r="H720" s="213">
        <v>59.72</v>
      </c>
      <c r="I720" s="214"/>
      <c r="J720" s="209"/>
      <c r="K720" s="209"/>
      <c r="L720" s="215"/>
      <c r="M720" s="216"/>
      <c r="N720" s="217"/>
      <c r="O720" s="217"/>
      <c r="P720" s="217"/>
      <c r="Q720" s="217"/>
      <c r="R720" s="217"/>
      <c r="S720" s="217"/>
      <c r="T720" s="218"/>
      <c r="AT720" s="219" t="s">
        <v>249</v>
      </c>
      <c r="AU720" s="219" t="s">
        <v>78</v>
      </c>
      <c r="AV720" s="13" t="s">
        <v>78</v>
      </c>
      <c r="AW720" s="13" t="s">
        <v>30</v>
      </c>
      <c r="AX720" s="13" t="s">
        <v>68</v>
      </c>
      <c r="AY720" s="219" t="s">
        <v>187</v>
      </c>
    </row>
    <row r="721" spans="1:65" s="13" customFormat="1" ht="11.25">
      <c r="B721" s="208"/>
      <c r="C721" s="209"/>
      <c r="D721" s="210" t="s">
        <v>249</v>
      </c>
      <c r="E721" s="211" t="s">
        <v>19</v>
      </c>
      <c r="F721" s="212" t="s">
        <v>1148</v>
      </c>
      <c r="G721" s="209"/>
      <c r="H721" s="213">
        <v>42.9</v>
      </c>
      <c r="I721" s="214"/>
      <c r="J721" s="209"/>
      <c r="K721" s="209"/>
      <c r="L721" s="215"/>
      <c r="M721" s="216"/>
      <c r="N721" s="217"/>
      <c r="O721" s="217"/>
      <c r="P721" s="217"/>
      <c r="Q721" s="217"/>
      <c r="R721" s="217"/>
      <c r="S721" s="217"/>
      <c r="T721" s="218"/>
      <c r="AT721" s="219" t="s">
        <v>249</v>
      </c>
      <c r="AU721" s="219" t="s">
        <v>78</v>
      </c>
      <c r="AV721" s="13" t="s">
        <v>78</v>
      </c>
      <c r="AW721" s="13" t="s">
        <v>30</v>
      </c>
      <c r="AX721" s="13" t="s">
        <v>68</v>
      </c>
      <c r="AY721" s="219" t="s">
        <v>187</v>
      </c>
    </row>
    <row r="722" spans="1:65" s="16" customFormat="1" ht="11.25">
      <c r="B722" s="252"/>
      <c r="C722" s="253"/>
      <c r="D722" s="210" t="s">
        <v>249</v>
      </c>
      <c r="E722" s="254" t="s">
        <v>19</v>
      </c>
      <c r="F722" s="255" t="s">
        <v>837</v>
      </c>
      <c r="G722" s="253"/>
      <c r="H722" s="256">
        <v>102.62</v>
      </c>
      <c r="I722" s="257"/>
      <c r="J722" s="253"/>
      <c r="K722" s="253"/>
      <c r="L722" s="258"/>
      <c r="M722" s="259"/>
      <c r="N722" s="260"/>
      <c r="O722" s="260"/>
      <c r="P722" s="260"/>
      <c r="Q722" s="260"/>
      <c r="R722" s="260"/>
      <c r="S722" s="260"/>
      <c r="T722" s="261"/>
      <c r="AT722" s="262" t="s">
        <v>249</v>
      </c>
      <c r="AU722" s="262" t="s">
        <v>78</v>
      </c>
      <c r="AV722" s="16" t="s">
        <v>203</v>
      </c>
      <c r="AW722" s="16" t="s">
        <v>30</v>
      </c>
      <c r="AX722" s="16" t="s">
        <v>68</v>
      </c>
      <c r="AY722" s="262" t="s">
        <v>187</v>
      </c>
    </row>
    <row r="723" spans="1:65" s="13" customFormat="1" ht="11.25">
      <c r="B723" s="208"/>
      <c r="C723" s="209"/>
      <c r="D723" s="210" t="s">
        <v>249</v>
      </c>
      <c r="E723" s="211" t="s">
        <v>19</v>
      </c>
      <c r="F723" s="212" t="s">
        <v>1149</v>
      </c>
      <c r="G723" s="209"/>
      <c r="H723" s="213">
        <v>59.72</v>
      </c>
      <c r="I723" s="214"/>
      <c r="J723" s="209"/>
      <c r="K723" s="209"/>
      <c r="L723" s="215"/>
      <c r="M723" s="216"/>
      <c r="N723" s="217"/>
      <c r="O723" s="217"/>
      <c r="P723" s="217"/>
      <c r="Q723" s="217"/>
      <c r="R723" s="217"/>
      <c r="S723" s="217"/>
      <c r="T723" s="218"/>
      <c r="AT723" s="219" t="s">
        <v>249</v>
      </c>
      <c r="AU723" s="219" t="s">
        <v>78</v>
      </c>
      <c r="AV723" s="13" t="s">
        <v>78</v>
      </c>
      <c r="AW723" s="13" t="s">
        <v>30</v>
      </c>
      <c r="AX723" s="13" t="s">
        <v>68</v>
      </c>
      <c r="AY723" s="219" t="s">
        <v>187</v>
      </c>
    </row>
    <row r="724" spans="1:65" s="13" customFormat="1" ht="11.25">
      <c r="B724" s="208"/>
      <c r="C724" s="209"/>
      <c r="D724" s="210" t="s">
        <v>249</v>
      </c>
      <c r="E724" s="211" t="s">
        <v>19</v>
      </c>
      <c r="F724" s="212" t="s">
        <v>1150</v>
      </c>
      <c r="G724" s="209"/>
      <c r="H724" s="213">
        <v>42.9</v>
      </c>
      <c r="I724" s="214"/>
      <c r="J724" s="209"/>
      <c r="K724" s="209"/>
      <c r="L724" s="215"/>
      <c r="M724" s="216"/>
      <c r="N724" s="217"/>
      <c r="O724" s="217"/>
      <c r="P724" s="217"/>
      <c r="Q724" s="217"/>
      <c r="R724" s="217"/>
      <c r="S724" s="217"/>
      <c r="T724" s="218"/>
      <c r="AT724" s="219" t="s">
        <v>249</v>
      </c>
      <c r="AU724" s="219" t="s">
        <v>78</v>
      </c>
      <c r="AV724" s="13" t="s">
        <v>78</v>
      </c>
      <c r="AW724" s="13" t="s">
        <v>30</v>
      </c>
      <c r="AX724" s="13" t="s">
        <v>68</v>
      </c>
      <c r="AY724" s="219" t="s">
        <v>187</v>
      </c>
    </row>
    <row r="725" spans="1:65" s="13" customFormat="1" ht="11.25">
      <c r="B725" s="208"/>
      <c r="C725" s="209"/>
      <c r="D725" s="210" t="s">
        <v>249</v>
      </c>
      <c r="E725" s="211" t="s">
        <v>19</v>
      </c>
      <c r="F725" s="212" t="s">
        <v>1151</v>
      </c>
      <c r="G725" s="209"/>
      <c r="H725" s="213">
        <v>32.93</v>
      </c>
      <c r="I725" s="214"/>
      <c r="J725" s="209"/>
      <c r="K725" s="209"/>
      <c r="L725" s="215"/>
      <c r="M725" s="216"/>
      <c r="N725" s="217"/>
      <c r="O725" s="217"/>
      <c r="P725" s="217"/>
      <c r="Q725" s="217"/>
      <c r="R725" s="217"/>
      <c r="S725" s="217"/>
      <c r="T725" s="218"/>
      <c r="AT725" s="219" t="s">
        <v>249</v>
      </c>
      <c r="AU725" s="219" t="s">
        <v>78</v>
      </c>
      <c r="AV725" s="13" t="s">
        <v>78</v>
      </c>
      <c r="AW725" s="13" t="s">
        <v>30</v>
      </c>
      <c r="AX725" s="13" t="s">
        <v>68</v>
      </c>
      <c r="AY725" s="219" t="s">
        <v>187</v>
      </c>
    </row>
    <row r="726" spans="1:65" s="13" customFormat="1" ht="11.25">
      <c r="B726" s="208"/>
      <c r="C726" s="209"/>
      <c r="D726" s="210" t="s">
        <v>249</v>
      </c>
      <c r="E726" s="211" t="s">
        <v>19</v>
      </c>
      <c r="F726" s="212" t="s">
        <v>1152</v>
      </c>
      <c r="G726" s="209"/>
      <c r="H726" s="213">
        <v>39</v>
      </c>
      <c r="I726" s="214"/>
      <c r="J726" s="209"/>
      <c r="K726" s="209"/>
      <c r="L726" s="215"/>
      <c r="M726" s="216"/>
      <c r="N726" s="217"/>
      <c r="O726" s="217"/>
      <c r="P726" s="217"/>
      <c r="Q726" s="217"/>
      <c r="R726" s="217"/>
      <c r="S726" s="217"/>
      <c r="T726" s="218"/>
      <c r="AT726" s="219" t="s">
        <v>249</v>
      </c>
      <c r="AU726" s="219" t="s">
        <v>78</v>
      </c>
      <c r="AV726" s="13" t="s">
        <v>78</v>
      </c>
      <c r="AW726" s="13" t="s">
        <v>30</v>
      </c>
      <c r="AX726" s="13" t="s">
        <v>68</v>
      </c>
      <c r="AY726" s="219" t="s">
        <v>187</v>
      </c>
    </row>
    <row r="727" spans="1:65" s="16" customFormat="1" ht="11.25">
      <c r="B727" s="252"/>
      <c r="C727" s="253"/>
      <c r="D727" s="210" t="s">
        <v>249</v>
      </c>
      <c r="E727" s="254" t="s">
        <v>19</v>
      </c>
      <c r="F727" s="255" t="s">
        <v>837</v>
      </c>
      <c r="G727" s="253"/>
      <c r="H727" s="256">
        <v>174.55</v>
      </c>
      <c r="I727" s="257"/>
      <c r="J727" s="253"/>
      <c r="K727" s="253"/>
      <c r="L727" s="258"/>
      <c r="M727" s="259"/>
      <c r="N727" s="260"/>
      <c r="O727" s="260"/>
      <c r="P727" s="260"/>
      <c r="Q727" s="260"/>
      <c r="R727" s="260"/>
      <c r="S727" s="260"/>
      <c r="T727" s="261"/>
      <c r="AT727" s="262" t="s">
        <v>249</v>
      </c>
      <c r="AU727" s="262" t="s">
        <v>78</v>
      </c>
      <c r="AV727" s="16" t="s">
        <v>203</v>
      </c>
      <c r="AW727" s="16" t="s">
        <v>30</v>
      </c>
      <c r="AX727" s="16" t="s">
        <v>68</v>
      </c>
      <c r="AY727" s="262" t="s">
        <v>187</v>
      </c>
    </row>
    <row r="728" spans="1:65" s="15" customFormat="1" ht="11.25">
      <c r="B728" s="230"/>
      <c r="C728" s="231"/>
      <c r="D728" s="210" t="s">
        <v>249</v>
      </c>
      <c r="E728" s="232" t="s">
        <v>19</v>
      </c>
      <c r="F728" s="233" t="s">
        <v>319</v>
      </c>
      <c r="G728" s="231"/>
      <c r="H728" s="234">
        <v>701.21100000000001</v>
      </c>
      <c r="I728" s="235"/>
      <c r="J728" s="231"/>
      <c r="K728" s="231"/>
      <c r="L728" s="236"/>
      <c r="M728" s="237"/>
      <c r="N728" s="238"/>
      <c r="O728" s="238"/>
      <c r="P728" s="238"/>
      <c r="Q728" s="238"/>
      <c r="R728" s="238"/>
      <c r="S728" s="238"/>
      <c r="T728" s="239"/>
      <c r="AT728" s="240" t="s">
        <v>249</v>
      </c>
      <c r="AU728" s="240" t="s">
        <v>78</v>
      </c>
      <c r="AV728" s="15" t="s">
        <v>195</v>
      </c>
      <c r="AW728" s="15" t="s">
        <v>30</v>
      </c>
      <c r="AX728" s="15" t="s">
        <v>76</v>
      </c>
      <c r="AY728" s="240" t="s">
        <v>187</v>
      </c>
    </row>
    <row r="729" spans="1:65" s="2" customFormat="1" ht="24.2" customHeight="1">
      <c r="A729" s="36"/>
      <c r="B729" s="37"/>
      <c r="C729" s="198" t="s">
        <v>1180</v>
      </c>
      <c r="D729" s="198" t="s">
        <v>243</v>
      </c>
      <c r="E729" s="199" t="s">
        <v>1181</v>
      </c>
      <c r="F729" s="200" t="s">
        <v>1182</v>
      </c>
      <c r="G729" s="201" t="s">
        <v>193</v>
      </c>
      <c r="H729" s="202">
        <v>806.39300000000003</v>
      </c>
      <c r="I729" s="203"/>
      <c r="J729" s="204">
        <f>ROUND(I729*H729,2)</f>
        <v>0</v>
      </c>
      <c r="K729" s="200" t="s">
        <v>194</v>
      </c>
      <c r="L729" s="205"/>
      <c r="M729" s="206" t="s">
        <v>19</v>
      </c>
      <c r="N729" s="207" t="s">
        <v>39</v>
      </c>
      <c r="O729" s="66"/>
      <c r="P729" s="189">
        <f>O729*H729</f>
        <v>0</v>
      </c>
      <c r="Q729" s="189">
        <v>0.02</v>
      </c>
      <c r="R729" s="189">
        <f>Q729*H729</f>
        <v>16.127860000000002</v>
      </c>
      <c r="S729" s="189">
        <v>0</v>
      </c>
      <c r="T729" s="190">
        <f>S729*H729</f>
        <v>0</v>
      </c>
      <c r="U729" s="36"/>
      <c r="V729" s="36"/>
      <c r="W729" s="36"/>
      <c r="X729" s="36"/>
      <c r="Y729" s="36"/>
      <c r="Z729" s="36"/>
      <c r="AA729" s="36"/>
      <c r="AB729" s="36"/>
      <c r="AC729" s="36"/>
      <c r="AD729" s="36"/>
      <c r="AE729" s="36"/>
      <c r="AR729" s="191" t="s">
        <v>246</v>
      </c>
      <c r="AT729" s="191" t="s">
        <v>243</v>
      </c>
      <c r="AU729" s="191" t="s">
        <v>78</v>
      </c>
      <c r="AY729" s="19" t="s">
        <v>187</v>
      </c>
      <c r="BE729" s="192">
        <f>IF(N729="základní",J729,0)</f>
        <v>0</v>
      </c>
      <c r="BF729" s="192">
        <f>IF(N729="snížená",J729,0)</f>
        <v>0</v>
      </c>
      <c r="BG729" s="192">
        <f>IF(N729="zákl. přenesená",J729,0)</f>
        <v>0</v>
      </c>
      <c r="BH729" s="192">
        <f>IF(N729="sníž. přenesená",J729,0)</f>
        <v>0</v>
      </c>
      <c r="BI729" s="192">
        <f>IF(N729="nulová",J729,0)</f>
        <v>0</v>
      </c>
      <c r="BJ729" s="19" t="s">
        <v>76</v>
      </c>
      <c r="BK729" s="192">
        <f>ROUND(I729*H729,2)</f>
        <v>0</v>
      </c>
      <c r="BL729" s="19" t="s">
        <v>215</v>
      </c>
      <c r="BM729" s="191" t="s">
        <v>1183</v>
      </c>
    </row>
    <row r="730" spans="1:65" s="2" customFormat="1" ht="11.25">
      <c r="A730" s="36"/>
      <c r="B730" s="37"/>
      <c r="C730" s="38"/>
      <c r="D730" s="193" t="s">
        <v>197</v>
      </c>
      <c r="E730" s="38"/>
      <c r="F730" s="194" t="s">
        <v>1184</v>
      </c>
      <c r="G730" s="38"/>
      <c r="H730" s="38"/>
      <c r="I730" s="195"/>
      <c r="J730" s="38"/>
      <c r="K730" s="38"/>
      <c r="L730" s="41"/>
      <c r="M730" s="196"/>
      <c r="N730" s="197"/>
      <c r="O730" s="66"/>
      <c r="P730" s="66"/>
      <c r="Q730" s="66"/>
      <c r="R730" s="66"/>
      <c r="S730" s="66"/>
      <c r="T730" s="67"/>
      <c r="U730" s="36"/>
      <c r="V730" s="36"/>
      <c r="W730" s="36"/>
      <c r="X730" s="36"/>
      <c r="Y730" s="36"/>
      <c r="Z730" s="36"/>
      <c r="AA730" s="36"/>
      <c r="AB730" s="36"/>
      <c r="AC730" s="36"/>
      <c r="AD730" s="36"/>
      <c r="AE730" s="36"/>
      <c r="AT730" s="19" t="s">
        <v>197</v>
      </c>
      <c r="AU730" s="19" t="s">
        <v>78</v>
      </c>
    </row>
    <row r="731" spans="1:65" s="13" customFormat="1" ht="11.25">
      <c r="B731" s="208"/>
      <c r="C731" s="209"/>
      <c r="D731" s="210" t="s">
        <v>249</v>
      </c>
      <c r="E731" s="209"/>
      <c r="F731" s="212" t="s">
        <v>1185</v>
      </c>
      <c r="G731" s="209"/>
      <c r="H731" s="213">
        <v>806.39300000000003</v>
      </c>
      <c r="I731" s="214"/>
      <c r="J731" s="209"/>
      <c r="K731" s="209"/>
      <c r="L731" s="215"/>
      <c r="M731" s="216"/>
      <c r="N731" s="217"/>
      <c r="O731" s="217"/>
      <c r="P731" s="217"/>
      <c r="Q731" s="217"/>
      <c r="R731" s="217"/>
      <c r="S731" s="217"/>
      <c r="T731" s="218"/>
      <c r="AT731" s="219" t="s">
        <v>249</v>
      </c>
      <c r="AU731" s="219" t="s">
        <v>78</v>
      </c>
      <c r="AV731" s="13" t="s">
        <v>78</v>
      </c>
      <c r="AW731" s="13" t="s">
        <v>4</v>
      </c>
      <c r="AX731" s="13" t="s">
        <v>76</v>
      </c>
      <c r="AY731" s="219" t="s">
        <v>187</v>
      </c>
    </row>
    <row r="732" spans="1:65" s="2" customFormat="1" ht="24.2" customHeight="1">
      <c r="A732" s="36"/>
      <c r="B732" s="37"/>
      <c r="C732" s="180" t="s">
        <v>1186</v>
      </c>
      <c r="D732" s="180" t="s">
        <v>190</v>
      </c>
      <c r="E732" s="181" t="s">
        <v>1187</v>
      </c>
      <c r="F732" s="182" t="s">
        <v>1188</v>
      </c>
      <c r="G732" s="183" t="s">
        <v>193</v>
      </c>
      <c r="H732" s="184">
        <v>25</v>
      </c>
      <c r="I732" s="185"/>
      <c r="J732" s="186">
        <f>ROUND(I732*H732,2)</f>
        <v>0</v>
      </c>
      <c r="K732" s="182" t="s">
        <v>194</v>
      </c>
      <c r="L732" s="41"/>
      <c r="M732" s="187" t="s">
        <v>19</v>
      </c>
      <c r="N732" s="188" t="s">
        <v>39</v>
      </c>
      <c r="O732" s="66"/>
      <c r="P732" s="189">
        <f>O732*H732</f>
        <v>0</v>
      </c>
      <c r="Q732" s="189">
        <v>5.7898590000000005E-4</v>
      </c>
      <c r="R732" s="189">
        <f>Q732*H732</f>
        <v>1.4474647500000002E-2</v>
      </c>
      <c r="S732" s="189">
        <v>0</v>
      </c>
      <c r="T732" s="190">
        <f>S732*H732</f>
        <v>0</v>
      </c>
      <c r="U732" s="36"/>
      <c r="V732" s="36"/>
      <c r="W732" s="36"/>
      <c r="X732" s="36"/>
      <c r="Y732" s="36"/>
      <c r="Z732" s="36"/>
      <c r="AA732" s="36"/>
      <c r="AB732" s="36"/>
      <c r="AC732" s="36"/>
      <c r="AD732" s="36"/>
      <c r="AE732" s="36"/>
      <c r="AR732" s="191" t="s">
        <v>195</v>
      </c>
      <c r="AT732" s="191" t="s">
        <v>190</v>
      </c>
      <c r="AU732" s="191" t="s">
        <v>78</v>
      </c>
      <c r="AY732" s="19" t="s">
        <v>187</v>
      </c>
      <c r="BE732" s="192">
        <f>IF(N732="základní",J732,0)</f>
        <v>0</v>
      </c>
      <c r="BF732" s="192">
        <f>IF(N732="snížená",J732,0)</f>
        <v>0</v>
      </c>
      <c r="BG732" s="192">
        <f>IF(N732="zákl. přenesená",J732,0)</f>
        <v>0</v>
      </c>
      <c r="BH732" s="192">
        <f>IF(N732="sníž. přenesená",J732,0)</f>
        <v>0</v>
      </c>
      <c r="BI732" s="192">
        <f>IF(N732="nulová",J732,0)</f>
        <v>0</v>
      </c>
      <c r="BJ732" s="19" t="s">
        <v>76</v>
      </c>
      <c r="BK732" s="192">
        <f>ROUND(I732*H732,2)</f>
        <v>0</v>
      </c>
      <c r="BL732" s="19" t="s">
        <v>195</v>
      </c>
      <c r="BM732" s="191" t="s">
        <v>1189</v>
      </c>
    </row>
    <row r="733" spans="1:65" s="2" customFormat="1" ht="11.25">
      <c r="A733" s="36"/>
      <c r="B733" s="37"/>
      <c r="C733" s="38"/>
      <c r="D733" s="193" t="s">
        <v>197</v>
      </c>
      <c r="E733" s="38"/>
      <c r="F733" s="194" t="s">
        <v>1190</v>
      </c>
      <c r="G733" s="38"/>
      <c r="H733" s="38"/>
      <c r="I733" s="195"/>
      <c r="J733" s="38"/>
      <c r="K733" s="38"/>
      <c r="L733" s="41"/>
      <c r="M733" s="196"/>
      <c r="N733" s="197"/>
      <c r="O733" s="66"/>
      <c r="P733" s="66"/>
      <c r="Q733" s="66"/>
      <c r="R733" s="66"/>
      <c r="S733" s="66"/>
      <c r="T733" s="67"/>
      <c r="U733" s="36"/>
      <c r="V733" s="36"/>
      <c r="W733" s="36"/>
      <c r="X733" s="36"/>
      <c r="Y733" s="36"/>
      <c r="Z733" s="36"/>
      <c r="AA733" s="36"/>
      <c r="AB733" s="36"/>
      <c r="AC733" s="36"/>
      <c r="AD733" s="36"/>
      <c r="AE733" s="36"/>
      <c r="AT733" s="19" t="s">
        <v>197</v>
      </c>
      <c r="AU733" s="19" t="s">
        <v>78</v>
      </c>
    </row>
    <row r="734" spans="1:65" s="13" customFormat="1" ht="11.25">
      <c r="B734" s="208"/>
      <c r="C734" s="209"/>
      <c r="D734" s="210" t="s">
        <v>249</v>
      </c>
      <c r="E734" s="211" t="s">
        <v>19</v>
      </c>
      <c r="F734" s="212" t="s">
        <v>1191</v>
      </c>
      <c r="G734" s="209"/>
      <c r="H734" s="213">
        <v>25</v>
      </c>
      <c r="I734" s="214"/>
      <c r="J734" s="209"/>
      <c r="K734" s="209"/>
      <c r="L734" s="215"/>
      <c r="M734" s="216"/>
      <c r="N734" s="217"/>
      <c r="O734" s="217"/>
      <c r="P734" s="217"/>
      <c r="Q734" s="217"/>
      <c r="R734" s="217"/>
      <c r="S734" s="217"/>
      <c r="T734" s="218"/>
      <c r="AT734" s="219" t="s">
        <v>249</v>
      </c>
      <c r="AU734" s="219" t="s">
        <v>78</v>
      </c>
      <c r="AV734" s="13" t="s">
        <v>78</v>
      </c>
      <c r="AW734" s="13" t="s">
        <v>30</v>
      </c>
      <c r="AX734" s="13" t="s">
        <v>76</v>
      </c>
      <c r="AY734" s="219" t="s">
        <v>187</v>
      </c>
    </row>
    <row r="735" spans="1:65" s="2" customFormat="1" ht="24.2" customHeight="1">
      <c r="A735" s="36"/>
      <c r="B735" s="37"/>
      <c r="C735" s="198" t="s">
        <v>1192</v>
      </c>
      <c r="D735" s="198" t="s">
        <v>243</v>
      </c>
      <c r="E735" s="199" t="s">
        <v>1193</v>
      </c>
      <c r="F735" s="200" t="s">
        <v>1194</v>
      </c>
      <c r="G735" s="201" t="s">
        <v>193</v>
      </c>
      <c r="H735" s="202">
        <v>27.5</v>
      </c>
      <c r="I735" s="203"/>
      <c r="J735" s="204">
        <f>ROUND(I735*H735,2)</f>
        <v>0</v>
      </c>
      <c r="K735" s="200" t="s">
        <v>194</v>
      </c>
      <c r="L735" s="205"/>
      <c r="M735" s="206" t="s">
        <v>19</v>
      </c>
      <c r="N735" s="207" t="s">
        <v>39</v>
      </c>
      <c r="O735" s="66"/>
      <c r="P735" s="189">
        <f>O735*H735</f>
        <v>0</v>
      </c>
      <c r="Q735" s="189">
        <v>0.01</v>
      </c>
      <c r="R735" s="189">
        <f>Q735*H735</f>
        <v>0.27500000000000002</v>
      </c>
      <c r="S735" s="189">
        <v>0</v>
      </c>
      <c r="T735" s="190">
        <f>S735*H735</f>
        <v>0</v>
      </c>
      <c r="U735" s="36"/>
      <c r="V735" s="36"/>
      <c r="W735" s="36"/>
      <c r="X735" s="36"/>
      <c r="Y735" s="36"/>
      <c r="Z735" s="36"/>
      <c r="AA735" s="36"/>
      <c r="AB735" s="36"/>
      <c r="AC735" s="36"/>
      <c r="AD735" s="36"/>
      <c r="AE735" s="36"/>
      <c r="AR735" s="191" t="s">
        <v>233</v>
      </c>
      <c r="AT735" s="191" t="s">
        <v>243</v>
      </c>
      <c r="AU735" s="191" t="s">
        <v>78</v>
      </c>
      <c r="AY735" s="19" t="s">
        <v>187</v>
      </c>
      <c r="BE735" s="192">
        <f>IF(N735="základní",J735,0)</f>
        <v>0</v>
      </c>
      <c r="BF735" s="192">
        <f>IF(N735="snížená",J735,0)</f>
        <v>0</v>
      </c>
      <c r="BG735" s="192">
        <f>IF(N735="zákl. přenesená",J735,0)</f>
        <v>0</v>
      </c>
      <c r="BH735" s="192">
        <f>IF(N735="sníž. přenesená",J735,0)</f>
        <v>0</v>
      </c>
      <c r="BI735" s="192">
        <f>IF(N735="nulová",J735,0)</f>
        <v>0</v>
      </c>
      <c r="BJ735" s="19" t="s">
        <v>76</v>
      </c>
      <c r="BK735" s="192">
        <f>ROUND(I735*H735,2)</f>
        <v>0</v>
      </c>
      <c r="BL735" s="19" t="s">
        <v>195</v>
      </c>
      <c r="BM735" s="191" t="s">
        <v>1195</v>
      </c>
    </row>
    <row r="736" spans="1:65" s="2" customFormat="1" ht="11.25">
      <c r="A736" s="36"/>
      <c r="B736" s="37"/>
      <c r="C736" s="38"/>
      <c r="D736" s="193" t="s">
        <v>197</v>
      </c>
      <c r="E736" s="38"/>
      <c r="F736" s="194" t="s">
        <v>1196</v>
      </c>
      <c r="G736" s="38"/>
      <c r="H736" s="38"/>
      <c r="I736" s="195"/>
      <c r="J736" s="38"/>
      <c r="K736" s="38"/>
      <c r="L736" s="41"/>
      <c r="M736" s="196"/>
      <c r="N736" s="197"/>
      <c r="O736" s="66"/>
      <c r="P736" s="66"/>
      <c r="Q736" s="66"/>
      <c r="R736" s="66"/>
      <c r="S736" s="66"/>
      <c r="T736" s="67"/>
      <c r="U736" s="36"/>
      <c r="V736" s="36"/>
      <c r="W736" s="36"/>
      <c r="X736" s="36"/>
      <c r="Y736" s="36"/>
      <c r="Z736" s="36"/>
      <c r="AA736" s="36"/>
      <c r="AB736" s="36"/>
      <c r="AC736" s="36"/>
      <c r="AD736" s="36"/>
      <c r="AE736" s="36"/>
      <c r="AT736" s="19" t="s">
        <v>197</v>
      </c>
      <c r="AU736" s="19" t="s">
        <v>78</v>
      </c>
    </row>
    <row r="737" spans="1:65" s="13" customFormat="1" ht="11.25">
      <c r="B737" s="208"/>
      <c r="C737" s="209"/>
      <c r="D737" s="210" t="s">
        <v>249</v>
      </c>
      <c r="E737" s="209"/>
      <c r="F737" s="212" t="s">
        <v>1197</v>
      </c>
      <c r="G737" s="209"/>
      <c r="H737" s="213">
        <v>27.5</v>
      </c>
      <c r="I737" s="214"/>
      <c r="J737" s="209"/>
      <c r="K737" s="209"/>
      <c r="L737" s="215"/>
      <c r="M737" s="216"/>
      <c r="N737" s="217"/>
      <c r="O737" s="217"/>
      <c r="P737" s="217"/>
      <c r="Q737" s="217"/>
      <c r="R737" s="217"/>
      <c r="S737" s="217"/>
      <c r="T737" s="218"/>
      <c r="AT737" s="219" t="s">
        <v>249</v>
      </c>
      <c r="AU737" s="219" t="s">
        <v>78</v>
      </c>
      <c r="AV737" s="13" t="s">
        <v>78</v>
      </c>
      <c r="AW737" s="13" t="s">
        <v>4</v>
      </c>
      <c r="AX737" s="13" t="s">
        <v>76</v>
      </c>
      <c r="AY737" s="219" t="s">
        <v>187</v>
      </c>
    </row>
    <row r="738" spans="1:65" s="2" customFormat="1" ht="24.2" customHeight="1">
      <c r="A738" s="36"/>
      <c r="B738" s="37"/>
      <c r="C738" s="180" t="s">
        <v>1198</v>
      </c>
      <c r="D738" s="180" t="s">
        <v>190</v>
      </c>
      <c r="E738" s="181" t="s">
        <v>1199</v>
      </c>
      <c r="F738" s="182" t="s">
        <v>1200</v>
      </c>
      <c r="G738" s="183" t="s">
        <v>230</v>
      </c>
      <c r="H738" s="184">
        <v>350</v>
      </c>
      <c r="I738" s="185"/>
      <c r="J738" s="186">
        <f>ROUND(I738*H738,2)</f>
        <v>0</v>
      </c>
      <c r="K738" s="182" t="s">
        <v>194</v>
      </c>
      <c r="L738" s="41"/>
      <c r="M738" s="187" t="s">
        <v>19</v>
      </c>
      <c r="N738" s="188" t="s">
        <v>39</v>
      </c>
      <c r="O738" s="66"/>
      <c r="P738" s="189">
        <f>O738*H738</f>
        <v>0</v>
      </c>
      <c r="Q738" s="189">
        <v>5.0000000000000001E-4</v>
      </c>
      <c r="R738" s="189">
        <f>Q738*H738</f>
        <v>0.17500000000000002</v>
      </c>
      <c r="S738" s="189">
        <v>0</v>
      </c>
      <c r="T738" s="190">
        <f>S738*H738</f>
        <v>0</v>
      </c>
      <c r="U738" s="36"/>
      <c r="V738" s="36"/>
      <c r="W738" s="36"/>
      <c r="X738" s="36"/>
      <c r="Y738" s="36"/>
      <c r="Z738" s="36"/>
      <c r="AA738" s="36"/>
      <c r="AB738" s="36"/>
      <c r="AC738" s="36"/>
      <c r="AD738" s="36"/>
      <c r="AE738" s="36"/>
      <c r="AR738" s="191" t="s">
        <v>215</v>
      </c>
      <c r="AT738" s="191" t="s">
        <v>190</v>
      </c>
      <c r="AU738" s="191" t="s">
        <v>78</v>
      </c>
      <c r="AY738" s="19" t="s">
        <v>187</v>
      </c>
      <c r="BE738" s="192">
        <f>IF(N738="základní",J738,0)</f>
        <v>0</v>
      </c>
      <c r="BF738" s="192">
        <f>IF(N738="snížená",J738,0)</f>
        <v>0</v>
      </c>
      <c r="BG738" s="192">
        <f>IF(N738="zákl. přenesená",J738,0)</f>
        <v>0</v>
      </c>
      <c r="BH738" s="192">
        <f>IF(N738="sníž. přenesená",J738,0)</f>
        <v>0</v>
      </c>
      <c r="BI738" s="192">
        <f>IF(N738="nulová",J738,0)</f>
        <v>0</v>
      </c>
      <c r="BJ738" s="19" t="s">
        <v>76</v>
      </c>
      <c r="BK738" s="192">
        <f>ROUND(I738*H738,2)</f>
        <v>0</v>
      </c>
      <c r="BL738" s="19" t="s">
        <v>215</v>
      </c>
      <c r="BM738" s="191" t="s">
        <v>1201</v>
      </c>
    </row>
    <row r="739" spans="1:65" s="2" customFormat="1" ht="11.25">
      <c r="A739" s="36"/>
      <c r="B739" s="37"/>
      <c r="C739" s="38"/>
      <c r="D739" s="193" t="s">
        <v>197</v>
      </c>
      <c r="E739" s="38"/>
      <c r="F739" s="194" t="s">
        <v>1202</v>
      </c>
      <c r="G739" s="38"/>
      <c r="H739" s="38"/>
      <c r="I739" s="195"/>
      <c r="J739" s="38"/>
      <c r="K739" s="38"/>
      <c r="L739" s="41"/>
      <c r="M739" s="196"/>
      <c r="N739" s="197"/>
      <c r="O739" s="66"/>
      <c r="P739" s="66"/>
      <c r="Q739" s="66"/>
      <c r="R739" s="66"/>
      <c r="S739" s="66"/>
      <c r="T739" s="67"/>
      <c r="U739" s="36"/>
      <c r="V739" s="36"/>
      <c r="W739" s="36"/>
      <c r="X739" s="36"/>
      <c r="Y739" s="36"/>
      <c r="Z739" s="36"/>
      <c r="AA739" s="36"/>
      <c r="AB739" s="36"/>
      <c r="AC739" s="36"/>
      <c r="AD739" s="36"/>
      <c r="AE739" s="36"/>
      <c r="AT739" s="19" t="s">
        <v>197</v>
      </c>
      <c r="AU739" s="19" t="s">
        <v>78</v>
      </c>
    </row>
    <row r="740" spans="1:65" s="13" customFormat="1" ht="11.25">
      <c r="B740" s="208"/>
      <c r="C740" s="209"/>
      <c r="D740" s="210" t="s">
        <v>249</v>
      </c>
      <c r="E740" s="211" t="s">
        <v>19</v>
      </c>
      <c r="F740" s="212" t="s">
        <v>1203</v>
      </c>
      <c r="G740" s="209"/>
      <c r="H740" s="213">
        <v>350</v>
      </c>
      <c r="I740" s="214"/>
      <c r="J740" s="209"/>
      <c r="K740" s="209"/>
      <c r="L740" s="215"/>
      <c r="M740" s="216"/>
      <c r="N740" s="217"/>
      <c r="O740" s="217"/>
      <c r="P740" s="217"/>
      <c r="Q740" s="217"/>
      <c r="R740" s="217"/>
      <c r="S740" s="217"/>
      <c r="T740" s="218"/>
      <c r="AT740" s="219" t="s">
        <v>249</v>
      </c>
      <c r="AU740" s="219" t="s">
        <v>78</v>
      </c>
      <c r="AV740" s="13" t="s">
        <v>78</v>
      </c>
      <c r="AW740" s="13" t="s">
        <v>30</v>
      </c>
      <c r="AX740" s="13" t="s">
        <v>76</v>
      </c>
      <c r="AY740" s="219" t="s">
        <v>187</v>
      </c>
    </row>
    <row r="741" spans="1:65" s="2" customFormat="1" ht="49.15" customHeight="1">
      <c r="A741" s="36"/>
      <c r="B741" s="37"/>
      <c r="C741" s="180" t="s">
        <v>757</v>
      </c>
      <c r="D741" s="180" t="s">
        <v>190</v>
      </c>
      <c r="E741" s="181" t="s">
        <v>1204</v>
      </c>
      <c r="F741" s="182" t="s">
        <v>1205</v>
      </c>
      <c r="G741" s="183" t="s">
        <v>542</v>
      </c>
      <c r="H741" s="184">
        <v>23.193999999999999</v>
      </c>
      <c r="I741" s="185"/>
      <c r="J741" s="186">
        <f>ROUND(I741*H741,2)</f>
        <v>0</v>
      </c>
      <c r="K741" s="182" t="s">
        <v>194</v>
      </c>
      <c r="L741" s="41"/>
      <c r="M741" s="187" t="s">
        <v>19</v>
      </c>
      <c r="N741" s="188" t="s">
        <v>39</v>
      </c>
      <c r="O741" s="66"/>
      <c r="P741" s="189">
        <f>O741*H741</f>
        <v>0</v>
      </c>
      <c r="Q741" s="189">
        <v>0</v>
      </c>
      <c r="R741" s="189">
        <f>Q741*H741</f>
        <v>0</v>
      </c>
      <c r="S741" s="189">
        <v>0</v>
      </c>
      <c r="T741" s="190">
        <f>S741*H741</f>
        <v>0</v>
      </c>
      <c r="U741" s="36"/>
      <c r="V741" s="36"/>
      <c r="W741" s="36"/>
      <c r="X741" s="36"/>
      <c r="Y741" s="36"/>
      <c r="Z741" s="36"/>
      <c r="AA741" s="36"/>
      <c r="AB741" s="36"/>
      <c r="AC741" s="36"/>
      <c r="AD741" s="36"/>
      <c r="AE741" s="36"/>
      <c r="AR741" s="191" t="s">
        <v>215</v>
      </c>
      <c r="AT741" s="191" t="s">
        <v>190</v>
      </c>
      <c r="AU741" s="191" t="s">
        <v>78</v>
      </c>
      <c r="AY741" s="19" t="s">
        <v>187</v>
      </c>
      <c r="BE741" s="192">
        <f>IF(N741="základní",J741,0)</f>
        <v>0</v>
      </c>
      <c r="BF741" s="192">
        <f>IF(N741="snížená",J741,0)</f>
        <v>0</v>
      </c>
      <c r="BG741" s="192">
        <f>IF(N741="zákl. přenesená",J741,0)</f>
        <v>0</v>
      </c>
      <c r="BH741" s="192">
        <f>IF(N741="sníž. přenesená",J741,0)</f>
        <v>0</v>
      </c>
      <c r="BI741" s="192">
        <f>IF(N741="nulová",J741,0)</f>
        <v>0</v>
      </c>
      <c r="BJ741" s="19" t="s">
        <v>76</v>
      </c>
      <c r="BK741" s="192">
        <f>ROUND(I741*H741,2)</f>
        <v>0</v>
      </c>
      <c r="BL741" s="19" t="s">
        <v>215</v>
      </c>
      <c r="BM741" s="191" t="s">
        <v>1206</v>
      </c>
    </row>
    <row r="742" spans="1:65" s="2" customFormat="1" ht="11.25">
      <c r="A742" s="36"/>
      <c r="B742" s="37"/>
      <c r="C742" s="38"/>
      <c r="D742" s="193" t="s">
        <v>197</v>
      </c>
      <c r="E742" s="38"/>
      <c r="F742" s="194" t="s">
        <v>1207</v>
      </c>
      <c r="G742" s="38"/>
      <c r="H742" s="38"/>
      <c r="I742" s="195"/>
      <c r="J742" s="38"/>
      <c r="K742" s="38"/>
      <c r="L742" s="41"/>
      <c r="M742" s="196"/>
      <c r="N742" s="197"/>
      <c r="O742" s="66"/>
      <c r="P742" s="66"/>
      <c r="Q742" s="66"/>
      <c r="R742" s="66"/>
      <c r="S742" s="66"/>
      <c r="T742" s="67"/>
      <c r="U742" s="36"/>
      <c r="V742" s="36"/>
      <c r="W742" s="36"/>
      <c r="X742" s="36"/>
      <c r="Y742" s="36"/>
      <c r="Z742" s="36"/>
      <c r="AA742" s="36"/>
      <c r="AB742" s="36"/>
      <c r="AC742" s="36"/>
      <c r="AD742" s="36"/>
      <c r="AE742" s="36"/>
      <c r="AT742" s="19" t="s">
        <v>197</v>
      </c>
      <c r="AU742" s="19" t="s">
        <v>78</v>
      </c>
    </row>
    <row r="743" spans="1:65" s="12" customFormat="1" ht="22.9" customHeight="1">
      <c r="B743" s="164"/>
      <c r="C743" s="165"/>
      <c r="D743" s="166" t="s">
        <v>67</v>
      </c>
      <c r="E743" s="178" t="s">
        <v>1208</v>
      </c>
      <c r="F743" s="178" t="s">
        <v>1209</v>
      </c>
      <c r="G743" s="165"/>
      <c r="H743" s="165"/>
      <c r="I743" s="168"/>
      <c r="J743" s="179">
        <f>BK743</f>
        <v>0</v>
      </c>
      <c r="K743" s="165"/>
      <c r="L743" s="170"/>
      <c r="M743" s="171"/>
      <c r="N743" s="172"/>
      <c r="O743" s="172"/>
      <c r="P743" s="173">
        <f>SUM(P744:P763)</f>
        <v>0</v>
      </c>
      <c r="Q743" s="172"/>
      <c r="R743" s="173">
        <f>SUM(R744:R763)</f>
        <v>3.6613656000000001E-2</v>
      </c>
      <c r="S743" s="172"/>
      <c r="T743" s="174">
        <f>SUM(T744:T763)</f>
        <v>0</v>
      </c>
      <c r="AR743" s="175" t="s">
        <v>78</v>
      </c>
      <c r="AT743" s="176" t="s">
        <v>67</v>
      </c>
      <c r="AU743" s="176" t="s">
        <v>76</v>
      </c>
      <c r="AY743" s="175" t="s">
        <v>187</v>
      </c>
      <c r="BK743" s="177">
        <f>SUM(BK744:BK763)</f>
        <v>0</v>
      </c>
    </row>
    <row r="744" spans="1:65" s="2" customFormat="1" ht="37.9" customHeight="1">
      <c r="A744" s="36"/>
      <c r="B744" s="37"/>
      <c r="C744" s="180" t="s">
        <v>1210</v>
      </c>
      <c r="D744" s="180" t="s">
        <v>190</v>
      </c>
      <c r="E744" s="181" t="s">
        <v>1211</v>
      </c>
      <c r="F744" s="182" t="s">
        <v>1212</v>
      </c>
      <c r="G744" s="183" t="s">
        <v>193</v>
      </c>
      <c r="H744" s="184">
        <v>72</v>
      </c>
      <c r="I744" s="185"/>
      <c r="J744" s="186">
        <f>ROUND(I744*H744,2)</f>
        <v>0</v>
      </c>
      <c r="K744" s="182" t="s">
        <v>194</v>
      </c>
      <c r="L744" s="41"/>
      <c r="M744" s="187" t="s">
        <v>19</v>
      </c>
      <c r="N744" s="188" t="s">
        <v>39</v>
      </c>
      <c r="O744" s="66"/>
      <c r="P744" s="189">
        <f>O744*H744</f>
        <v>0</v>
      </c>
      <c r="Q744" s="189">
        <v>2.2785E-5</v>
      </c>
      <c r="R744" s="189">
        <f>Q744*H744</f>
        <v>1.6405199999999999E-3</v>
      </c>
      <c r="S744" s="189">
        <v>0</v>
      </c>
      <c r="T744" s="190">
        <f>S744*H744</f>
        <v>0</v>
      </c>
      <c r="U744" s="36"/>
      <c r="V744" s="36"/>
      <c r="W744" s="36"/>
      <c r="X744" s="36"/>
      <c r="Y744" s="36"/>
      <c r="Z744" s="36"/>
      <c r="AA744" s="36"/>
      <c r="AB744" s="36"/>
      <c r="AC744" s="36"/>
      <c r="AD744" s="36"/>
      <c r="AE744" s="36"/>
      <c r="AR744" s="191" t="s">
        <v>215</v>
      </c>
      <c r="AT744" s="191" t="s">
        <v>190</v>
      </c>
      <c r="AU744" s="191" t="s">
        <v>78</v>
      </c>
      <c r="AY744" s="19" t="s">
        <v>187</v>
      </c>
      <c r="BE744" s="192">
        <f>IF(N744="základní",J744,0)</f>
        <v>0</v>
      </c>
      <c r="BF744" s="192">
        <f>IF(N744="snížená",J744,0)</f>
        <v>0</v>
      </c>
      <c r="BG744" s="192">
        <f>IF(N744="zákl. přenesená",J744,0)</f>
        <v>0</v>
      </c>
      <c r="BH744" s="192">
        <f>IF(N744="sníž. přenesená",J744,0)</f>
        <v>0</v>
      </c>
      <c r="BI744" s="192">
        <f>IF(N744="nulová",J744,0)</f>
        <v>0</v>
      </c>
      <c r="BJ744" s="19" t="s">
        <v>76</v>
      </c>
      <c r="BK744" s="192">
        <f>ROUND(I744*H744,2)</f>
        <v>0</v>
      </c>
      <c r="BL744" s="19" t="s">
        <v>215</v>
      </c>
      <c r="BM744" s="191" t="s">
        <v>1213</v>
      </c>
    </row>
    <row r="745" spans="1:65" s="2" customFormat="1" ht="11.25">
      <c r="A745" s="36"/>
      <c r="B745" s="37"/>
      <c r="C745" s="38"/>
      <c r="D745" s="193" t="s">
        <v>197</v>
      </c>
      <c r="E745" s="38"/>
      <c r="F745" s="194" t="s">
        <v>1214</v>
      </c>
      <c r="G745" s="38"/>
      <c r="H745" s="38"/>
      <c r="I745" s="195"/>
      <c r="J745" s="38"/>
      <c r="K745" s="38"/>
      <c r="L745" s="41"/>
      <c r="M745" s="196"/>
      <c r="N745" s="197"/>
      <c r="O745" s="66"/>
      <c r="P745" s="66"/>
      <c r="Q745" s="66"/>
      <c r="R745" s="66"/>
      <c r="S745" s="66"/>
      <c r="T745" s="67"/>
      <c r="U745" s="36"/>
      <c r="V745" s="36"/>
      <c r="W745" s="36"/>
      <c r="X745" s="36"/>
      <c r="Y745" s="36"/>
      <c r="Z745" s="36"/>
      <c r="AA745" s="36"/>
      <c r="AB745" s="36"/>
      <c r="AC745" s="36"/>
      <c r="AD745" s="36"/>
      <c r="AE745" s="36"/>
      <c r="AT745" s="19" t="s">
        <v>197</v>
      </c>
      <c r="AU745" s="19" t="s">
        <v>78</v>
      </c>
    </row>
    <row r="746" spans="1:65" s="13" customFormat="1" ht="11.25">
      <c r="B746" s="208"/>
      <c r="C746" s="209"/>
      <c r="D746" s="210" t="s">
        <v>249</v>
      </c>
      <c r="E746" s="211" t="s">
        <v>19</v>
      </c>
      <c r="F746" s="212" t="s">
        <v>1215</v>
      </c>
      <c r="G746" s="209"/>
      <c r="H746" s="213">
        <v>72</v>
      </c>
      <c r="I746" s="214"/>
      <c r="J746" s="209"/>
      <c r="K746" s="209"/>
      <c r="L746" s="215"/>
      <c r="M746" s="216"/>
      <c r="N746" s="217"/>
      <c r="O746" s="217"/>
      <c r="P746" s="217"/>
      <c r="Q746" s="217"/>
      <c r="R746" s="217"/>
      <c r="S746" s="217"/>
      <c r="T746" s="218"/>
      <c r="AT746" s="219" t="s">
        <v>249</v>
      </c>
      <c r="AU746" s="219" t="s">
        <v>78</v>
      </c>
      <c r="AV746" s="13" t="s">
        <v>78</v>
      </c>
      <c r="AW746" s="13" t="s">
        <v>30</v>
      </c>
      <c r="AX746" s="13" t="s">
        <v>76</v>
      </c>
      <c r="AY746" s="219" t="s">
        <v>187</v>
      </c>
    </row>
    <row r="747" spans="1:65" s="2" customFormat="1" ht="24.2" customHeight="1">
      <c r="A747" s="36"/>
      <c r="B747" s="37"/>
      <c r="C747" s="180" t="s">
        <v>1216</v>
      </c>
      <c r="D747" s="180" t="s">
        <v>190</v>
      </c>
      <c r="E747" s="181" t="s">
        <v>1217</v>
      </c>
      <c r="F747" s="182" t="s">
        <v>1218</v>
      </c>
      <c r="G747" s="183" t="s">
        <v>193</v>
      </c>
      <c r="H747" s="184">
        <v>72</v>
      </c>
      <c r="I747" s="185"/>
      <c r="J747" s="186">
        <f>ROUND(I747*H747,2)</f>
        <v>0</v>
      </c>
      <c r="K747" s="182" t="s">
        <v>194</v>
      </c>
      <c r="L747" s="41"/>
      <c r="M747" s="187" t="s">
        <v>19</v>
      </c>
      <c r="N747" s="188" t="s">
        <v>39</v>
      </c>
      <c r="O747" s="66"/>
      <c r="P747" s="189">
        <f>O747*H747</f>
        <v>0</v>
      </c>
      <c r="Q747" s="189">
        <v>1.2766000000000001E-4</v>
      </c>
      <c r="R747" s="189">
        <f>Q747*H747</f>
        <v>9.1915199999999999E-3</v>
      </c>
      <c r="S747" s="189">
        <v>0</v>
      </c>
      <c r="T747" s="190">
        <f>S747*H747</f>
        <v>0</v>
      </c>
      <c r="U747" s="36"/>
      <c r="V747" s="36"/>
      <c r="W747" s="36"/>
      <c r="X747" s="36"/>
      <c r="Y747" s="36"/>
      <c r="Z747" s="36"/>
      <c r="AA747" s="36"/>
      <c r="AB747" s="36"/>
      <c r="AC747" s="36"/>
      <c r="AD747" s="36"/>
      <c r="AE747" s="36"/>
      <c r="AR747" s="191" t="s">
        <v>215</v>
      </c>
      <c r="AT747" s="191" t="s">
        <v>190</v>
      </c>
      <c r="AU747" s="191" t="s">
        <v>78</v>
      </c>
      <c r="AY747" s="19" t="s">
        <v>187</v>
      </c>
      <c r="BE747" s="192">
        <f>IF(N747="základní",J747,0)</f>
        <v>0</v>
      </c>
      <c r="BF747" s="192">
        <f>IF(N747="snížená",J747,0)</f>
        <v>0</v>
      </c>
      <c r="BG747" s="192">
        <f>IF(N747="zákl. přenesená",J747,0)</f>
        <v>0</v>
      </c>
      <c r="BH747" s="192">
        <f>IF(N747="sníž. přenesená",J747,0)</f>
        <v>0</v>
      </c>
      <c r="BI747" s="192">
        <f>IF(N747="nulová",J747,0)</f>
        <v>0</v>
      </c>
      <c r="BJ747" s="19" t="s">
        <v>76</v>
      </c>
      <c r="BK747" s="192">
        <f>ROUND(I747*H747,2)</f>
        <v>0</v>
      </c>
      <c r="BL747" s="19" t="s">
        <v>215</v>
      </c>
      <c r="BM747" s="191" t="s">
        <v>1219</v>
      </c>
    </row>
    <row r="748" spans="1:65" s="2" customFormat="1" ht="11.25">
      <c r="A748" s="36"/>
      <c r="B748" s="37"/>
      <c r="C748" s="38"/>
      <c r="D748" s="193" t="s">
        <v>197</v>
      </c>
      <c r="E748" s="38"/>
      <c r="F748" s="194" t="s">
        <v>1220</v>
      </c>
      <c r="G748" s="38"/>
      <c r="H748" s="38"/>
      <c r="I748" s="195"/>
      <c r="J748" s="38"/>
      <c r="K748" s="38"/>
      <c r="L748" s="41"/>
      <c r="M748" s="196"/>
      <c r="N748" s="197"/>
      <c r="O748" s="66"/>
      <c r="P748" s="66"/>
      <c r="Q748" s="66"/>
      <c r="R748" s="66"/>
      <c r="S748" s="66"/>
      <c r="T748" s="67"/>
      <c r="U748" s="36"/>
      <c r="V748" s="36"/>
      <c r="W748" s="36"/>
      <c r="X748" s="36"/>
      <c r="Y748" s="36"/>
      <c r="Z748" s="36"/>
      <c r="AA748" s="36"/>
      <c r="AB748" s="36"/>
      <c r="AC748" s="36"/>
      <c r="AD748" s="36"/>
      <c r="AE748" s="36"/>
      <c r="AT748" s="19" t="s">
        <v>197</v>
      </c>
      <c r="AU748" s="19" t="s">
        <v>78</v>
      </c>
    </row>
    <row r="749" spans="1:65" s="13" customFormat="1" ht="11.25">
      <c r="B749" s="208"/>
      <c r="C749" s="209"/>
      <c r="D749" s="210" t="s">
        <v>249</v>
      </c>
      <c r="E749" s="211" t="s">
        <v>19</v>
      </c>
      <c r="F749" s="212" t="s">
        <v>1215</v>
      </c>
      <c r="G749" s="209"/>
      <c r="H749" s="213">
        <v>72</v>
      </c>
      <c r="I749" s="214"/>
      <c r="J749" s="209"/>
      <c r="K749" s="209"/>
      <c r="L749" s="215"/>
      <c r="M749" s="216"/>
      <c r="N749" s="217"/>
      <c r="O749" s="217"/>
      <c r="P749" s="217"/>
      <c r="Q749" s="217"/>
      <c r="R749" s="217"/>
      <c r="S749" s="217"/>
      <c r="T749" s="218"/>
      <c r="AT749" s="219" t="s">
        <v>249</v>
      </c>
      <c r="AU749" s="219" t="s">
        <v>78</v>
      </c>
      <c r="AV749" s="13" t="s">
        <v>78</v>
      </c>
      <c r="AW749" s="13" t="s">
        <v>30</v>
      </c>
      <c r="AX749" s="13" t="s">
        <v>76</v>
      </c>
      <c r="AY749" s="219" t="s">
        <v>187</v>
      </c>
    </row>
    <row r="750" spans="1:65" s="2" customFormat="1" ht="24.2" customHeight="1">
      <c r="A750" s="36"/>
      <c r="B750" s="37"/>
      <c r="C750" s="180" t="s">
        <v>1221</v>
      </c>
      <c r="D750" s="180" t="s">
        <v>190</v>
      </c>
      <c r="E750" s="181" t="s">
        <v>1222</v>
      </c>
      <c r="F750" s="182" t="s">
        <v>1223</v>
      </c>
      <c r="G750" s="183" t="s">
        <v>193</v>
      </c>
      <c r="H750" s="184">
        <v>72</v>
      </c>
      <c r="I750" s="185"/>
      <c r="J750" s="186">
        <f>ROUND(I750*H750,2)</f>
        <v>0</v>
      </c>
      <c r="K750" s="182" t="s">
        <v>194</v>
      </c>
      <c r="L750" s="41"/>
      <c r="M750" s="187" t="s">
        <v>19</v>
      </c>
      <c r="N750" s="188" t="s">
        <v>39</v>
      </c>
      <c r="O750" s="66"/>
      <c r="P750" s="189">
        <f>O750*H750</f>
        <v>0</v>
      </c>
      <c r="Q750" s="189">
        <v>1.2305000000000001E-4</v>
      </c>
      <c r="R750" s="189">
        <f>Q750*H750</f>
        <v>8.8596000000000005E-3</v>
      </c>
      <c r="S750" s="189">
        <v>0</v>
      </c>
      <c r="T750" s="190">
        <f>S750*H750</f>
        <v>0</v>
      </c>
      <c r="U750" s="36"/>
      <c r="V750" s="36"/>
      <c r="W750" s="36"/>
      <c r="X750" s="36"/>
      <c r="Y750" s="36"/>
      <c r="Z750" s="36"/>
      <c r="AA750" s="36"/>
      <c r="AB750" s="36"/>
      <c r="AC750" s="36"/>
      <c r="AD750" s="36"/>
      <c r="AE750" s="36"/>
      <c r="AR750" s="191" t="s">
        <v>215</v>
      </c>
      <c r="AT750" s="191" t="s">
        <v>190</v>
      </c>
      <c r="AU750" s="191" t="s">
        <v>78</v>
      </c>
      <c r="AY750" s="19" t="s">
        <v>187</v>
      </c>
      <c r="BE750" s="192">
        <f>IF(N750="základní",J750,0)</f>
        <v>0</v>
      </c>
      <c r="BF750" s="192">
        <f>IF(N750="snížená",J750,0)</f>
        <v>0</v>
      </c>
      <c r="BG750" s="192">
        <f>IF(N750="zákl. přenesená",J750,0)</f>
        <v>0</v>
      </c>
      <c r="BH750" s="192">
        <f>IF(N750="sníž. přenesená",J750,0)</f>
        <v>0</v>
      </c>
      <c r="BI750" s="192">
        <f>IF(N750="nulová",J750,0)</f>
        <v>0</v>
      </c>
      <c r="BJ750" s="19" t="s">
        <v>76</v>
      </c>
      <c r="BK750" s="192">
        <f>ROUND(I750*H750,2)</f>
        <v>0</v>
      </c>
      <c r="BL750" s="19" t="s">
        <v>215</v>
      </c>
      <c r="BM750" s="191" t="s">
        <v>1224</v>
      </c>
    </row>
    <row r="751" spans="1:65" s="2" customFormat="1" ht="11.25">
      <c r="A751" s="36"/>
      <c r="B751" s="37"/>
      <c r="C751" s="38"/>
      <c r="D751" s="193" t="s">
        <v>197</v>
      </c>
      <c r="E751" s="38"/>
      <c r="F751" s="194" t="s">
        <v>1225</v>
      </c>
      <c r="G751" s="38"/>
      <c r="H751" s="38"/>
      <c r="I751" s="195"/>
      <c r="J751" s="38"/>
      <c r="K751" s="38"/>
      <c r="L751" s="41"/>
      <c r="M751" s="196"/>
      <c r="N751" s="197"/>
      <c r="O751" s="66"/>
      <c r="P751" s="66"/>
      <c r="Q751" s="66"/>
      <c r="R751" s="66"/>
      <c r="S751" s="66"/>
      <c r="T751" s="67"/>
      <c r="U751" s="36"/>
      <c r="V751" s="36"/>
      <c r="W751" s="36"/>
      <c r="X751" s="36"/>
      <c r="Y751" s="36"/>
      <c r="Z751" s="36"/>
      <c r="AA751" s="36"/>
      <c r="AB751" s="36"/>
      <c r="AC751" s="36"/>
      <c r="AD751" s="36"/>
      <c r="AE751" s="36"/>
      <c r="AT751" s="19" t="s">
        <v>197</v>
      </c>
      <c r="AU751" s="19" t="s">
        <v>78</v>
      </c>
    </row>
    <row r="752" spans="1:65" s="13" customFormat="1" ht="11.25">
      <c r="B752" s="208"/>
      <c r="C752" s="209"/>
      <c r="D752" s="210" t="s">
        <v>249</v>
      </c>
      <c r="E752" s="211" t="s">
        <v>19</v>
      </c>
      <c r="F752" s="212" t="s">
        <v>1215</v>
      </c>
      <c r="G752" s="209"/>
      <c r="H752" s="213">
        <v>72</v>
      </c>
      <c r="I752" s="214"/>
      <c r="J752" s="209"/>
      <c r="K752" s="209"/>
      <c r="L752" s="215"/>
      <c r="M752" s="216"/>
      <c r="N752" s="217"/>
      <c r="O752" s="217"/>
      <c r="P752" s="217"/>
      <c r="Q752" s="217"/>
      <c r="R752" s="217"/>
      <c r="S752" s="217"/>
      <c r="T752" s="218"/>
      <c r="AT752" s="219" t="s">
        <v>249</v>
      </c>
      <c r="AU752" s="219" t="s">
        <v>78</v>
      </c>
      <c r="AV752" s="13" t="s">
        <v>78</v>
      </c>
      <c r="AW752" s="13" t="s">
        <v>30</v>
      </c>
      <c r="AX752" s="13" t="s">
        <v>76</v>
      </c>
      <c r="AY752" s="219" t="s">
        <v>187</v>
      </c>
    </row>
    <row r="753" spans="1:65" s="2" customFormat="1" ht="37.9" customHeight="1">
      <c r="A753" s="36"/>
      <c r="B753" s="37"/>
      <c r="C753" s="180" t="s">
        <v>1226</v>
      </c>
      <c r="D753" s="180" t="s">
        <v>190</v>
      </c>
      <c r="E753" s="181" t="s">
        <v>1227</v>
      </c>
      <c r="F753" s="182" t="s">
        <v>1228</v>
      </c>
      <c r="G753" s="183" t="s">
        <v>193</v>
      </c>
      <c r="H753" s="184">
        <v>72</v>
      </c>
      <c r="I753" s="185"/>
      <c r="J753" s="186">
        <f>ROUND(I753*H753,2)</f>
        <v>0</v>
      </c>
      <c r="K753" s="182" t="s">
        <v>194</v>
      </c>
      <c r="L753" s="41"/>
      <c r="M753" s="187" t="s">
        <v>19</v>
      </c>
      <c r="N753" s="188" t="s">
        <v>39</v>
      </c>
      <c r="O753" s="66"/>
      <c r="P753" s="189">
        <f>O753*H753</f>
        <v>0</v>
      </c>
      <c r="Q753" s="189">
        <v>3.2302999999999999E-5</v>
      </c>
      <c r="R753" s="189">
        <f>Q753*H753</f>
        <v>2.3258160000000001E-3</v>
      </c>
      <c r="S753" s="189">
        <v>0</v>
      </c>
      <c r="T753" s="190">
        <f>S753*H753</f>
        <v>0</v>
      </c>
      <c r="U753" s="36"/>
      <c r="V753" s="36"/>
      <c r="W753" s="36"/>
      <c r="X753" s="36"/>
      <c r="Y753" s="36"/>
      <c r="Z753" s="36"/>
      <c r="AA753" s="36"/>
      <c r="AB753" s="36"/>
      <c r="AC753" s="36"/>
      <c r="AD753" s="36"/>
      <c r="AE753" s="36"/>
      <c r="AR753" s="191" t="s">
        <v>215</v>
      </c>
      <c r="AT753" s="191" t="s">
        <v>190</v>
      </c>
      <c r="AU753" s="191" t="s">
        <v>78</v>
      </c>
      <c r="AY753" s="19" t="s">
        <v>187</v>
      </c>
      <c r="BE753" s="192">
        <f>IF(N753="základní",J753,0)</f>
        <v>0</v>
      </c>
      <c r="BF753" s="192">
        <f>IF(N753="snížená",J753,0)</f>
        <v>0</v>
      </c>
      <c r="BG753" s="192">
        <f>IF(N753="zákl. přenesená",J753,0)</f>
        <v>0</v>
      </c>
      <c r="BH753" s="192">
        <f>IF(N753="sníž. přenesená",J753,0)</f>
        <v>0</v>
      </c>
      <c r="BI753" s="192">
        <f>IF(N753="nulová",J753,0)</f>
        <v>0</v>
      </c>
      <c r="BJ753" s="19" t="s">
        <v>76</v>
      </c>
      <c r="BK753" s="192">
        <f>ROUND(I753*H753,2)</f>
        <v>0</v>
      </c>
      <c r="BL753" s="19" t="s">
        <v>215</v>
      </c>
      <c r="BM753" s="191" t="s">
        <v>1229</v>
      </c>
    </row>
    <row r="754" spans="1:65" s="2" customFormat="1" ht="11.25">
      <c r="A754" s="36"/>
      <c r="B754" s="37"/>
      <c r="C754" s="38"/>
      <c r="D754" s="193" t="s">
        <v>197</v>
      </c>
      <c r="E754" s="38"/>
      <c r="F754" s="194" t="s">
        <v>1230</v>
      </c>
      <c r="G754" s="38"/>
      <c r="H754" s="38"/>
      <c r="I754" s="195"/>
      <c r="J754" s="38"/>
      <c r="K754" s="38"/>
      <c r="L754" s="41"/>
      <c r="M754" s="196"/>
      <c r="N754" s="197"/>
      <c r="O754" s="66"/>
      <c r="P754" s="66"/>
      <c r="Q754" s="66"/>
      <c r="R754" s="66"/>
      <c r="S754" s="66"/>
      <c r="T754" s="67"/>
      <c r="U754" s="36"/>
      <c r="V754" s="36"/>
      <c r="W754" s="36"/>
      <c r="X754" s="36"/>
      <c r="Y754" s="36"/>
      <c r="Z754" s="36"/>
      <c r="AA754" s="36"/>
      <c r="AB754" s="36"/>
      <c r="AC754" s="36"/>
      <c r="AD754" s="36"/>
      <c r="AE754" s="36"/>
      <c r="AT754" s="19" t="s">
        <v>197</v>
      </c>
      <c r="AU754" s="19" t="s">
        <v>78</v>
      </c>
    </row>
    <row r="755" spans="1:65" s="2" customFormat="1" ht="33" customHeight="1">
      <c r="A755" s="36"/>
      <c r="B755" s="37"/>
      <c r="C755" s="180" t="s">
        <v>1231</v>
      </c>
      <c r="D755" s="180" t="s">
        <v>190</v>
      </c>
      <c r="E755" s="181" t="s">
        <v>1232</v>
      </c>
      <c r="F755" s="182" t="s">
        <v>1233</v>
      </c>
      <c r="G755" s="183" t="s">
        <v>193</v>
      </c>
      <c r="H755" s="184">
        <v>32.4</v>
      </c>
      <c r="I755" s="185"/>
      <c r="J755" s="186">
        <f>ROUND(I755*H755,2)</f>
        <v>0</v>
      </c>
      <c r="K755" s="182" t="s">
        <v>194</v>
      </c>
      <c r="L755" s="41"/>
      <c r="M755" s="187" t="s">
        <v>19</v>
      </c>
      <c r="N755" s="188" t="s">
        <v>39</v>
      </c>
      <c r="O755" s="66"/>
      <c r="P755" s="189">
        <f>O755*H755</f>
        <v>0</v>
      </c>
      <c r="Q755" s="189">
        <v>8.7100000000000003E-5</v>
      </c>
      <c r="R755" s="189">
        <f>Q755*H755</f>
        <v>2.8220400000000001E-3</v>
      </c>
      <c r="S755" s="189">
        <v>0</v>
      </c>
      <c r="T755" s="190">
        <f>S755*H755</f>
        <v>0</v>
      </c>
      <c r="U755" s="36"/>
      <c r="V755" s="36"/>
      <c r="W755" s="36"/>
      <c r="X755" s="36"/>
      <c r="Y755" s="36"/>
      <c r="Z755" s="36"/>
      <c r="AA755" s="36"/>
      <c r="AB755" s="36"/>
      <c r="AC755" s="36"/>
      <c r="AD755" s="36"/>
      <c r="AE755" s="36"/>
      <c r="AR755" s="191" t="s">
        <v>215</v>
      </c>
      <c r="AT755" s="191" t="s">
        <v>190</v>
      </c>
      <c r="AU755" s="191" t="s">
        <v>78</v>
      </c>
      <c r="AY755" s="19" t="s">
        <v>187</v>
      </c>
      <c r="BE755" s="192">
        <f>IF(N755="základní",J755,0)</f>
        <v>0</v>
      </c>
      <c r="BF755" s="192">
        <f>IF(N755="snížená",J755,0)</f>
        <v>0</v>
      </c>
      <c r="BG755" s="192">
        <f>IF(N755="zákl. přenesená",J755,0)</f>
        <v>0</v>
      </c>
      <c r="BH755" s="192">
        <f>IF(N755="sníž. přenesená",J755,0)</f>
        <v>0</v>
      </c>
      <c r="BI755" s="192">
        <f>IF(N755="nulová",J755,0)</f>
        <v>0</v>
      </c>
      <c r="BJ755" s="19" t="s">
        <v>76</v>
      </c>
      <c r="BK755" s="192">
        <f>ROUND(I755*H755,2)</f>
        <v>0</v>
      </c>
      <c r="BL755" s="19" t="s">
        <v>215</v>
      </c>
      <c r="BM755" s="191" t="s">
        <v>1234</v>
      </c>
    </row>
    <row r="756" spans="1:65" s="2" customFormat="1" ht="11.25">
      <c r="A756" s="36"/>
      <c r="B756" s="37"/>
      <c r="C756" s="38"/>
      <c r="D756" s="193" t="s">
        <v>197</v>
      </c>
      <c r="E756" s="38"/>
      <c r="F756" s="194" t="s">
        <v>1235</v>
      </c>
      <c r="G756" s="38"/>
      <c r="H756" s="38"/>
      <c r="I756" s="195"/>
      <c r="J756" s="38"/>
      <c r="K756" s="38"/>
      <c r="L756" s="41"/>
      <c r="M756" s="196"/>
      <c r="N756" s="197"/>
      <c r="O756" s="66"/>
      <c r="P756" s="66"/>
      <c r="Q756" s="66"/>
      <c r="R756" s="66"/>
      <c r="S756" s="66"/>
      <c r="T756" s="67"/>
      <c r="U756" s="36"/>
      <c r="V756" s="36"/>
      <c r="W756" s="36"/>
      <c r="X756" s="36"/>
      <c r="Y756" s="36"/>
      <c r="Z756" s="36"/>
      <c r="AA756" s="36"/>
      <c r="AB756" s="36"/>
      <c r="AC756" s="36"/>
      <c r="AD756" s="36"/>
      <c r="AE756" s="36"/>
      <c r="AT756" s="19" t="s">
        <v>197</v>
      </c>
      <c r="AU756" s="19" t="s">
        <v>78</v>
      </c>
    </row>
    <row r="757" spans="1:65" s="13" customFormat="1" ht="11.25">
      <c r="B757" s="208"/>
      <c r="C757" s="209"/>
      <c r="D757" s="210" t="s">
        <v>249</v>
      </c>
      <c r="E757" s="211" t="s">
        <v>19</v>
      </c>
      <c r="F757" s="212" t="s">
        <v>1236</v>
      </c>
      <c r="G757" s="209"/>
      <c r="H757" s="213">
        <v>32.4</v>
      </c>
      <c r="I757" s="214"/>
      <c r="J757" s="209"/>
      <c r="K757" s="209"/>
      <c r="L757" s="215"/>
      <c r="M757" s="216"/>
      <c r="N757" s="217"/>
      <c r="O757" s="217"/>
      <c r="P757" s="217"/>
      <c r="Q757" s="217"/>
      <c r="R757" s="217"/>
      <c r="S757" s="217"/>
      <c r="T757" s="218"/>
      <c r="AT757" s="219" t="s">
        <v>249</v>
      </c>
      <c r="AU757" s="219" t="s">
        <v>78</v>
      </c>
      <c r="AV757" s="13" t="s">
        <v>78</v>
      </c>
      <c r="AW757" s="13" t="s">
        <v>30</v>
      </c>
      <c r="AX757" s="13" t="s">
        <v>76</v>
      </c>
      <c r="AY757" s="219" t="s">
        <v>187</v>
      </c>
    </row>
    <row r="758" spans="1:65" s="2" customFormat="1" ht="24.2" customHeight="1">
      <c r="A758" s="36"/>
      <c r="B758" s="37"/>
      <c r="C758" s="180" t="s">
        <v>1237</v>
      </c>
      <c r="D758" s="180" t="s">
        <v>190</v>
      </c>
      <c r="E758" s="181" t="s">
        <v>1238</v>
      </c>
      <c r="F758" s="182" t="s">
        <v>1239</v>
      </c>
      <c r="G758" s="183" t="s">
        <v>193</v>
      </c>
      <c r="H758" s="184">
        <v>32.4</v>
      </c>
      <c r="I758" s="185"/>
      <c r="J758" s="186">
        <f>ROUND(I758*H758,2)</f>
        <v>0</v>
      </c>
      <c r="K758" s="182" t="s">
        <v>194</v>
      </c>
      <c r="L758" s="41"/>
      <c r="M758" s="187" t="s">
        <v>19</v>
      </c>
      <c r="N758" s="188" t="s">
        <v>39</v>
      </c>
      <c r="O758" s="66"/>
      <c r="P758" s="189">
        <f>O758*H758</f>
        <v>0</v>
      </c>
      <c r="Q758" s="189">
        <v>1.5870000000000001E-4</v>
      </c>
      <c r="R758" s="189">
        <f>Q758*H758</f>
        <v>5.1418799999999997E-3</v>
      </c>
      <c r="S758" s="189">
        <v>0</v>
      </c>
      <c r="T758" s="190">
        <f>S758*H758</f>
        <v>0</v>
      </c>
      <c r="U758" s="36"/>
      <c r="V758" s="36"/>
      <c r="W758" s="36"/>
      <c r="X758" s="36"/>
      <c r="Y758" s="36"/>
      <c r="Z758" s="36"/>
      <c r="AA758" s="36"/>
      <c r="AB758" s="36"/>
      <c r="AC758" s="36"/>
      <c r="AD758" s="36"/>
      <c r="AE758" s="36"/>
      <c r="AR758" s="191" t="s">
        <v>215</v>
      </c>
      <c r="AT758" s="191" t="s">
        <v>190</v>
      </c>
      <c r="AU758" s="191" t="s">
        <v>78</v>
      </c>
      <c r="AY758" s="19" t="s">
        <v>187</v>
      </c>
      <c r="BE758" s="192">
        <f>IF(N758="základní",J758,0)</f>
        <v>0</v>
      </c>
      <c r="BF758" s="192">
        <f>IF(N758="snížená",J758,0)</f>
        <v>0</v>
      </c>
      <c r="BG758" s="192">
        <f>IF(N758="zákl. přenesená",J758,0)</f>
        <v>0</v>
      </c>
      <c r="BH758" s="192">
        <f>IF(N758="sníž. přenesená",J758,0)</f>
        <v>0</v>
      </c>
      <c r="BI758" s="192">
        <f>IF(N758="nulová",J758,0)</f>
        <v>0</v>
      </c>
      <c r="BJ758" s="19" t="s">
        <v>76</v>
      </c>
      <c r="BK758" s="192">
        <f>ROUND(I758*H758,2)</f>
        <v>0</v>
      </c>
      <c r="BL758" s="19" t="s">
        <v>215</v>
      </c>
      <c r="BM758" s="191" t="s">
        <v>1240</v>
      </c>
    </row>
    <row r="759" spans="1:65" s="2" customFormat="1" ht="11.25">
      <c r="A759" s="36"/>
      <c r="B759" s="37"/>
      <c r="C759" s="38"/>
      <c r="D759" s="193" t="s">
        <v>197</v>
      </c>
      <c r="E759" s="38"/>
      <c r="F759" s="194" t="s">
        <v>1241</v>
      </c>
      <c r="G759" s="38"/>
      <c r="H759" s="38"/>
      <c r="I759" s="195"/>
      <c r="J759" s="38"/>
      <c r="K759" s="38"/>
      <c r="L759" s="41"/>
      <c r="M759" s="196"/>
      <c r="N759" s="197"/>
      <c r="O759" s="66"/>
      <c r="P759" s="66"/>
      <c r="Q759" s="66"/>
      <c r="R759" s="66"/>
      <c r="S759" s="66"/>
      <c r="T759" s="67"/>
      <c r="U759" s="36"/>
      <c r="V759" s="36"/>
      <c r="W759" s="36"/>
      <c r="X759" s="36"/>
      <c r="Y759" s="36"/>
      <c r="Z759" s="36"/>
      <c r="AA759" s="36"/>
      <c r="AB759" s="36"/>
      <c r="AC759" s="36"/>
      <c r="AD759" s="36"/>
      <c r="AE759" s="36"/>
      <c r="AT759" s="19" t="s">
        <v>197</v>
      </c>
      <c r="AU759" s="19" t="s">
        <v>78</v>
      </c>
    </row>
    <row r="760" spans="1:65" s="13" customFormat="1" ht="11.25">
      <c r="B760" s="208"/>
      <c r="C760" s="209"/>
      <c r="D760" s="210" t="s">
        <v>249</v>
      </c>
      <c r="E760" s="211" t="s">
        <v>19</v>
      </c>
      <c r="F760" s="212" t="s">
        <v>1236</v>
      </c>
      <c r="G760" s="209"/>
      <c r="H760" s="213">
        <v>32.4</v>
      </c>
      <c r="I760" s="214"/>
      <c r="J760" s="209"/>
      <c r="K760" s="209"/>
      <c r="L760" s="215"/>
      <c r="M760" s="216"/>
      <c r="N760" s="217"/>
      <c r="O760" s="217"/>
      <c r="P760" s="217"/>
      <c r="Q760" s="217"/>
      <c r="R760" s="217"/>
      <c r="S760" s="217"/>
      <c r="T760" s="218"/>
      <c r="AT760" s="219" t="s">
        <v>249</v>
      </c>
      <c r="AU760" s="219" t="s">
        <v>78</v>
      </c>
      <c r="AV760" s="13" t="s">
        <v>78</v>
      </c>
      <c r="AW760" s="13" t="s">
        <v>30</v>
      </c>
      <c r="AX760" s="13" t="s">
        <v>76</v>
      </c>
      <c r="AY760" s="219" t="s">
        <v>187</v>
      </c>
    </row>
    <row r="761" spans="1:65" s="2" customFormat="1" ht="24.2" customHeight="1">
      <c r="A761" s="36"/>
      <c r="B761" s="37"/>
      <c r="C761" s="180" t="s">
        <v>1242</v>
      </c>
      <c r="D761" s="180" t="s">
        <v>190</v>
      </c>
      <c r="E761" s="181" t="s">
        <v>1243</v>
      </c>
      <c r="F761" s="182" t="s">
        <v>1244</v>
      </c>
      <c r="G761" s="183" t="s">
        <v>193</v>
      </c>
      <c r="H761" s="184">
        <v>32.4</v>
      </c>
      <c r="I761" s="185"/>
      <c r="J761" s="186">
        <f>ROUND(I761*H761,2)</f>
        <v>0</v>
      </c>
      <c r="K761" s="182" t="s">
        <v>194</v>
      </c>
      <c r="L761" s="41"/>
      <c r="M761" s="187" t="s">
        <v>19</v>
      </c>
      <c r="N761" s="188" t="s">
        <v>39</v>
      </c>
      <c r="O761" s="66"/>
      <c r="P761" s="189">
        <f>O761*H761</f>
        <v>0</v>
      </c>
      <c r="Q761" s="189">
        <v>2.0469999999999999E-4</v>
      </c>
      <c r="R761" s="189">
        <f>Q761*H761</f>
        <v>6.6322799999999991E-3</v>
      </c>
      <c r="S761" s="189">
        <v>0</v>
      </c>
      <c r="T761" s="190">
        <f>S761*H761</f>
        <v>0</v>
      </c>
      <c r="U761" s="36"/>
      <c r="V761" s="36"/>
      <c r="W761" s="36"/>
      <c r="X761" s="36"/>
      <c r="Y761" s="36"/>
      <c r="Z761" s="36"/>
      <c r="AA761" s="36"/>
      <c r="AB761" s="36"/>
      <c r="AC761" s="36"/>
      <c r="AD761" s="36"/>
      <c r="AE761" s="36"/>
      <c r="AR761" s="191" t="s">
        <v>215</v>
      </c>
      <c r="AT761" s="191" t="s">
        <v>190</v>
      </c>
      <c r="AU761" s="191" t="s">
        <v>78</v>
      </c>
      <c r="AY761" s="19" t="s">
        <v>187</v>
      </c>
      <c r="BE761" s="192">
        <f>IF(N761="základní",J761,0)</f>
        <v>0</v>
      </c>
      <c r="BF761" s="192">
        <f>IF(N761="snížená",J761,0)</f>
        <v>0</v>
      </c>
      <c r="BG761" s="192">
        <f>IF(N761="zákl. přenesená",J761,0)</f>
        <v>0</v>
      </c>
      <c r="BH761" s="192">
        <f>IF(N761="sníž. přenesená",J761,0)</f>
        <v>0</v>
      </c>
      <c r="BI761" s="192">
        <f>IF(N761="nulová",J761,0)</f>
        <v>0</v>
      </c>
      <c r="BJ761" s="19" t="s">
        <v>76</v>
      </c>
      <c r="BK761" s="192">
        <f>ROUND(I761*H761,2)</f>
        <v>0</v>
      </c>
      <c r="BL761" s="19" t="s">
        <v>215</v>
      </c>
      <c r="BM761" s="191" t="s">
        <v>1245</v>
      </c>
    </row>
    <row r="762" spans="1:65" s="2" customFormat="1" ht="11.25">
      <c r="A762" s="36"/>
      <c r="B762" s="37"/>
      <c r="C762" s="38"/>
      <c r="D762" s="193" t="s">
        <v>197</v>
      </c>
      <c r="E762" s="38"/>
      <c r="F762" s="194" t="s">
        <v>1246</v>
      </c>
      <c r="G762" s="38"/>
      <c r="H762" s="38"/>
      <c r="I762" s="195"/>
      <c r="J762" s="38"/>
      <c r="K762" s="38"/>
      <c r="L762" s="41"/>
      <c r="M762" s="196"/>
      <c r="N762" s="197"/>
      <c r="O762" s="66"/>
      <c r="P762" s="66"/>
      <c r="Q762" s="66"/>
      <c r="R762" s="66"/>
      <c r="S762" s="66"/>
      <c r="T762" s="67"/>
      <c r="U762" s="36"/>
      <c r="V762" s="36"/>
      <c r="W762" s="36"/>
      <c r="X762" s="36"/>
      <c r="Y762" s="36"/>
      <c r="Z762" s="36"/>
      <c r="AA762" s="36"/>
      <c r="AB762" s="36"/>
      <c r="AC762" s="36"/>
      <c r="AD762" s="36"/>
      <c r="AE762" s="36"/>
      <c r="AT762" s="19" t="s">
        <v>197</v>
      </c>
      <c r="AU762" s="19" t="s">
        <v>78</v>
      </c>
    </row>
    <row r="763" spans="1:65" s="13" customFormat="1" ht="11.25">
      <c r="B763" s="208"/>
      <c r="C763" s="209"/>
      <c r="D763" s="210" t="s">
        <v>249</v>
      </c>
      <c r="E763" s="211" t="s">
        <v>19</v>
      </c>
      <c r="F763" s="212" t="s">
        <v>1236</v>
      </c>
      <c r="G763" s="209"/>
      <c r="H763" s="213">
        <v>32.4</v>
      </c>
      <c r="I763" s="214"/>
      <c r="J763" s="209"/>
      <c r="K763" s="209"/>
      <c r="L763" s="215"/>
      <c r="M763" s="216"/>
      <c r="N763" s="217"/>
      <c r="O763" s="217"/>
      <c r="P763" s="217"/>
      <c r="Q763" s="217"/>
      <c r="R763" s="217"/>
      <c r="S763" s="217"/>
      <c r="T763" s="218"/>
      <c r="AT763" s="219" t="s">
        <v>249</v>
      </c>
      <c r="AU763" s="219" t="s">
        <v>78</v>
      </c>
      <c r="AV763" s="13" t="s">
        <v>78</v>
      </c>
      <c r="AW763" s="13" t="s">
        <v>30</v>
      </c>
      <c r="AX763" s="13" t="s">
        <v>76</v>
      </c>
      <c r="AY763" s="219" t="s">
        <v>187</v>
      </c>
    </row>
    <row r="764" spans="1:65" s="12" customFormat="1" ht="22.9" customHeight="1">
      <c r="B764" s="164"/>
      <c r="C764" s="165"/>
      <c r="D764" s="166" t="s">
        <v>67</v>
      </c>
      <c r="E764" s="178" t="s">
        <v>1247</v>
      </c>
      <c r="F764" s="178" t="s">
        <v>1248</v>
      </c>
      <c r="G764" s="165"/>
      <c r="H764" s="165"/>
      <c r="I764" s="168"/>
      <c r="J764" s="179">
        <f>BK764</f>
        <v>0</v>
      </c>
      <c r="K764" s="165"/>
      <c r="L764" s="170"/>
      <c r="M764" s="171"/>
      <c r="N764" s="172"/>
      <c r="O764" s="172"/>
      <c r="P764" s="173">
        <f>SUM(P765:P844)</f>
        <v>0</v>
      </c>
      <c r="Q764" s="172"/>
      <c r="R764" s="173">
        <f>SUM(R765:R844)</f>
        <v>0.71615565920000002</v>
      </c>
      <c r="S764" s="172"/>
      <c r="T764" s="174">
        <f>SUM(T765:T844)</f>
        <v>0.15210212000000001</v>
      </c>
      <c r="AR764" s="175" t="s">
        <v>78</v>
      </c>
      <c r="AT764" s="176" t="s">
        <v>67</v>
      </c>
      <c r="AU764" s="176" t="s">
        <v>76</v>
      </c>
      <c r="AY764" s="175" t="s">
        <v>187</v>
      </c>
      <c r="BK764" s="177">
        <f>SUM(BK765:BK844)</f>
        <v>0</v>
      </c>
    </row>
    <row r="765" spans="1:65" s="2" customFormat="1" ht="16.5" customHeight="1">
      <c r="A765" s="36"/>
      <c r="B765" s="37"/>
      <c r="C765" s="180" t="s">
        <v>1249</v>
      </c>
      <c r="D765" s="180" t="s">
        <v>190</v>
      </c>
      <c r="E765" s="181" t="s">
        <v>1250</v>
      </c>
      <c r="F765" s="182" t="s">
        <v>1251</v>
      </c>
      <c r="G765" s="183" t="s">
        <v>193</v>
      </c>
      <c r="H765" s="184">
        <v>490.65199999999999</v>
      </c>
      <c r="I765" s="185"/>
      <c r="J765" s="186">
        <f>ROUND(I765*H765,2)</f>
        <v>0</v>
      </c>
      <c r="K765" s="182" t="s">
        <v>194</v>
      </c>
      <c r="L765" s="41"/>
      <c r="M765" s="187" t="s">
        <v>19</v>
      </c>
      <c r="N765" s="188" t="s">
        <v>39</v>
      </c>
      <c r="O765" s="66"/>
      <c r="P765" s="189">
        <f>O765*H765</f>
        <v>0</v>
      </c>
      <c r="Q765" s="189">
        <v>1E-3</v>
      </c>
      <c r="R765" s="189">
        <f>Q765*H765</f>
        <v>0.49065199999999998</v>
      </c>
      <c r="S765" s="189">
        <v>3.1E-4</v>
      </c>
      <c r="T765" s="190">
        <f>S765*H765</f>
        <v>0.15210212000000001</v>
      </c>
      <c r="U765" s="36"/>
      <c r="V765" s="36"/>
      <c r="W765" s="36"/>
      <c r="X765" s="36"/>
      <c r="Y765" s="36"/>
      <c r="Z765" s="36"/>
      <c r="AA765" s="36"/>
      <c r="AB765" s="36"/>
      <c r="AC765" s="36"/>
      <c r="AD765" s="36"/>
      <c r="AE765" s="36"/>
      <c r="AR765" s="191" t="s">
        <v>215</v>
      </c>
      <c r="AT765" s="191" t="s">
        <v>190</v>
      </c>
      <c r="AU765" s="191" t="s">
        <v>78</v>
      </c>
      <c r="AY765" s="19" t="s">
        <v>187</v>
      </c>
      <c r="BE765" s="192">
        <f>IF(N765="základní",J765,0)</f>
        <v>0</v>
      </c>
      <c r="BF765" s="192">
        <f>IF(N765="snížená",J765,0)</f>
        <v>0</v>
      </c>
      <c r="BG765" s="192">
        <f>IF(N765="zákl. přenesená",J765,0)</f>
        <v>0</v>
      </c>
      <c r="BH765" s="192">
        <f>IF(N765="sníž. přenesená",J765,0)</f>
        <v>0</v>
      </c>
      <c r="BI765" s="192">
        <f>IF(N765="nulová",J765,0)</f>
        <v>0</v>
      </c>
      <c r="BJ765" s="19" t="s">
        <v>76</v>
      </c>
      <c r="BK765" s="192">
        <f>ROUND(I765*H765,2)</f>
        <v>0</v>
      </c>
      <c r="BL765" s="19" t="s">
        <v>215</v>
      </c>
      <c r="BM765" s="191" t="s">
        <v>1252</v>
      </c>
    </row>
    <row r="766" spans="1:65" s="2" customFormat="1" ht="11.25">
      <c r="A766" s="36"/>
      <c r="B766" s="37"/>
      <c r="C766" s="38"/>
      <c r="D766" s="193" t="s">
        <v>197</v>
      </c>
      <c r="E766" s="38"/>
      <c r="F766" s="194" t="s">
        <v>1253</v>
      </c>
      <c r="G766" s="38"/>
      <c r="H766" s="38"/>
      <c r="I766" s="195"/>
      <c r="J766" s="38"/>
      <c r="K766" s="38"/>
      <c r="L766" s="41"/>
      <c r="M766" s="196"/>
      <c r="N766" s="197"/>
      <c r="O766" s="66"/>
      <c r="P766" s="66"/>
      <c r="Q766" s="66"/>
      <c r="R766" s="66"/>
      <c r="S766" s="66"/>
      <c r="T766" s="67"/>
      <c r="U766" s="36"/>
      <c r="V766" s="36"/>
      <c r="W766" s="36"/>
      <c r="X766" s="36"/>
      <c r="Y766" s="36"/>
      <c r="Z766" s="36"/>
      <c r="AA766" s="36"/>
      <c r="AB766" s="36"/>
      <c r="AC766" s="36"/>
      <c r="AD766" s="36"/>
      <c r="AE766" s="36"/>
      <c r="AT766" s="19" t="s">
        <v>197</v>
      </c>
      <c r="AU766" s="19" t="s">
        <v>78</v>
      </c>
    </row>
    <row r="767" spans="1:65" s="13" customFormat="1" ht="33.75">
      <c r="B767" s="208"/>
      <c r="C767" s="209"/>
      <c r="D767" s="210" t="s">
        <v>249</v>
      </c>
      <c r="E767" s="211" t="s">
        <v>19</v>
      </c>
      <c r="F767" s="212" t="s">
        <v>1254</v>
      </c>
      <c r="G767" s="209"/>
      <c r="H767" s="213">
        <v>28.08</v>
      </c>
      <c r="I767" s="214"/>
      <c r="J767" s="209"/>
      <c r="K767" s="209"/>
      <c r="L767" s="215"/>
      <c r="M767" s="216"/>
      <c r="N767" s="217"/>
      <c r="O767" s="217"/>
      <c r="P767" s="217"/>
      <c r="Q767" s="217"/>
      <c r="R767" s="217"/>
      <c r="S767" s="217"/>
      <c r="T767" s="218"/>
      <c r="AT767" s="219" t="s">
        <v>249</v>
      </c>
      <c r="AU767" s="219" t="s">
        <v>78</v>
      </c>
      <c r="AV767" s="13" t="s">
        <v>78</v>
      </c>
      <c r="AW767" s="13" t="s">
        <v>30</v>
      </c>
      <c r="AX767" s="13" t="s">
        <v>68</v>
      </c>
      <c r="AY767" s="219" t="s">
        <v>187</v>
      </c>
    </row>
    <row r="768" spans="1:65" s="13" customFormat="1" ht="33.75">
      <c r="B768" s="208"/>
      <c r="C768" s="209"/>
      <c r="D768" s="210" t="s">
        <v>249</v>
      </c>
      <c r="E768" s="211" t="s">
        <v>19</v>
      </c>
      <c r="F768" s="212" t="s">
        <v>1255</v>
      </c>
      <c r="G768" s="209"/>
      <c r="H768" s="213">
        <v>43.631999999999998</v>
      </c>
      <c r="I768" s="214"/>
      <c r="J768" s="209"/>
      <c r="K768" s="209"/>
      <c r="L768" s="215"/>
      <c r="M768" s="216"/>
      <c r="N768" s="217"/>
      <c r="O768" s="217"/>
      <c r="P768" s="217"/>
      <c r="Q768" s="217"/>
      <c r="R768" s="217"/>
      <c r="S768" s="217"/>
      <c r="T768" s="218"/>
      <c r="AT768" s="219" t="s">
        <v>249</v>
      </c>
      <c r="AU768" s="219" t="s">
        <v>78</v>
      </c>
      <c r="AV768" s="13" t="s">
        <v>78</v>
      </c>
      <c r="AW768" s="13" t="s">
        <v>30</v>
      </c>
      <c r="AX768" s="13" t="s">
        <v>68</v>
      </c>
      <c r="AY768" s="219" t="s">
        <v>187</v>
      </c>
    </row>
    <row r="769" spans="2:51" s="14" customFormat="1" ht="11.25">
      <c r="B769" s="220"/>
      <c r="C769" s="221"/>
      <c r="D769" s="210" t="s">
        <v>249</v>
      </c>
      <c r="E769" s="222" t="s">
        <v>19</v>
      </c>
      <c r="F769" s="223" t="s">
        <v>1131</v>
      </c>
      <c r="G769" s="221"/>
      <c r="H769" s="222" t="s">
        <v>19</v>
      </c>
      <c r="I769" s="224"/>
      <c r="J769" s="221"/>
      <c r="K769" s="221"/>
      <c r="L769" s="225"/>
      <c r="M769" s="226"/>
      <c r="N769" s="227"/>
      <c r="O769" s="227"/>
      <c r="P769" s="227"/>
      <c r="Q769" s="227"/>
      <c r="R769" s="227"/>
      <c r="S769" s="227"/>
      <c r="T769" s="228"/>
      <c r="AT769" s="229" t="s">
        <v>249</v>
      </c>
      <c r="AU769" s="229" t="s">
        <v>78</v>
      </c>
      <c r="AV769" s="14" t="s">
        <v>76</v>
      </c>
      <c r="AW769" s="14" t="s">
        <v>30</v>
      </c>
      <c r="AX769" s="14" t="s">
        <v>68</v>
      </c>
      <c r="AY769" s="229" t="s">
        <v>187</v>
      </c>
    </row>
    <row r="770" spans="2:51" s="13" customFormat="1" ht="22.5">
      <c r="B770" s="208"/>
      <c r="C770" s="209"/>
      <c r="D770" s="210" t="s">
        <v>249</v>
      </c>
      <c r="E770" s="211" t="s">
        <v>19</v>
      </c>
      <c r="F770" s="212" t="s">
        <v>1256</v>
      </c>
      <c r="G770" s="209"/>
      <c r="H770" s="213">
        <v>27.6</v>
      </c>
      <c r="I770" s="214"/>
      <c r="J770" s="209"/>
      <c r="K770" s="209"/>
      <c r="L770" s="215"/>
      <c r="M770" s="216"/>
      <c r="N770" s="217"/>
      <c r="O770" s="217"/>
      <c r="P770" s="217"/>
      <c r="Q770" s="217"/>
      <c r="R770" s="217"/>
      <c r="S770" s="217"/>
      <c r="T770" s="218"/>
      <c r="AT770" s="219" t="s">
        <v>249</v>
      </c>
      <c r="AU770" s="219" t="s">
        <v>78</v>
      </c>
      <c r="AV770" s="13" t="s">
        <v>78</v>
      </c>
      <c r="AW770" s="13" t="s">
        <v>30</v>
      </c>
      <c r="AX770" s="13" t="s">
        <v>68</v>
      </c>
      <c r="AY770" s="219" t="s">
        <v>187</v>
      </c>
    </row>
    <row r="771" spans="2:51" s="13" customFormat="1" ht="11.25">
      <c r="B771" s="208"/>
      <c r="C771" s="209"/>
      <c r="D771" s="210" t="s">
        <v>249</v>
      </c>
      <c r="E771" s="211" t="s">
        <v>19</v>
      </c>
      <c r="F771" s="212" t="s">
        <v>1257</v>
      </c>
      <c r="G771" s="209"/>
      <c r="H771" s="213">
        <v>11.28</v>
      </c>
      <c r="I771" s="214"/>
      <c r="J771" s="209"/>
      <c r="K771" s="209"/>
      <c r="L771" s="215"/>
      <c r="M771" s="216"/>
      <c r="N771" s="217"/>
      <c r="O771" s="217"/>
      <c r="P771" s="217"/>
      <c r="Q771" s="217"/>
      <c r="R771" s="217"/>
      <c r="S771" s="217"/>
      <c r="T771" s="218"/>
      <c r="AT771" s="219" t="s">
        <v>249</v>
      </c>
      <c r="AU771" s="219" t="s">
        <v>78</v>
      </c>
      <c r="AV771" s="13" t="s">
        <v>78</v>
      </c>
      <c r="AW771" s="13" t="s">
        <v>30</v>
      </c>
      <c r="AX771" s="13" t="s">
        <v>68</v>
      </c>
      <c r="AY771" s="219" t="s">
        <v>187</v>
      </c>
    </row>
    <row r="772" spans="2:51" s="14" customFormat="1" ht="11.25">
      <c r="B772" s="220"/>
      <c r="C772" s="221"/>
      <c r="D772" s="210" t="s">
        <v>249</v>
      </c>
      <c r="E772" s="222" t="s">
        <v>19</v>
      </c>
      <c r="F772" s="223" t="s">
        <v>1136</v>
      </c>
      <c r="G772" s="221"/>
      <c r="H772" s="222" t="s">
        <v>19</v>
      </c>
      <c r="I772" s="224"/>
      <c r="J772" s="221"/>
      <c r="K772" s="221"/>
      <c r="L772" s="225"/>
      <c r="M772" s="226"/>
      <c r="N772" s="227"/>
      <c r="O772" s="227"/>
      <c r="P772" s="227"/>
      <c r="Q772" s="227"/>
      <c r="R772" s="227"/>
      <c r="S772" s="227"/>
      <c r="T772" s="228"/>
      <c r="AT772" s="229" t="s">
        <v>249</v>
      </c>
      <c r="AU772" s="229" t="s">
        <v>78</v>
      </c>
      <c r="AV772" s="14" t="s">
        <v>76</v>
      </c>
      <c r="AW772" s="14" t="s">
        <v>30</v>
      </c>
      <c r="AX772" s="14" t="s">
        <v>68</v>
      </c>
      <c r="AY772" s="229" t="s">
        <v>187</v>
      </c>
    </row>
    <row r="773" spans="2:51" s="13" customFormat="1" ht="11.25">
      <c r="B773" s="208"/>
      <c r="C773" s="209"/>
      <c r="D773" s="210" t="s">
        <v>249</v>
      </c>
      <c r="E773" s="211" t="s">
        <v>19</v>
      </c>
      <c r="F773" s="212" t="s">
        <v>1258</v>
      </c>
      <c r="G773" s="209"/>
      <c r="H773" s="213">
        <v>23.16</v>
      </c>
      <c r="I773" s="214"/>
      <c r="J773" s="209"/>
      <c r="K773" s="209"/>
      <c r="L773" s="215"/>
      <c r="M773" s="216"/>
      <c r="N773" s="217"/>
      <c r="O773" s="217"/>
      <c r="P773" s="217"/>
      <c r="Q773" s="217"/>
      <c r="R773" s="217"/>
      <c r="S773" s="217"/>
      <c r="T773" s="218"/>
      <c r="AT773" s="219" t="s">
        <v>249</v>
      </c>
      <c r="AU773" s="219" t="s">
        <v>78</v>
      </c>
      <c r="AV773" s="13" t="s">
        <v>78</v>
      </c>
      <c r="AW773" s="13" t="s">
        <v>30</v>
      </c>
      <c r="AX773" s="13" t="s">
        <v>68</v>
      </c>
      <c r="AY773" s="219" t="s">
        <v>187</v>
      </c>
    </row>
    <row r="774" spans="2:51" s="14" customFormat="1" ht="11.25">
      <c r="B774" s="220"/>
      <c r="C774" s="221"/>
      <c r="D774" s="210" t="s">
        <v>249</v>
      </c>
      <c r="E774" s="222" t="s">
        <v>19</v>
      </c>
      <c r="F774" s="223" t="s">
        <v>1139</v>
      </c>
      <c r="G774" s="221"/>
      <c r="H774" s="222" t="s">
        <v>19</v>
      </c>
      <c r="I774" s="224"/>
      <c r="J774" s="221"/>
      <c r="K774" s="221"/>
      <c r="L774" s="225"/>
      <c r="M774" s="226"/>
      <c r="N774" s="227"/>
      <c r="O774" s="227"/>
      <c r="P774" s="227"/>
      <c r="Q774" s="227"/>
      <c r="R774" s="227"/>
      <c r="S774" s="227"/>
      <c r="T774" s="228"/>
      <c r="AT774" s="229" t="s">
        <v>249</v>
      </c>
      <c r="AU774" s="229" t="s">
        <v>78</v>
      </c>
      <c r="AV774" s="14" t="s">
        <v>76</v>
      </c>
      <c r="AW774" s="14" t="s">
        <v>30</v>
      </c>
      <c r="AX774" s="14" t="s">
        <v>68</v>
      </c>
      <c r="AY774" s="229" t="s">
        <v>187</v>
      </c>
    </row>
    <row r="775" spans="2:51" s="13" customFormat="1" ht="22.5">
      <c r="B775" s="208"/>
      <c r="C775" s="209"/>
      <c r="D775" s="210" t="s">
        <v>249</v>
      </c>
      <c r="E775" s="211" t="s">
        <v>19</v>
      </c>
      <c r="F775" s="212" t="s">
        <v>1259</v>
      </c>
      <c r="G775" s="209"/>
      <c r="H775" s="213">
        <v>28.92</v>
      </c>
      <c r="I775" s="214"/>
      <c r="J775" s="209"/>
      <c r="K775" s="209"/>
      <c r="L775" s="215"/>
      <c r="M775" s="216"/>
      <c r="N775" s="217"/>
      <c r="O775" s="217"/>
      <c r="P775" s="217"/>
      <c r="Q775" s="217"/>
      <c r="R775" s="217"/>
      <c r="S775" s="217"/>
      <c r="T775" s="218"/>
      <c r="AT775" s="219" t="s">
        <v>249</v>
      </c>
      <c r="AU775" s="219" t="s">
        <v>78</v>
      </c>
      <c r="AV775" s="13" t="s">
        <v>78</v>
      </c>
      <c r="AW775" s="13" t="s">
        <v>30</v>
      </c>
      <c r="AX775" s="13" t="s">
        <v>68</v>
      </c>
      <c r="AY775" s="219" t="s">
        <v>187</v>
      </c>
    </row>
    <row r="776" spans="2:51" s="16" customFormat="1" ht="11.25">
      <c r="B776" s="252"/>
      <c r="C776" s="253"/>
      <c r="D776" s="210" t="s">
        <v>249</v>
      </c>
      <c r="E776" s="254" t="s">
        <v>19</v>
      </c>
      <c r="F776" s="255" t="s">
        <v>837</v>
      </c>
      <c r="G776" s="253"/>
      <c r="H776" s="256">
        <v>162.672</v>
      </c>
      <c r="I776" s="257"/>
      <c r="J776" s="253"/>
      <c r="K776" s="253"/>
      <c r="L776" s="258"/>
      <c r="M776" s="259"/>
      <c r="N776" s="260"/>
      <c r="O776" s="260"/>
      <c r="P776" s="260"/>
      <c r="Q776" s="260"/>
      <c r="R776" s="260"/>
      <c r="S776" s="260"/>
      <c r="T776" s="261"/>
      <c r="AT776" s="262" t="s">
        <v>249</v>
      </c>
      <c r="AU776" s="262" t="s">
        <v>78</v>
      </c>
      <c r="AV776" s="16" t="s">
        <v>203</v>
      </c>
      <c r="AW776" s="16" t="s">
        <v>30</v>
      </c>
      <c r="AX776" s="16" t="s">
        <v>68</v>
      </c>
      <c r="AY776" s="262" t="s">
        <v>187</v>
      </c>
    </row>
    <row r="777" spans="2:51" s="13" customFormat="1" ht="11.25">
      <c r="B777" s="208"/>
      <c r="C777" s="209"/>
      <c r="D777" s="210" t="s">
        <v>249</v>
      </c>
      <c r="E777" s="211" t="s">
        <v>19</v>
      </c>
      <c r="F777" s="212" t="s">
        <v>1260</v>
      </c>
      <c r="G777" s="209"/>
      <c r="H777" s="213">
        <v>43.6</v>
      </c>
      <c r="I777" s="214"/>
      <c r="J777" s="209"/>
      <c r="K777" s="209"/>
      <c r="L777" s="215"/>
      <c r="M777" s="216"/>
      <c r="N777" s="217"/>
      <c r="O777" s="217"/>
      <c r="P777" s="217"/>
      <c r="Q777" s="217"/>
      <c r="R777" s="217"/>
      <c r="S777" s="217"/>
      <c r="T777" s="218"/>
      <c r="AT777" s="219" t="s">
        <v>249</v>
      </c>
      <c r="AU777" s="219" t="s">
        <v>78</v>
      </c>
      <c r="AV777" s="13" t="s">
        <v>78</v>
      </c>
      <c r="AW777" s="13" t="s">
        <v>30</v>
      </c>
      <c r="AX777" s="13" t="s">
        <v>68</v>
      </c>
      <c r="AY777" s="219" t="s">
        <v>187</v>
      </c>
    </row>
    <row r="778" spans="2:51" s="13" customFormat="1" ht="11.25">
      <c r="B778" s="208"/>
      <c r="C778" s="209"/>
      <c r="D778" s="210" t="s">
        <v>249</v>
      </c>
      <c r="E778" s="211" t="s">
        <v>19</v>
      </c>
      <c r="F778" s="212" t="s">
        <v>1261</v>
      </c>
      <c r="G778" s="209"/>
      <c r="H778" s="213">
        <v>31.02</v>
      </c>
      <c r="I778" s="214"/>
      <c r="J778" s="209"/>
      <c r="K778" s="209"/>
      <c r="L778" s="215"/>
      <c r="M778" s="216"/>
      <c r="N778" s="217"/>
      <c r="O778" s="217"/>
      <c r="P778" s="217"/>
      <c r="Q778" s="217"/>
      <c r="R778" s="217"/>
      <c r="S778" s="217"/>
      <c r="T778" s="218"/>
      <c r="AT778" s="219" t="s">
        <v>249</v>
      </c>
      <c r="AU778" s="219" t="s">
        <v>78</v>
      </c>
      <c r="AV778" s="13" t="s">
        <v>78</v>
      </c>
      <c r="AW778" s="13" t="s">
        <v>30</v>
      </c>
      <c r="AX778" s="13" t="s">
        <v>68</v>
      </c>
      <c r="AY778" s="219" t="s">
        <v>187</v>
      </c>
    </row>
    <row r="779" spans="2:51" s="13" customFormat="1" ht="11.25">
      <c r="B779" s="208"/>
      <c r="C779" s="209"/>
      <c r="D779" s="210" t="s">
        <v>249</v>
      </c>
      <c r="E779" s="211" t="s">
        <v>19</v>
      </c>
      <c r="F779" s="212" t="s">
        <v>1262</v>
      </c>
      <c r="G779" s="209"/>
      <c r="H779" s="213">
        <v>23.16</v>
      </c>
      <c r="I779" s="214"/>
      <c r="J779" s="209"/>
      <c r="K779" s="209"/>
      <c r="L779" s="215"/>
      <c r="M779" s="216"/>
      <c r="N779" s="217"/>
      <c r="O779" s="217"/>
      <c r="P779" s="217"/>
      <c r="Q779" s="217"/>
      <c r="R779" s="217"/>
      <c r="S779" s="217"/>
      <c r="T779" s="218"/>
      <c r="AT779" s="219" t="s">
        <v>249</v>
      </c>
      <c r="AU779" s="219" t="s">
        <v>78</v>
      </c>
      <c r="AV779" s="13" t="s">
        <v>78</v>
      </c>
      <c r="AW779" s="13" t="s">
        <v>30</v>
      </c>
      <c r="AX779" s="13" t="s">
        <v>68</v>
      </c>
      <c r="AY779" s="219" t="s">
        <v>187</v>
      </c>
    </row>
    <row r="780" spans="2:51" s="13" customFormat="1" ht="11.25">
      <c r="B780" s="208"/>
      <c r="C780" s="209"/>
      <c r="D780" s="210" t="s">
        <v>249</v>
      </c>
      <c r="E780" s="211" t="s">
        <v>19</v>
      </c>
      <c r="F780" s="212" t="s">
        <v>1263</v>
      </c>
      <c r="G780" s="209"/>
      <c r="H780" s="213">
        <v>28.92</v>
      </c>
      <c r="I780" s="214"/>
      <c r="J780" s="209"/>
      <c r="K780" s="209"/>
      <c r="L780" s="215"/>
      <c r="M780" s="216"/>
      <c r="N780" s="217"/>
      <c r="O780" s="217"/>
      <c r="P780" s="217"/>
      <c r="Q780" s="217"/>
      <c r="R780" s="217"/>
      <c r="S780" s="217"/>
      <c r="T780" s="218"/>
      <c r="AT780" s="219" t="s">
        <v>249</v>
      </c>
      <c r="AU780" s="219" t="s">
        <v>78</v>
      </c>
      <c r="AV780" s="13" t="s">
        <v>78</v>
      </c>
      <c r="AW780" s="13" t="s">
        <v>30</v>
      </c>
      <c r="AX780" s="13" t="s">
        <v>68</v>
      </c>
      <c r="AY780" s="219" t="s">
        <v>187</v>
      </c>
    </row>
    <row r="781" spans="2:51" s="16" customFormat="1" ht="11.25">
      <c r="B781" s="252"/>
      <c r="C781" s="253"/>
      <c r="D781" s="210" t="s">
        <v>249</v>
      </c>
      <c r="E781" s="254" t="s">
        <v>19</v>
      </c>
      <c r="F781" s="255" t="s">
        <v>837</v>
      </c>
      <c r="G781" s="253"/>
      <c r="H781" s="256">
        <v>126.7</v>
      </c>
      <c r="I781" s="257"/>
      <c r="J781" s="253"/>
      <c r="K781" s="253"/>
      <c r="L781" s="258"/>
      <c r="M781" s="259"/>
      <c r="N781" s="260"/>
      <c r="O781" s="260"/>
      <c r="P781" s="260"/>
      <c r="Q781" s="260"/>
      <c r="R781" s="260"/>
      <c r="S781" s="260"/>
      <c r="T781" s="261"/>
      <c r="AT781" s="262" t="s">
        <v>249</v>
      </c>
      <c r="AU781" s="262" t="s">
        <v>78</v>
      </c>
      <c r="AV781" s="16" t="s">
        <v>203</v>
      </c>
      <c r="AW781" s="16" t="s">
        <v>30</v>
      </c>
      <c r="AX781" s="16" t="s">
        <v>68</v>
      </c>
      <c r="AY781" s="262" t="s">
        <v>187</v>
      </c>
    </row>
    <row r="782" spans="2:51" s="13" customFormat="1" ht="11.25">
      <c r="B782" s="208"/>
      <c r="C782" s="209"/>
      <c r="D782" s="210" t="s">
        <v>249</v>
      </c>
      <c r="E782" s="211" t="s">
        <v>19</v>
      </c>
      <c r="F782" s="212" t="s">
        <v>1264</v>
      </c>
      <c r="G782" s="209"/>
      <c r="H782" s="213">
        <v>43.6</v>
      </c>
      <c r="I782" s="214"/>
      <c r="J782" s="209"/>
      <c r="K782" s="209"/>
      <c r="L782" s="215"/>
      <c r="M782" s="216"/>
      <c r="N782" s="217"/>
      <c r="O782" s="217"/>
      <c r="P782" s="217"/>
      <c r="Q782" s="217"/>
      <c r="R782" s="217"/>
      <c r="S782" s="217"/>
      <c r="T782" s="218"/>
      <c r="AT782" s="219" t="s">
        <v>249</v>
      </c>
      <c r="AU782" s="219" t="s">
        <v>78</v>
      </c>
      <c r="AV782" s="13" t="s">
        <v>78</v>
      </c>
      <c r="AW782" s="13" t="s">
        <v>30</v>
      </c>
      <c r="AX782" s="13" t="s">
        <v>68</v>
      </c>
      <c r="AY782" s="219" t="s">
        <v>187</v>
      </c>
    </row>
    <row r="783" spans="2:51" s="13" customFormat="1" ht="11.25">
      <c r="B783" s="208"/>
      <c r="C783" s="209"/>
      <c r="D783" s="210" t="s">
        <v>249</v>
      </c>
      <c r="E783" s="211" t="s">
        <v>19</v>
      </c>
      <c r="F783" s="212" t="s">
        <v>1265</v>
      </c>
      <c r="G783" s="209"/>
      <c r="H783" s="213">
        <v>31</v>
      </c>
      <c r="I783" s="214"/>
      <c r="J783" s="209"/>
      <c r="K783" s="209"/>
      <c r="L783" s="215"/>
      <c r="M783" s="216"/>
      <c r="N783" s="217"/>
      <c r="O783" s="217"/>
      <c r="P783" s="217"/>
      <c r="Q783" s="217"/>
      <c r="R783" s="217"/>
      <c r="S783" s="217"/>
      <c r="T783" s="218"/>
      <c r="AT783" s="219" t="s">
        <v>249</v>
      </c>
      <c r="AU783" s="219" t="s">
        <v>78</v>
      </c>
      <c r="AV783" s="13" t="s">
        <v>78</v>
      </c>
      <c r="AW783" s="13" t="s">
        <v>30</v>
      </c>
      <c r="AX783" s="13" t="s">
        <v>68</v>
      </c>
      <c r="AY783" s="219" t="s">
        <v>187</v>
      </c>
    </row>
    <row r="784" spans="2:51" s="16" customFormat="1" ht="11.25">
      <c r="B784" s="252"/>
      <c r="C784" s="253"/>
      <c r="D784" s="210" t="s">
        <v>249</v>
      </c>
      <c r="E784" s="254" t="s">
        <v>19</v>
      </c>
      <c r="F784" s="255" t="s">
        <v>837</v>
      </c>
      <c r="G784" s="253"/>
      <c r="H784" s="256">
        <v>74.599999999999994</v>
      </c>
      <c r="I784" s="257"/>
      <c r="J784" s="253"/>
      <c r="K784" s="253"/>
      <c r="L784" s="258"/>
      <c r="M784" s="259"/>
      <c r="N784" s="260"/>
      <c r="O784" s="260"/>
      <c r="P784" s="260"/>
      <c r="Q784" s="260"/>
      <c r="R784" s="260"/>
      <c r="S784" s="260"/>
      <c r="T784" s="261"/>
      <c r="AT784" s="262" t="s">
        <v>249</v>
      </c>
      <c r="AU784" s="262" t="s">
        <v>78</v>
      </c>
      <c r="AV784" s="16" t="s">
        <v>203</v>
      </c>
      <c r="AW784" s="16" t="s">
        <v>30</v>
      </c>
      <c r="AX784" s="16" t="s">
        <v>68</v>
      </c>
      <c r="AY784" s="262" t="s">
        <v>187</v>
      </c>
    </row>
    <row r="785" spans="1:65" s="13" customFormat="1" ht="11.25">
      <c r="B785" s="208"/>
      <c r="C785" s="209"/>
      <c r="D785" s="210" t="s">
        <v>249</v>
      </c>
      <c r="E785" s="211" t="s">
        <v>19</v>
      </c>
      <c r="F785" s="212" t="s">
        <v>1266</v>
      </c>
      <c r="G785" s="209"/>
      <c r="H785" s="213">
        <v>43.6</v>
      </c>
      <c r="I785" s="214"/>
      <c r="J785" s="209"/>
      <c r="K785" s="209"/>
      <c r="L785" s="215"/>
      <c r="M785" s="216"/>
      <c r="N785" s="217"/>
      <c r="O785" s="217"/>
      <c r="P785" s="217"/>
      <c r="Q785" s="217"/>
      <c r="R785" s="217"/>
      <c r="S785" s="217"/>
      <c r="T785" s="218"/>
      <c r="AT785" s="219" t="s">
        <v>249</v>
      </c>
      <c r="AU785" s="219" t="s">
        <v>78</v>
      </c>
      <c r="AV785" s="13" t="s">
        <v>78</v>
      </c>
      <c r="AW785" s="13" t="s">
        <v>30</v>
      </c>
      <c r="AX785" s="13" t="s">
        <v>68</v>
      </c>
      <c r="AY785" s="219" t="s">
        <v>187</v>
      </c>
    </row>
    <row r="786" spans="1:65" s="13" customFormat="1" ht="11.25">
      <c r="B786" s="208"/>
      <c r="C786" s="209"/>
      <c r="D786" s="210" t="s">
        <v>249</v>
      </c>
      <c r="E786" s="211" t="s">
        <v>19</v>
      </c>
      <c r="F786" s="212" t="s">
        <v>1267</v>
      </c>
      <c r="G786" s="209"/>
      <c r="H786" s="213">
        <v>31</v>
      </c>
      <c r="I786" s="214"/>
      <c r="J786" s="209"/>
      <c r="K786" s="209"/>
      <c r="L786" s="215"/>
      <c r="M786" s="216"/>
      <c r="N786" s="217"/>
      <c r="O786" s="217"/>
      <c r="P786" s="217"/>
      <c r="Q786" s="217"/>
      <c r="R786" s="217"/>
      <c r="S786" s="217"/>
      <c r="T786" s="218"/>
      <c r="AT786" s="219" t="s">
        <v>249</v>
      </c>
      <c r="AU786" s="219" t="s">
        <v>78</v>
      </c>
      <c r="AV786" s="13" t="s">
        <v>78</v>
      </c>
      <c r="AW786" s="13" t="s">
        <v>30</v>
      </c>
      <c r="AX786" s="13" t="s">
        <v>68</v>
      </c>
      <c r="AY786" s="219" t="s">
        <v>187</v>
      </c>
    </row>
    <row r="787" spans="1:65" s="13" customFormat="1" ht="11.25">
      <c r="B787" s="208"/>
      <c r="C787" s="209"/>
      <c r="D787" s="210" t="s">
        <v>249</v>
      </c>
      <c r="E787" s="211" t="s">
        <v>19</v>
      </c>
      <c r="F787" s="212" t="s">
        <v>1268</v>
      </c>
      <c r="G787" s="209"/>
      <c r="H787" s="213">
        <v>23.16</v>
      </c>
      <c r="I787" s="214"/>
      <c r="J787" s="209"/>
      <c r="K787" s="209"/>
      <c r="L787" s="215"/>
      <c r="M787" s="216"/>
      <c r="N787" s="217"/>
      <c r="O787" s="217"/>
      <c r="P787" s="217"/>
      <c r="Q787" s="217"/>
      <c r="R787" s="217"/>
      <c r="S787" s="217"/>
      <c r="T787" s="218"/>
      <c r="AT787" s="219" t="s">
        <v>249</v>
      </c>
      <c r="AU787" s="219" t="s">
        <v>78</v>
      </c>
      <c r="AV787" s="13" t="s">
        <v>78</v>
      </c>
      <c r="AW787" s="13" t="s">
        <v>30</v>
      </c>
      <c r="AX787" s="13" t="s">
        <v>68</v>
      </c>
      <c r="AY787" s="219" t="s">
        <v>187</v>
      </c>
    </row>
    <row r="788" spans="1:65" s="13" customFormat="1" ht="11.25">
      <c r="B788" s="208"/>
      <c r="C788" s="209"/>
      <c r="D788" s="210" t="s">
        <v>249</v>
      </c>
      <c r="E788" s="211" t="s">
        <v>19</v>
      </c>
      <c r="F788" s="212" t="s">
        <v>1269</v>
      </c>
      <c r="G788" s="209"/>
      <c r="H788" s="213">
        <v>28.92</v>
      </c>
      <c r="I788" s="214"/>
      <c r="J788" s="209"/>
      <c r="K788" s="209"/>
      <c r="L788" s="215"/>
      <c r="M788" s="216"/>
      <c r="N788" s="217"/>
      <c r="O788" s="217"/>
      <c r="P788" s="217"/>
      <c r="Q788" s="217"/>
      <c r="R788" s="217"/>
      <c r="S788" s="217"/>
      <c r="T788" s="218"/>
      <c r="AT788" s="219" t="s">
        <v>249</v>
      </c>
      <c r="AU788" s="219" t="s">
        <v>78</v>
      </c>
      <c r="AV788" s="13" t="s">
        <v>78</v>
      </c>
      <c r="AW788" s="13" t="s">
        <v>30</v>
      </c>
      <c r="AX788" s="13" t="s">
        <v>68</v>
      </c>
      <c r="AY788" s="219" t="s">
        <v>187</v>
      </c>
    </row>
    <row r="789" spans="1:65" s="16" customFormat="1" ht="11.25">
      <c r="B789" s="252"/>
      <c r="C789" s="253"/>
      <c r="D789" s="210" t="s">
        <v>249</v>
      </c>
      <c r="E789" s="254" t="s">
        <v>19</v>
      </c>
      <c r="F789" s="255" t="s">
        <v>837</v>
      </c>
      <c r="G789" s="253"/>
      <c r="H789" s="256">
        <v>126.68</v>
      </c>
      <c r="I789" s="257"/>
      <c r="J789" s="253"/>
      <c r="K789" s="253"/>
      <c r="L789" s="258"/>
      <c r="M789" s="259"/>
      <c r="N789" s="260"/>
      <c r="O789" s="260"/>
      <c r="P789" s="260"/>
      <c r="Q789" s="260"/>
      <c r="R789" s="260"/>
      <c r="S789" s="260"/>
      <c r="T789" s="261"/>
      <c r="AT789" s="262" t="s">
        <v>249</v>
      </c>
      <c r="AU789" s="262" t="s">
        <v>78</v>
      </c>
      <c r="AV789" s="16" t="s">
        <v>203</v>
      </c>
      <c r="AW789" s="16" t="s">
        <v>30</v>
      </c>
      <c r="AX789" s="16" t="s">
        <v>68</v>
      </c>
      <c r="AY789" s="262" t="s">
        <v>187</v>
      </c>
    </row>
    <row r="790" spans="1:65" s="15" customFormat="1" ht="11.25">
      <c r="B790" s="230"/>
      <c r="C790" s="231"/>
      <c r="D790" s="210" t="s">
        <v>249</v>
      </c>
      <c r="E790" s="232" t="s">
        <v>19</v>
      </c>
      <c r="F790" s="233" t="s">
        <v>319</v>
      </c>
      <c r="G790" s="231"/>
      <c r="H790" s="234">
        <v>490.65199999999999</v>
      </c>
      <c r="I790" s="235"/>
      <c r="J790" s="231"/>
      <c r="K790" s="231"/>
      <c r="L790" s="236"/>
      <c r="M790" s="237"/>
      <c r="N790" s="238"/>
      <c r="O790" s="238"/>
      <c r="P790" s="238"/>
      <c r="Q790" s="238"/>
      <c r="R790" s="238"/>
      <c r="S790" s="238"/>
      <c r="T790" s="239"/>
      <c r="AT790" s="240" t="s">
        <v>249</v>
      </c>
      <c r="AU790" s="240" t="s">
        <v>78</v>
      </c>
      <c r="AV790" s="15" t="s">
        <v>195</v>
      </c>
      <c r="AW790" s="15" t="s">
        <v>30</v>
      </c>
      <c r="AX790" s="15" t="s">
        <v>76</v>
      </c>
      <c r="AY790" s="240" t="s">
        <v>187</v>
      </c>
    </row>
    <row r="791" spans="1:65" s="2" customFormat="1" ht="24.2" customHeight="1">
      <c r="A791" s="36"/>
      <c r="B791" s="37"/>
      <c r="C791" s="180" t="s">
        <v>1270</v>
      </c>
      <c r="D791" s="180" t="s">
        <v>190</v>
      </c>
      <c r="E791" s="181" t="s">
        <v>1271</v>
      </c>
      <c r="F791" s="182" t="s">
        <v>1272</v>
      </c>
      <c r="G791" s="183" t="s">
        <v>193</v>
      </c>
      <c r="H791" s="184">
        <v>490.65199999999999</v>
      </c>
      <c r="I791" s="185"/>
      <c r="J791" s="186">
        <f>ROUND(I791*H791,2)</f>
        <v>0</v>
      </c>
      <c r="K791" s="182" t="s">
        <v>194</v>
      </c>
      <c r="L791" s="41"/>
      <c r="M791" s="187" t="s">
        <v>19</v>
      </c>
      <c r="N791" s="188" t="s">
        <v>39</v>
      </c>
      <c r="O791" s="66"/>
      <c r="P791" s="189">
        <f>O791*H791</f>
        <v>0</v>
      </c>
      <c r="Q791" s="189">
        <v>0</v>
      </c>
      <c r="R791" s="189">
        <f>Q791*H791</f>
        <v>0</v>
      </c>
      <c r="S791" s="189">
        <v>0</v>
      </c>
      <c r="T791" s="190">
        <f>S791*H791</f>
        <v>0</v>
      </c>
      <c r="U791" s="36"/>
      <c r="V791" s="36"/>
      <c r="W791" s="36"/>
      <c r="X791" s="36"/>
      <c r="Y791" s="36"/>
      <c r="Z791" s="36"/>
      <c r="AA791" s="36"/>
      <c r="AB791" s="36"/>
      <c r="AC791" s="36"/>
      <c r="AD791" s="36"/>
      <c r="AE791" s="36"/>
      <c r="AR791" s="191" t="s">
        <v>215</v>
      </c>
      <c r="AT791" s="191" t="s">
        <v>190</v>
      </c>
      <c r="AU791" s="191" t="s">
        <v>78</v>
      </c>
      <c r="AY791" s="19" t="s">
        <v>187</v>
      </c>
      <c r="BE791" s="192">
        <f>IF(N791="základní",J791,0)</f>
        <v>0</v>
      </c>
      <c r="BF791" s="192">
        <f>IF(N791="snížená",J791,0)</f>
        <v>0</v>
      </c>
      <c r="BG791" s="192">
        <f>IF(N791="zákl. přenesená",J791,0)</f>
        <v>0</v>
      </c>
      <c r="BH791" s="192">
        <f>IF(N791="sníž. přenesená",J791,0)</f>
        <v>0</v>
      </c>
      <c r="BI791" s="192">
        <f>IF(N791="nulová",J791,0)</f>
        <v>0</v>
      </c>
      <c r="BJ791" s="19" t="s">
        <v>76</v>
      </c>
      <c r="BK791" s="192">
        <f>ROUND(I791*H791,2)</f>
        <v>0</v>
      </c>
      <c r="BL791" s="19" t="s">
        <v>215</v>
      </c>
      <c r="BM791" s="191" t="s">
        <v>1273</v>
      </c>
    </row>
    <row r="792" spans="1:65" s="2" customFormat="1" ht="11.25">
      <c r="A792" s="36"/>
      <c r="B792" s="37"/>
      <c r="C792" s="38"/>
      <c r="D792" s="193" t="s">
        <v>197</v>
      </c>
      <c r="E792" s="38"/>
      <c r="F792" s="194" t="s">
        <v>1274</v>
      </c>
      <c r="G792" s="38"/>
      <c r="H792" s="38"/>
      <c r="I792" s="195"/>
      <c r="J792" s="38"/>
      <c r="K792" s="38"/>
      <c r="L792" s="41"/>
      <c r="M792" s="196"/>
      <c r="N792" s="197"/>
      <c r="O792" s="66"/>
      <c r="P792" s="66"/>
      <c r="Q792" s="66"/>
      <c r="R792" s="66"/>
      <c r="S792" s="66"/>
      <c r="T792" s="67"/>
      <c r="U792" s="36"/>
      <c r="V792" s="36"/>
      <c r="W792" s="36"/>
      <c r="X792" s="36"/>
      <c r="Y792" s="36"/>
      <c r="Z792" s="36"/>
      <c r="AA792" s="36"/>
      <c r="AB792" s="36"/>
      <c r="AC792" s="36"/>
      <c r="AD792" s="36"/>
      <c r="AE792" s="36"/>
      <c r="AT792" s="19" t="s">
        <v>197</v>
      </c>
      <c r="AU792" s="19" t="s">
        <v>78</v>
      </c>
    </row>
    <row r="793" spans="1:65" s="13" customFormat="1" ht="33.75">
      <c r="B793" s="208"/>
      <c r="C793" s="209"/>
      <c r="D793" s="210" t="s">
        <v>249</v>
      </c>
      <c r="E793" s="211" t="s">
        <v>19</v>
      </c>
      <c r="F793" s="212" t="s">
        <v>1254</v>
      </c>
      <c r="G793" s="209"/>
      <c r="H793" s="213">
        <v>28.08</v>
      </c>
      <c r="I793" s="214"/>
      <c r="J793" s="209"/>
      <c r="K793" s="209"/>
      <c r="L793" s="215"/>
      <c r="M793" s="216"/>
      <c r="N793" s="217"/>
      <c r="O793" s="217"/>
      <c r="P793" s="217"/>
      <c r="Q793" s="217"/>
      <c r="R793" s="217"/>
      <c r="S793" s="217"/>
      <c r="T793" s="218"/>
      <c r="AT793" s="219" t="s">
        <v>249</v>
      </c>
      <c r="AU793" s="219" t="s">
        <v>78</v>
      </c>
      <c r="AV793" s="13" t="s">
        <v>78</v>
      </c>
      <c r="AW793" s="13" t="s">
        <v>30</v>
      </c>
      <c r="AX793" s="13" t="s">
        <v>68</v>
      </c>
      <c r="AY793" s="219" t="s">
        <v>187</v>
      </c>
    </row>
    <row r="794" spans="1:65" s="13" customFormat="1" ht="33.75">
      <c r="B794" s="208"/>
      <c r="C794" s="209"/>
      <c r="D794" s="210" t="s">
        <v>249</v>
      </c>
      <c r="E794" s="211" t="s">
        <v>19</v>
      </c>
      <c r="F794" s="212" t="s">
        <v>1255</v>
      </c>
      <c r="G794" s="209"/>
      <c r="H794" s="213">
        <v>43.631999999999998</v>
      </c>
      <c r="I794" s="214"/>
      <c r="J794" s="209"/>
      <c r="K794" s="209"/>
      <c r="L794" s="215"/>
      <c r="M794" s="216"/>
      <c r="N794" s="217"/>
      <c r="O794" s="217"/>
      <c r="P794" s="217"/>
      <c r="Q794" s="217"/>
      <c r="R794" s="217"/>
      <c r="S794" s="217"/>
      <c r="T794" s="218"/>
      <c r="AT794" s="219" t="s">
        <v>249</v>
      </c>
      <c r="AU794" s="219" t="s">
        <v>78</v>
      </c>
      <c r="AV794" s="13" t="s">
        <v>78</v>
      </c>
      <c r="AW794" s="13" t="s">
        <v>30</v>
      </c>
      <c r="AX794" s="13" t="s">
        <v>68</v>
      </c>
      <c r="AY794" s="219" t="s">
        <v>187</v>
      </c>
    </row>
    <row r="795" spans="1:65" s="14" customFormat="1" ht="11.25">
      <c r="B795" s="220"/>
      <c r="C795" s="221"/>
      <c r="D795" s="210" t="s">
        <v>249</v>
      </c>
      <c r="E795" s="222" t="s">
        <v>19</v>
      </c>
      <c r="F795" s="223" t="s">
        <v>1131</v>
      </c>
      <c r="G795" s="221"/>
      <c r="H795" s="222" t="s">
        <v>19</v>
      </c>
      <c r="I795" s="224"/>
      <c r="J795" s="221"/>
      <c r="K795" s="221"/>
      <c r="L795" s="225"/>
      <c r="M795" s="226"/>
      <c r="N795" s="227"/>
      <c r="O795" s="227"/>
      <c r="P795" s="227"/>
      <c r="Q795" s="227"/>
      <c r="R795" s="227"/>
      <c r="S795" s="227"/>
      <c r="T795" s="228"/>
      <c r="AT795" s="229" t="s">
        <v>249</v>
      </c>
      <c r="AU795" s="229" t="s">
        <v>78</v>
      </c>
      <c r="AV795" s="14" t="s">
        <v>76</v>
      </c>
      <c r="AW795" s="14" t="s">
        <v>30</v>
      </c>
      <c r="AX795" s="14" t="s">
        <v>68</v>
      </c>
      <c r="AY795" s="229" t="s">
        <v>187</v>
      </c>
    </row>
    <row r="796" spans="1:65" s="13" customFormat="1" ht="22.5">
      <c r="B796" s="208"/>
      <c r="C796" s="209"/>
      <c r="D796" s="210" t="s">
        <v>249</v>
      </c>
      <c r="E796" s="211" t="s">
        <v>19</v>
      </c>
      <c r="F796" s="212" t="s">
        <v>1256</v>
      </c>
      <c r="G796" s="209"/>
      <c r="H796" s="213">
        <v>27.6</v>
      </c>
      <c r="I796" s="214"/>
      <c r="J796" s="209"/>
      <c r="K796" s="209"/>
      <c r="L796" s="215"/>
      <c r="M796" s="216"/>
      <c r="N796" s="217"/>
      <c r="O796" s="217"/>
      <c r="P796" s="217"/>
      <c r="Q796" s="217"/>
      <c r="R796" s="217"/>
      <c r="S796" s="217"/>
      <c r="T796" s="218"/>
      <c r="AT796" s="219" t="s">
        <v>249</v>
      </c>
      <c r="AU796" s="219" t="s">
        <v>78</v>
      </c>
      <c r="AV796" s="13" t="s">
        <v>78</v>
      </c>
      <c r="AW796" s="13" t="s">
        <v>30</v>
      </c>
      <c r="AX796" s="13" t="s">
        <v>68</v>
      </c>
      <c r="AY796" s="219" t="s">
        <v>187</v>
      </c>
    </row>
    <row r="797" spans="1:65" s="13" customFormat="1" ht="11.25">
      <c r="B797" s="208"/>
      <c r="C797" s="209"/>
      <c r="D797" s="210" t="s">
        <v>249</v>
      </c>
      <c r="E797" s="211" t="s">
        <v>19</v>
      </c>
      <c r="F797" s="212" t="s">
        <v>1257</v>
      </c>
      <c r="G797" s="209"/>
      <c r="H797" s="213">
        <v>11.28</v>
      </c>
      <c r="I797" s="214"/>
      <c r="J797" s="209"/>
      <c r="K797" s="209"/>
      <c r="L797" s="215"/>
      <c r="M797" s="216"/>
      <c r="N797" s="217"/>
      <c r="O797" s="217"/>
      <c r="P797" s="217"/>
      <c r="Q797" s="217"/>
      <c r="R797" s="217"/>
      <c r="S797" s="217"/>
      <c r="T797" s="218"/>
      <c r="AT797" s="219" t="s">
        <v>249</v>
      </c>
      <c r="AU797" s="219" t="s">
        <v>78</v>
      </c>
      <c r="AV797" s="13" t="s">
        <v>78</v>
      </c>
      <c r="AW797" s="13" t="s">
        <v>30</v>
      </c>
      <c r="AX797" s="13" t="s">
        <v>68</v>
      </c>
      <c r="AY797" s="219" t="s">
        <v>187</v>
      </c>
    </row>
    <row r="798" spans="1:65" s="14" customFormat="1" ht="11.25">
      <c r="B798" s="220"/>
      <c r="C798" s="221"/>
      <c r="D798" s="210" t="s">
        <v>249</v>
      </c>
      <c r="E798" s="222" t="s">
        <v>19</v>
      </c>
      <c r="F798" s="223" t="s">
        <v>1136</v>
      </c>
      <c r="G798" s="221"/>
      <c r="H798" s="222" t="s">
        <v>19</v>
      </c>
      <c r="I798" s="224"/>
      <c r="J798" s="221"/>
      <c r="K798" s="221"/>
      <c r="L798" s="225"/>
      <c r="M798" s="226"/>
      <c r="N798" s="227"/>
      <c r="O798" s="227"/>
      <c r="P798" s="227"/>
      <c r="Q798" s="227"/>
      <c r="R798" s="227"/>
      <c r="S798" s="227"/>
      <c r="T798" s="228"/>
      <c r="AT798" s="229" t="s">
        <v>249</v>
      </c>
      <c r="AU798" s="229" t="s">
        <v>78</v>
      </c>
      <c r="AV798" s="14" t="s">
        <v>76</v>
      </c>
      <c r="AW798" s="14" t="s">
        <v>30</v>
      </c>
      <c r="AX798" s="14" t="s">
        <v>68</v>
      </c>
      <c r="AY798" s="229" t="s">
        <v>187</v>
      </c>
    </row>
    <row r="799" spans="1:65" s="13" customFormat="1" ht="11.25">
      <c r="B799" s="208"/>
      <c r="C799" s="209"/>
      <c r="D799" s="210" t="s">
        <v>249</v>
      </c>
      <c r="E799" s="211" t="s">
        <v>19</v>
      </c>
      <c r="F799" s="212" t="s">
        <v>1258</v>
      </c>
      <c r="G799" s="209"/>
      <c r="H799" s="213">
        <v>23.16</v>
      </c>
      <c r="I799" s="214"/>
      <c r="J799" s="209"/>
      <c r="K799" s="209"/>
      <c r="L799" s="215"/>
      <c r="M799" s="216"/>
      <c r="N799" s="217"/>
      <c r="O799" s="217"/>
      <c r="P799" s="217"/>
      <c r="Q799" s="217"/>
      <c r="R799" s="217"/>
      <c r="S799" s="217"/>
      <c r="T799" s="218"/>
      <c r="AT799" s="219" t="s">
        <v>249</v>
      </c>
      <c r="AU799" s="219" t="s">
        <v>78</v>
      </c>
      <c r="AV799" s="13" t="s">
        <v>78</v>
      </c>
      <c r="AW799" s="13" t="s">
        <v>30</v>
      </c>
      <c r="AX799" s="13" t="s">
        <v>68</v>
      </c>
      <c r="AY799" s="219" t="s">
        <v>187</v>
      </c>
    </row>
    <row r="800" spans="1:65" s="14" customFormat="1" ht="11.25">
      <c r="B800" s="220"/>
      <c r="C800" s="221"/>
      <c r="D800" s="210" t="s">
        <v>249</v>
      </c>
      <c r="E800" s="222" t="s">
        <v>19</v>
      </c>
      <c r="F800" s="223" t="s">
        <v>1139</v>
      </c>
      <c r="G800" s="221"/>
      <c r="H800" s="222" t="s">
        <v>19</v>
      </c>
      <c r="I800" s="224"/>
      <c r="J800" s="221"/>
      <c r="K800" s="221"/>
      <c r="L800" s="225"/>
      <c r="M800" s="226"/>
      <c r="N800" s="227"/>
      <c r="O800" s="227"/>
      <c r="P800" s="227"/>
      <c r="Q800" s="227"/>
      <c r="R800" s="227"/>
      <c r="S800" s="227"/>
      <c r="T800" s="228"/>
      <c r="AT800" s="229" t="s">
        <v>249</v>
      </c>
      <c r="AU800" s="229" t="s">
        <v>78</v>
      </c>
      <c r="AV800" s="14" t="s">
        <v>76</v>
      </c>
      <c r="AW800" s="14" t="s">
        <v>30</v>
      </c>
      <c r="AX800" s="14" t="s">
        <v>68</v>
      </c>
      <c r="AY800" s="229" t="s">
        <v>187</v>
      </c>
    </row>
    <row r="801" spans="2:51" s="13" customFormat="1" ht="22.5">
      <c r="B801" s="208"/>
      <c r="C801" s="209"/>
      <c r="D801" s="210" t="s">
        <v>249</v>
      </c>
      <c r="E801" s="211" t="s">
        <v>19</v>
      </c>
      <c r="F801" s="212" t="s">
        <v>1259</v>
      </c>
      <c r="G801" s="209"/>
      <c r="H801" s="213">
        <v>28.92</v>
      </c>
      <c r="I801" s="214"/>
      <c r="J801" s="209"/>
      <c r="K801" s="209"/>
      <c r="L801" s="215"/>
      <c r="M801" s="216"/>
      <c r="N801" s="217"/>
      <c r="O801" s="217"/>
      <c r="P801" s="217"/>
      <c r="Q801" s="217"/>
      <c r="R801" s="217"/>
      <c r="S801" s="217"/>
      <c r="T801" s="218"/>
      <c r="AT801" s="219" t="s">
        <v>249</v>
      </c>
      <c r="AU801" s="219" t="s">
        <v>78</v>
      </c>
      <c r="AV801" s="13" t="s">
        <v>78</v>
      </c>
      <c r="AW801" s="13" t="s">
        <v>30</v>
      </c>
      <c r="AX801" s="13" t="s">
        <v>68</v>
      </c>
      <c r="AY801" s="219" t="s">
        <v>187</v>
      </c>
    </row>
    <row r="802" spans="2:51" s="16" customFormat="1" ht="11.25">
      <c r="B802" s="252"/>
      <c r="C802" s="253"/>
      <c r="D802" s="210" t="s">
        <v>249</v>
      </c>
      <c r="E802" s="254" t="s">
        <v>19</v>
      </c>
      <c r="F802" s="255" t="s">
        <v>837</v>
      </c>
      <c r="G802" s="253"/>
      <c r="H802" s="256">
        <v>162.672</v>
      </c>
      <c r="I802" s="257"/>
      <c r="J802" s="253"/>
      <c r="K802" s="253"/>
      <c r="L802" s="258"/>
      <c r="M802" s="259"/>
      <c r="N802" s="260"/>
      <c r="O802" s="260"/>
      <c r="P802" s="260"/>
      <c r="Q802" s="260"/>
      <c r="R802" s="260"/>
      <c r="S802" s="260"/>
      <c r="T802" s="261"/>
      <c r="AT802" s="262" t="s">
        <v>249</v>
      </c>
      <c r="AU802" s="262" t="s">
        <v>78</v>
      </c>
      <c r="AV802" s="16" t="s">
        <v>203</v>
      </c>
      <c r="AW802" s="16" t="s">
        <v>30</v>
      </c>
      <c r="AX802" s="16" t="s">
        <v>68</v>
      </c>
      <c r="AY802" s="262" t="s">
        <v>187</v>
      </c>
    </row>
    <row r="803" spans="2:51" s="13" customFormat="1" ht="11.25">
      <c r="B803" s="208"/>
      <c r="C803" s="209"/>
      <c r="D803" s="210" t="s">
        <v>249</v>
      </c>
      <c r="E803" s="211" t="s">
        <v>19</v>
      </c>
      <c r="F803" s="212" t="s">
        <v>1260</v>
      </c>
      <c r="G803" s="209"/>
      <c r="H803" s="213">
        <v>43.6</v>
      </c>
      <c r="I803" s="214"/>
      <c r="J803" s="209"/>
      <c r="K803" s="209"/>
      <c r="L803" s="215"/>
      <c r="M803" s="216"/>
      <c r="N803" s="217"/>
      <c r="O803" s="217"/>
      <c r="P803" s="217"/>
      <c r="Q803" s="217"/>
      <c r="R803" s="217"/>
      <c r="S803" s="217"/>
      <c r="T803" s="218"/>
      <c r="AT803" s="219" t="s">
        <v>249</v>
      </c>
      <c r="AU803" s="219" t="s">
        <v>78</v>
      </c>
      <c r="AV803" s="13" t="s">
        <v>78</v>
      </c>
      <c r="AW803" s="13" t="s">
        <v>30</v>
      </c>
      <c r="AX803" s="13" t="s">
        <v>68</v>
      </c>
      <c r="AY803" s="219" t="s">
        <v>187</v>
      </c>
    </row>
    <row r="804" spans="2:51" s="13" customFormat="1" ht="11.25">
      <c r="B804" s="208"/>
      <c r="C804" s="209"/>
      <c r="D804" s="210" t="s">
        <v>249</v>
      </c>
      <c r="E804" s="211" t="s">
        <v>19</v>
      </c>
      <c r="F804" s="212" t="s">
        <v>1261</v>
      </c>
      <c r="G804" s="209"/>
      <c r="H804" s="213">
        <v>31.02</v>
      </c>
      <c r="I804" s="214"/>
      <c r="J804" s="209"/>
      <c r="K804" s="209"/>
      <c r="L804" s="215"/>
      <c r="M804" s="216"/>
      <c r="N804" s="217"/>
      <c r="O804" s="217"/>
      <c r="P804" s="217"/>
      <c r="Q804" s="217"/>
      <c r="R804" s="217"/>
      <c r="S804" s="217"/>
      <c r="T804" s="218"/>
      <c r="AT804" s="219" t="s">
        <v>249</v>
      </c>
      <c r="AU804" s="219" t="s">
        <v>78</v>
      </c>
      <c r="AV804" s="13" t="s">
        <v>78</v>
      </c>
      <c r="AW804" s="13" t="s">
        <v>30</v>
      </c>
      <c r="AX804" s="13" t="s">
        <v>68</v>
      </c>
      <c r="AY804" s="219" t="s">
        <v>187</v>
      </c>
    </row>
    <row r="805" spans="2:51" s="13" customFormat="1" ht="11.25">
      <c r="B805" s="208"/>
      <c r="C805" s="209"/>
      <c r="D805" s="210" t="s">
        <v>249</v>
      </c>
      <c r="E805" s="211" t="s">
        <v>19</v>
      </c>
      <c r="F805" s="212" t="s">
        <v>1262</v>
      </c>
      <c r="G805" s="209"/>
      <c r="H805" s="213">
        <v>23.16</v>
      </c>
      <c r="I805" s="214"/>
      <c r="J805" s="209"/>
      <c r="K805" s="209"/>
      <c r="L805" s="215"/>
      <c r="M805" s="216"/>
      <c r="N805" s="217"/>
      <c r="O805" s="217"/>
      <c r="P805" s="217"/>
      <c r="Q805" s="217"/>
      <c r="R805" s="217"/>
      <c r="S805" s="217"/>
      <c r="T805" s="218"/>
      <c r="AT805" s="219" t="s">
        <v>249</v>
      </c>
      <c r="AU805" s="219" t="s">
        <v>78</v>
      </c>
      <c r="AV805" s="13" t="s">
        <v>78</v>
      </c>
      <c r="AW805" s="13" t="s">
        <v>30</v>
      </c>
      <c r="AX805" s="13" t="s">
        <v>68</v>
      </c>
      <c r="AY805" s="219" t="s">
        <v>187</v>
      </c>
    </row>
    <row r="806" spans="2:51" s="13" customFormat="1" ht="11.25">
      <c r="B806" s="208"/>
      <c r="C806" s="209"/>
      <c r="D806" s="210" t="s">
        <v>249</v>
      </c>
      <c r="E806" s="211" t="s">
        <v>19</v>
      </c>
      <c r="F806" s="212" t="s">
        <v>1263</v>
      </c>
      <c r="G806" s="209"/>
      <c r="H806" s="213">
        <v>28.92</v>
      </c>
      <c r="I806" s="214"/>
      <c r="J806" s="209"/>
      <c r="K806" s="209"/>
      <c r="L806" s="215"/>
      <c r="M806" s="216"/>
      <c r="N806" s="217"/>
      <c r="O806" s="217"/>
      <c r="P806" s="217"/>
      <c r="Q806" s="217"/>
      <c r="R806" s="217"/>
      <c r="S806" s="217"/>
      <c r="T806" s="218"/>
      <c r="AT806" s="219" t="s">
        <v>249</v>
      </c>
      <c r="AU806" s="219" t="s">
        <v>78</v>
      </c>
      <c r="AV806" s="13" t="s">
        <v>78</v>
      </c>
      <c r="AW806" s="13" t="s">
        <v>30</v>
      </c>
      <c r="AX806" s="13" t="s">
        <v>68</v>
      </c>
      <c r="AY806" s="219" t="s">
        <v>187</v>
      </c>
    </row>
    <row r="807" spans="2:51" s="16" customFormat="1" ht="11.25">
      <c r="B807" s="252"/>
      <c r="C807" s="253"/>
      <c r="D807" s="210" t="s">
        <v>249</v>
      </c>
      <c r="E807" s="254" t="s">
        <v>19</v>
      </c>
      <c r="F807" s="255" t="s">
        <v>837</v>
      </c>
      <c r="G807" s="253"/>
      <c r="H807" s="256">
        <v>126.7</v>
      </c>
      <c r="I807" s="257"/>
      <c r="J807" s="253"/>
      <c r="K807" s="253"/>
      <c r="L807" s="258"/>
      <c r="M807" s="259"/>
      <c r="N807" s="260"/>
      <c r="O807" s="260"/>
      <c r="P807" s="260"/>
      <c r="Q807" s="260"/>
      <c r="R807" s="260"/>
      <c r="S807" s="260"/>
      <c r="T807" s="261"/>
      <c r="AT807" s="262" t="s">
        <v>249</v>
      </c>
      <c r="AU807" s="262" t="s">
        <v>78</v>
      </c>
      <c r="AV807" s="16" t="s">
        <v>203</v>
      </c>
      <c r="AW807" s="16" t="s">
        <v>30</v>
      </c>
      <c r="AX807" s="16" t="s">
        <v>68</v>
      </c>
      <c r="AY807" s="262" t="s">
        <v>187</v>
      </c>
    </row>
    <row r="808" spans="2:51" s="13" customFormat="1" ht="11.25">
      <c r="B808" s="208"/>
      <c r="C808" s="209"/>
      <c r="D808" s="210" t="s">
        <v>249</v>
      </c>
      <c r="E808" s="211" t="s">
        <v>19</v>
      </c>
      <c r="F808" s="212" t="s">
        <v>1264</v>
      </c>
      <c r="G808" s="209"/>
      <c r="H808" s="213">
        <v>43.6</v>
      </c>
      <c r="I808" s="214"/>
      <c r="J808" s="209"/>
      <c r="K808" s="209"/>
      <c r="L808" s="215"/>
      <c r="M808" s="216"/>
      <c r="N808" s="217"/>
      <c r="O808" s="217"/>
      <c r="P808" s="217"/>
      <c r="Q808" s="217"/>
      <c r="R808" s="217"/>
      <c r="S808" s="217"/>
      <c r="T808" s="218"/>
      <c r="AT808" s="219" t="s">
        <v>249</v>
      </c>
      <c r="AU808" s="219" t="s">
        <v>78</v>
      </c>
      <c r="AV808" s="13" t="s">
        <v>78</v>
      </c>
      <c r="AW808" s="13" t="s">
        <v>30</v>
      </c>
      <c r="AX808" s="13" t="s">
        <v>68</v>
      </c>
      <c r="AY808" s="219" t="s">
        <v>187</v>
      </c>
    </row>
    <row r="809" spans="2:51" s="13" customFormat="1" ht="11.25">
      <c r="B809" s="208"/>
      <c r="C809" s="209"/>
      <c r="D809" s="210" t="s">
        <v>249</v>
      </c>
      <c r="E809" s="211" t="s">
        <v>19</v>
      </c>
      <c r="F809" s="212" t="s">
        <v>1265</v>
      </c>
      <c r="G809" s="209"/>
      <c r="H809" s="213">
        <v>31</v>
      </c>
      <c r="I809" s="214"/>
      <c r="J809" s="209"/>
      <c r="K809" s="209"/>
      <c r="L809" s="215"/>
      <c r="M809" s="216"/>
      <c r="N809" s="217"/>
      <c r="O809" s="217"/>
      <c r="P809" s="217"/>
      <c r="Q809" s="217"/>
      <c r="R809" s="217"/>
      <c r="S809" s="217"/>
      <c r="T809" s="218"/>
      <c r="AT809" s="219" t="s">
        <v>249</v>
      </c>
      <c r="AU809" s="219" t="s">
        <v>78</v>
      </c>
      <c r="AV809" s="13" t="s">
        <v>78</v>
      </c>
      <c r="AW809" s="13" t="s">
        <v>30</v>
      </c>
      <c r="AX809" s="13" t="s">
        <v>68</v>
      </c>
      <c r="AY809" s="219" t="s">
        <v>187</v>
      </c>
    </row>
    <row r="810" spans="2:51" s="16" customFormat="1" ht="11.25">
      <c r="B810" s="252"/>
      <c r="C810" s="253"/>
      <c r="D810" s="210" t="s">
        <v>249</v>
      </c>
      <c r="E810" s="254" t="s">
        <v>19</v>
      </c>
      <c r="F810" s="255" t="s">
        <v>837</v>
      </c>
      <c r="G810" s="253"/>
      <c r="H810" s="256">
        <v>74.599999999999994</v>
      </c>
      <c r="I810" s="257"/>
      <c r="J810" s="253"/>
      <c r="K810" s="253"/>
      <c r="L810" s="258"/>
      <c r="M810" s="259"/>
      <c r="N810" s="260"/>
      <c r="O810" s="260"/>
      <c r="P810" s="260"/>
      <c r="Q810" s="260"/>
      <c r="R810" s="260"/>
      <c r="S810" s="260"/>
      <c r="T810" s="261"/>
      <c r="AT810" s="262" t="s">
        <v>249</v>
      </c>
      <c r="AU810" s="262" t="s">
        <v>78</v>
      </c>
      <c r="AV810" s="16" t="s">
        <v>203</v>
      </c>
      <c r="AW810" s="16" t="s">
        <v>30</v>
      </c>
      <c r="AX810" s="16" t="s">
        <v>68</v>
      </c>
      <c r="AY810" s="262" t="s">
        <v>187</v>
      </c>
    </row>
    <row r="811" spans="2:51" s="13" customFormat="1" ht="11.25">
      <c r="B811" s="208"/>
      <c r="C811" s="209"/>
      <c r="D811" s="210" t="s">
        <v>249</v>
      </c>
      <c r="E811" s="211" t="s">
        <v>19</v>
      </c>
      <c r="F811" s="212" t="s">
        <v>1266</v>
      </c>
      <c r="G811" s="209"/>
      <c r="H811" s="213">
        <v>43.6</v>
      </c>
      <c r="I811" s="214"/>
      <c r="J811" s="209"/>
      <c r="K811" s="209"/>
      <c r="L811" s="215"/>
      <c r="M811" s="216"/>
      <c r="N811" s="217"/>
      <c r="O811" s="217"/>
      <c r="P811" s="217"/>
      <c r="Q811" s="217"/>
      <c r="R811" s="217"/>
      <c r="S811" s="217"/>
      <c r="T811" s="218"/>
      <c r="AT811" s="219" t="s">
        <v>249</v>
      </c>
      <c r="AU811" s="219" t="s">
        <v>78</v>
      </c>
      <c r="AV811" s="13" t="s">
        <v>78</v>
      </c>
      <c r="AW811" s="13" t="s">
        <v>30</v>
      </c>
      <c r="AX811" s="13" t="s">
        <v>68</v>
      </c>
      <c r="AY811" s="219" t="s">
        <v>187</v>
      </c>
    </row>
    <row r="812" spans="2:51" s="13" customFormat="1" ht="11.25">
      <c r="B812" s="208"/>
      <c r="C812" s="209"/>
      <c r="D812" s="210" t="s">
        <v>249</v>
      </c>
      <c r="E812" s="211" t="s">
        <v>19</v>
      </c>
      <c r="F812" s="212" t="s">
        <v>1267</v>
      </c>
      <c r="G812" s="209"/>
      <c r="H812" s="213">
        <v>31</v>
      </c>
      <c r="I812" s="214"/>
      <c r="J812" s="209"/>
      <c r="K812" s="209"/>
      <c r="L812" s="215"/>
      <c r="M812" s="216"/>
      <c r="N812" s="217"/>
      <c r="O812" s="217"/>
      <c r="P812" s="217"/>
      <c r="Q812" s="217"/>
      <c r="R812" s="217"/>
      <c r="S812" s="217"/>
      <c r="T812" s="218"/>
      <c r="AT812" s="219" t="s">
        <v>249</v>
      </c>
      <c r="AU812" s="219" t="s">
        <v>78</v>
      </c>
      <c r="AV812" s="13" t="s">
        <v>78</v>
      </c>
      <c r="AW812" s="13" t="s">
        <v>30</v>
      </c>
      <c r="AX812" s="13" t="s">
        <v>68</v>
      </c>
      <c r="AY812" s="219" t="s">
        <v>187</v>
      </c>
    </row>
    <row r="813" spans="2:51" s="13" customFormat="1" ht="11.25">
      <c r="B813" s="208"/>
      <c r="C813" s="209"/>
      <c r="D813" s="210" t="s">
        <v>249</v>
      </c>
      <c r="E813" s="211" t="s">
        <v>19</v>
      </c>
      <c r="F813" s="212" t="s">
        <v>1268</v>
      </c>
      <c r="G813" s="209"/>
      <c r="H813" s="213">
        <v>23.16</v>
      </c>
      <c r="I813" s="214"/>
      <c r="J813" s="209"/>
      <c r="K813" s="209"/>
      <c r="L813" s="215"/>
      <c r="M813" s="216"/>
      <c r="N813" s="217"/>
      <c r="O813" s="217"/>
      <c r="P813" s="217"/>
      <c r="Q813" s="217"/>
      <c r="R813" s="217"/>
      <c r="S813" s="217"/>
      <c r="T813" s="218"/>
      <c r="AT813" s="219" t="s">
        <v>249</v>
      </c>
      <c r="AU813" s="219" t="s">
        <v>78</v>
      </c>
      <c r="AV813" s="13" t="s">
        <v>78</v>
      </c>
      <c r="AW813" s="13" t="s">
        <v>30</v>
      </c>
      <c r="AX813" s="13" t="s">
        <v>68</v>
      </c>
      <c r="AY813" s="219" t="s">
        <v>187</v>
      </c>
    </row>
    <row r="814" spans="2:51" s="13" customFormat="1" ht="11.25">
      <c r="B814" s="208"/>
      <c r="C814" s="209"/>
      <c r="D814" s="210" t="s">
        <v>249</v>
      </c>
      <c r="E814" s="211" t="s">
        <v>19</v>
      </c>
      <c r="F814" s="212" t="s">
        <v>1269</v>
      </c>
      <c r="G814" s="209"/>
      <c r="H814" s="213">
        <v>28.92</v>
      </c>
      <c r="I814" s="214"/>
      <c r="J814" s="209"/>
      <c r="K814" s="209"/>
      <c r="L814" s="215"/>
      <c r="M814" s="216"/>
      <c r="N814" s="217"/>
      <c r="O814" s="217"/>
      <c r="P814" s="217"/>
      <c r="Q814" s="217"/>
      <c r="R814" s="217"/>
      <c r="S814" s="217"/>
      <c r="T814" s="218"/>
      <c r="AT814" s="219" t="s">
        <v>249</v>
      </c>
      <c r="AU814" s="219" t="s">
        <v>78</v>
      </c>
      <c r="AV814" s="13" t="s">
        <v>78</v>
      </c>
      <c r="AW814" s="13" t="s">
        <v>30</v>
      </c>
      <c r="AX814" s="13" t="s">
        <v>68</v>
      </c>
      <c r="AY814" s="219" t="s">
        <v>187</v>
      </c>
    </row>
    <row r="815" spans="2:51" s="16" customFormat="1" ht="11.25">
      <c r="B815" s="252"/>
      <c r="C815" s="253"/>
      <c r="D815" s="210" t="s">
        <v>249</v>
      </c>
      <c r="E815" s="254" t="s">
        <v>19</v>
      </c>
      <c r="F815" s="255" t="s">
        <v>837</v>
      </c>
      <c r="G815" s="253"/>
      <c r="H815" s="256">
        <v>126.68</v>
      </c>
      <c r="I815" s="257"/>
      <c r="J815" s="253"/>
      <c r="K815" s="253"/>
      <c r="L815" s="258"/>
      <c r="M815" s="259"/>
      <c r="N815" s="260"/>
      <c r="O815" s="260"/>
      <c r="P815" s="260"/>
      <c r="Q815" s="260"/>
      <c r="R815" s="260"/>
      <c r="S815" s="260"/>
      <c r="T815" s="261"/>
      <c r="AT815" s="262" t="s">
        <v>249</v>
      </c>
      <c r="AU815" s="262" t="s">
        <v>78</v>
      </c>
      <c r="AV815" s="16" t="s">
        <v>203</v>
      </c>
      <c r="AW815" s="16" t="s">
        <v>30</v>
      </c>
      <c r="AX815" s="16" t="s">
        <v>68</v>
      </c>
      <c r="AY815" s="262" t="s">
        <v>187</v>
      </c>
    </row>
    <row r="816" spans="2:51" s="15" customFormat="1" ht="11.25">
      <c r="B816" s="230"/>
      <c r="C816" s="231"/>
      <c r="D816" s="210" t="s">
        <v>249</v>
      </c>
      <c r="E816" s="232" t="s">
        <v>19</v>
      </c>
      <c r="F816" s="233" t="s">
        <v>319</v>
      </c>
      <c r="G816" s="231"/>
      <c r="H816" s="234">
        <v>490.65199999999999</v>
      </c>
      <c r="I816" s="235"/>
      <c r="J816" s="231"/>
      <c r="K816" s="231"/>
      <c r="L816" s="236"/>
      <c r="M816" s="237"/>
      <c r="N816" s="238"/>
      <c r="O816" s="238"/>
      <c r="P816" s="238"/>
      <c r="Q816" s="238"/>
      <c r="R816" s="238"/>
      <c r="S816" s="238"/>
      <c r="T816" s="239"/>
      <c r="AT816" s="240" t="s">
        <v>249</v>
      </c>
      <c r="AU816" s="240" t="s">
        <v>78</v>
      </c>
      <c r="AV816" s="15" t="s">
        <v>195</v>
      </c>
      <c r="AW816" s="15" t="s">
        <v>30</v>
      </c>
      <c r="AX816" s="15" t="s">
        <v>76</v>
      </c>
      <c r="AY816" s="240" t="s">
        <v>187</v>
      </c>
    </row>
    <row r="817" spans="1:65" s="2" customFormat="1" ht="33" customHeight="1">
      <c r="A817" s="36"/>
      <c r="B817" s="37"/>
      <c r="C817" s="180" t="s">
        <v>1275</v>
      </c>
      <c r="D817" s="180" t="s">
        <v>190</v>
      </c>
      <c r="E817" s="181" t="s">
        <v>1276</v>
      </c>
      <c r="F817" s="182" t="s">
        <v>1277</v>
      </c>
      <c r="G817" s="183" t="s">
        <v>193</v>
      </c>
      <c r="H817" s="184">
        <v>490.65199999999999</v>
      </c>
      <c r="I817" s="185"/>
      <c r="J817" s="186">
        <f>ROUND(I817*H817,2)</f>
        <v>0</v>
      </c>
      <c r="K817" s="182" t="s">
        <v>194</v>
      </c>
      <c r="L817" s="41"/>
      <c r="M817" s="187" t="s">
        <v>19</v>
      </c>
      <c r="N817" s="188" t="s">
        <v>39</v>
      </c>
      <c r="O817" s="66"/>
      <c r="P817" s="189">
        <f>O817*H817</f>
        <v>0</v>
      </c>
      <c r="Q817" s="189">
        <v>2.0120000000000001E-4</v>
      </c>
      <c r="R817" s="189">
        <f>Q817*H817</f>
        <v>9.8719182400000008E-2</v>
      </c>
      <c r="S817" s="189">
        <v>0</v>
      </c>
      <c r="T817" s="190">
        <f>S817*H817</f>
        <v>0</v>
      </c>
      <c r="U817" s="36"/>
      <c r="V817" s="36"/>
      <c r="W817" s="36"/>
      <c r="X817" s="36"/>
      <c r="Y817" s="36"/>
      <c r="Z817" s="36"/>
      <c r="AA817" s="36"/>
      <c r="AB817" s="36"/>
      <c r="AC817" s="36"/>
      <c r="AD817" s="36"/>
      <c r="AE817" s="36"/>
      <c r="AR817" s="191" t="s">
        <v>215</v>
      </c>
      <c r="AT817" s="191" t="s">
        <v>190</v>
      </c>
      <c r="AU817" s="191" t="s">
        <v>78</v>
      </c>
      <c r="AY817" s="19" t="s">
        <v>187</v>
      </c>
      <c r="BE817" s="192">
        <f>IF(N817="základní",J817,0)</f>
        <v>0</v>
      </c>
      <c r="BF817" s="192">
        <f>IF(N817="snížená",J817,0)</f>
        <v>0</v>
      </c>
      <c r="BG817" s="192">
        <f>IF(N817="zákl. přenesená",J817,0)</f>
        <v>0</v>
      </c>
      <c r="BH817" s="192">
        <f>IF(N817="sníž. přenesená",J817,0)</f>
        <v>0</v>
      </c>
      <c r="BI817" s="192">
        <f>IF(N817="nulová",J817,0)</f>
        <v>0</v>
      </c>
      <c r="BJ817" s="19" t="s">
        <v>76</v>
      </c>
      <c r="BK817" s="192">
        <f>ROUND(I817*H817,2)</f>
        <v>0</v>
      </c>
      <c r="BL817" s="19" t="s">
        <v>215</v>
      </c>
      <c r="BM817" s="191" t="s">
        <v>1278</v>
      </c>
    </row>
    <row r="818" spans="1:65" s="2" customFormat="1" ht="11.25">
      <c r="A818" s="36"/>
      <c r="B818" s="37"/>
      <c r="C818" s="38"/>
      <c r="D818" s="193" t="s">
        <v>197</v>
      </c>
      <c r="E818" s="38"/>
      <c r="F818" s="194" t="s">
        <v>1279</v>
      </c>
      <c r="G818" s="38"/>
      <c r="H818" s="38"/>
      <c r="I818" s="195"/>
      <c r="J818" s="38"/>
      <c r="K818" s="38"/>
      <c r="L818" s="41"/>
      <c r="M818" s="196"/>
      <c r="N818" s="197"/>
      <c r="O818" s="66"/>
      <c r="P818" s="66"/>
      <c r="Q818" s="66"/>
      <c r="R818" s="66"/>
      <c r="S818" s="66"/>
      <c r="T818" s="67"/>
      <c r="U818" s="36"/>
      <c r="V818" s="36"/>
      <c r="W818" s="36"/>
      <c r="X818" s="36"/>
      <c r="Y818" s="36"/>
      <c r="Z818" s="36"/>
      <c r="AA818" s="36"/>
      <c r="AB818" s="36"/>
      <c r="AC818" s="36"/>
      <c r="AD818" s="36"/>
      <c r="AE818" s="36"/>
      <c r="AT818" s="19" t="s">
        <v>197</v>
      </c>
      <c r="AU818" s="19" t="s">
        <v>78</v>
      </c>
    </row>
    <row r="819" spans="1:65" s="2" customFormat="1" ht="37.9" customHeight="1">
      <c r="A819" s="36"/>
      <c r="B819" s="37"/>
      <c r="C819" s="180" t="s">
        <v>1280</v>
      </c>
      <c r="D819" s="180" t="s">
        <v>190</v>
      </c>
      <c r="E819" s="181" t="s">
        <v>1281</v>
      </c>
      <c r="F819" s="182" t="s">
        <v>1282</v>
      </c>
      <c r="G819" s="183" t="s">
        <v>193</v>
      </c>
      <c r="H819" s="184">
        <v>490.65199999999999</v>
      </c>
      <c r="I819" s="185"/>
      <c r="J819" s="186">
        <f>ROUND(I819*H819,2)</f>
        <v>0</v>
      </c>
      <c r="K819" s="182" t="s">
        <v>194</v>
      </c>
      <c r="L819" s="41"/>
      <c r="M819" s="187" t="s">
        <v>19</v>
      </c>
      <c r="N819" s="188" t="s">
        <v>39</v>
      </c>
      <c r="O819" s="66"/>
      <c r="P819" s="189">
        <f>O819*H819</f>
        <v>0</v>
      </c>
      <c r="Q819" s="189">
        <v>2.5839999999999999E-4</v>
      </c>
      <c r="R819" s="189">
        <f>Q819*H819</f>
        <v>0.12678447679999999</v>
      </c>
      <c r="S819" s="189">
        <v>0</v>
      </c>
      <c r="T819" s="190">
        <f>S819*H819</f>
        <v>0</v>
      </c>
      <c r="U819" s="36"/>
      <c r="V819" s="36"/>
      <c r="W819" s="36"/>
      <c r="X819" s="36"/>
      <c r="Y819" s="36"/>
      <c r="Z819" s="36"/>
      <c r="AA819" s="36"/>
      <c r="AB819" s="36"/>
      <c r="AC819" s="36"/>
      <c r="AD819" s="36"/>
      <c r="AE819" s="36"/>
      <c r="AR819" s="191" t="s">
        <v>215</v>
      </c>
      <c r="AT819" s="191" t="s">
        <v>190</v>
      </c>
      <c r="AU819" s="191" t="s">
        <v>78</v>
      </c>
      <c r="AY819" s="19" t="s">
        <v>187</v>
      </c>
      <c r="BE819" s="192">
        <f>IF(N819="základní",J819,0)</f>
        <v>0</v>
      </c>
      <c r="BF819" s="192">
        <f>IF(N819="snížená",J819,0)</f>
        <v>0</v>
      </c>
      <c r="BG819" s="192">
        <f>IF(N819="zákl. přenesená",J819,0)</f>
        <v>0</v>
      </c>
      <c r="BH819" s="192">
        <f>IF(N819="sníž. přenesená",J819,0)</f>
        <v>0</v>
      </c>
      <c r="BI819" s="192">
        <f>IF(N819="nulová",J819,0)</f>
        <v>0</v>
      </c>
      <c r="BJ819" s="19" t="s">
        <v>76</v>
      </c>
      <c r="BK819" s="192">
        <f>ROUND(I819*H819,2)</f>
        <v>0</v>
      </c>
      <c r="BL819" s="19" t="s">
        <v>215</v>
      </c>
      <c r="BM819" s="191" t="s">
        <v>1283</v>
      </c>
    </row>
    <row r="820" spans="1:65" s="2" customFormat="1" ht="11.25">
      <c r="A820" s="36"/>
      <c r="B820" s="37"/>
      <c r="C820" s="38"/>
      <c r="D820" s="193" t="s">
        <v>197</v>
      </c>
      <c r="E820" s="38"/>
      <c r="F820" s="194" t="s">
        <v>1284</v>
      </c>
      <c r="G820" s="38"/>
      <c r="H820" s="38"/>
      <c r="I820" s="195"/>
      <c r="J820" s="38"/>
      <c r="K820" s="38"/>
      <c r="L820" s="41"/>
      <c r="M820" s="196"/>
      <c r="N820" s="197"/>
      <c r="O820" s="66"/>
      <c r="P820" s="66"/>
      <c r="Q820" s="66"/>
      <c r="R820" s="66"/>
      <c r="S820" s="66"/>
      <c r="T820" s="67"/>
      <c r="U820" s="36"/>
      <c r="V820" s="36"/>
      <c r="W820" s="36"/>
      <c r="X820" s="36"/>
      <c r="Y820" s="36"/>
      <c r="Z820" s="36"/>
      <c r="AA820" s="36"/>
      <c r="AB820" s="36"/>
      <c r="AC820" s="36"/>
      <c r="AD820" s="36"/>
      <c r="AE820" s="36"/>
      <c r="AT820" s="19" t="s">
        <v>197</v>
      </c>
      <c r="AU820" s="19" t="s">
        <v>78</v>
      </c>
    </row>
    <row r="821" spans="1:65" s="13" customFormat="1" ht="33.75">
      <c r="B821" s="208"/>
      <c r="C821" s="209"/>
      <c r="D821" s="210" t="s">
        <v>249</v>
      </c>
      <c r="E821" s="211" t="s">
        <v>19</v>
      </c>
      <c r="F821" s="212" t="s">
        <v>1254</v>
      </c>
      <c r="G821" s="209"/>
      <c r="H821" s="213">
        <v>28.08</v>
      </c>
      <c r="I821" s="214"/>
      <c r="J821" s="209"/>
      <c r="K821" s="209"/>
      <c r="L821" s="215"/>
      <c r="M821" s="216"/>
      <c r="N821" s="217"/>
      <c r="O821" s="217"/>
      <c r="P821" s="217"/>
      <c r="Q821" s="217"/>
      <c r="R821" s="217"/>
      <c r="S821" s="217"/>
      <c r="T821" s="218"/>
      <c r="AT821" s="219" t="s">
        <v>249</v>
      </c>
      <c r="AU821" s="219" t="s">
        <v>78</v>
      </c>
      <c r="AV821" s="13" t="s">
        <v>78</v>
      </c>
      <c r="AW821" s="13" t="s">
        <v>30</v>
      </c>
      <c r="AX821" s="13" t="s">
        <v>68</v>
      </c>
      <c r="AY821" s="219" t="s">
        <v>187</v>
      </c>
    </row>
    <row r="822" spans="1:65" s="13" customFormat="1" ht="33.75">
      <c r="B822" s="208"/>
      <c r="C822" s="209"/>
      <c r="D822" s="210" t="s">
        <v>249</v>
      </c>
      <c r="E822" s="211" t="s">
        <v>19</v>
      </c>
      <c r="F822" s="212" t="s">
        <v>1255</v>
      </c>
      <c r="G822" s="209"/>
      <c r="H822" s="213">
        <v>43.631999999999998</v>
      </c>
      <c r="I822" s="214"/>
      <c r="J822" s="209"/>
      <c r="K822" s="209"/>
      <c r="L822" s="215"/>
      <c r="M822" s="216"/>
      <c r="N822" s="217"/>
      <c r="O822" s="217"/>
      <c r="P822" s="217"/>
      <c r="Q822" s="217"/>
      <c r="R822" s="217"/>
      <c r="S822" s="217"/>
      <c r="T822" s="218"/>
      <c r="AT822" s="219" t="s">
        <v>249</v>
      </c>
      <c r="AU822" s="219" t="s">
        <v>78</v>
      </c>
      <c r="AV822" s="13" t="s">
        <v>78</v>
      </c>
      <c r="AW822" s="13" t="s">
        <v>30</v>
      </c>
      <c r="AX822" s="13" t="s">
        <v>68</v>
      </c>
      <c r="AY822" s="219" t="s">
        <v>187</v>
      </c>
    </row>
    <row r="823" spans="1:65" s="14" customFormat="1" ht="11.25">
      <c r="B823" s="220"/>
      <c r="C823" s="221"/>
      <c r="D823" s="210" t="s">
        <v>249</v>
      </c>
      <c r="E823" s="222" t="s">
        <v>19</v>
      </c>
      <c r="F823" s="223" t="s">
        <v>1131</v>
      </c>
      <c r="G823" s="221"/>
      <c r="H823" s="222" t="s">
        <v>19</v>
      </c>
      <c r="I823" s="224"/>
      <c r="J823" s="221"/>
      <c r="K823" s="221"/>
      <c r="L823" s="225"/>
      <c r="M823" s="226"/>
      <c r="N823" s="227"/>
      <c r="O823" s="227"/>
      <c r="P823" s="227"/>
      <c r="Q823" s="227"/>
      <c r="R823" s="227"/>
      <c r="S823" s="227"/>
      <c r="T823" s="228"/>
      <c r="AT823" s="229" t="s">
        <v>249</v>
      </c>
      <c r="AU823" s="229" t="s">
        <v>78</v>
      </c>
      <c r="AV823" s="14" t="s">
        <v>76</v>
      </c>
      <c r="AW823" s="14" t="s">
        <v>30</v>
      </c>
      <c r="AX823" s="14" t="s">
        <v>68</v>
      </c>
      <c r="AY823" s="229" t="s">
        <v>187</v>
      </c>
    </row>
    <row r="824" spans="1:65" s="13" customFormat="1" ht="22.5">
      <c r="B824" s="208"/>
      <c r="C824" s="209"/>
      <c r="D824" s="210" t="s">
        <v>249</v>
      </c>
      <c r="E824" s="211" t="s">
        <v>19</v>
      </c>
      <c r="F824" s="212" t="s">
        <v>1256</v>
      </c>
      <c r="G824" s="209"/>
      <c r="H824" s="213">
        <v>27.6</v>
      </c>
      <c r="I824" s="214"/>
      <c r="J824" s="209"/>
      <c r="K824" s="209"/>
      <c r="L824" s="215"/>
      <c r="M824" s="216"/>
      <c r="N824" s="217"/>
      <c r="O824" s="217"/>
      <c r="P824" s="217"/>
      <c r="Q824" s="217"/>
      <c r="R824" s="217"/>
      <c r="S824" s="217"/>
      <c r="T824" s="218"/>
      <c r="AT824" s="219" t="s">
        <v>249</v>
      </c>
      <c r="AU824" s="219" t="s">
        <v>78</v>
      </c>
      <c r="AV824" s="13" t="s">
        <v>78</v>
      </c>
      <c r="AW824" s="13" t="s">
        <v>30</v>
      </c>
      <c r="AX824" s="13" t="s">
        <v>68</v>
      </c>
      <c r="AY824" s="219" t="s">
        <v>187</v>
      </c>
    </row>
    <row r="825" spans="1:65" s="13" customFormat="1" ht="11.25">
      <c r="B825" s="208"/>
      <c r="C825" s="209"/>
      <c r="D825" s="210" t="s">
        <v>249</v>
      </c>
      <c r="E825" s="211" t="s">
        <v>19</v>
      </c>
      <c r="F825" s="212" t="s">
        <v>1257</v>
      </c>
      <c r="G825" s="209"/>
      <c r="H825" s="213">
        <v>11.28</v>
      </c>
      <c r="I825" s="214"/>
      <c r="J825" s="209"/>
      <c r="K825" s="209"/>
      <c r="L825" s="215"/>
      <c r="M825" s="216"/>
      <c r="N825" s="217"/>
      <c r="O825" s="217"/>
      <c r="P825" s="217"/>
      <c r="Q825" s="217"/>
      <c r="R825" s="217"/>
      <c r="S825" s="217"/>
      <c r="T825" s="218"/>
      <c r="AT825" s="219" t="s">
        <v>249</v>
      </c>
      <c r="AU825" s="219" t="s">
        <v>78</v>
      </c>
      <c r="AV825" s="13" t="s">
        <v>78</v>
      </c>
      <c r="AW825" s="13" t="s">
        <v>30</v>
      </c>
      <c r="AX825" s="13" t="s">
        <v>68</v>
      </c>
      <c r="AY825" s="219" t="s">
        <v>187</v>
      </c>
    </row>
    <row r="826" spans="1:65" s="14" customFormat="1" ht="11.25">
      <c r="B826" s="220"/>
      <c r="C826" s="221"/>
      <c r="D826" s="210" t="s">
        <v>249</v>
      </c>
      <c r="E826" s="222" t="s">
        <v>19</v>
      </c>
      <c r="F826" s="223" t="s">
        <v>1136</v>
      </c>
      <c r="G826" s="221"/>
      <c r="H826" s="222" t="s">
        <v>19</v>
      </c>
      <c r="I826" s="224"/>
      <c r="J826" s="221"/>
      <c r="K826" s="221"/>
      <c r="L826" s="225"/>
      <c r="M826" s="226"/>
      <c r="N826" s="227"/>
      <c r="O826" s="227"/>
      <c r="P826" s="227"/>
      <c r="Q826" s="227"/>
      <c r="R826" s="227"/>
      <c r="S826" s="227"/>
      <c r="T826" s="228"/>
      <c r="AT826" s="229" t="s">
        <v>249</v>
      </c>
      <c r="AU826" s="229" t="s">
        <v>78</v>
      </c>
      <c r="AV826" s="14" t="s">
        <v>76</v>
      </c>
      <c r="AW826" s="14" t="s">
        <v>30</v>
      </c>
      <c r="AX826" s="14" t="s">
        <v>68</v>
      </c>
      <c r="AY826" s="229" t="s">
        <v>187</v>
      </c>
    </row>
    <row r="827" spans="1:65" s="13" customFormat="1" ht="11.25">
      <c r="B827" s="208"/>
      <c r="C827" s="209"/>
      <c r="D827" s="210" t="s">
        <v>249</v>
      </c>
      <c r="E827" s="211" t="s">
        <v>19</v>
      </c>
      <c r="F827" s="212" t="s">
        <v>1258</v>
      </c>
      <c r="G827" s="209"/>
      <c r="H827" s="213">
        <v>23.16</v>
      </c>
      <c r="I827" s="214"/>
      <c r="J827" s="209"/>
      <c r="K827" s="209"/>
      <c r="L827" s="215"/>
      <c r="M827" s="216"/>
      <c r="N827" s="217"/>
      <c r="O827" s="217"/>
      <c r="P827" s="217"/>
      <c r="Q827" s="217"/>
      <c r="R827" s="217"/>
      <c r="S827" s="217"/>
      <c r="T827" s="218"/>
      <c r="AT827" s="219" t="s">
        <v>249</v>
      </c>
      <c r="AU827" s="219" t="s">
        <v>78</v>
      </c>
      <c r="AV827" s="13" t="s">
        <v>78</v>
      </c>
      <c r="AW827" s="13" t="s">
        <v>30</v>
      </c>
      <c r="AX827" s="13" t="s">
        <v>68</v>
      </c>
      <c r="AY827" s="219" t="s">
        <v>187</v>
      </c>
    </row>
    <row r="828" spans="1:65" s="14" customFormat="1" ht="11.25">
      <c r="B828" s="220"/>
      <c r="C828" s="221"/>
      <c r="D828" s="210" t="s">
        <v>249</v>
      </c>
      <c r="E828" s="222" t="s">
        <v>19</v>
      </c>
      <c r="F828" s="223" t="s">
        <v>1139</v>
      </c>
      <c r="G828" s="221"/>
      <c r="H828" s="222" t="s">
        <v>19</v>
      </c>
      <c r="I828" s="224"/>
      <c r="J828" s="221"/>
      <c r="K828" s="221"/>
      <c r="L828" s="225"/>
      <c r="M828" s="226"/>
      <c r="N828" s="227"/>
      <c r="O828" s="227"/>
      <c r="P828" s="227"/>
      <c r="Q828" s="227"/>
      <c r="R828" s="227"/>
      <c r="S828" s="227"/>
      <c r="T828" s="228"/>
      <c r="AT828" s="229" t="s">
        <v>249</v>
      </c>
      <c r="AU828" s="229" t="s">
        <v>78</v>
      </c>
      <c r="AV828" s="14" t="s">
        <v>76</v>
      </c>
      <c r="AW828" s="14" t="s">
        <v>30</v>
      </c>
      <c r="AX828" s="14" t="s">
        <v>68</v>
      </c>
      <c r="AY828" s="229" t="s">
        <v>187</v>
      </c>
    </row>
    <row r="829" spans="1:65" s="13" customFormat="1" ht="22.5">
      <c r="B829" s="208"/>
      <c r="C829" s="209"/>
      <c r="D829" s="210" t="s">
        <v>249</v>
      </c>
      <c r="E829" s="211" t="s">
        <v>19</v>
      </c>
      <c r="F829" s="212" t="s">
        <v>1259</v>
      </c>
      <c r="G829" s="209"/>
      <c r="H829" s="213">
        <v>28.92</v>
      </c>
      <c r="I829" s="214"/>
      <c r="J829" s="209"/>
      <c r="K829" s="209"/>
      <c r="L829" s="215"/>
      <c r="M829" s="216"/>
      <c r="N829" s="217"/>
      <c r="O829" s="217"/>
      <c r="P829" s="217"/>
      <c r="Q829" s="217"/>
      <c r="R829" s="217"/>
      <c r="S829" s="217"/>
      <c r="T829" s="218"/>
      <c r="AT829" s="219" t="s">
        <v>249</v>
      </c>
      <c r="AU829" s="219" t="s">
        <v>78</v>
      </c>
      <c r="AV829" s="13" t="s">
        <v>78</v>
      </c>
      <c r="AW829" s="13" t="s">
        <v>30</v>
      </c>
      <c r="AX829" s="13" t="s">
        <v>68</v>
      </c>
      <c r="AY829" s="219" t="s">
        <v>187</v>
      </c>
    </row>
    <row r="830" spans="1:65" s="16" customFormat="1" ht="11.25">
      <c r="B830" s="252"/>
      <c r="C830" s="253"/>
      <c r="D830" s="210" t="s">
        <v>249</v>
      </c>
      <c r="E830" s="254" t="s">
        <v>19</v>
      </c>
      <c r="F830" s="255" t="s">
        <v>837</v>
      </c>
      <c r="G830" s="253"/>
      <c r="H830" s="256">
        <v>162.672</v>
      </c>
      <c r="I830" s="257"/>
      <c r="J830" s="253"/>
      <c r="K830" s="253"/>
      <c r="L830" s="258"/>
      <c r="M830" s="259"/>
      <c r="N830" s="260"/>
      <c r="O830" s="260"/>
      <c r="P830" s="260"/>
      <c r="Q830" s="260"/>
      <c r="R830" s="260"/>
      <c r="S830" s="260"/>
      <c r="T830" s="261"/>
      <c r="AT830" s="262" t="s">
        <v>249</v>
      </c>
      <c r="AU830" s="262" t="s">
        <v>78</v>
      </c>
      <c r="AV830" s="16" t="s">
        <v>203</v>
      </c>
      <c r="AW830" s="16" t="s">
        <v>30</v>
      </c>
      <c r="AX830" s="16" t="s">
        <v>68</v>
      </c>
      <c r="AY830" s="262" t="s">
        <v>187</v>
      </c>
    </row>
    <row r="831" spans="1:65" s="13" customFormat="1" ht="11.25">
      <c r="B831" s="208"/>
      <c r="C831" s="209"/>
      <c r="D831" s="210" t="s">
        <v>249</v>
      </c>
      <c r="E831" s="211" t="s">
        <v>19</v>
      </c>
      <c r="F831" s="212" t="s">
        <v>1260</v>
      </c>
      <c r="G831" s="209"/>
      <c r="H831" s="213">
        <v>43.6</v>
      </c>
      <c r="I831" s="214"/>
      <c r="J831" s="209"/>
      <c r="K831" s="209"/>
      <c r="L831" s="215"/>
      <c r="M831" s="216"/>
      <c r="N831" s="217"/>
      <c r="O831" s="217"/>
      <c r="P831" s="217"/>
      <c r="Q831" s="217"/>
      <c r="R831" s="217"/>
      <c r="S831" s="217"/>
      <c r="T831" s="218"/>
      <c r="AT831" s="219" t="s">
        <v>249</v>
      </c>
      <c r="AU831" s="219" t="s">
        <v>78</v>
      </c>
      <c r="AV831" s="13" t="s">
        <v>78</v>
      </c>
      <c r="AW831" s="13" t="s">
        <v>30</v>
      </c>
      <c r="AX831" s="13" t="s">
        <v>68</v>
      </c>
      <c r="AY831" s="219" t="s">
        <v>187</v>
      </c>
    </row>
    <row r="832" spans="1:65" s="13" customFormat="1" ht="11.25">
      <c r="B832" s="208"/>
      <c r="C832" s="209"/>
      <c r="D832" s="210" t="s">
        <v>249</v>
      </c>
      <c r="E832" s="211" t="s">
        <v>19</v>
      </c>
      <c r="F832" s="212" t="s">
        <v>1261</v>
      </c>
      <c r="G832" s="209"/>
      <c r="H832" s="213">
        <v>31.02</v>
      </c>
      <c r="I832" s="214"/>
      <c r="J832" s="209"/>
      <c r="K832" s="209"/>
      <c r="L832" s="215"/>
      <c r="M832" s="216"/>
      <c r="N832" s="217"/>
      <c r="O832" s="217"/>
      <c r="P832" s="217"/>
      <c r="Q832" s="217"/>
      <c r="R832" s="217"/>
      <c r="S832" s="217"/>
      <c r="T832" s="218"/>
      <c r="AT832" s="219" t="s">
        <v>249</v>
      </c>
      <c r="AU832" s="219" t="s">
        <v>78</v>
      </c>
      <c r="AV832" s="13" t="s">
        <v>78</v>
      </c>
      <c r="AW832" s="13" t="s">
        <v>30</v>
      </c>
      <c r="AX832" s="13" t="s">
        <v>68</v>
      </c>
      <c r="AY832" s="219" t="s">
        <v>187</v>
      </c>
    </row>
    <row r="833" spans="1:65" s="13" customFormat="1" ht="11.25">
      <c r="B833" s="208"/>
      <c r="C833" s="209"/>
      <c r="D833" s="210" t="s">
        <v>249</v>
      </c>
      <c r="E833" s="211" t="s">
        <v>19</v>
      </c>
      <c r="F833" s="212" t="s">
        <v>1262</v>
      </c>
      <c r="G833" s="209"/>
      <c r="H833" s="213">
        <v>23.16</v>
      </c>
      <c r="I833" s="214"/>
      <c r="J833" s="209"/>
      <c r="K833" s="209"/>
      <c r="L833" s="215"/>
      <c r="M833" s="216"/>
      <c r="N833" s="217"/>
      <c r="O833" s="217"/>
      <c r="P833" s="217"/>
      <c r="Q833" s="217"/>
      <c r="R833" s="217"/>
      <c r="S833" s="217"/>
      <c r="T833" s="218"/>
      <c r="AT833" s="219" t="s">
        <v>249</v>
      </c>
      <c r="AU833" s="219" t="s">
        <v>78</v>
      </c>
      <c r="AV833" s="13" t="s">
        <v>78</v>
      </c>
      <c r="AW833" s="13" t="s">
        <v>30</v>
      </c>
      <c r="AX833" s="13" t="s">
        <v>68</v>
      </c>
      <c r="AY833" s="219" t="s">
        <v>187</v>
      </c>
    </row>
    <row r="834" spans="1:65" s="13" customFormat="1" ht="11.25">
      <c r="B834" s="208"/>
      <c r="C834" s="209"/>
      <c r="D834" s="210" t="s">
        <v>249</v>
      </c>
      <c r="E834" s="211" t="s">
        <v>19</v>
      </c>
      <c r="F834" s="212" t="s">
        <v>1263</v>
      </c>
      <c r="G834" s="209"/>
      <c r="H834" s="213">
        <v>28.92</v>
      </c>
      <c r="I834" s="214"/>
      <c r="J834" s="209"/>
      <c r="K834" s="209"/>
      <c r="L834" s="215"/>
      <c r="M834" s="216"/>
      <c r="N834" s="217"/>
      <c r="O834" s="217"/>
      <c r="P834" s="217"/>
      <c r="Q834" s="217"/>
      <c r="R834" s="217"/>
      <c r="S834" s="217"/>
      <c r="T834" s="218"/>
      <c r="AT834" s="219" t="s">
        <v>249</v>
      </c>
      <c r="AU834" s="219" t="s">
        <v>78</v>
      </c>
      <c r="AV834" s="13" t="s">
        <v>78</v>
      </c>
      <c r="AW834" s="13" t="s">
        <v>30</v>
      </c>
      <c r="AX834" s="13" t="s">
        <v>68</v>
      </c>
      <c r="AY834" s="219" t="s">
        <v>187</v>
      </c>
    </row>
    <row r="835" spans="1:65" s="16" customFormat="1" ht="11.25">
      <c r="B835" s="252"/>
      <c r="C835" s="253"/>
      <c r="D835" s="210" t="s">
        <v>249</v>
      </c>
      <c r="E835" s="254" t="s">
        <v>19</v>
      </c>
      <c r="F835" s="255" t="s">
        <v>837</v>
      </c>
      <c r="G835" s="253"/>
      <c r="H835" s="256">
        <v>126.7</v>
      </c>
      <c r="I835" s="257"/>
      <c r="J835" s="253"/>
      <c r="K835" s="253"/>
      <c r="L835" s="258"/>
      <c r="M835" s="259"/>
      <c r="N835" s="260"/>
      <c r="O835" s="260"/>
      <c r="P835" s="260"/>
      <c r="Q835" s="260"/>
      <c r="R835" s="260"/>
      <c r="S835" s="260"/>
      <c r="T835" s="261"/>
      <c r="AT835" s="262" t="s">
        <v>249</v>
      </c>
      <c r="AU835" s="262" t="s">
        <v>78</v>
      </c>
      <c r="AV835" s="16" t="s">
        <v>203</v>
      </c>
      <c r="AW835" s="16" t="s">
        <v>30</v>
      </c>
      <c r="AX835" s="16" t="s">
        <v>68</v>
      </c>
      <c r="AY835" s="262" t="s">
        <v>187</v>
      </c>
    </row>
    <row r="836" spans="1:65" s="13" customFormat="1" ht="11.25">
      <c r="B836" s="208"/>
      <c r="C836" s="209"/>
      <c r="D836" s="210" t="s">
        <v>249</v>
      </c>
      <c r="E836" s="211" t="s">
        <v>19</v>
      </c>
      <c r="F836" s="212" t="s">
        <v>1264</v>
      </c>
      <c r="G836" s="209"/>
      <c r="H836" s="213">
        <v>43.6</v>
      </c>
      <c r="I836" s="214"/>
      <c r="J836" s="209"/>
      <c r="K836" s="209"/>
      <c r="L836" s="215"/>
      <c r="M836" s="216"/>
      <c r="N836" s="217"/>
      <c r="O836" s="217"/>
      <c r="P836" s="217"/>
      <c r="Q836" s="217"/>
      <c r="R836" s="217"/>
      <c r="S836" s="217"/>
      <c r="T836" s="218"/>
      <c r="AT836" s="219" t="s">
        <v>249</v>
      </c>
      <c r="AU836" s="219" t="s">
        <v>78</v>
      </c>
      <c r="AV836" s="13" t="s">
        <v>78</v>
      </c>
      <c r="AW836" s="13" t="s">
        <v>30</v>
      </c>
      <c r="AX836" s="13" t="s">
        <v>68</v>
      </c>
      <c r="AY836" s="219" t="s">
        <v>187</v>
      </c>
    </row>
    <row r="837" spans="1:65" s="13" customFormat="1" ht="11.25">
      <c r="B837" s="208"/>
      <c r="C837" s="209"/>
      <c r="D837" s="210" t="s">
        <v>249</v>
      </c>
      <c r="E837" s="211" t="s">
        <v>19</v>
      </c>
      <c r="F837" s="212" t="s">
        <v>1265</v>
      </c>
      <c r="G837" s="209"/>
      <c r="H837" s="213">
        <v>31</v>
      </c>
      <c r="I837" s="214"/>
      <c r="J837" s="209"/>
      <c r="K837" s="209"/>
      <c r="L837" s="215"/>
      <c r="M837" s="216"/>
      <c r="N837" s="217"/>
      <c r="O837" s="217"/>
      <c r="P837" s="217"/>
      <c r="Q837" s="217"/>
      <c r="R837" s="217"/>
      <c r="S837" s="217"/>
      <c r="T837" s="218"/>
      <c r="AT837" s="219" t="s">
        <v>249</v>
      </c>
      <c r="AU837" s="219" t="s">
        <v>78</v>
      </c>
      <c r="AV837" s="13" t="s">
        <v>78</v>
      </c>
      <c r="AW837" s="13" t="s">
        <v>30</v>
      </c>
      <c r="AX837" s="13" t="s">
        <v>68</v>
      </c>
      <c r="AY837" s="219" t="s">
        <v>187</v>
      </c>
    </row>
    <row r="838" spans="1:65" s="16" customFormat="1" ht="11.25">
      <c r="B838" s="252"/>
      <c r="C838" s="253"/>
      <c r="D838" s="210" t="s">
        <v>249</v>
      </c>
      <c r="E838" s="254" t="s">
        <v>19</v>
      </c>
      <c r="F838" s="255" t="s">
        <v>837</v>
      </c>
      <c r="G838" s="253"/>
      <c r="H838" s="256">
        <v>74.599999999999994</v>
      </c>
      <c r="I838" s="257"/>
      <c r="J838" s="253"/>
      <c r="K838" s="253"/>
      <c r="L838" s="258"/>
      <c r="M838" s="259"/>
      <c r="N838" s="260"/>
      <c r="O838" s="260"/>
      <c r="P838" s="260"/>
      <c r="Q838" s="260"/>
      <c r="R838" s="260"/>
      <c r="S838" s="260"/>
      <c r="T838" s="261"/>
      <c r="AT838" s="262" t="s">
        <v>249</v>
      </c>
      <c r="AU838" s="262" t="s">
        <v>78</v>
      </c>
      <c r="AV838" s="16" t="s">
        <v>203</v>
      </c>
      <c r="AW838" s="16" t="s">
        <v>30</v>
      </c>
      <c r="AX838" s="16" t="s">
        <v>68</v>
      </c>
      <c r="AY838" s="262" t="s">
        <v>187</v>
      </c>
    </row>
    <row r="839" spans="1:65" s="13" customFormat="1" ht="11.25">
      <c r="B839" s="208"/>
      <c r="C839" s="209"/>
      <c r="D839" s="210" t="s">
        <v>249</v>
      </c>
      <c r="E839" s="211" t="s">
        <v>19</v>
      </c>
      <c r="F839" s="212" t="s">
        <v>1266</v>
      </c>
      <c r="G839" s="209"/>
      <c r="H839" s="213">
        <v>43.6</v>
      </c>
      <c r="I839" s="214"/>
      <c r="J839" s="209"/>
      <c r="K839" s="209"/>
      <c r="L839" s="215"/>
      <c r="M839" s="216"/>
      <c r="N839" s="217"/>
      <c r="O839" s="217"/>
      <c r="P839" s="217"/>
      <c r="Q839" s="217"/>
      <c r="R839" s="217"/>
      <c r="S839" s="217"/>
      <c r="T839" s="218"/>
      <c r="AT839" s="219" t="s">
        <v>249</v>
      </c>
      <c r="AU839" s="219" t="s">
        <v>78</v>
      </c>
      <c r="AV839" s="13" t="s">
        <v>78</v>
      </c>
      <c r="AW839" s="13" t="s">
        <v>30</v>
      </c>
      <c r="AX839" s="13" t="s">
        <v>68</v>
      </c>
      <c r="AY839" s="219" t="s">
        <v>187</v>
      </c>
    </row>
    <row r="840" spans="1:65" s="13" customFormat="1" ht="11.25">
      <c r="B840" s="208"/>
      <c r="C840" s="209"/>
      <c r="D840" s="210" t="s">
        <v>249</v>
      </c>
      <c r="E840" s="211" t="s">
        <v>19</v>
      </c>
      <c r="F840" s="212" t="s">
        <v>1267</v>
      </c>
      <c r="G840" s="209"/>
      <c r="H840" s="213">
        <v>31</v>
      </c>
      <c r="I840" s="214"/>
      <c r="J840" s="209"/>
      <c r="K840" s="209"/>
      <c r="L840" s="215"/>
      <c r="M840" s="216"/>
      <c r="N840" s="217"/>
      <c r="O840" s="217"/>
      <c r="P840" s="217"/>
      <c r="Q840" s="217"/>
      <c r="R840" s="217"/>
      <c r="S840" s="217"/>
      <c r="T840" s="218"/>
      <c r="AT840" s="219" t="s">
        <v>249</v>
      </c>
      <c r="AU840" s="219" t="s">
        <v>78</v>
      </c>
      <c r="AV840" s="13" t="s">
        <v>78</v>
      </c>
      <c r="AW840" s="13" t="s">
        <v>30</v>
      </c>
      <c r="AX840" s="13" t="s">
        <v>68</v>
      </c>
      <c r="AY840" s="219" t="s">
        <v>187</v>
      </c>
    </row>
    <row r="841" spans="1:65" s="13" customFormat="1" ht="11.25">
      <c r="B841" s="208"/>
      <c r="C841" s="209"/>
      <c r="D841" s="210" t="s">
        <v>249</v>
      </c>
      <c r="E841" s="211" t="s">
        <v>19</v>
      </c>
      <c r="F841" s="212" t="s">
        <v>1268</v>
      </c>
      <c r="G841" s="209"/>
      <c r="H841" s="213">
        <v>23.16</v>
      </c>
      <c r="I841" s="214"/>
      <c r="J841" s="209"/>
      <c r="K841" s="209"/>
      <c r="L841" s="215"/>
      <c r="M841" s="216"/>
      <c r="N841" s="217"/>
      <c r="O841" s="217"/>
      <c r="P841" s="217"/>
      <c r="Q841" s="217"/>
      <c r="R841" s="217"/>
      <c r="S841" s="217"/>
      <c r="T841" s="218"/>
      <c r="AT841" s="219" t="s">
        <v>249</v>
      </c>
      <c r="AU841" s="219" t="s">
        <v>78</v>
      </c>
      <c r="AV841" s="13" t="s">
        <v>78</v>
      </c>
      <c r="AW841" s="13" t="s">
        <v>30</v>
      </c>
      <c r="AX841" s="13" t="s">
        <v>68</v>
      </c>
      <c r="AY841" s="219" t="s">
        <v>187</v>
      </c>
    </row>
    <row r="842" spans="1:65" s="13" customFormat="1" ht="11.25">
      <c r="B842" s="208"/>
      <c r="C842" s="209"/>
      <c r="D842" s="210" t="s">
        <v>249</v>
      </c>
      <c r="E842" s="211" t="s">
        <v>19</v>
      </c>
      <c r="F842" s="212" t="s">
        <v>1269</v>
      </c>
      <c r="G842" s="209"/>
      <c r="H842" s="213">
        <v>28.92</v>
      </c>
      <c r="I842" s="214"/>
      <c r="J842" s="209"/>
      <c r="K842" s="209"/>
      <c r="L842" s="215"/>
      <c r="M842" s="216"/>
      <c r="N842" s="217"/>
      <c r="O842" s="217"/>
      <c r="P842" s="217"/>
      <c r="Q842" s="217"/>
      <c r="R842" s="217"/>
      <c r="S842" s="217"/>
      <c r="T842" s="218"/>
      <c r="AT842" s="219" t="s">
        <v>249</v>
      </c>
      <c r="AU842" s="219" t="s">
        <v>78</v>
      </c>
      <c r="AV842" s="13" t="s">
        <v>78</v>
      </c>
      <c r="AW842" s="13" t="s">
        <v>30</v>
      </c>
      <c r="AX842" s="13" t="s">
        <v>68</v>
      </c>
      <c r="AY842" s="219" t="s">
        <v>187</v>
      </c>
    </row>
    <row r="843" spans="1:65" s="16" customFormat="1" ht="11.25">
      <c r="B843" s="252"/>
      <c r="C843" s="253"/>
      <c r="D843" s="210" t="s">
        <v>249</v>
      </c>
      <c r="E843" s="254" t="s">
        <v>19</v>
      </c>
      <c r="F843" s="255" t="s">
        <v>837</v>
      </c>
      <c r="G843" s="253"/>
      <c r="H843" s="256">
        <v>126.68</v>
      </c>
      <c r="I843" s="257"/>
      <c r="J843" s="253"/>
      <c r="K843" s="253"/>
      <c r="L843" s="258"/>
      <c r="M843" s="259"/>
      <c r="N843" s="260"/>
      <c r="O843" s="260"/>
      <c r="P843" s="260"/>
      <c r="Q843" s="260"/>
      <c r="R843" s="260"/>
      <c r="S843" s="260"/>
      <c r="T843" s="261"/>
      <c r="AT843" s="262" t="s">
        <v>249</v>
      </c>
      <c r="AU843" s="262" t="s">
        <v>78</v>
      </c>
      <c r="AV843" s="16" t="s">
        <v>203</v>
      </c>
      <c r="AW843" s="16" t="s">
        <v>30</v>
      </c>
      <c r="AX843" s="16" t="s">
        <v>68</v>
      </c>
      <c r="AY843" s="262" t="s">
        <v>187</v>
      </c>
    </row>
    <row r="844" spans="1:65" s="15" customFormat="1" ht="11.25">
      <c r="B844" s="230"/>
      <c r="C844" s="231"/>
      <c r="D844" s="210" t="s">
        <v>249</v>
      </c>
      <c r="E844" s="232" t="s">
        <v>19</v>
      </c>
      <c r="F844" s="233" t="s">
        <v>319</v>
      </c>
      <c r="G844" s="231"/>
      <c r="H844" s="234">
        <v>490.65199999999999</v>
      </c>
      <c r="I844" s="235"/>
      <c r="J844" s="231"/>
      <c r="K844" s="231"/>
      <c r="L844" s="236"/>
      <c r="M844" s="237"/>
      <c r="N844" s="238"/>
      <c r="O844" s="238"/>
      <c r="P844" s="238"/>
      <c r="Q844" s="238"/>
      <c r="R844" s="238"/>
      <c r="S844" s="238"/>
      <c r="T844" s="239"/>
      <c r="AT844" s="240" t="s">
        <v>249</v>
      </c>
      <c r="AU844" s="240" t="s">
        <v>78</v>
      </c>
      <c r="AV844" s="15" t="s">
        <v>195</v>
      </c>
      <c r="AW844" s="15" t="s">
        <v>30</v>
      </c>
      <c r="AX844" s="15" t="s">
        <v>76</v>
      </c>
      <c r="AY844" s="240" t="s">
        <v>187</v>
      </c>
    </row>
    <row r="845" spans="1:65" s="12" customFormat="1" ht="25.9" customHeight="1">
      <c r="B845" s="164"/>
      <c r="C845" s="165"/>
      <c r="D845" s="166" t="s">
        <v>67</v>
      </c>
      <c r="E845" s="167" t="s">
        <v>670</v>
      </c>
      <c r="F845" s="167" t="s">
        <v>671</v>
      </c>
      <c r="G845" s="165"/>
      <c r="H845" s="165"/>
      <c r="I845" s="168"/>
      <c r="J845" s="169">
        <f>BK845</f>
        <v>0</v>
      </c>
      <c r="K845" s="165"/>
      <c r="L845" s="170"/>
      <c r="M845" s="171"/>
      <c r="N845" s="172"/>
      <c r="O845" s="172"/>
      <c r="P845" s="173">
        <f>SUM(P846:P848)</f>
        <v>0</v>
      </c>
      <c r="Q845" s="172"/>
      <c r="R845" s="173">
        <f>SUM(R846:R848)</f>
        <v>0</v>
      </c>
      <c r="S845" s="172"/>
      <c r="T845" s="174">
        <f>SUM(T846:T848)</f>
        <v>0</v>
      </c>
      <c r="AR845" s="175" t="s">
        <v>195</v>
      </c>
      <c r="AT845" s="176" t="s">
        <v>67</v>
      </c>
      <c r="AU845" s="176" t="s">
        <v>68</v>
      </c>
      <c r="AY845" s="175" t="s">
        <v>187</v>
      </c>
      <c r="BK845" s="177">
        <f>SUM(BK846:BK848)</f>
        <v>0</v>
      </c>
    </row>
    <row r="846" spans="1:65" s="2" customFormat="1" ht="24.2" customHeight="1">
      <c r="A846" s="36"/>
      <c r="B846" s="37"/>
      <c r="C846" s="180" t="s">
        <v>1285</v>
      </c>
      <c r="D846" s="180" t="s">
        <v>190</v>
      </c>
      <c r="E846" s="181" t="s">
        <v>1286</v>
      </c>
      <c r="F846" s="182" t="s">
        <v>1287</v>
      </c>
      <c r="G846" s="183" t="s">
        <v>648</v>
      </c>
      <c r="H846" s="184">
        <v>80</v>
      </c>
      <c r="I846" s="185"/>
      <c r="J846" s="186">
        <f>ROUND(I846*H846,2)</f>
        <v>0</v>
      </c>
      <c r="K846" s="182" t="s">
        <v>194</v>
      </c>
      <c r="L846" s="41"/>
      <c r="M846" s="187" t="s">
        <v>19</v>
      </c>
      <c r="N846" s="188" t="s">
        <v>39</v>
      </c>
      <c r="O846" s="66"/>
      <c r="P846" s="189">
        <f>O846*H846</f>
        <v>0</v>
      </c>
      <c r="Q846" s="189">
        <v>0</v>
      </c>
      <c r="R846" s="189">
        <f>Q846*H846</f>
        <v>0</v>
      </c>
      <c r="S846" s="189">
        <v>0</v>
      </c>
      <c r="T846" s="190">
        <f>S846*H846</f>
        <v>0</v>
      </c>
      <c r="U846" s="36"/>
      <c r="V846" s="36"/>
      <c r="W846" s="36"/>
      <c r="X846" s="36"/>
      <c r="Y846" s="36"/>
      <c r="Z846" s="36"/>
      <c r="AA846" s="36"/>
      <c r="AB846" s="36"/>
      <c r="AC846" s="36"/>
      <c r="AD846" s="36"/>
      <c r="AE846" s="36"/>
      <c r="AR846" s="191" t="s">
        <v>675</v>
      </c>
      <c r="AT846" s="191" t="s">
        <v>190</v>
      </c>
      <c r="AU846" s="191" t="s">
        <v>76</v>
      </c>
      <c r="AY846" s="19" t="s">
        <v>187</v>
      </c>
      <c r="BE846" s="192">
        <f>IF(N846="základní",J846,0)</f>
        <v>0</v>
      </c>
      <c r="BF846" s="192">
        <f>IF(N846="snížená",J846,0)</f>
        <v>0</v>
      </c>
      <c r="BG846" s="192">
        <f>IF(N846="zákl. přenesená",J846,0)</f>
        <v>0</v>
      </c>
      <c r="BH846" s="192">
        <f>IF(N846="sníž. přenesená",J846,0)</f>
        <v>0</v>
      </c>
      <c r="BI846" s="192">
        <f>IF(N846="nulová",J846,0)</f>
        <v>0</v>
      </c>
      <c r="BJ846" s="19" t="s">
        <v>76</v>
      </c>
      <c r="BK846" s="192">
        <f>ROUND(I846*H846,2)</f>
        <v>0</v>
      </c>
      <c r="BL846" s="19" t="s">
        <v>675</v>
      </c>
      <c r="BM846" s="191" t="s">
        <v>1288</v>
      </c>
    </row>
    <row r="847" spans="1:65" s="2" customFormat="1" ht="11.25">
      <c r="A847" s="36"/>
      <c r="B847" s="37"/>
      <c r="C847" s="38"/>
      <c r="D847" s="193" t="s">
        <v>197</v>
      </c>
      <c r="E847" s="38"/>
      <c r="F847" s="194" t="s">
        <v>1289</v>
      </c>
      <c r="G847" s="38"/>
      <c r="H847" s="38"/>
      <c r="I847" s="195"/>
      <c r="J847" s="38"/>
      <c r="K847" s="38"/>
      <c r="L847" s="41"/>
      <c r="M847" s="196"/>
      <c r="N847" s="197"/>
      <c r="O847" s="66"/>
      <c r="P847" s="66"/>
      <c r="Q847" s="66"/>
      <c r="R847" s="66"/>
      <c r="S847" s="66"/>
      <c r="T847" s="67"/>
      <c r="U847" s="36"/>
      <c r="V847" s="36"/>
      <c r="W847" s="36"/>
      <c r="X847" s="36"/>
      <c r="Y847" s="36"/>
      <c r="Z847" s="36"/>
      <c r="AA847" s="36"/>
      <c r="AB847" s="36"/>
      <c r="AC847" s="36"/>
      <c r="AD847" s="36"/>
      <c r="AE847" s="36"/>
      <c r="AT847" s="19" t="s">
        <v>197</v>
      </c>
      <c r="AU847" s="19" t="s">
        <v>76</v>
      </c>
    </row>
    <row r="848" spans="1:65" s="13" customFormat="1" ht="11.25">
      <c r="B848" s="208"/>
      <c r="C848" s="209"/>
      <c r="D848" s="210" t="s">
        <v>249</v>
      </c>
      <c r="E848" s="211" t="s">
        <v>19</v>
      </c>
      <c r="F848" s="212" t="s">
        <v>1290</v>
      </c>
      <c r="G848" s="209"/>
      <c r="H848" s="213">
        <v>80</v>
      </c>
      <c r="I848" s="214"/>
      <c r="J848" s="209"/>
      <c r="K848" s="209"/>
      <c r="L848" s="215"/>
      <c r="M848" s="249"/>
      <c r="N848" s="250"/>
      <c r="O848" s="250"/>
      <c r="P848" s="250"/>
      <c r="Q848" s="250"/>
      <c r="R848" s="250"/>
      <c r="S848" s="250"/>
      <c r="T848" s="251"/>
      <c r="AT848" s="219" t="s">
        <v>249</v>
      </c>
      <c r="AU848" s="219" t="s">
        <v>76</v>
      </c>
      <c r="AV848" s="13" t="s">
        <v>78</v>
      </c>
      <c r="AW848" s="13" t="s">
        <v>30</v>
      </c>
      <c r="AX848" s="13" t="s">
        <v>76</v>
      </c>
      <c r="AY848" s="219" t="s">
        <v>187</v>
      </c>
    </row>
    <row r="849" spans="1:31" s="2" customFormat="1" ht="6.95" customHeight="1">
      <c r="A849" s="36"/>
      <c r="B849" s="49"/>
      <c r="C849" s="50"/>
      <c r="D849" s="50"/>
      <c r="E849" s="50"/>
      <c r="F849" s="50"/>
      <c r="G849" s="50"/>
      <c r="H849" s="50"/>
      <c r="I849" s="50"/>
      <c r="J849" s="50"/>
      <c r="K849" s="50"/>
      <c r="L849" s="41"/>
      <c r="M849" s="36"/>
      <c r="O849" s="36"/>
      <c r="P849" s="36"/>
      <c r="Q849" s="36"/>
      <c r="R849" s="36"/>
      <c r="S849" s="36"/>
      <c r="T849" s="36"/>
      <c r="U849" s="36"/>
      <c r="V849" s="36"/>
      <c r="W849" s="36"/>
      <c r="X849" s="36"/>
      <c r="Y849" s="36"/>
      <c r="Z849" s="36"/>
      <c r="AA849" s="36"/>
      <c r="AB849" s="36"/>
      <c r="AC849" s="36"/>
      <c r="AD849" s="36"/>
      <c r="AE849" s="36"/>
    </row>
  </sheetData>
  <sheetProtection algorithmName="SHA-512" hashValue="JCFsiSJyEQ6Z8WgPj8rSlYttn7Vu4V4weqUhIVNtK1lWIdXfCgjr3xS8eKgq0ltAwmgeIoeLyUJOdPnSFahqBQ==" saltValue="yz1vOkDHYcniM6mMwi4MAw/idwcMFUBhJcvkv1MWeMT7hvtE1nFeVL856SIkILswjwsOh0VgcPmsuXuHvHqN7g==" spinCount="100000" sheet="1" objects="1" scenarios="1" formatColumns="0" formatRows="0" autoFilter="0"/>
  <autoFilter ref="C96:K848"/>
  <mergeCells count="9">
    <mergeCell ref="E50:H50"/>
    <mergeCell ref="E87:H87"/>
    <mergeCell ref="E89:H89"/>
    <mergeCell ref="L2:V2"/>
    <mergeCell ref="E7:H7"/>
    <mergeCell ref="E9:H9"/>
    <mergeCell ref="E18:H18"/>
    <mergeCell ref="E27:H27"/>
    <mergeCell ref="E48:H48"/>
  </mergeCells>
  <hyperlinks>
    <hyperlink ref="F101" r:id="rId1"/>
    <hyperlink ref="F107" r:id="rId2"/>
    <hyperlink ref="F129" r:id="rId3"/>
    <hyperlink ref="F132" r:id="rId4"/>
    <hyperlink ref="F135" r:id="rId5"/>
    <hyperlink ref="F158" r:id="rId6"/>
    <hyperlink ref="F160" r:id="rId7"/>
    <hyperlink ref="F162" r:id="rId8"/>
    <hyperlink ref="F165" r:id="rId9"/>
    <hyperlink ref="F167" r:id="rId10"/>
    <hyperlink ref="F170" r:id="rId11"/>
    <hyperlink ref="F173" r:id="rId12"/>
    <hyperlink ref="F177" r:id="rId13"/>
    <hyperlink ref="F200" r:id="rId14"/>
    <hyperlink ref="F223" r:id="rId15"/>
    <hyperlink ref="F225" r:id="rId16"/>
    <hyperlink ref="F228" r:id="rId17"/>
    <hyperlink ref="F231" r:id="rId18"/>
    <hyperlink ref="F234" r:id="rId19"/>
    <hyperlink ref="F237" r:id="rId20"/>
    <hyperlink ref="F259" r:id="rId21"/>
    <hyperlink ref="F261" r:id="rId22"/>
    <hyperlink ref="F276" r:id="rId23"/>
    <hyperlink ref="F291" r:id="rId24"/>
    <hyperlink ref="F314" r:id="rId25"/>
    <hyperlink ref="F337" r:id="rId26"/>
    <hyperlink ref="F360" r:id="rId27"/>
    <hyperlink ref="F407" r:id="rId28"/>
    <hyperlink ref="F430" r:id="rId29"/>
    <hyperlink ref="F453" r:id="rId30"/>
    <hyperlink ref="F455" r:id="rId31"/>
    <hyperlink ref="F458" r:id="rId32"/>
    <hyperlink ref="F481" r:id="rId33"/>
    <hyperlink ref="F484" r:id="rId34"/>
    <hyperlink ref="F489" r:id="rId35"/>
    <hyperlink ref="F492" r:id="rId36"/>
    <hyperlink ref="F515" r:id="rId37"/>
    <hyperlink ref="F518" r:id="rId38"/>
    <hyperlink ref="F541" r:id="rId39"/>
    <hyperlink ref="F544" r:id="rId40"/>
    <hyperlink ref="F547" r:id="rId41"/>
    <hyperlink ref="F549" r:id="rId42"/>
    <hyperlink ref="F551" r:id="rId43"/>
    <hyperlink ref="F553" r:id="rId44"/>
    <hyperlink ref="F556" r:id="rId45"/>
    <hyperlink ref="F579" r:id="rId46"/>
    <hyperlink ref="F602" r:id="rId47"/>
    <hyperlink ref="F625" r:id="rId48"/>
    <hyperlink ref="F629" r:id="rId49"/>
    <hyperlink ref="F632" r:id="rId50"/>
    <hyperlink ref="F664" r:id="rId51"/>
    <hyperlink ref="F666" r:id="rId52"/>
    <hyperlink ref="F698" r:id="rId53"/>
    <hyperlink ref="F730" r:id="rId54"/>
    <hyperlink ref="F733" r:id="rId55"/>
    <hyperlink ref="F736" r:id="rId56"/>
    <hyperlink ref="F739" r:id="rId57"/>
    <hyperlink ref="F742" r:id="rId58"/>
    <hyperlink ref="F745" r:id="rId59"/>
    <hyperlink ref="F748" r:id="rId60"/>
    <hyperlink ref="F751" r:id="rId61"/>
    <hyperlink ref="F754" r:id="rId62"/>
    <hyperlink ref="F756" r:id="rId63"/>
    <hyperlink ref="F759" r:id="rId64"/>
    <hyperlink ref="F762" r:id="rId65"/>
    <hyperlink ref="F766" r:id="rId66"/>
    <hyperlink ref="F792" r:id="rId67"/>
    <hyperlink ref="F818" r:id="rId68"/>
    <hyperlink ref="F820" r:id="rId69"/>
    <hyperlink ref="F847" r:id="rId70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19" t="s">
        <v>97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78</v>
      </c>
    </row>
    <row r="4" spans="1:46" s="1" customFormat="1" ht="24.95" customHeight="1">
      <c r="B4" s="22"/>
      <c r="D4" s="112" t="s">
        <v>158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4" t="str">
        <f>'Rekapitulace zakázky'!K6</f>
        <v>Olomouc ADM Nerudova</v>
      </c>
      <c r="F7" s="395"/>
      <c r="G7" s="395"/>
      <c r="H7" s="395"/>
      <c r="L7" s="22"/>
    </row>
    <row r="8" spans="1:46" s="2" customFormat="1" ht="12" customHeight="1">
      <c r="A8" s="36"/>
      <c r="B8" s="41"/>
      <c r="C8" s="36"/>
      <c r="D8" s="114" t="s">
        <v>159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6" t="s">
        <v>1291</v>
      </c>
      <c r="F9" s="397"/>
      <c r="G9" s="397"/>
      <c r="H9" s="39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>
        <f>'Rekapitulace zakázky'!AN8</f>
        <v>0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24</v>
      </c>
      <c r="E14" s="36"/>
      <c r="F14" s="36"/>
      <c r="G14" s="36"/>
      <c r="H14" s="36"/>
      <c r="I14" s="114" t="s">
        <v>25</v>
      </c>
      <c r="J14" s="105" t="str">
        <f>IF('Rekapitulace zakázky'!AN10="","",'Rekapitulace zakázky'!AN10)</f>
        <v/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tr">
        <f>IF('Rekapitulace zakázky'!E11="","",'Rekapitulace zakázky'!E11)</f>
        <v xml:space="preserve"> </v>
      </c>
      <c r="F15" s="36"/>
      <c r="G15" s="36"/>
      <c r="H15" s="36"/>
      <c r="I15" s="114" t="s">
        <v>26</v>
      </c>
      <c r="J15" s="105" t="str">
        <f>IF('Rekapitulace zakázky'!AN11="","",'Rekapitulace zakázky'!AN11)</f>
        <v/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27</v>
      </c>
      <c r="E17" s="36"/>
      <c r="F17" s="36"/>
      <c r="G17" s="36"/>
      <c r="H17" s="36"/>
      <c r="I17" s="114" t="s">
        <v>25</v>
      </c>
      <c r="J17" s="32" t="str">
        <f>'Rekapitulace zakázky'!AN13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8" t="str">
        <f>'Rekapitulace zakázky'!E14</f>
        <v>Vyplň údaj</v>
      </c>
      <c r="F18" s="399"/>
      <c r="G18" s="399"/>
      <c r="H18" s="399"/>
      <c r="I18" s="114" t="s">
        <v>26</v>
      </c>
      <c r="J18" s="32" t="str">
        <f>'Rekapitulace zakázky'!AN14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29</v>
      </c>
      <c r="E20" s="36"/>
      <c r="F20" s="36"/>
      <c r="G20" s="36"/>
      <c r="H20" s="36"/>
      <c r="I20" s="114" t="s">
        <v>25</v>
      </c>
      <c r="J20" s="105" t="str">
        <f>IF('Rekapitulace zakázky'!AN16="","",'Rekapitulace zakázky'!AN16)</f>
        <v/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tr">
        <f>IF('Rekapitulace zakázky'!E17="","",'Rekapitulace zakázky'!E17)</f>
        <v xml:space="preserve"> </v>
      </c>
      <c r="F21" s="36"/>
      <c r="G21" s="36"/>
      <c r="H21" s="36"/>
      <c r="I21" s="114" t="s">
        <v>26</v>
      </c>
      <c r="J21" s="105" t="str">
        <f>IF('Rekapitulace zakázky'!AN17="","",'Rekapitulace zakázky'!AN17)</f>
        <v/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31</v>
      </c>
      <c r="E23" s="36"/>
      <c r="F23" s="36"/>
      <c r="G23" s="36"/>
      <c r="H23" s="36"/>
      <c r="I23" s="114" t="s">
        <v>25</v>
      </c>
      <c r="J23" s="105" t="str">
        <f>IF('Rekapitulace zakázky'!AN19="","",'Rekapitulace zakázky'!AN19)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tr">
        <f>IF('Rekapitulace zakázky'!E20="","",'Rekapitulace zakázky'!E20)</f>
        <v xml:space="preserve"> </v>
      </c>
      <c r="F24" s="36"/>
      <c r="G24" s="36"/>
      <c r="H24" s="36"/>
      <c r="I24" s="114" t="s">
        <v>26</v>
      </c>
      <c r="J24" s="105" t="str">
        <f>IF('Rekapitulace zakázky'!AN20="","",'Rekapitulace zakázky'!AN20)</f>
        <v/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32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400" t="s">
        <v>19</v>
      </c>
      <c r="F27" s="400"/>
      <c r="G27" s="400"/>
      <c r="H27" s="400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34</v>
      </c>
      <c r="E30" s="36"/>
      <c r="F30" s="36"/>
      <c r="G30" s="36"/>
      <c r="H30" s="36"/>
      <c r="I30" s="36"/>
      <c r="J30" s="122">
        <f>ROUND(J90,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36</v>
      </c>
      <c r="G32" s="36"/>
      <c r="H32" s="36"/>
      <c r="I32" s="123" t="s">
        <v>35</v>
      </c>
      <c r="J32" s="123" t="s">
        <v>37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38</v>
      </c>
      <c r="E33" s="114" t="s">
        <v>39</v>
      </c>
      <c r="F33" s="125">
        <f>ROUND((SUM(BE90:BE217)),  2)</f>
        <v>0</v>
      </c>
      <c r="G33" s="36"/>
      <c r="H33" s="36"/>
      <c r="I33" s="126">
        <v>0.21</v>
      </c>
      <c r="J33" s="125">
        <f>ROUND(((SUM(BE90:BE217))*I33),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40</v>
      </c>
      <c r="F34" s="125">
        <f>ROUND((SUM(BF90:BF217)),  2)</f>
        <v>0</v>
      </c>
      <c r="G34" s="36"/>
      <c r="H34" s="36"/>
      <c r="I34" s="126">
        <v>0.15</v>
      </c>
      <c r="J34" s="125">
        <f>ROUND(((SUM(BF90:BF217))*I34),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41</v>
      </c>
      <c r="F35" s="125">
        <f>ROUND((SUM(BG90:BG217)),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42</v>
      </c>
      <c r="F36" s="125">
        <f>ROUND((SUM(BH90:BH217)),  2)</f>
        <v>0</v>
      </c>
      <c r="G36" s="36"/>
      <c r="H36" s="36"/>
      <c r="I36" s="126">
        <v>0.15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43</v>
      </c>
      <c r="F37" s="125">
        <f>ROUND((SUM(BI90:BI217)),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44</v>
      </c>
      <c r="E39" s="129"/>
      <c r="F39" s="129"/>
      <c r="G39" s="130" t="s">
        <v>45</v>
      </c>
      <c r="H39" s="131" t="s">
        <v>46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161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401" t="str">
        <f>E7</f>
        <v>Olomouc ADM Nerudova</v>
      </c>
      <c r="F48" s="402"/>
      <c r="G48" s="402"/>
      <c r="H48" s="402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159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7" t="str">
        <f>E9</f>
        <v>SO04 - Chodby</v>
      </c>
      <c r="F50" s="403"/>
      <c r="G50" s="403"/>
      <c r="H50" s="403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>
        <f>IF(J12="","",J12)</f>
        <v>0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24</v>
      </c>
      <c r="D54" s="38"/>
      <c r="E54" s="38"/>
      <c r="F54" s="29" t="str">
        <f>E15</f>
        <v xml:space="preserve"> </v>
      </c>
      <c r="G54" s="38"/>
      <c r="H54" s="38"/>
      <c r="I54" s="31" t="s">
        <v>29</v>
      </c>
      <c r="J54" s="34" t="str">
        <f>E21</f>
        <v xml:space="preserve"> 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27</v>
      </c>
      <c r="D55" s="38"/>
      <c r="E55" s="38"/>
      <c r="F55" s="29" t="str">
        <f>IF(E18="","",E18)</f>
        <v>Vyplň údaj</v>
      </c>
      <c r="G55" s="38"/>
      <c r="H55" s="38"/>
      <c r="I55" s="31" t="s">
        <v>31</v>
      </c>
      <c r="J55" s="34" t="str">
        <f>E24</f>
        <v xml:space="preserve"> 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162</v>
      </c>
      <c r="D57" s="139"/>
      <c r="E57" s="139"/>
      <c r="F57" s="139"/>
      <c r="G57" s="139"/>
      <c r="H57" s="139"/>
      <c r="I57" s="139"/>
      <c r="J57" s="140" t="s">
        <v>163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66</v>
      </c>
      <c r="D59" s="38"/>
      <c r="E59" s="38"/>
      <c r="F59" s="38"/>
      <c r="G59" s="38"/>
      <c r="H59" s="38"/>
      <c r="I59" s="38"/>
      <c r="J59" s="79">
        <f>J90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164</v>
      </c>
    </row>
    <row r="60" spans="1:47" s="9" customFormat="1" ht="24.95" customHeight="1">
      <c r="B60" s="142"/>
      <c r="C60" s="143"/>
      <c r="D60" s="144" t="s">
        <v>165</v>
      </c>
      <c r="E60" s="145"/>
      <c r="F60" s="145"/>
      <c r="G60" s="145"/>
      <c r="H60" s="145"/>
      <c r="I60" s="145"/>
      <c r="J60" s="146">
        <f>J91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807</v>
      </c>
      <c r="E61" s="150"/>
      <c r="F61" s="150"/>
      <c r="G61" s="150"/>
      <c r="H61" s="150"/>
      <c r="I61" s="150"/>
      <c r="J61" s="151">
        <f>J92</f>
        <v>0</v>
      </c>
      <c r="K61" s="99"/>
      <c r="L61" s="152"/>
    </row>
    <row r="62" spans="1:47" s="10" customFormat="1" ht="19.899999999999999" customHeight="1">
      <c r="B62" s="148"/>
      <c r="C62" s="99"/>
      <c r="D62" s="149" t="s">
        <v>166</v>
      </c>
      <c r="E62" s="150"/>
      <c r="F62" s="150"/>
      <c r="G62" s="150"/>
      <c r="H62" s="150"/>
      <c r="I62" s="150"/>
      <c r="J62" s="151">
        <f>J96</f>
        <v>0</v>
      </c>
      <c r="K62" s="99"/>
      <c r="L62" s="152"/>
    </row>
    <row r="63" spans="1:47" s="10" customFormat="1" ht="19.899999999999999" customHeight="1">
      <c r="B63" s="148"/>
      <c r="C63" s="99"/>
      <c r="D63" s="149" t="s">
        <v>808</v>
      </c>
      <c r="E63" s="150"/>
      <c r="F63" s="150"/>
      <c r="G63" s="150"/>
      <c r="H63" s="150"/>
      <c r="I63" s="150"/>
      <c r="J63" s="151">
        <f>J100</f>
        <v>0</v>
      </c>
      <c r="K63" s="99"/>
      <c r="L63" s="152"/>
    </row>
    <row r="64" spans="1:47" s="10" customFormat="1" ht="19.899999999999999" customHeight="1">
      <c r="B64" s="148"/>
      <c r="C64" s="99"/>
      <c r="D64" s="149" t="s">
        <v>809</v>
      </c>
      <c r="E64" s="150"/>
      <c r="F64" s="150"/>
      <c r="G64" s="150"/>
      <c r="H64" s="150"/>
      <c r="I64" s="150"/>
      <c r="J64" s="151">
        <f>J115</f>
        <v>0</v>
      </c>
      <c r="K64" s="99"/>
      <c r="L64" s="152"/>
    </row>
    <row r="65" spans="1:31" s="9" customFormat="1" ht="24.95" customHeight="1">
      <c r="B65" s="142"/>
      <c r="C65" s="143"/>
      <c r="D65" s="144" t="s">
        <v>167</v>
      </c>
      <c r="E65" s="145"/>
      <c r="F65" s="145"/>
      <c r="G65" s="145"/>
      <c r="H65" s="145"/>
      <c r="I65" s="145"/>
      <c r="J65" s="146">
        <f>J118</f>
        <v>0</v>
      </c>
      <c r="K65" s="143"/>
      <c r="L65" s="147"/>
    </row>
    <row r="66" spans="1:31" s="10" customFormat="1" ht="19.899999999999999" customHeight="1">
      <c r="B66" s="148"/>
      <c r="C66" s="99"/>
      <c r="D66" s="149" t="s">
        <v>813</v>
      </c>
      <c r="E66" s="150"/>
      <c r="F66" s="150"/>
      <c r="G66" s="150"/>
      <c r="H66" s="150"/>
      <c r="I66" s="150"/>
      <c r="J66" s="151">
        <f>J119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814</v>
      </c>
      <c r="E67" s="150"/>
      <c r="F67" s="150"/>
      <c r="G67" s="150"/>
      <c r="H67" s="150"/>
      <c r="I67" s="150"/>
      <c r="J67" s="151">
        <f>J141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815</v>
      </c>
      <c r="E68" s="150"/>
      <c r="F68" s="150"/>
      <c r="G68" s="150"/>
      <c r="H68" s="150"/>
      <c r="I68" s="150"/>
      <c r="J68" s="151">
        <f>J157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1292</v>
      </c>
      <c r="E69" s="150"/>
      <c r="F69" s="150"/>
      <c r="G69" s="150"/>
      <c r="H69" s="150"/>
      <c r="I69" s="150"/>
      <c r="J69" s="151">
        <f>J166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819</v>
      </c>
      <c r="E70" s="150"/>
      <c r="F70" s="150"/>
      <c r="G70" s="150"/>
      <c r="H70" s="150"/>
      <c r="I70" s="150"/>
      <c r="J70" s="151">
        <f>J179</f>
        <v>0</v>
      </c>
      <c r="K70" s="99"/>
      <c r="L70" s="152"/>
    </row>
    <row r="71" spans="1:31" s="2" customFormat="1" ht="21.7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5" customHeight="1">
      <c r="A76" s="36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5" customHeight="1">
      <c r="A77" s="36"/>
      <c r="B77" s="37"/>
      <c r="C77" s="25" t="s">
        <v>172</v>
      </c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16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401" t="str">
        <f>E7</f>
        <v>Olomouc ADM Nerudova</v>
      </c>
      <c r="F80" s="402"/>
      <c r="G80" s="402"/>
      <c r="H80" s="402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159</v>
      </c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6.5" customHeight="1">
      <c r="A82" s="36"/>
      <c r="B82" s="37"/>
      <c r="C82" s="38"/>
      <c r="D82" s="38"/>
      <c r="E82" s="357" t="str">
        <f>E9</f>
        <v>SO04 - Chodby</v>
      </c>
      <c r="F82" s="403"/>
      <c r="G82" s="403"/>
      <c r="H82" s="403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21</v>
      </c>
      <c r="D84" s="38"/>
      <c r="E84" s="38"/>
      <c r="F84" s="29" t="str">
        <f>F12</f>
        <v xml:space="preserve"> </v>
      </c>
      <c r="G84" s="38"/>
      <c r="H84" s="38"/>
      <c r="I84" s="31" t="s">
        <v>23</v>
      </c>
      <c r="J84" s="61">
        <f>IF(J12="","",J12)</f>
        <v>0</v>
      </c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5.2" customHeight="1">
      <c r="A86" s="36"/>
      <c r="B86" s="37"/>
      <c r="C86" s="31" t="s">
        <v>24</v>
      </c>
      <c r="D86" s="38"/>
      <c r="E86" s="38"/>
      <c r="F86" s="29" t="str">
        <f>E15</f>
        <v xml:space="preserve"> </v>
      </c>
      <c r="G86" s="38"/>
      <c r="H86" s="38"/>
      <c r="I86" s="31" t="s">
        <v>29</v>
      </c>
      <c r="J86" s="34" t="str">
        <f>E21</f>
        <v xml:space="preserve"> </v>
      </c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5.2" customHeight="1">
      <c r="A87" s="36"/>
      <c r="B87" s="37"/>
      <c r="C87" s="31" t="s">
        <v>27</v>
      </c>
      <c r="D87" s="38"/>
      <c r="E87" s="38"/>
      <c r="F87" s="29" t="str">
        <f>IF(E18="","",E18)</f>
        <v>Vyplň údaj</v>
      </c>
      <c r="G87" s="38"/>
      <c r="H87" s="38"/>
      <c r="I87" s="31" t="s">
        <v>31</v>
      </c>
      <c r="J87" s="34" t="str">
        <f>E24</f>
        <v xml:space="preserve"> 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0.3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11" customFormat="1" ht="29.25" customHeight="1">
      <c r="A89" s="153"/>
      <c r="B89" s="154"/>
      <c r="C89" s="155" t="s">
        <v>173</v>
      </c>
      <c r="D89" s="156" t="s">
        <v>53</v>
      </c>
      <c r="E89" s="156" t="s">
        <v>49</v>
      </c>
      <c r="F89" s="156" t="s">
        <v>50</v>
      </c>
      <c r="G89" s="156" t="s">
        <v>174</v>
      </c>
      <c r="H89" s="156" t="s">
        <v>175</v>
      </c>
      <c r="I89" s="156" t="s">
        <v>176</v>
      </c>
      <c r="J89" s="156" t="s">
        <v>163</v>
      </c>
      <c r="K89" s="157" t="s">
        <v>177</v>
      </c>
      <c r="L89" s="158"/>
      <c r="M89" s="70" t="s">
        <v>19</v>
      </c>
      <c r="N89" s="71" t="s">
        <v>38</v>
      </c>
      <c r="O89" s="71" t="s">
        <v>178</v>
      </c>
      <c r="P89" s="71" t="s">
        <v>179</v>
      </c>
      <c r="Q89" s="71" t="s">
        <v>180</v>
      </c>
      <c r="R89" s="71" t="s">
        <v>181</v>
      </c>
      <c r="S89" s="71" t="s">
        <v>182</v>
      </c>
      <c r="T89" s="72" t="s">
        <v>183</v>
      </c>
      <c r="U89" s="153"/>
      <c r="V89" s="153"/>
      <c r="W89" s="153"/>
      <c r="X89" s="153"/>
      <c r="Y89" s="153"/>
      <c r="Z89" s="153"/>
      <c r="AA89" s="153"/>
      <c r="AB89" s="153"/>
      <c r="AC89" s="153"/>
      <c r="AD89" s="153"/>
      <c r="AE89" s="153"/>
    </row>
    <row r="90" spans="1:65" s="2" customFormat="1" ht="22.9" customHeight="1">
      <c r="A90" s="36"/>
      <c r="B90" s="37"/>
      <c r="C90" s="77" t="s">
        <v>184</v>
      </c>
      <c r="D90" s="38"/>
      <c r="E90" s="38"/>
      <c r="F90" s="38"/>
      <c r="G90" s="38"/>
      <c r="H90" s="38"/>
      <c r="I90" s="38"/>
      <c r="J90" s="159">
        <f>BK90</f>
        <v>0</v>
      </c>
      <c r="K90" s="38"/>
      <c r="L90" s="41"/>
      <c r="M90" s="73"/>
      <c r="N90" s="160"/>
      <c r="O90" s="74"/>
      <c r="P90" s="161">
        <f>P91+P118</f>
        <v>0</v>
      </c>
      <c r="Q90" s="74"/>
      <c r="R90" s="161">
        <f>R91+R118</f>
        <v>40.055707163999998</v>
      </c>
      <c r="S90" s="74"/>
      <c r="T90" s="162">
        <f>T91+T118</f>
        <v>18.438410999999999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67</v>
      </c>
      <c r="AU90" s="19" t="s">
        <v>164</v>
      </c>
      <c r="BK90" s="163">
        <f>BK91+BK118</f>
        <v>0</v>
      </c>
    </row>
    <row r="91" spans="1:65" s="12" customFormat="1" ht="25.9" customHeight="1">
      <c r="B91" s="164"/>
      <c r="C91" s="165"/>
      <c r="D91" s="166" t="s">
        <v>67</v>
      </c>
      <c r="E91" s="167" t="s">
        <v>185</v>
      </c>
      <c r="F91" s="167" t="s">
        <v>186</v>
      </c>
      <c r="G91" s="165"/>
      <c r="H91" s="165"/>
      <c r="I91" s="168"/>
      <c r="J91" s="169">
        <f>BK91</f>
        <v>0</v>
      </c>
      <c r="K91" s="165"/>
      <c r="L91" s="170"/>
      <c r="M91" s="171"/>
      <c r="N91" s="172"/>
      <c r="O91" s="172"/>
      <c r="P91" s="173">
        <f>P92+P96+P100+P115</f>
        <v>0</v>
      </c>
      <c r="Q91" s="172"/>
      <c r="R91" s="173">
        <f>R92+R96+R100+R115</f>
        <v>3.9868799999999998</v>
      </c>
      <c r="S91" s="172"/>
      <c r="T91" s="174">
        <f>T92+T96+T100+T115</f>
        <v>1.248</v>
      </c>
      <c r="AR91" s="175" t="s">
        <v>76</v>
      </c>
      <c r="AT91" s="176" t="s">
        <v>67</v>
      </c>
      <c r="AU91" s="176" t="s">
        <v>68</v>
      </c>
      <c r="AY91" s="175" t="s">
        <v>187</v>
      </c>
      <c r="BK91" s="177">
        <f>BK92+BK96+BK100+BK115</f>
        <v>0</v>
      </c>
    </row>
    <row r="92" spans="1:65" s="12" customFormat="1" ht="22.9" customHeight="1">
      <c r="B92" s="164"/>
      <c r="C92" s="165"/>
      <c r="D92" s="166" t="s">
        <v>67</v>
      </c>
      <c r="E92" s="178" t="s">
        <v>221</v>
      </c>
      <c r="F92" s="178" t="s">
        <v>827</v>
      </c>
      <c r="G92" s="165"/>
      <c r="H92" s="165"/>
      <c r="I92" s="168"/>
      <c r="J92" s="179">
        <f>BK92</f>
        <v>0</v>
      </c>
      <c r="K92" s="165"/>
      <c r="L92" s="170"/>
      <c r="M92" s="171"/>
      <c r="N92" s="172"/>
      <c r="O92" s="172"/>
      <c r="P92" s="173">
        <f>SUM(P93:P95)</f>
        <v>0</v>
      </c>
      <c r="Q92" s="172"/>
      <c r="R92" s="173">
        <f>SUM(R93:R95)</f>
        <v>3.9868799999999998</v>
      </c>
      <c r="S92" s="172"/>
      <c r="T92" s="174">
        <f>SUM(T93:T95)</f>
        <v>0</v>
      </c>
      <c r="AR92" s="175" t="s">
        <v>76</v>
      </c>
      <c r="AT92" s="176" t="s">
        <v>67</v>
      </c>
      <c r="AU92" s="176" t="s">
        <v>76</v>
      </c>
      <c r="AY92" s="175" t="s">
        <v>187</v>
      </c>
      <c r="BK92" s="177">
        <f>SUM(BK93:BK95)</f>
        <v>0</v>
      </c>
    </row>
    <row r="93" spans="1:65" s="2" customFormat="1" ht="24.2" customHeight="1">
      <c r="A93" s="36"/>
      <c r="B93" s="37"/>
      <c r="C93" s="180" t="s">
        <v>76</v>
      </c>
      <c r="D93" s="180" t="s">
        <v>190</v>
      </c>
      <c r="E93" s="181" t="s">
        <v>1293</v>
      </c>
      <c r="F93" s="182" t="s">
        <v>1294</v>
      </c>
      <c r="G93" s="183" t="s">
        <v>193</v>
      </c>
      <c r="H93" s="184">
        <v>96</v>
      </c>
      <c r="I93" s="185"/>
      <c r="J93" s="186">
        <f>ROUND(I93*H93,2)</f>
        <v>0</v>
      </c>
      <c r="K93" s="182" t="s">
        <v>194</v>
      </c>
      <c r="L93" s="41"/>
      <c r="M93" s="187" t="s">
        <v>19</v>
      </c>
      <c r="N93" s="188" t="s">
        <v>39</v>
      </c>
      <c r="O93" s="66"/>
      <c r="P93" s="189">
        <f>O93*H93</f>
        <v>0</v>
      </c>
      <c r="Q93" s="189">
        <v>4.1529999999999997E-2</v>
      </c>
      <c r="R93" s="189">
        <f>Q93*H93</f>
        <v>3.9868799999999998</v>
      </c>
      <c r="S93" s="189">
        <v>0</v>
      </c>
      <c r="T93" s="19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1" t="s">
        <v>195</v>
      </c>
      <c r="AT93" s="191" t="s">
        <v>190</v>
      </c>
      <c r="AU93" s="191" t="s">
        <v>78</v>
      </c>
      <c r="AY93" s="19" t="s">
        <v>187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9" t="s">
        <v>76</v>
      </c>
      <c r="BK93" s="192">
        <f>ROUND(I93*H93,2)</f>
        <v>0</v>
      </c>
      <c r="BL93" s="19" t="s">
        <v>195</v>
      </c>
      <c r="BM93" s="191" t="s">
        <v>1295</v>
      </c>
    </row>
    <row r="94" spans="1:65" s="2" customFormat="1" ht="11.25">
      <c r="A94" s="36"/>
      <c r="B94" s="37"/>
      <c r="C94" s="38"/>
      <c r="D94" s="193" t="s">
        <v>197</v>
      </c>
      <c r="E94" s="38"/>
      <c r="F94" s="194" t="s">
        <v>1296</v>
      </c>
      <c r="G94" s="38"/>
      <c r="H94" s="38"/>
      <c r="I94" s="195"/>
      <c r="J94" s="38"/>
      <c r="K94" s="38"/>
      <c r="L94" s="41"/>
      <c r="M94" s="196"/>
      <c r="N94" s="197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197</v>
      </c>
      <c r="AU94" s="19" t="s">
        <v>78</v>
      </c>
    </row>
    <row r="95" spans="1:65" s="13" customFormat="1" ht="11.25">
      <c r="B95" s="208"/>
      <c r="C95" s="209"/>
      <c r="D95" s="210" t="s">
        <v>249</v>
      </c>
      <c r="E95" s="211" t="s">
        <v>19</v>
      </c>
      <c r="F95" s="212" t="s">
        <v>1297</v>
      </c>
      <c r="G95" s="209"/>
      <c r="H95" s="213">
        <v>96</v>
      </c>
      <c r="I95" s="214"/>
      <c r="J95" s="209"/>
      <c r="K95" s="209"/>
      <c r="L95" s="215"/>
      <c r="M95" s="216"/>
      <c r="N95" s="217"/>
      <c r="O95" s="217"/>
      <c r="P95" s="217"/>
      <c r="Q95" s="217"/>
      <c r="R95" s="217"/>
      <c r="S95" s="217"/>
      <c r="T95" s="218"/>
      <c r="AT95" s="219" t="s">
        <v>249</v>
      </c>
      <c r="AU95" s="219" t="s">
        <v>78</v>
      </c>
      <c r="AV95" s="13" t="s">
        <v>78</v>
      </c>
      <c r="AW95" s="13" t="s">
        <v>30</v>
      </c>
      <c r="AX95" s="13" t="s">
        <v>76</v>
      </c>
      <c r="AY95" s="219" t="s">
        <v>187</v>
      </c>
    </row>
    <row r="96" spans="1:65" s="12" customFormat="1" ht="22.9" customHeight="1">
      <c r="B96" s="164"/>
      <c r="C96" s="165"/>
      <c r="D96" s="166" t="s">
        <v>67</v>
      </c>
      <c r="E96" s="178" t="s">
        <v>188</v>
      </c>
      <c r="F96" s="178" t="s">
        <v>189</v>
      </c>
      <c r="G96" s="165"/>
      <c r="H96" s="165"/>
      <c r="I96" s="168"/>
      <c r="J96" s="179">
        <f>BK96</f>
        <v>0</v>
      </c>
      <c r="K96" s="165"/>
      <c r="L96" s="170"/>
      <c r="M96" s="171"/>
      <c r="N96" s="172"/>
      <c r="O96" s="172"/>
      <c r="P96" s="173">
        <f>SUM(P97:P99)</f>
        <v>0</v>
      </c>
      <c r="Q96" s="172"/>
      <c r="R96" s="173">
        <f>SUM(R97:R99)</f>
        <v>0</v>
      </c>
      <c r="S96" s="172"/>
      <c r="T96" s="174">
        <f>SUM(T97:T99)</f>
        <v>1.248</v>
      </c>
      <c r="AR96" s="175" t="s">
        <v>76</v>
      </c>
      <c r="AT96" s="176" t="s">
        <v>67</v>
      </c>
      <c r="AU96" s="176" t="s">
        <v>76</v>
      </c>
      <c r="AY96" s="175" t="s">
        <v>187</v>
      </c>
      <c r="BK96" s="177">
        <f>SUM(BK97:BK99)</f>
        <v>0</v>
      </c>
    </row>
    <row r="97" spans="1:65" s="2" customFormat="1" ht="37.9" customHeight="1">
      <c r="A97" s="36"/>
      <c r="B97" s="37"/>
      <c r="C97" s="180" t="s">
        <v>78</v>
      </c>
      <c r="D97" s="180" t="s">
        <v>190</v>
      </c>
      <c r="E97" s="181" t="s">
        <v>1298</v>
      </c>
      <c r="F97" s="182" t="s">
        <v>1299</v>
      </c>
      <c r="G97" s="183" t="s">
        <v>230</v>
      </c>
      <c r="H97" s="184">
        <v>96</v>
      </c>
      <c r="I97" s="185"/>
      <c r="J97" s="186">
        <f>ROUND(I97*H97,2)</f>
        <v>0</v>
      </c>
      <c r="K97" s="182" t="s">
        <v>194</v>
      </c>
      <c r="L97" s="41"/>
      <c r="M97" s="187" t="s">
        <v>19</v>
      </c>
      <c r="N97" s="188" t="s">
        <v>39</v>
      </c>
      <c r="O97" s="66"/>
      <c r="P97" s="189">
        <f>O97*H97</f>
        <v>0</v>
      </c>
      <c r="Q97" s="189">
        <v>0</v>
      </c>
      <c r="R97" s="189">
        <f>Q97*H97</f>
        <v>0</v>
      </c>
      <c r="S97" s="189">
        <v>1.2999999999999999E-2</v>
      </c>
      <c r="T97" s="190">
        <f>S97*H97</f>
        <v>1.248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195</v>
      </c>
      <c r="AT97" s="191" t="s">
        <v>190</v>
      </c>
      <c r="AU97" s="191" t="s">
        <v>78</v>
      </c>
      <c r="AY97" s="19" t="s">
        <v>187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76</v>
      </c>
      <c r="BK97" s="192">
        <f>ROUND(I97*H97,2)</f>
        <v>0</v>
      </c>
      <c r="BL97" s="19" t="s">
        <v>195</v>
      </c>
      <c r="BM97" s="191" t="s">
        <v>1300</v>
      </c>
    </row>
    <row r="98" spans="1:65" s="2" customFormat="1" ht="11.25">
      <c r="A98" s="36"/>
      <c r="B98" s="37"/>
      <c r="C98" s="38"/>
      <c r="D98" s="193" t="s">
        <v>197</v>
      </c>
      <c r="E98" s="38"/>
      <c r="F98" s="194" t="s">
        <v>1301</v>
      </c>
      <c r="G98" s="38"/>
      <c r="H98" s="38"/>
      <c r="I98" s="195"/>
      <c r="J98" s="38"/>
      <c r="K98" s="38"/>
      <c r="L98" s="41"/>
      <c r="M98" s="196"/>
      <c r="N98" s="197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197</v>
      </c>
      <c r="AU98" s="19" t="s">
        <v>78</v>
      </c>
    </row>
    <row r="99" spans="1:65" s="13" customFormat="1" ht="11.25">
      <c r="B99" s="208"/>
      <c r="C99" s="209"/>
      <c r="D99" s="210" t="s">
        <v>249</v>
      </c>
      <c r="E99" s="211" t="s">
        <v>19</v>
      </c>
      <c r="F99" s="212" t="s">
        <v>1297</v>
      </c>
      <c r="G99" s="209"/>
      <c r="H99" s="213">
        <v>96</v>
      </c>
      <c r="I99" s="214"/>
      <c r="J99" s="209"/>
      <c r="K99" s="209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249</v>
      </c>
      <c r="AU99" s="219" t="s">
        <v>78</v>
      </c>
      <c r="AV99" s="13" t="s">
        <v>78</v>
      </c>
      <c r="AW99" s="13" t="s">
        <v>30</v>
      </c>
      <c r="AX99" s="13" t="s">
        <v>76</v>
      </c>
      <c r="AY99" s="219" t="s">
        <v>187</v>
      </c>
    </row>
    <row r="100" spans="1:65" s="12" customFormat="1" ht="22.9" customHeight="1">
      <c r="B100" s="164"/>
      <c r="C100" s="165"/>
      <c r="D100" s="166" t="s">
        <v>67</v>
      </c>
      <c r="E100" s="178" t="s">
        <v>861</v>
      </c>
      <c r="F100" s="178" t="s">
        <v>862</v>
      </c>
      <c r="G100" s="165"/>
      <c r="H100" s="165"/>
      <c r="I100" s="168"/>
      <c r="J100" s="179">
        <f>BK100</f>
        <v>0</v>
      </c>
      <c r="K100" s="165"/>
      <c r="L100" s="170"/>
      <c r="M100" s="171"/>
      <c r="N100" s="172"/>
      <c r="O100" s="172"/>
      <c r="P100" s="173">
        <f>SUM(P101:P114)</f>
        <v>0</v>
      </c>
      <c r="Q100" s="172"/>
      <c r="R100" s="173">
        <f>SUM(R101:R114)</f>
        <v>0</v>
      </c>
      <c r="S100" s="172"/>
      <c r="T100" s="174">
        <f>SUM(T101:T114)</f>
        <v>0</v>
      </c>
      <c r="AR100" s="175" t="s">
        <v>76</v>
      </c>
      <c r="AT100" s="176" t="s">
        <v>67</v>
      </c>
      <c r="AU100" s="176" t="s">
        <v>76</v>
      </c>
      <c r="AY100" s="175" t="s">
        <v>187</v>
      </c>
      <c r="BK100" s="177">
        <f>SUM(BK101:BK114)</f>
        <v>0</v>
      </c>
    </row>
    <row r="101" spans="1:65" s="2" customFormat="1" ht="37.9" customHeight="1">
      <c r="A101" s="36"/>
      <c r="B101" s="37"/>
      <c r="C101" s="180" t="s">
        <v>203</v>
      </c>
      <c r="D101" s="180" t="s">
        <v>190</v>
      </c>
      <c r="E101" s="181" t="s">
        <v>1302</v>
      </c>
      <c r="F101" s="182" t="s">
        <v>1303</v>
      </c>
      <c r="G101" s="183" t="s">
        <v>542</v>
      </c>
      <c r="H101" s="184">
        <v>18.437999999999999</v>
      </c>
      <c r="I101" s="185"/>
      <c r="J101" s="186">
        <f>ROUND(I101*H101,2)</f>
        <v>0</v>
      </c>
      <c r="K101" s="182" t="s">
        <v>194</v>
      </c>
      <c r="L101" s="41"/>
      <c r="M101" s="187" t="s">
        <v>19</v>
      </c>
      <c r="N101" s="188" t="s">
        <v>39</v>
      </c>
      <c r="O101" s="66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195</v>
      </c>
      <c r="AT101" s="191" t="s">
        <v>190</v>
      </c>
      <c r="AU101" s="191" t="s">
        <v>78</v>
      </c>
      <c r="AY101" s="19" t="s">
        <v>187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76</v>
      </c>
      <c r="BK101" s="192">
        <f>ROUND(I101*H101,2)</f>
        <v>0</v>
      </c>
      <c r="BL101" s="19" t="s">
        <v>195</v>
      </c>
      <c r="BM101" s="191" t="s">
        <v>1304</v>
      </c>
    </row>
    <row r="102" spans="1:65" s="2" customFormat="1" ht="11.25">
      <c r="A102" s="36"/>
      <c r="B102" s="37"/>
      <c r="C102" s="38"/>
      <c r="D102" s="193" t="s">
        <v>197</v>
      </c>
      <c r="E102" s="38"/>
      <c r="F102" s="194" t="s">
        <v>1305</v>
      </c>
      <c r="G102" s="38"/>
      <c r="H102" s="38"/>
      <c r="I102" s="195"/>
      <c r="J102" s="38"/>
      <c r="K102" s="38"/>
      <c r="L102" s="41"/>
      <c r="M102" s="196"/>
      <c r="N102" s="197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197</v>
      </c>
      <c r="AU102" s="19" t="s">
        <v>78</v>
      </c>
    </row>
    <row r="103" spans="1:65" s="2" customFormat="1" ht="24.2" customHeight="1">
      <c r="A103" s="36"/>
      <c r="B103" s="37"/>
      <c r="C103" s="180" t="s">
        <v>195</v>
      </c>
      <c r="D103" s="180" t="s">
        <v>190</v>
      </c>
      <c r="E103" s="181" t="s">
        <v>867</v>
      </c>
      <c r="F103" s="182" t="s">
        <v>868</v>
      </c>
      <c r="G103" s="183" t="s">
        <v>230</v>
      </c>
      <c r="H103" s="184">
        <v>10</v>
      </c>
      <c r="I103" s="185"/>
      <c r="J103" s="186">
        <f>ROUND(I103*H103,2)</f>
        <v>0</v>
      </c>
      <c r="K103" s="182" t="s">
        <v>194</v>
      </c>
      <c r="L103" s="41"/>
      <c r="M103" s="187" t="s">
        <v>19</v>
      </c>
      <c r="N103" s="188" t="s">
        <v>39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195</v>
      </c>
      <c r="AT103" s="191" t="s">
        <v>190</v>
      </c>
      <c r="AU103" s="191" t="s">
        <v>78</v>
      </c>
      <c r="AY103" s="19" t="s">
        <v>187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76</v>
      </c>
      <c r="BK103" s="192">
        <f>ROUND(I103*H103,2)</f>
        <v>0</v>
      </c>
      <c r="BL103" s="19" t="s">
        <v>195</v>
      </c>
      <c r="BM103" s="191" t="s">
        <v>1306</v>
      </c>
    </row>
    <row r="104" spans="1:65" s="2" customFormat="1" ht="11.25">
      <c r="A104" s="36"/>
      <c r="B104" s="37"/>
      <c r="C104" s="38"/>
      <c r="D104" s="193" t="s">
        <v>197</v>
      </c>
      <c r="E104" s="38"/>
      <c r="F104" s="194" t="s">
        <v>870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197</v>
      </c>
      <c r="AU104" s="19" t="s">
        <v>78</v>
      </c>
    </row>
    <row r="105" spans="1:65" s="2" customFormat="1" ht="37.9" customHeight="1">
      <c r="A105" s="36"/>
      <c r="B105" s="37"/>
      <c r="C105" s="180" t="s">
        <v>217</v>
      </c>
      <c r="D105" s="180" t="s">
        <v>190</v>
      </c>
      <c r="E105" s="181" t="s">
        <v>871</v>
      </c>
      <c r="F105" s="182" t="s">
        <v>872</v>
      </c>
      <c r="G105" s="183" t="s">
        <v>230</v>
      </c>
      <c r="H105" s="184">
        <v>140</v>
      </c>
      <c r="I105" s="185"/>
      <c r="J105" s="186">
        <f>ROUND(I105*H105,2)</f>
        <v>0</v>
      </c>
      <c r="K105" s="182" t="s">
        <v>194</v>
      </c>
      <c r="L105" s="41"/>
      <c r="M105" s="187" t="s">
        <v>19</v>
      </c>
      <c r="N105" s="188" t="s">
        <v>39</v>
      </c>
      <c r="O105" s="66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195</v>
      </c>
      <c r="AT105" s="191" t="s">
        <v>190</v>
      </c>
      <c r="AU105" s="191" t="s">
        <v>78</v>
      </c>
      <c r="AY105" s="19" t="s">
        <v>187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76</v>
      </c>
      <c r="BK105" s="192">
        <f>ROUND(I105*H105,2)</f>
        <v>0</v>
      </c>
      <c r="BL105" s="19" t="s">
        <v>195</v>
      </c>
      <c r="BM105" s="191" t="s">
        <v>1307</v>
      </c>
    </row>
    <row r="106" spans="1:65" s="2" customFormat="1" ht="11.25">
      <c r="A106" s="36"/>
      <c r="B106" s="37"/>
      <c r="C106" s="38"/>
      <c r="D106" s="193" t="s">
        <v>197</v>
      </c>
      <c r="E106" s="38"/>
      <c r="F106" s="194" t="s">
        <v>874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197</v>
      </c>
      <c r="AU106" s="19" t="s">
        <v>78</v>
      </c>
    </row>
    <row r="107" spans="1:65" s="13" customFormat="1" ht="11.25">
      <c r="B107" s="208"/>
      <c r="C107" s="209"/>
      <c r="D107" s="210" t="s">
        <v>249</v>
      </c>
      <c r="E107" s="211" t="s">
        <v>19</v>
      </c>
      <c r="F107" s="212" t="s">
        <v>1308</v>
      </c>
      <c r="G107" s="209"/>
      <c r="H107" s="213">
        <v>140</v>
      </c>
      <c r="I107" s="214"/>
      <c r="J107" s="209"/>
      <c r="K107" s="209"/>
      <c r="L107" s="215"/>
      <c r="M107" s="216"/>
      <c r="N107" s="217"/>
      <c r="O107" s="217"/>
      <c r="P107" s="217"/>
      <c r="Q107" s="217"/>
      <c r="R107" s="217"/>
      <c r="S107" s="217"/>
      <c r="T107" s="218"/>
      <c r="AT107" s="219" t="s">
        <v>249</v>
      </c>
      <c r="AU107" s="219" t="s">
        <v>78</v>
      </c>
      <c r="AV107" s="13" t="s">
        <v>78</v>
      </c>
      <c r="AW107" s="13" t="s">
        <v>30</v>
      </c>
      <c r="AX107" s="13" t="s">
        <v>76</v>
      </c>
      <c r="AY107" s="219" t="s">
        <v>187</v>
      </c>
    </row>
    <row r="108" spans="1:65" s="2" customFormat="1" ht="33" customHeight="1">
      <c r="A108" s="36"/>
      <c r="B108" s="37"/>
      <c r="C108" s="180" t="s">
        <v>221</v>
      </c>
      <c r="D108" s="180" t="s">
        <v>190</v>
      </c>
      <c r="E108" s="181" t="s">
        <v>876</v>
      </c>
      <c r="F108" s="182" t="s">
        <v>877</v>
      </c>
      <c r="G108" s="183" t="s">
        <v>542</v>
      </c>
      <c r="H108" s="184">
        <v>18.437999999999999</v>
      </c>
      <c r="I108" s="185"/>
      <c r="J108" s="186">
        <f>ROUND(I108*H108,2)</f>
        <v>0</v>
      </c>
      <c r="K108" s="182" t="s">
        <v>194</v>
      </c>
      <c r="L108" s="41"/>
      <c r="M108" s="187" t="s">
        <v>19</v>
      </c>
      <c r="N108" s="188" t="s">
        <v>39</v>
      </c>
      <c r="O108" s="66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195</v>
      </c>
      <c r="AT108" s="191" t="s">
        <v>190</v>
      </c>
      <c r="AU108" s="191" t="s">
        <v>78</v>
      </c>
      <c r="AY108" s="19" t="s">
        <v>187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76</v>
      </c>
      <c r="BK108" s="192">
        <f>ROUND(I108*H108,2)</f>
        <v>0</v>
      </c>
      <c r="BL108" s="19" t="s">
        <v>195</v>
      </c>
      <c r="BM108" s="191" t="s">
        <v>1309</v>
      </c>
    </row>
    <row r="109" spans="1:65" s="2" customFormat="1" ht="11.25">
      <c r="A109" s="36"/>
      <c r="B109" s="37"/>
      <c r="C109" s="38"/>
      <c r="D109" s="193" t="s">
        <v>197</v>
      </c>
      <c r="E109" s="38"/>
      <c r="F109" s="194" t="s">
        <v>879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197</v>
      </c>
      <c r="AU109" s="19" t="s">
        <v>78</v>
      </c>
    </row>
    <row r="110" spans="1:65" s="2" customFormat="1" ht="44.25" customHeight="1">
      <c r="A110" s="36"/>
      <c r="B110" s="37"/>
      <c r="C110" s="180" t="s">
        <v>227</v>
      </c>
      <c r="D110" s="180" t="s">
        <v>190</v>
      </c>
      <c r="E110" s="181" t="s">
        <v>880</v>
      </c>
      <c r="F110" s="182" t="s">
        <v>881</v>
      </c>
      <c r="G110" s="183" t="s">
        <v>542</v>
      </c>
      <c r="H110" s="184">
        <v>737.52</v>
      </c>
      <c r="I110" s="185"/>
      <c r="J110" s="186">
        <f>ROUND(I110*H110,2)</f>
        <v>0</v>
      </c>
      <c r="K110" s="182" t="s">
        <v>194</v>
      </c>
      <c r="L110" s="41"/>
      <c r="M110" s="187" t="s">
        <v>19</v>
      </c>
      <c r="N110" s="188" t="s">
        <v>39</v>
      </c>
      <c r="O110" s="66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195</v>
      </c>
      <c r="AT110" s="191" t="s">
        <v>190</v>
      </c>
      <c r="AU110" s="191" t="s">
        <v>78</v>
      </c>
      <c r="AY110" s="19" t="s">
        <v>187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76</v>
      </c>
      <c r="BK110" s="192">
        <f>ROUND(I110*H110,2)</f>
        <v>0</v>
      </c>
      <c r="BL110" s="19" t="s">
        <v>195</v>
      </c>
      <c r="BM110" s="191" t="s">
        <v>1310</v>
      </c>
    </row>
    <row r="111" spans="1:65" s="2" customFormat="1" ht="11.25">
      <c r="A111" s="36"/>
      <c r="B111" s="37"/>
      <c r="C111" s="38"/>
      <c r="D111" s="193" t="s">
        <v>197</v>
      </c>
      <c r="E111" s="38"/>
      <c r="F111" s="194" t="s">
        <v>883</v>
      </c>
      <c r="G111" s="38"/>
      <c r="H111" s="38"/>
      <c r="I111" s="195"/>
      <c r="J111" s="38"/>
      <c r="K111" s="38"/>
      <c r="L111" s="41"/>
      <c r="M111" s="196"/>
      <c r="N111" s="19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197</v>
      </c>
      <c r="AU111" s="19" t="s">
        <v>78</v>
      </c>
    </row>
    <row r="112" spans="1:65" s="13" customFormat="1" ht="11.25">
      <c r="B112" s="208"/>
      <c r="C112" s="209"/>
      <c r="D112" s="210" t="s">
        <v>249</v>
      </c>
      <c r="E112" s="209"/>
      <c r="F112" s="212" t="s">
        <v>1311</v>
      </c>
      <c r="G112" s="209"/>
      <c r="H112" s="213">
        <v>737.52</v>
      </c>
      <c r="I112" s="214"/>
      <c r="J112" s="209"/>
      <c r="K112" s="209"/>
      <c r="L112" s="215"/>
      <c r="M112" s="216"/>
      <c r="N112" s="217"/>
      <c r="O112" s="217"/>
      <c r="P112" s="217"/>
      <c r="Q112" s="217"/>
      <c r="R112" s="217"/>
      <c r="S112" s="217"/>
      <c r="T112" s="218"/>
      <c r="AT112" s="219" t="s">
        <v>249</v>
      </c>
      <c r="AU112" s="219" t="s">
        <v>78</v>
      </c>
      <c r="AV112" s="13" t="s">
        <v>78</v>
      </c>
      <c r="AW112" s="13" t="s">
        <v>4</v>
      </c>
      <c r="AX112" s="13" t="s">
        <v>76</v>
      </c>
      <c r="AY112" s="219" t="s">
        <v>187</v>
      </c>
    </row>
    <row r="113" spans="1:65" s="2" customFormat="1" ht="44.25" customHeight="1">
      <c r="A113" s="36"/>
      <c r="B113" s="37"/>
      <c r="C113" s="180" t="s">
        <v>233</v>
      </c>
      <c r="D113" s="180" t="s">
        <v>190</v>
      </c>
      <c r="E113" s="181" t="s">
        <v>885</v>
      </c>
      <c r="F113" s="182" t="s">
        <v>886</v>
      </c>
      <c r="G113" s="183" t="s">
        <v>542</v>
      </c>
      <c r="H113" s="184">
        <v>18.437999999999999</v>
      </c>
      <c r="I113" s="185"/>
      <c r="J113" s="186">
        <f>ROUND(I113*H113,2)</f>
        <v>0</v>
      </c>
      <c r="K113" s="182" t="s">
        <v>194</v>
      </c>
      <c r="L113" s="41"/>
      <c r="M113" s="187" t="s">
        <v>19</v>
      </c>
      <c r="N113" s="188" t="s">
        <v>39</v>
      </c>
      <c r="O113" s="66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195</v>
      </c>
      <c r="AT113" s="191" t="s">
        <v>190</v>
      </c>
      <c r="AU113" s="191" t="s">
        <v>78</v>
      </c>
      <c r="AY113" s="19" t="s">
        <v>187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76</v>
      </c>
      <c r="BK113" s="192">
        <f>ROUND(I113*H113,2)</f>
        <v>0</v>
      </c>
      <c r="BL113" s="19" t="s">
        <v>195</v>
      </c>
      <c r="BM113" s="191" t="s">
        <v>1312</v>
      </c>
    </row>
    <row r="114" spans="1:65" s="2" customFormat="1" ht="11.25">
      <c r="A114" s="36"/>
      <c r="B114" s="37"/>
      <c r="C114" s="38"/>
      <c r="D114" s="193" t="s">
        <v>197</v>
      </c>
      <c r="E114" s="38"/>
      <c r="F114" s="194" t="s">
        <v>888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197</v>
      </c>
      <c r="AU114" s="19" t="s">
        <v>78</v>
      </c>
    </row>
    <row r="115" spans="1:65" s="12" customFormat="1" ht="22.9" customHeight="1">
      <c r="B115" s="164"/>
      <c r="C115" s="165"/>
      <c r="D115" s="166" t="s">
        <v>67</v>
      </c>
      <c r="E115" s="178" t="s">
        <v>889</v>
      </c>
      <c r="F115" s="178" t="s">
        <v>890</v>
      </c>
      <c r="G115" s="165"/>
      <c r="H115" s="165"/>
      <c r="I115" s="168"/>
      <c r="J115" s="179">
        <f>BK115</f>
        <v>0</v>
      </c>
      <c r="K115" s="165"/>
      <c r="L115" s="170"/>
      <c r="M115" s="171"/>
      <c r="N115" s="172"/>
      <c r="O115" s="172"/>
      <c r="P115" s="173">
        <f>SUM(P116:P117)</f>
        <v>0</v>
      </c>
      <c r="Q115" s="172"/>
      <c r="R115" s="173">
        <f>SUM(R116:R117)</f>
        <v>0</v>
      </c>
      <c r="S115" s="172"/>
      <c r="T115" s="174">
        <f>SUM(T116:T117)</f>
        <v>0</v>
      </c>
      <c r="AR115" s="175" t="s">
        <v>76</v>
      </c>
      <c r="AT115" s="176" t="s">
        <v>67</v>
      </c>
      <c r="AU115" s="176" t="s">
        <v>76</v>
      </c>
      <c r="AY115" s="175" t="s">
        <v>187</v>
      </c>
      <c r="BK115" s="177">
        <f>SUM(BK116:BK117)</f>
        <v>0</v>
      </c>
    </row>
    <row r="116" spans="1:65" s="2" customFormat="1" ht="55.5" customHeight="1">
      <c r="A116" s="36"/>
      <c r="B116" s="37"/>
      <c r="C116" s="180" t="s">
        <v>188</v>
      </c>
      <c r="D116" s="180" t="s">
        <v>190</v>
      </c>
      <c r="E116" s="181" t="s">
        <v>891</v>
      </c>
      <c r="F116" s="182" t="s">
        <v>892</v>
      </c>
      <c r="G116" s="183" t="s">
        <v>542</v>
      </c>
      <c r="H116" s="184">
        <v>3.9870000000000001</v>
      </c>
      <c r="I116" s="185"/>
      <c r="J116" s="186">
        <f>ROUND(I116*H116,2)</f>
        <v>0</v>
      </c>
      <c r="K116" s="182" t="s">
        <v>194</v>
      </c>
      <c r="L116" s="41"/>
      <c r="M116" s="187" t="s">
        <v>19</v>
      </c>
      <c r="N116" s="188" t="s">
        <v>39</v>
      </c>
      <c r="O116" s="66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195</v>
      </c>
      <c r="AT116" s="191" t="s">
        <v>190</v>
      </c>
      <c r="AU116" s="191" t="s">
        <v>78</v>
      </c>
      <c r="AY116" s="19" t="s">
        <v>187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76</v>
      </c>
      <c r="BK116" s="192">
        <f>ROUND(I116*H116,2)</f>
        <v>0</v>
      </c>
      <c r="BL116" s="19" t="s">
        <v>195</v>
      </c>
      <c r="BM116" s="191" t="s">
        <v>1313</v>
      </c>
    </row>
    <row r="117" spans="1:65" s="2" customFormat="1" ht="11.25">
      <c r="A117" s="36"/>
      <c r="B117" s="37"/>
      <c r="C117" s="38"/>
      <c r="D117" s="193" t="s">
        <v>197</v>
      </c>
      <c r="E117" s="38"/>
      <c r="F117" s="194" t="s">
        <v>894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197</v>
      </c>
      <c r="AU117" s="19" t="s">
        <v>78</v>
      </c>
    </row>
    <row r="118" spans="1:65" s="12" customFormat="1" ht="25.9" customHeight="1">
      <c r="B118" s="164"/>
      <c r="C118" s="165"/>
      <c r="D118" s="166" t="s">
        <v>67</v>
      </c>
      <c r="E118" s="167" t="s">
        <v>208</v>
      </c>
      <c r="F118" s="167" t="s">
        <v>209</v>
      </c>
      <c r="G118" s="165"/>
      <c r="H118" s="165"/>
      <c r="I118" s="168"/>
      <c r="J118" s="169">
        <f>BK118</f>
        <v>0</v>
      </c>
      <c r="K118" s="165"/>
      <c r="L118" s="170"/>
      <c r="M118" s="171"/>
      <c r="N118" s="172"/>
      <c r="O118" s="172"/>
      <c r="P118" s="173">
        <f>P119+P141+P157+P166+P179</f>
        <v>0</v>
      </c>
      <c r="Q118" s="172"/>
      <c r="R118" s="173">
        <f>R119+R141+R157+R166+R179</f>
        <v>36.068827163999998</v>
      </c>
      <c r="S118" s="172"/>
      <c r="T118" s="174">
        <f>T119+T141+T157+T166+T179</f>
        <v>17.190410999999997</v>
      </c>
      <c r="AR118" s="175" t="s">
        <v>78</v>
      </c>
      <c r="AT118" s="176" t="s">
        <v>67</v>
      </c>
      <c r="AU118" s="176" t="s">
        <v>68</v>
      </c>
      <c r="AY118" s="175" t="s">
        <v>187</v>
      </c>
      <c r="BK118" s="177">
        <f>BK119+BK141+BK157+BK166+BK179</f>
        <v>0</v>
      </c>
    </row>
    <row r="119" spans="1:65" s="12" customFormat="1" ht="22.9" customHeight="1">
      <c r="B119" s="164"/>
      <c r="C119" s="165"/>
      <c r="D119" s="166" t="s">
        <v>67</v>
      </c>
      <c r="E119" s="178" t="s">
        <v>1021</v>
      </c>
      <c r="F119" s="178" t="s">
        <v>1022</v>
      </c>
      <c r="G119" s="165"/>
      <c r="H119" s="165"/>
      <c r="I119" s="168"/>
      <c r="J119" s="179">
        <f>BK119</f>
        <v>0</v>
      </c>
      <c r="K119" s="165"/>
      <c r="L119" s="170"/>
      <c r="M119" s="171"/>
      <c r="N119" s="172"/>
      <c r="O119" s="172"/>
      <c r="P119" s="173">
        <f>SUM(P120:P140)</f>
        <v>0</v>
      </c>
      <c r="Q119" s="172"/>
      <c r="R119" s="173">
        <f>SUM(R120:R140)</f>
        <v>1.18845</v>
      </c>
      <c r="S119" s="172"/>
      <c r="T119" s="174">
        <f>SUM(T120:T140)</f>
        <v>0</v>
      </c>
      <c r="AR119" s="175" t="s">
        <v>78</v>
      </c>
      <c r="AT119" s="176" t="s">
        <v>67</v>
      </c>
      <c r="AU119" s="176" t="s">
        <v>76</v>
      </c>
      <c r="AY119" s="175" t="s">
        <v>187</v>
      </c>
      <c r="BK119" s="177">
        <f>SUM(BK120:BK140)</f>
        <v>0</v>
      </c>
    </row>
    <row r="120" spans="1:65" s="2" customFormat="1" ht="49.15" customHeight="1">
      <c r="A120" s="36"/>
      <c r="B120" s="37"/>
      <c r="C120" s="180" t="s">
        <v>242</v>
      </c>
      <c r="D120" s="180" t="s">
        <v>190</v>
      </c>
      <c r="E120" s="181" t="s">
        <v>1314</v>
      </c>
      <c r="F120" s="182" t="s">
        <v>1315</v>
      </c>
      <c r="G120" s="183" t="s">
        <v>214</v>
      </c>
      <c r="H120" s="184">
        <v>120</v>
      </c>
      <c r="I120" s="185"/>
      <c r="J120" s="186">
        <f>ROUND(I120*H120,2)</f>
        <v>0</v>
      </c>
      <c r="K120" s="182" t="s">
        <v>194</v>
      </c>
      <c r="L120" s="41"/>
      <c r="M120" s="187" t="s">
        <v>19</v>
      </c>
      <c r="N120" s="188" t="s">
        <v>39</v>
      </c>
      <c r="O120" s="66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215</v>
      </c>
      <c r="AT120" s="191" t="s">
        <v>190</v>
      </c>
      <c r="AU120" s="191" t="s">
        <v>78</v>
      </c>
      <c r="AY120" s="19" t="s">
        <v>187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76</v>
      </c>
      <c r="BK120" s="192">
        <f>ROUND(I120*H120,2)</f>
        <v>0</v>
      </c>
      <c r="BL120" s="19" t="s">
        <v>215</v>
      </c>
      <c r="BM120" s="191" t="s">
        <v>1316</v>
      </c>
    </row>
    <row r="121" spans="1:65" s="2" customFormat="1" ht="11.25">
      <c r="A121" s="36"/>
      <c r="B121" s="37"/>
      <c r="C121" s="38"/>
      <c r="D121" s="193" t="s">
        <v>197</v>
      </c>
      <c r="E121" s="38"/>
      <c r="F121" s="194" t="s">
        <v>1317</v>
      </c>
      <c r="G121" s="38"/>
      <c r="H121" s="38"/>
      <c r="I121" s="195"/>
      <c r="J121" s="38"/>
      <c r="K121" s="38"/>
      <c r="L121" s="41"/>
      <c r="M121" s="196"/>
      <c r="N121" s="197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197</v>
      </c>
      <c r="AU121" s="19" t="s">
        <v>78</v>
      </c>
    </row>
    <row r="122" spans="1:65" s="14" customFormat="1" ht="11.25">
      <c r="B122" s="220"/>
      <c r="C122" s="221"/>
      <c r="D122" s="210" t="s">
        <v>249</v>
      </c>
      <c r="E122" s="222" t="s">
        <v>19</v>
      </c>
      <c r="F122" s="223" t="s">
        <v>1318</v>
      </c>
      <c r="G122" s="221"/>
      <c r="H122" s="222" t="s">
        <v>19</v>
      </c>
      <c r="I122" s="224"/>
      <c r="J122" s="221"/>
      <c r="K122" s="221"/>
      <c r="L122" s="225"/>
      <c r="M122" s="226"/>
      <c r="N122" s="227"/>
      <c r="O122" s="227"/>
      <c r="P122" s="227"/>
      <c r="Q122" s="227"/>
      <c r="R122" s="227"/>
      <c r="S122" s="227"/>
      <c r="T122" s="228"/>
      <c r="AT122" s="229" t="s">
        <v>249</v>
      </c>
      <c r="AU122" s="229" t="s">
        <v>78</v>
      </c>
      <c r="AV122" s="14" t="s">
        <v>76</v>
      </c>
      <c r="AW122" s="14" t="s">
        <v>30</v>
      </c>
      <c r="AX122" s="14" t="s">
        <v>68</v>
      </c>
      <c r="AY122" s="229" t="s">
        <v>187</v>
      </c>
    </row>
    <row r="123" spans="1:65" s="13" customFormat="1" ht="11.25">
      <c r="B123" s="208"/>
      <c r="C123" s="209"/>
      <c r="D123" s="210" t="s">
        <v>249</v>
      </c>
      <c r="E123" s="211" t="s">
        <v>19</v>
      </c>
      <c r="F123" s="212" t="s">
        <v>1319</v>
      </c>
      <c r="G123" s="209"/>
      <c r="H123" s="213">
        <v>40</v>
      </c>
      <c r="I123" s="214"/>
      <c r="J123" s="209"/>
      <c r="K123" s="209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249</v>
      </c>
      <c r="AU123" s="219" t="s">
        <v>78</v>
      </c>
      <c r="AV123" s="13" t="s">
        <v>78</v>
      </c>
      <c r="AW123" s="13" t="s">
        <v>30</v>
      </c>
      <c r="AX123" s="13" t="s">
        <v>68</v>
      </c>
      <c r="AY123" s="219" t="s">
        <v>187</v>
      </c>
    </row>
    <row r="124" spans="1:65" s="13" customFormat="1" ht="11.25">
      <c r="B124" s="208"/>
      <c r="C124" s="209"/>
      <c r="D124" s="210" t="s">
        <v>249</v>
      </c>
      <c r="E124" s="211" t="s">
        <v>19</v>
      </c>
      <c r="F124" s="212" t="s">
        <v>1320</v>
      </c>
      <c r="G124" s="209"/>
      <c r="H124" s="213">
        <v>40</v>
      </c>
      <c r="I124" s="214"/>
      <c r="J124" s="209"/>
      <c r="K124" s="209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249</v>
      </c>
      <c r="AU124" s="219" t="s">
        <v>78</v>
      </c>
      <c r="AV124" s="13" t="s">
        <v>78</v>
      </c>
      <c r="AW124" s="13" t="s">
        <v>30</v>
      </c>
      <c r="AX124" s="13" t="s">
        <v>68</v>
      </c>
      <c r="AY124" s="219" t="s">
        <v>187</v>
      </c>
    </row>
    <row r="125" spans="1:65" s="13" customFormat="1" ht="11.25">
      <c r="B125" s="208"/>
      <c r="C125" s="209"/>
      <c r="D125" s="210" t="s">
        <v>249</v>
      </c>
      <c r="E125" s="211" t="s">
        <v>19</v>
      </c>
      <c r="F125" s="212" t="s">
        <v>1321</v>
      </c>
      <c r="G125" s="209"/>
      <c r="H125" s="213">
        <v>0</v>
      </c>
      <c r="I125" s="214"/>
      <c r="J125" s="209"/>
      <c r="K125" s="209"/>
      <c r="L125" s="215"/>
      <c r="M125" s="216"/>
      <c r="N125" s="217"/>
      <c r="O125" s="217"/>
      <c r="P125" s="217"/>
      <c r="Q125" s="217"/>
      <c r="R125" s="217"/>
      <c r="S125" s="217"/>
      <c r="T125" s="218"/>
      <c r="AT125" s="219" t="s">
        <v>249</v>
      </c>
      <c r="AU125" s="219" t="s">
        <v>78</v>
      </c>
      <c r="AV125" s="13" t="s">
        <v>78</v>
      </c>
      <c r="AW125" s="13" t="s">
        <v>30</v>
      </c>
      <c r="AX125" s="13" t="s">
        <v>68</v>
      </c>
      <c r="AY125" s="219" t="s">
        <v>187</v>
      </c>
    </row>
    <row r="126" spans="1:65" s="13" customFormat="1" ht="11.25">
      <c r="B126" s="208"/>
      <c r="C126" s="209"/>
      <c r="D126" s="210" t="s">
        <v>249</v>
      </c>
      <c r="E126" s="211" t="s">
        <v>19</v>
      </c>
      <c r="F126" s="212" t="s">
        <v>1322</v>
      </c>
      <c r="G126" s="209"/>
      <c r="H126" s="213">
        <v>40</v>
      </c>
      <c r="I126" s="214"/>
      <c r="J126" s="209"/>
      <c r="K126" s="209"/>
      <c r="L126" s="215"/>
      <c r="M126" s="216"/>
      <c r="N126" s="217"/>
      <c r="O126" s="217"/>
      <c r="P126" s="217"/>
      <c r="Q126" s="217"/>
      <c r="R126" s="217"/>
      <c r="S126" s="217"/>
      <c r="T126" s="218"/>
      <c r="AT126" s="219" t="s">
        <v>249</v>
      </c>
      <c r="AU126" s="219" t="s">
        <v>78</v>
      </c>
      <c r="AV126" s="13" t="s">
        <v>78</v>
      </c>
      <c r="AW126" s="13" t="s">
        <v>30</v>
      </c>
      <c r="AX126" s="13" t="s">
        <v>68</v>
      </c>
      <c r="AY126" s="219" t="s">
        <v>187</v>
      </c>
    </row>
    <row r="127" spans="1:65" s="15" customFormat="1" ht="11.25">
      <c r="B127" s="230"/>
      <c r="C127" s="231"/>
      <c r="D127" s="210" t="s">
        <v>249</v>
      </c>
      <c r="E127" s="232" t="s">
        <v>19</v>
      </c>
      <c r="F127" s="233" t="s">
        <v>319</v>
      </c>
      <c r="G127" s="231"/>
      <c r="H127" s="234">
        <v>120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249</v>
      </c>
      <c r="AU127" s="240" t="s">
        <v>78</v>
      </c>
      <c r="AV127" s="15" t="s">
        <v>195</v>
      </c>
      <c r="AW127" s="15" t="s">
        <v>30</v>
      </c>
      <c r="AX127" s="15" t="s">
        <v>76</v>
      </c>
      <c r="AY127" s="240" t="s">
        <v>187</v>
      </c>
    </row>
    <row r="128" spans="1:65" s="2" customFormat="1" ht="16.5" customHeight="1">
      <c r="A128" s="36"/>
      <c r="B128" s="37"/>
      <c r="C128" s="198" t="s">
        <v>251</v>
      </c>
      <c r="D128" s="198" t="s">
        <v>243</v>
      </c>
      <c r="E128" s="199" t="s">
        <v>1323</v>
      </c>
      <c r="F128" s="200" t="s">
        <v>1324</v>
      </c>
      <c r="G128" s="201" t="s">
        <v>214</v>
      </c>
      <c r="H128" s="202">
        <v>120</v>
      </c>
      <c r="I128" s="203"/>
      <c r="J128" s="204">
        <f>ROUND(I128*H128,2)</f>
        <v>0</v>
      </c>
      <c r="K128" s="200" t="s">
        <v>19</v>
      </c>
      <c r="L128" s="205"/>
      <c r="M128" s="206" t="s">
        <v>19</v>
      </c>
      <c r="N128" s="207" t="s">
        <v>39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246</v>
      </c>
      <c r="AT128" s="191" t="s">
        <v>243</v>
      </c>
      <c r="AU128" s="191" t="s">
        <v>78</v>
      </c>
      <c r="AY128" s="19" t="s">
        <v>187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76</v>
      </c>
      <c r="BK128" s="192">
        <f>ROUND(I128*H128,2)</f>
        <v>0</v>
      </c>
      <c r="BL128" s="19" t="s">
        <v>215</v>
      </c>
      <c r="BM128" s="191" t="s">
        <v>1325</v>
      </c>
    </row>
    <row r="129" spans="1:65" s="2" customFormat="1" ht="19.5">
      <c r="A129" s="36"/>
      <c r="B129" s="37"/>
      <c r="C129" s="38"/>
      <c r="D129" s="210" t="s">
        <v>1114</v>
      </c>
      <c r="E129" s="38"/>
      <c r="F129" s="263" t="s">
        <v>1326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1114</v>
      </c>
      <c r="AU129" s="19" t="s">
        <v>78</v>
      </c>
    </row>
    <row r="130" spans="1:65" s="2" customFormat="1" ht="55.5" customHeight="1">
      <c r="A130" s="36"/>
      <c r="B130" s="37"/>
      <c r="C130" s="180" t="s">
        <v>256</v>
      </c>
      <c r="D130" s="180" t="s">
        <v>190</v>
      </c>
      <c r="E130" s="181" t="s">
        <v>1327</v>
      </c>
      <c r="F130" s="182" t="s">
        <v>1328</v>
      </c>
      <c r="G130" s="183" t="s">
        <v>230</v>
      </c>
      <c r="H130" s="184">
        <v>625.5</v>
      </c>
      <c r="I130" s="185"/>
      <c r="J130" s="186">
        <f>ROUND(I130*H130,2)</f>
        <v>0</v>
      </c>
      <c r="K130" s="182" t="s">
        <v>194</v>
      </c>
      <c r="L130" s="41"/>
      <c r="M130" s="187" t="s">
        <v>19</v>
      </c>
      <c r="N130" s="188" t="s">
        <v>39</v>
      </c>
      <c r="O130" s="66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215</v>
      </c>
      <c r="AT130" s="191" t="s">
        <v>190</v>
      </c>
      <c r="AU130" s="191" t="s">
        <v>78</v>
      </c>
      <c r="AY130" s="19" t="s">
        <v>187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76</v>
      </c>
      <c r="BK130" s="192">
        <f>ROUND(I130*H130,2)</f>
        <v>0</v>
      </c>
      <c r="BL130" s="19" t="s">
        <v>215</v>
      </c>
      <c r="BM130" s="191" t="s">
        <v>1329</v>
      </c>
    </row>
    <row r="131" spans="1:65" s="2" customFormat="1" ht="11.25">
      <c r="A131" s="36"/>
      <c r="B131" s="37"/>
      <c r="C131" s="38"/>
      <c r="D131" s="193" t="s">
        <v>197</v>
      </c>
      <c r="E131" s="38"/>
      <c r="F131" s="194" t="s">
        <v>1330</v>
      </c>
      <c r="G131" s="38"/>
      <c r="H131" s="38"/>
      <c r="I131" s="195"/>
      <c r="J131" s="38"/>
      <c r="K131" s="38"/>
      <c r="L131" s="41"/>
      <c r="M131" s="196"/>
      <c r="N131" s="197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197</v>
      </c>
      <c r="AU131" s="19" t="s">
        <v>78</v>
      </c>
    </row>
    <row r="132" spans="1:65" s="14" customFormat="1" ht="11.25">
      <c r="B132" s="220"/>
      <c r="C132" s="221"/>
      <c r="D132" s="210" t="s">
        <v>249</v>
      </c>
      <c r="E132" s="222" t="s">
        <v>19</v>
      </c>
      <c r="F132" s="223" t="s">
        <v>1318</v>
      </c>
      <c r="G132" s="221"/>
      <c r="H132" s="222" t="s">
        <v>19</v>
      </c>
      <c r="I132" s="224"/>
      <c r="J132" s="221"/>
      <c r="K132" s="221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249</v>
      </c>
      <c r="AU132" s="229" t="s">
        <v>78</v>
      </c>
      <c r="AV132" s="14" t="s">
        <v>76</v>
      </c>
      <c r="AW132" s="14" t="s">
        <v>30</v>
      </c>
      <c r="AX132" s="14" t="s">
        <v>68</v>
      </c>
      <c r="AY132" s="229" t="s">
        <v>187</v>
      </c>
    </row>
    <row r="133" spans="1:65" s="13" customFormat="1" ht="11.25">
      <c r="B133" s="208"/>
      <c r="C133" s="209"/>
      <c r="D133" s="210" t="s">
        <v>249</v>
      </c>
      <c r="E133" s="211" t="s">
        <v>19</v>
      </c>
      <c r="F133" s="212" t="s">
        <v>1331</v>
      </c>
      <c r="G133" s="209"/>
      <c r="H133" s="213">
        <v>208.5</v>
      </c>
      <c r="I133" s="214"/>
      <c r="J133" s="209"/>
      <c r="K133" s="209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249</v>
      </c>
      <c r="AU133" s="219" t="s">
        <v>78</v>
      </c>
      <c r="AV133" s="13" t="s">
        <v>78</v>
      </c>
      <c r="AW133" s="13" t="s">
        <v>30</v>
      </c>
      <c r="AX133" s="13" t="s">
        <v>68</v>
      </c>
      <c r="AY133" s="219" t="s">
        <v>187</v>
      </c>
    </row>
    <row r="134" spans="1:65" s="13" customFormat="1" ht="11.25">
      <c r="B134" s="208"/>
      <c r="C134" s="209"/>
      <c r="D134" s="210" t="s">
        <v>249</v>
      </c>
      <c r="E134" s="211" t="s">
        <v>19</v>
      </c>
      <c r="F134" s="212" t="s">
        <v>1332</v>
      </c>
      <c r="G134" s="209"/>
      <c r="H134" s="213">
        <v>208.5</v>
      </c>
      <c r="I134" s="214"/>
      <c r="J134" s="209"/>
      <c r="K134" s="209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249</v>
      </c>
      <c r="AU134" s="219" t="s">
        <v>78</v>
      </c>
      <c r="AV134" s="13" t="s">
        <v>78</v>
      </c>
      <c r="AW134" s="13" t="s">
        <v>30</v>
      </c>
      <c r="AX134" s="13" t="s">
        <v>68</v>
      </c>
      <c r="AY134" s="219" t="s">
        <v>187</v>
      </c>
    </row>
    <row r="135" spans="1:65" s="13" customFormat="1" ht="11.25">
      <c r="B135" s="208"/>
      <c r="C135" s="209"/>
      <c r="D135" s="210" t="s">
        <v>249</v>
      </c>
      <c r="E135" s="211" t="s">
        <v>19</v>
      </c>
      <c r="F135" s="212" t="s">
        <v>1321</v>
      </c>
      <c r="G135" s="209"/>
      <c r="H135" s="213">
        <v>0</v>
      </c>
      <c r="I135" s="214"/>
      <c r="J135" s="209"/>
      <c r="K135" s="209"/>
      <c r="L135" s="215"/>
      <c r="M135" s="216"/>
      <c r="N135" s="217"/>
      <c r="O135" s="217"/>
      <c r="P135" s="217"/>
      <c r="Q135" s="217"/>
      <c r="R135" s="217"/>
      <c r="S135" s="217"/>
      <c r="T135" s="218"/>
      <c r="AT135" s="219" t="s">
        <v>249</v>
      </c>
      <c r="AU135" s="219" t="s">
        <v>78</v>
      </c>
      <c r="AV135" s="13" t="s">
        <v>78</v>
      </c>
      <c r="AW135" s="13" t="s">
        <v>30</v>
      </c>
      <c r="AX135" s="13" t="s">
        <v>68</v>
      </c>
      <c r="AY135" s="219" t="s">
        <v>187</v>
      </c>
    </row>
    <row r="136" spans="1:65" s="13" customFormat="1" ht="11.25">
      <c r="B136" s="208"/>
      <c r="C136" s="209"/>
      <c r="D136" s="210" t="s">
        <v>249</v>
      </c>
      <c r="E136" s="211" t="s">
        <v>19</v>
      </c>
      <c r="F136" s="212" t="s">
        <v>1333</v>
      </c>
      <c r="G136" s="209"/>
      <c r="H136" s="213">
        <v>208.5</v>
      </c>
      <c r="I136" s="214"/>
      <c r="J136" s="209"/>
      <c r="K136" s="209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249</v>
      </c>
      <c r="AU136" s="219" t="s">
        <v>78</v>
      </c>
      <c r="AV136" s="13" t="s">
        <v>78</v>
      </c>
      <c r="AW136" s="13" t="s">
        <v>30</v>
      </c>
      <c r="AX136" s="13" t="s">
        <v>68</v>
      </c>
      <c r="AY136" s="219" t="s">
        <v>187</v>
      </c>
    </row>
    <row r="137" spans="1:65" s="15" customFormat="1" ht="11.25">
      <c r="B137" s="230"/>
      <c r="C137" s="231"/>
      <c r="D137" s="210" t="s">
        <v>249</v>
      </c>
      <c r="E137" s="232" t="s">
        <v>19</v>
      </c>
      <c r="F137" s="233" t="s">
        <v>319</v>
      </c>
      <c r="G137" s="231"/>
      <c r="H137" s="234">
        <v>625.5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AT137" s="240" t="s">
        <v>249</v>
      </c>
      <c r="AU137" s="240" t="s">
        <v>78</v>
      </c>
      <c r="AV137" s="15" t="s">
        <v>195</v>
      </c>
      <c r="AW137" s="15" t="s">
        <v>30</v>
      </c>
      <c r="AX137" s="15" t="s">
        <v>76</v>
      </c>
      <c r="AY137" s="240" t="s">
        <v>187</v>
      </c>
    </row>
    <row r="138" spans="1:65" s="2" customFormat="1" ht="21.75" customHeight="1">
      <c r="A138" s="36"/>
      <c r="B138" s="37"/>
      <c r="C138" s="198" t="s">
        <v>262</v>
      </c>
      <c r="D138" s="198" t="s">
        <v>243</v>
      </c>
      <c r="E138" s="199" t="s">
        <v>1334</v>
      </c>
      <c r="F138" s="200" t="s">
        <v>1335</v>
      </c>
      <c r="G138" s="201" t="s">
        <v>230</v>
      </c>
      <c r="H138" s="202">
        <v>625.5</v>
      </c>
      <c r="I138" s="203"/>
      <c r="J138" s="204">
        <f>ROUND(I138*H138,2)</f>
        <v>0</v>
      </c>
      <c r="K138" s="200" t="s">
        <v>19</v>
      </c>
      <c r="L138" s="205"/>
      <c r="M138" s="206" t="s">
        <v>19</v>
      </c>
      <c r="N138" s="207" t="s">
        <v>39</v>
      </c>
      <c r="O138" s="66"/>
      <c r="P138" s="189">
        <f>O138*H138</f>
        <v>0</v>
      </c>
      <c r="Q138" s="189">
        <v>1.9E-3</v>
      </c>
      <c r="R138" s="189">
        <f>Q138*H138</f>
        <v>1.18845</v>
      </c>
      <c r="S138" s="189">
        <v>0</v>
      </c>
      <c r="T138" s="19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246</v>
      </c>
      <c r="AT138" s="191" t="s">
        <v>243</v>
      </c>
      <c r="AU138" s="191" t="s">
        <v>78</v>
      </c>
      <c r="AY138" s="19" t="s">
        <v>187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9" t="s">
        <v>76</v>
      </c>
      <c r="BK138" s="192">
        <f>ROUND(I138*H138,2)</f>
        <v>0</v>
      </c>
      <c r="BL138" s="19" t="s">
        <v>215</v>
      </c>
      <c r="BM138" s="191" t="s">
        <v>1336</v>
      </c>
    </row>
    <row r="139" spans="1:65" s="2" customFormat="1" ht="44.25" customHeight="1">
      <c r="A139" s="36"/>
      <c r="B139" s="37"/>
      <c r="C139" s="180" t="s">
        <v>267</v>
      </c>
      <c r="D139" s="180" t="s">
        <v>190</v>
      </c>
      <c r="E139" s="181" t="s">
        <v>1034</v>
      </c>
      <c r="F139" s="182" t="s">
        <v>1035</v>
      </c>
      <c r="G139" s="183" t="s">
        <v>542</v>
      </c>
      <c r="H139" s="184">
        <v>1.1879999999999999</v>
      </c>
      <c r="I139" s="185"/>
      <c r="J139" s="186">
        <f>ROUND(I139*H139,2)</f>
        <v>0</v>
      </c>
      <c r="K139" s="182" t="s">
        <v>194</v>
      </c>
      <c r="L139" s="41"/>
      <c r="M139" s="187" t="s">
        <v>19</v>
      </c>
      <c r="N139" s="188" t="s">
        <v>39</v>
      </c>
      <c r="O139" s="6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215</v>
      </c>
      <c r="AT139" s="191" t="s">
        <v>190</v>
      </c>
      <c r="AU139" s="191" t="s">
        <v>78</v>
      </c>
      <c r="AY139" s="19" t="s">
        <v>187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76</v>
      </c>
      <c r="BK139" s="192">
        <f>ROUND(I139*H139,2)</f>
        <v>0</v>
      </c>
      <c r="BL139" s="19" t="s">
        <v>215</v>
      </c>
      <c r="BM139" s="191" t="s">
        <v>1337</v>
      </c>
    </row>
    <row r="140" spans="1:65" s="2" customFormat="1" ht="11.25">
      <c r="A140" s="36"/>
      <c r="B140" s="37"/>
      <c r="C140" s="38"/>
      <c r="D140" s="193" t="s">
        <v>197</v>
      </c>
      <c r="E140" s="38"/>
      <c r="F140" s="194" t="s">
        <v>1037</v>
      </c>
      <c r="G140" s="38"/>
      <c r="H140" s="38"/>
      <c r="I140" s="195"/>
      <c r="J140" s="38"/>
      <c r="K140" s="38"/>
      <c r="L140" s="41"/>
      <c r="M140" s="196"/>
      <c r="N140" s="19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197</v>
      </c>
      <c r="AU140" s="19" t="s">
        <v>78</v>
      </c>
    </row>
    <row r="141" spans="1:65" s="12" customFormat="1" ht="22.9" customHeight="1">
      <c r="B141" s="164"/>
      <c r="C141" s="165"/>
      <c r="D141" s="166" t="s">
        <v>67</v>
      </c>
      <c r="E141" s="178" t="s">
        <v>1038</v>
      </c>
      <c r="F141" s="178" t="s">
        <v>1039</v>
      </c>
      <c r="G141" s="165"/>
      <c r="H141" s="165"/>
      <c r="I141" s="168"/>
      <c r="J141" s="179">
        <f>BK141</f>
        <v>0</v>
      </c>
      <c r="K141" s="165"/>
      <c r="L141" s="170"/>
      <c r="M141" s="171"/>
      <c r="N141" s="172"/>
      <c r="O141" s="172"/>
      <c r="P141" s="173">
        <f>SUM(P142:P156)</f>
        <v>0</v>
      </c>
      <c r="Q141" s="172"/>
      <c r="R141" s="173">
        <f>SUM(R142:R156)</f>
        <v>24.043571904</v>
      </c>
      <c r="S141" s="172"/>
      <c r="T141" s="174">
        <f>SUM(T142:T156)</f>
        <v>0</v>
      </c>
      <c r="AR141" s="175" t="s">
        <v>78</v>
      </c>
      <c r="AT141" s="176" t="s">
        <v>67</v>
      </c>
      <c r="AU141" s="176" t="s">
        <v>76</v>
      </c>
      <c r="AY141" s="175" t="s">
        <v>187</v>
      </c>
      <c r="BK141" s="177">
        <f>SUM(BK142:BK156)</f>
        <v>0</v>
      </c>
    </row>
    <row r="142" spans="1:65" s="2" customFormat="1" ht="49.15" customHeight="1">
      <c r="A142" s="36"/>
      <c r="B142" s="37"/>
      <c r="C142" s="180" t="s">
        <v>8</v>
      </c>
      <c r="D142" s="180" t="s">
        <v>190</v>
      </c>
      <c r="E142" s="181" t="s">
        <v>1338</v>
      </c>
      <c r="F142" s="182" t="s">
        <v>1339</v>
      </c>
      <c r="G142" s="183" t="s">
        <v>193</v>
      </c>
      <c r="H142" s="184">
        <v>79.2</v>
      </c>
      <c r="I142" s="185"/>
      <c r="J142" s="186">
        <f>ROUND(I142*H142,2)</f>
        <v>0</v>
      </c>
      <c r="K142" s="182" t="s">
        <v>194</v>
      </c>
      <c r="L142" s="41"/>
      <c r="M142" s="187" t="s">
        <v>19</v>
      </c>
      <c r="N142" s="188" t="s">
        <v>39</v>
      </c>
      <c r="O142" s="66"/>
      <c r="P142" s="189">
        <f>O142*H142</f>
        <v>0</v>
      </c>
      <c r="Q142" s="189">
        <v>1.4498820000000001E-2</v>
      </c>
      <c r="R142" s="189">
        <f>Q142*H142</f>
        <v>1.1483065440000002</v>
      </c>
      <c r="S142" s="189">
        <v>0</v>
      </c>
      <c r="T142" s="19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215</v>
      </c>
      <c r="AT142" s="191" t="s">
        <v>190</v>
      </c>
      <c r="AU142" s="191" t="s">
        <v>78</v>
      </c>
      <c r="AY142" s="19" t="s">
        <v>187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76</v>
      </c>
      <c r="BK142" s="192">
        <f>ROUND(I142*H142,2)</f>
        <v>0</v>
      </c>
      <c r="BL142" s="19" t="s">
        <v>215</v>
      </c>
      <c r="BM142" s="191" t="s">
        <v>1340</v>
      </c>
    </row>
    <row r="143" spans="1:65" s="2" customFormat="1" ht="11.25">
      <c r="A143" s="36"/>
      <c r="B143" s="37"/>
      <c r="C143" s="38"/>
      <c r="D143" s="193" t="s">
        <v>197</v>
      </c>
      <c r="E143" s="38"/>
      <c r="F143" s="194" t="s">
        <v>1341</v>
      </c>
      <c r="G143" s="38"/>
      <c r="H143" s="38"/>
      <c r="I143" s="195"/>
      <c r="J143" s="38"/>
      <c r="K143" s="38"/>
      <c r="L143" s="41"/>
      <c r="M143" s="196"/>
      <c r="N143" s="19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197</v>
      </c>
      <c r="AU143" s="19" t="s">
        <v>78</v>
      </c>
    </row>
    <row r="144" spans="1:65" s="13" customFormat="1" ht="11.25">
      <c r="B144" s="208"/>
      <c r="C144" s="209"/>
      <c r="D144" s="210" t="s">
        <v>249</v>
      </c>
      <c r="E144" s="211" t="s">
        <v>19</v>
      </c>
      <c r="F144" s="212" t="s">
        <v>1342</v>
      </c>
      <c r="G144" s="209"/>
      <c r="H144" s="213">
        <v>79.2</v>
      </c>
      <c r="I144" s="214"/>
      <c r="J144" s="209"/>
      <c r="K144" s="209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249</v>
      </c>
      <c r="AU144" s="219" t="s">
        <v>78</v>
      </c>
      <c r="AV144" s="13" t="s">
        <v>78</v>
      </c>
      <c r="AW144" s="13" t="s">
        <v>30</v>
      </c>
      <c r="AX144" s="13" t="s">
        <v>76</v>
      </c>
      <c r="AY144" s="219" t="s">
        <v>187</v>
      </c>
    </row>
    <row r="145" spans="1:65" s="2" customFormat="1" ht="37.9" customHeight="1">
      <c r="A145" s="36"/>
      <c r="B145" s="37"/>
      <c r="C145" s="180" t="s">
        <v>215</v>
      </c>
      <c r="D145" s="180" t="s">
        <v>190</v>
      </c>
      <c r="E145" s="181" t="s">
        <v>1343</v>
      </c>
      <c r="F145" s="182" t="s">
        <v>1344</v>
      </c>
      <c r="G145" s="183" t="s">
        <v>193</v>
      </c>
      <c r="H145" s="184">
        <v>1752.6</v>
      </c>
      <c r="I145" s="185"/>
      <c r="J145" s="186">
        <f>ROUND(I145*H145,2)</f>
        <v>0</v>
      </c>
      <c r="K145" s="182" t="s">
        <v>194</v>
      </c>
      <c r="L145" s="41"/>
      <c r="M145" s="187" t="s">
        <v>19</v>
      </c>
      <c r="N145" s="188" t="s">
        <v>39</v>
      </c>
      <c r="O145" s="66"/>
      <c r="P145" s="189">
        <f>O145*H145</f>
        <v>0</v>
      </c>
      <c r="Q145" s="189">
        <v>2.5636000000000001E-3</v>
      </c>
      <c r="R145" s="189">
        <f>Q145*H145</f>
        <v>4.4929653599999995</v>
      </c>
      <c r="S145" s="189">
        <v>0</v>
      </c>
      <c r="T145" s="19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215</v>
      </c>
      <c r="AT145" s="191" t="s">
        <v>190</v>
      </c>
      <c r="AU145" s="191" t="s">
        <v>78</v>
      </c>
      <c r="AY145" s="19" t="s">
        <v>187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76</v>
      </c>
      <c r="BK145" s="192">
        <f>ROUND(I145*H145,2)</f>
        <v>0</v>
      </c>
      <c r="BL145" s="19" t="s">
        <v>215</v>
      </c>
      <c r="BM145" s="191" t="s">
        <v>1345</v>
      </c>
    </row>
    <row r="146" spans="1:65" s="2" customFormat="1" ht="11.25">
      <c r="A146" s="36"/>
      <c r="B146" s="37"/>
      <c r="C146" s="38"/>
      <c r="D146" s="193" t="s">
        <v>197</v>
      </c>
      <c r="E146" s="38"/>
      <c r="F146" s="194" t="s">
        <v>1346</v>
      </c>
      <c r="G146" s="38"/>
      <c r="H146" s="38"/>
      <c r="I146" s="195"/>
      <c r="J146" s="38"/>
      <c r="K146" s="38"/>
      <c r="L146" s="41"/>
      <c r="M146" s="196"/>
      <c r="N146" s="197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197</v>
      </c>
      <c r="AU146" s="19" t="s">
        <v>78</v>
      </c>
    </row>
    <row r="147" spans="1:65" s="13" customFormat="1" ht="11.25">
      <c r="B147" s="208"/>
      <c r="C147" s="209"/>
      <c r="D147" s="210" t="s">
        <v>249</v>
      </c>
      <c r="E147" s="211" t="s">
        <v>19</v>
      </c>
      <c r="F147" s="212" t="s">
        <v>1347</v>
      </c>
      <c r="G147" s="209"/>
      <c r="H147" s="213">
        <v>584.20000000000005</v>
      </c>
      <c r="I147" s="214"/>
      <c r="J147" s="209"/>
      <c r="K147" s="209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249</v>
      </c>
      <c r="AU147" s="219" t="s">
        <v>78</v>
      </c>
      <c r="AV147" s="13" t="s">
        <v>78</v>
      </c>
      <c r="AW147" s="13" t="s">
        <v>30</v>
      </c>
      <c r="AX147" s="13" t="s">
        <v>68</v>
      </c>
      <c r="AY147" s="219" t="s">
        <v>187</v>
      </c>
    </row>
    <row r="148" spans="1:65" s="13" customFormat="1" ht="11.25">
      <c r="B148" s="208"/>
      <c r="C148" s="209"/>
      <c r="D148" s="210" t="s">
        <v>249</v>
      </c>
      <c r="E148" s="211" t="s">
        <v>19</v>
      </c>
      <c r="F148" s="212" t="s">
        <v>1348</v>
      </c>
      <c r="G148" s="209"/>
      <c r="H148" s="213">
        <v>584.20000000000005</v>
      </c>
      <c r="I148" s="214"/>
      <c r="J148" s="209"/>
      <c r="K148" s="209"/>
      <c r="L148" s="215"/>
      <c r="M148" s="216"/>
      <c r="N148" s="217"/>
      <c r="O148" s="217"/>
      <c r="P148" s="217"/>
      <c r="Q148" s="217"/>
      <c r="R148" s="217"/>
      <c r="S148" s="217"/>
      <c r="T148" s="218"/>
      <c r="AT148" s="219" t="s">
        <v>249</v>
      </c>
      <c r="AU148" s="219" t="s">
        <v>78</v>
      </c>
      <c r="AV148" s="13" t="s">
        <v>78</v>
      </c>
      <c r="AW148" s="13" t="s">
        <v>30</v>
      </c>
      <c r="AX148" s="13" t="s">
        <v>68</v>
      </c>
      <c r="AY148" s="219" t="s">
        <v>187</v>
      </c>
    </row>
    <row r="149" spans="1:65" s="13" customFormat="1" ht="11.25">
      <c r="B149" s="208"/>
      <c r="C149" s="209"/>
      <c r="D149" s="210" t="s">
        <v>249</v>
      </c>
      <c r="E149" s="211" t="s">
        <v>19</v>
      </c>
      <c r="F149" s="212" t="s">
        <v>1321</v>
      </c>
      <c r="G149" s="209"/>
      <c r="H149" s="213">
        <v>0</v>
      </c>
      <c r="I149" s="214"/>
      <c r="J149" s="209"/>
      <c r="K149" s="209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249</v>
      </c>
      <c r="AU149" s="219" t="s">
        <v>78</v>
      </c>
      <c r="AV149" s="13" t="s">
        <v>78</v>
      </c>
      <c r="AW149" s="13" t="s">
        <v>30</v>
      </c>
      <c r="AX149" s="13" t="s">
        <v>68</v>
      </c>
      <c r="AY149" s="219" t="s">
        <v>187</v>
      </c>
    </row>
    <row r="150" spans="1:65" s="13" customFormat="1" ht="11.25">
      <c r="B150" s="208"/>
      <c r="C150" s="209"/>
      <c r="D150" s="210" t="s">
        <v>249</v>
      </c>
      <c r="E150" s="211" t="s">
        <v>19</v>
      </c>
      <c r="F150" s="212" t="s">
        <v>1349</v>
      </c>
      <c r="G150" s="209"/>
      <c r="H150" s="213">
        <v>584.20000000000005</v>
      </c>
      <c r="I150" s="214"/>
      <c r="J150" s="209"/>
      <c r="K150" s="209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249</v>
      </c>
      <c r="AU150" s="219" t="s">
        <v>78</v>
      </c>
      <c r="AV150" s="13" t="s">
        <v>78</v>
      </c>
      <c r="AW150" s="13" t="s">
        <v>30</v>
      </c>
      <c r="AX150" s="13" t="s">
        <v>68</v>
      </c>
      <c r="AY150" s="219" t="s">
        <v>187</v>
      </c>
    </row>
    <row r="151" spans="1:65" s="15" customFormat="1" ht="11.25">
      <c r="B151" s="230"/>
      <c r="C151" s="231"/>
      <c r="D151" s="210" t="s">
        <v>249</v>
      </c>
      <c r="E151" s="232" t="s">
        <v>19</v>
      </c>
      <c r="F151" s="233" t="s">
        <v>319</v>
      </c>
      <c r="G151" s="231"/>
      <c r="H151" s="234">
        <v>1752.6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AT151" s="240" t="s">
        <v>249</v>
      </c>
      <c r="AU151" s="240" t="s">
        <v>78</v>
      </c>
      <c r="AV151" s="15" t="s">
        <v>195</v>
      </c>
      <c r="AW151" s="15" t="s">
        <v>30</v>
      </c>
      <c r="AX151" s="15" t="s">
        <v>76</v>
      </c>
      <c r="AY151" s="240" t="s">
        <v>187</v>
      </c>
    </row>
    <row r="152" spans="1:65" s="2" customFormat="1" ht="33" customHeight="1">
      <c r="A152" s="36"/>
      <c r="B152" s="37"/>
      <c r="C152" s="198" t="s">
        <v>281</v>
      </c>
      <c r="D152" s="198" t="s">
        <v>243</v>
      </c>
      <c r="E152" s="199" t="s">
        <v>1350</v>
      </c>
      <c r="F152" s="200" t="s">
        <v>1351</v>
      </c>
      <c r="G152" s="201" t="s">
        <v>193</v>
      </c>
      <c r="H152" s="202">
        <v>1840.23</v>
      </c>
      <c r="I152" s="203"/>
      <c r="J152" s="204">
        <f>ROUND(I152*H152,2)</f>
        <v>0</v>
      </c>
      <c r="K152" s="200" t="s">
        <v>194</v>
      </c>
      <c r="L152" s="205"/>
      <c r="M152" s="206" t="s">
        <v>19</v>
      </c>
      <c r="N152" s="207" t="s">
        <v>39</v>
      </c>
      <c r="O152" s="66"/>
      <c r="P152" s="189">
        <f>O152*H152</f>
        <v>0</v>
      </c>
      <c r="Q152" s="189">
        <v>0.01</v>
      </c>
      <c r="R152" s="189">
        <f>Q152*H152</f>
        <v>18.4023</v>
      </c>
      <c r="S152" s="189">
        <v>0</v>
      </c>
      <c r="T152" s="19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246</v>
      </c>
      <c r="AT152" s="191" t="s">
        <v>243</v>
      </c>
      <c r="AU152" s="191" t="s">
        <v>78</v>
      </c>
      <c r="AY152" s="19" t="s">
        <v>187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76</v>
      </c>
      <c r="BK152" s="192">
        <f>ROUND(I152*H152,2)</f>
        <v>0</v>
      </c>
      <c r="BL152" s="19" t="s">
        <v>215</v>
      </c>
      <c r="BM152" s="191" t="s">
        <v>1352</v>
      </c>
    </row>
    <row r="153" spans="1:65" s="2" customFormat="1" ht="11.25">
      <c r="A153" s="36"/>
      <c r="B153" s="37"/>
      <c r="C153" s="38"/>
      <c r="D153" s="193" t="s">
        <v>197</v>
      </c>
      <c r="E153" s="38"/>
      <c r="F153" s="194" t="s">
        <v>1353</v>
      </c>
      <c r="G153" s="38"/>
      <c r="H153" s="38"/>
      <c r="I153" s="195"/>
      <c r="J153" s="38"/>
      <c r="K153" s="38"/>
      <c r="L153" s="41"/>
      <c r="M153" s="196"/>
      <c r="N153" s="197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197</v>
      </c>
      <c r="AU153" s="19" t="s">
        <v>78</v>
      </c>
    </row>
    <row r="154" spans="1:65" s="13" customFormat="1" ht="11.25">
      <c r="B154" s="208"/>
      <c r="C154" s="209"/>
      <c r="D154" s="210" t="s">
        <v>249</v>
      </c>
      <c r="E154" s="209"/>
      <c r="F154" s="212" t="s">
        <v>1354</v>
      </c>
      <c r="G154" s="209"/>
      <c r="H154" s="213">
        <v>1840.23</v>
      </c>
      <c r="I154" s="214"/>
      <c r="J154" s="209"/>
      <c r="K154" s="209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249</v>
      </c>
      <c r="AU154" s="219" t="s">
        <v>78</v>
      </c>
      <c r="AV154" s="13" t="s">
        <v>78</v>
      </c>
      <c r="AW154" s="13" t="s">
        <v>4</v>
      </c>
      <c r="AX154" s="13" t="s">
        <v>76</v>
      </c>
      <c r="AY154" s="219" t="s">
        <v>187</v>
      </c>
    </row>
    <row r="155" spans="1:65" s="2" customFormat="1" ht="66.75" customHeight="1">
      <c r="A155" s="36"/>
      <c r="B155" s="37"/>
      <c r="C155" s="180" t="s">
        <v>286</v>
      </c>
      <c r="D155" s="180" t="s">
        <v>190</v>
      </c>
      <c r="E155" s="181" t="s">
        <v>1074</v>
      </c>
      <c r="F155" s="182" t="s">
        <v>1075</v>
      </c>
      <c r="G155" s="183" t="s">
        <v>542</v>
      </c>
      <c r="H155" s="184">
        <v>24.044</v>
      </c>
      <c r="I155" s="185"/>
      <c r="J155" s="186">
        <f>ROUND(I155*H155,2)</f>
        <v>0</v>
      </c>
      <c r="K155" s="182" t="s">
        <v>194</v>
      </c>
      <c r="L155" s="41"/>
      <c r="M155" s="187" t="s">
        <v>19</v>
      </c>
      <c r="N155" s="188" t="s">
        <v>39</v>
      </c>
      <c r="O155" s="66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215</v>
      </c>
      <c r="AT155" s="191" t="s">
        <v>190</v>
      </c>
      <c r="AU155" s="191" t="s">
        <v>78</v>
      </c>
      <c r="AY155" s="19" t="s">
        <v>187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9" t="s">
        <v>76</v>
      </c>
      <c r="BK155" s="192">
        <f>ROUND(I155*H155,2)</f>
        <v>0</v>
      </c>
      <c r="BL155" s="19" t="s">
        <v>215</v>
      </c>
      <c r="BM155" s="191" t="s">
        <v>1355</v>
      </c>
    </row>
    <row r="156" spans="1:65" s="2" customFormat="1" ht="11.25">
      <c r="A156" s="36"/>
      <c r="B156" s="37"/>
      <c r="C156" s="38"/>
      <c r="D156" s="193" t="s">
        <v>197</v>
      </c>
      <c r="E156" s="38"/>
      <c r="F156" s="194" t="s">
        <v>1077</v>
      </c>
      <c r="G156" s="38"/>
      <c r="H156" s="38"/>
      <c r="I156" s="195"/>
      <c r="J156" s="38"/>
      <c r="K156" s="38"/>
      <c r="L156" s="41"/>
      <c r="M156" s="196"/>
      <c r="N156" s="197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197</v>
      </c>
      <c r="AU156" s="19" t="s">
        <v>78</v>
      </c>
    </row>
    <row r="157" spans="1:65" s="12" customFormat="1" ht="22.9" customHeight="1">
      <c r="B157" s="164"/>
      <c r="C157" s="165"/>
      <c r="D157" s="166" t="s">
        <v>67</v>
      </c>
      <c r="E157" s="178" t="s">
        <v>1078</v>
      </c>
      <c r="F157" s="178" t="s">
        <v>1079</v>
      </c>
      <c r="G157" s="165"/>
      <c r="H157" s="165"/>
      <c r="I157" s="168"/>
      <c r="J157" s="179">
        <f>BK157</f>
        <v>0</v>
      </c>
      <c r="K157" s="165"/>
      <c r="L157" s="170"/>
      <c r="M157" s="171"/>
      <c r="N157" s="172"/>
      <c r="O157" s="172"/>
      <c r="P157" s="173">
        <f>SUM(P158:P165)</f>
        <v>0</v>
      </c>
      <c r="Q157" s="172"/>
      <c r="R157" s="173">
        <f>SUM(R158:R165)</f>
        <v>0</v>
      </c>
      <c r="S157" s="172"/>
      <c r="T157" s="174">
        <f>SUM(T158:T165)</f>
        <v>15.418574999999999</v>
      </c>
      <c r="AR157" s="175" t="s">
        <v>78</v>
      </c>
      <c r="AT157" s="176" t="s">
        <v>67</v>
      </c>
      <c r="AU157" s="176" t="s">
        <v>76</v>
      </c>
      <c r="AY157" s="175" t="s">
        <v>187</v>
      </c>
      <c r="BK157" s="177">
        <f>SUM(BK158:BK165)</f>
        <v>0</v>
      </c>
    </row>
    <row r="158" spans="1:65" s="2" customFormat="1" ht="21.75" customHeight="1">
      <c r="A158" s="36"/>
      <c r="B158" s="37"/>
      <c r="C158" s="180" t="s">
        <v>291</v>
      </c>
      <c r="D158" s="180" t="s">
        <v>190</v>
      </c>
      <c r="E158" s="181" t="s">
        <v>1356</v>
      </c>
      <c r="F158" s="182" t="s">
        <v>1357</v>
      </c>
      <c r="G158" s="183" t="s">
        <v>193</v>
      </c>
      <c r="H158" s="184">
        <v>625.5</v>
      </c>
      <c r="I158" s="185"/>
      <c r="J158" s="186">
        <f>ROUND(I158*H158,2)</f>
        <v>0</v>
      </c>
      <c r="K158" s="182" t="s">
        <v>194</v>
      </c>
      <c r="L158" s="41"/>
      <c r="M158" s="187" t="s">
        <v>19</v>
      </c>
      <c r="N158" s="188" t="s">
        <v>39</v>
      </c>
      <c r="O158" s="66"/>
      <c r="P158" s="189">
        <f>O158*H158</f>
        <v>0</v>
      </c>
      <c r="Q158" s="189">
        <v>0</v>
      </c>
      <c r="R158" s="189">
        <f>Q158*H158</f>
        <v>0</v>
      </c>
      <c r="S158" s="189">
        <v>2.4649999999999998E-2</v>
      </c>
      <c r="T158" s="190">
        <f>S158*H158</f>
        <v>15.418574999999999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215</v>
      </c>
      <c r="AT158" s="191" t="s">
        <v>190</v>
      </c>
      <c r="AU158" s="191" t="s">
        <v>78</v>
      </c>
      <c r="AY158" s="19" t="s">
        <v>187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76</v>
      </c>
      <c r="BK158" s="192">
        <f>ROUND(I158*H158,2)</f>
        <v>0</v>
      </c>
      <c r="BL158" s="19" t="s">
        <v>215</v>
      </c>
      <c r="BM158" s="191" t="s">
        <v>1358</v>
      </c>
    </row>
    <row r="159" spans="1:65" s="2" customFormat="1" ht="11.25">
      <c r="A159" s="36"/>
      <c r="B159" s="37"/>
      <c r="C159" s="38"/>
      <c r="D159" s="193" t="s">
        <v>197</v>
      </c>
      <c r="E159" s="38"/>
      <c r="F159" s="194" t="s">
        <v>1359</v>
      </c>
      <c r="G159" s="38"/>
      <c r="H159" s="38"/>
      <c r="I159" s="195"/>
      <c r="J159" s="38"/>
      <c r="K159" s="38"/>
      <c r="L159" s="41"/>
      <c r="M159" s="196"/>
      <c r="N159" s="197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197</v>
      </c>
      <c r="AU159" s="19" t="s">
        <v>78</v>
      </c>
    </row>
    <row r="160" spans="1:65" s="14" customFormat="1" ht="11.25">
      <c r="B160" s="220"/>
      <c r="C160" s="221"/>
      <c r="D160" s="210" t="s">
        <v>249</v>
      </c>
      <c r="E160" s="222" t="s">
        <v>19</v>
      </c>
      <c r="F160" s="223" t="s">
        <v>1318</v>
      </c>
      <c r="G160" s="221"/>
      <c r="H160" s="222" t="s">
        <v>19</v>
      </c>
      <c r="I160" s="224"/>
      <c r="J160" s="221"/>
      <c r="K160" s="221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249</v>
      </c>
      <c r="AU160" s="229" t="s">
        <v>78</v>
      </c>
      <c r="AV160" s="14" t="s">
        <v>76</v>
      </c>
      <c r="AW160" s="14" t="s">
        <v>30</v>
      </c>
      <c r="AX160" s="14" t="s">
        <v>68</v>
      </c>
      <c r="AY160" s="229" t="s">
        <v>187</v>
      </c>
    </row>
    <row r="161" spans="1:65" s="13" customFormat="1" ht="11.25">
      <c r="B161" s="208"/>
      <c r="C161" s="209"/>
      <c r="D161" s="210" t="s">
        <v>249</v>
      </c>
      <c r="E161" s="211" t="s">
        <v>19</v>
      </c>
      <c r="F161" s="212" t="s">
        <v>1360</v>
      </c>
      <c r="G161" s="209"/>
      <c r="H161" s="213">
        <v>208.5</v>
      </c>
      <c r="I161" s="214"/>
      <c r="J161" s="209"/>
      <c r="K161" s="209"/>
      <c r="L161" s="215"/>
      <c r="M161" s="216"/>
      <c r="N161" s="217"/>
      <c r="O161" s="217"/>
      <c r="P161" s="217"/>
      <c r="Q161" s="217"/>
      <c r="R161" s="217"/>
      <c r="S161" s="217"/>
      <c r="T161" s="218"/>
      <c r="AT161" s="219" t="s">
        <v>249</v>
      </c>
      <c r="AU161" s="219" t="s">
        <v>78</v>
      </c>
      <c r="AV161" s="13" t="s">
        <v>78</v>
      </c>
      <c r="AW161" s="13" t="s">
        <v>30</v>
      </c>
      <c r="AX161" s="13" t="s">
        <v>68</v>
      </c>
      <c r="AY161" s="219" t="s">
        <v>187</v>
      </c>
    </row>
    <row r="162" spans="1:65" s="13" customFormat="1" ht="11.25">
      <c r="B162" s="208"/>
      <c r="C162" s="209"/>
      <c r="D162" s="210" t="s">
        <v>249</v>
      </c>
      <c r="E162" s="211" t="s">
        <v>19</v>
      </c>
      <c r="F162" s="212" t="s">
        <v>1361</v>
      </c>
      <c r="G162" s="209"/>
      <c r="H162" s="213">
        <v>208.5</v>
      </c>
      <c r="I162" s="214"/>
      <c r="J162" s="209"/>
      <c r="K162" s="209"/>
      <c r="L162" s="215"/>
      <c r="M162" s="216"/>
      <c r="N162" s="217"/>
      <c r="O162" s="217"/>
      <c r="P162" s="217"/>
      <c r="Q162" s="217"/>
      <c r="R162" s="217"/>
      <c r="S162" s="217"/>
      <c r="T162" s="218"/>
      <c r="AT162" s="219" t="s">
        <v>249</v>
      </c>
      <c r="AU162" s="219" t="s">
        <v>78</v>
      </c>
      <c r="AV162" s="13" t="s">
        <v>78</v>
      </c>
      <c r="AW162" s="13" t="s">
        <v>30</v>
      </c>
      <c r="AX162" s="13" t="s">
        <v>68</v>
      </c>
      <c r="AY162" s="219" t="s">
        <v>187</v>
      </c>
    </row>
    <row r="163" spans="1:65" s="13" customFormat="1" ht="11.25">
      <c r="B163" s="208"/>
      <c r="C163" s="209"/>
      <c r="D163" s="210" t="s">
        <v>249</v>
      </c>
      <c r="E163" s="211" t="s">
        <v>19</v>
      </c>
      <c r="F163" s="212" t="s">
        <v>1321</v>
      </c>
      <c r="G163" s="209"/>
      <c r="H163" s="213">
        <v>0</v>
      </c>
      <c r="I163" s="214"/>
      <c r="J163" s="209"/>
      <c r="K163" s="209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249</v>
      </c>
      <c r="AU163" s="219" t="s">
        <v>78</v>
      </c>
      <c r="AV163" s="13" t="s">
        <v>78</v>
      </c>
      <c r="AW163" s="13" t="s">
        <v>30</v>
      </c>
      <c r="AX163" s="13" t="s">
        <v>68</v>
      </c>
      <c r="AY163" s="219" t="s">
        <v>187</v>
      </c>
    </row>
    <row r="164" spans="1:65" s="13" customFormat="1" ht="11.25">
      <c r="B164" s="208"/>
      <c r="C164" s="209"/>
      <c r="D164" s="210" t="s">
        <v>249</v>
      </c>
      <c r="E164" s="211" t="s">
        <v>19</v>
      </c>
      <c r="F164" s="212" t="s">
        <v>1362</v>
      </c>
      <c r="G164" s="209"/>
      <c r="H164" s="213">
        <v>208.5</v>
      </c>
      <c r="I164" s="214"/>
      <c r="J164" s="209"/>
      <c r="K164" s="209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249</v>
      </c>
      <c r="AU164" s="219" t="s">
        <v>78</v>
      </c>
      <c r="AV164" s="13" t="s">
        <v>78</v>
      </c>
      <c r="AW164" s="13" t="s">
        <v>30</v>
      </c>
      <c r="AX164" s="13" t="s">
        <v>68</v>
      </c>
      <c r="AY164" s="219" t="s">
        <v>187</v>
      </c>
    </row>
    <row r="165" spans="1:65" s="15" customFormat="1" ht="11.25">
      <c r="B165" s="230"/>
      <c r="C165" s="231"/>
      <c r="D165" s="210" t="s">
        <v>249</v>
      </c>
      <c r="E165" s="232" t="s">
        <v>19</v>
      </c>
      <c r="F165" s="233" t="s">
        <v>319</v>
      </c>
      <c r="G165" s="231"/>
      <c r="H165" s="234">
        <v>625.5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AT165" s="240" t="s">
        <v>249</v>
      </c>
      <c r="AU165" s="240" t="s">
        <v>78</v>
      </c>
      <c r="AV165" s="15" t="s">
        <v>195</v>
      </c>
      <c r="AW165" s="15" t="s">
        <v>30</v>
      </c>
      <c r="AX165" s="15" t="s">
        <v>76</v>
      </c>
      <c r="AY165" s="240" t="s">
        <v>187</v>
      </c>
    </row>
    <row r="166" spans="1:65" s="12" customFormat="1" ht="22.9" customHeight="1">
      <c r="B166" s="164"/>
      <c r="C166" s="165"/>
      <c r="D166" s="166" t="s">
        <v>67</v>
      </c>
      <c r="E166" s="178" t="s">
        <v>1363</v>
      </c>
      <c r="F166" s="178" t="s">
        <v>1364</v>
      </c>
      <c r="G166" s="165"/>
      <c r="H166" s="165"/>
      <c r="I166" s="168"/>
      <c r="J166" s="179">
        <f>BK166</f>
        <v>0</v>
      </c>
      <c r="K166" s="165"/>
      <c r="L166" s="170"/>
      <c r="M166" s="171"/>
      <c r="N166" s="172"/>
      <c r="O166" s="172"/>
      <c r="P166" s="173">
        <f>SUM(P167:P178)</f>
        <v>0</v>
      </c>
      <c r="Q166" s="172"/>
      <c r="R166" s="173">
        <f>SUM(R167:R178)</f>
        <v>1.8943154999999998</v>
      </c>
      <c r="S166" s="172"/>
      <c r="T166" s="174">
        <f>SUM(T167:T178)</f>
        <v>0</v>
      </c>
      <c r="AR166" s="175" t="s">
        <v>78</v>
      </c>
      <c r="AT166" s="176" t="s">
        <v>67</v>
      </c>
      <c r="AU166" s="176" t="s">
        <v>76</v>
      </c>
      <c r="AY166" s="175" t="s">
        <v>187</v>
      </c>
      <c r="BK166" s="177">
        <f>SUM(BK167:BK178)</f>
        <v>0</v>
      </c>
    </row>
    <row r="167" spans="1:65" s="2" customFormat="1" ht="24.2" customHeight="1">
      <c r="A167" s="36"/>
      <c r="B167" s="37"/>
      <c r="C167" s="180" t="s">
        <v>296</v>
      </c>
      <c r="D167" s="180" t="s">
        <v>190</v>
      </c>
      <c r="E167" s="181" t="s">
        <v>1365</v>
      </c>
      <c r="F167" s="182" t="s">
        <v>1366</v>
      </c>
      <c r="G167" s="183" t="s">
        <v>193</v>
      </c>
      <c r="H167" s="184">
        <v>24.75</v>
      </c>
      <c r="I167" s="185"/>
      <c r="J167" s="186">
        <f>ROUND(I167*H167,2)</f>
        <v>0</v>
      </c>
      <c r="K167" s="182" t="s">
        <v>194</v>
      </c>
      <c r="L167" s="41"/>
      <c r="M167" s="187" t="s">
        <v>19</v>
      </c>
      <c r="N167" s="188" t="s">
        <v>39</v>
      </c>
      <c r="O167" s="66"/>
      <c r="P167" s="189">
        <f>O167*H167</f>
        <v>0</v>
      </c>
      <c r="Q167" s="189">
        <v>7.6537999999999995E-2</v>
      </c>
      <c r="R167" s="189">
        <f>Q167*H167</f>
        <v>1.8943154999999998</v>
      </c>
      <c r="S167" s="189">
        <v>0</v>
      </c>
      <c r="T167" s="19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215</v>
      </c>
      <c r="AT167" s="191" t="s">
        <v>190</v>
      </c>
      <c r="AU167" s="191" t="s">
        <v>78</v>
      </c>
      <c r="AY167" s="19" t="s">
        <v>187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76</v>
      </c>
      <c r="BK167" s="192">
        <f>ROUND(I167*H167,2)</f>
        <v>0</v>
      </c>
      <c r="BL167" s="19" t="s">
        <v>215</v>
      </c>
      <c r="BM167" s="191" t="s">
        <v>1367</v>
      </c>
    </row>
    <row r="168" spans="1:65" s="2" customFormat="1" ht="11.25">
      <c r="A168" s="36"/>
      <c r="B168" s="37"/>
      <c r="C168" s="38"/>
      <c r="D168" s="193" t="s">
        <v>197</v>
      </c>
      <c r="E168" s="38"/>
      <c r="F168" s="194" t="s">
        <v>1368</v>
      </c>
      <c r="G168" s="38"/>
      <c r="H168" s="38"/>
      <c r="I168" s="195"/>
      <c r="J168" s="38"/>
      <c r="K168" s="38"/>
      <c r="L168" s="41"/>
      <c r="M168" s="196"/>
      <c r="N168" s="19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197</v>
      </c>
      <c r="AU168" s="19" t="s">
        <v>78</v>
      </c>
    </row>
    <row r="169" spans="1:65" s="13" customFormat="1" ht="11.25">
      <c r="B169" s="208"/>
      <c r="C169" s="209"/>
      <c r="D169" s="210" t="s">
        <v>249</v>
      </c>
      <c r="E169" s="211" t="s">
        <v>19</v>
      </c>
      <c r="F169" s="212" t="s">
        <v>1369</v>
      </c>
      <c r="G169" s="209"/>
      <c r="H169" s="213">
        <v>24.75</v>
      </c>
      <c r="I169" s="214"/>
      <c r="J169" s="209"/>
      <c r="K169" s="209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249</v>
      </c>
      <c r="AU169" s="219" t="s">
        <v>78</v>
      </c>
      <c r="AV169" s="13" t="s">
        <v>78</v>
      </c>
      <c r="AW169" s="13" t="s">
        <v>30</v>
      </c>
      <c r="AX169" s="13" t="s">
        <v>76</v>
      </c>
      <c r="AY169" s="219" t="s">
        <v>187</v>
      </c>
    </row>
    <row r="170" spans="1:65" s="2" customFormat="1" ht="21.75" customHeight="1">
      <c r="A170" s="36"/>
      <c r="B170" s="37"/>
      <c r="C170" s="180" t="s">
        <v>7</v>
      </c>
      <c r="D170" s="180" t="s">
        <v>190</v>
      </c>
      <c r="E170" s="181" t="s">
        <v>1370</v>
      </c>
      <c r="F170" s="182" t="s">
        <v>1371</v>
      </c>
      <c r="G170" s="183" t="s">
        <v>193</v>
      </c>
      <c r="H170" s="184">
        <v>1847.1</v>
      </c>
      <c r="I170" s="185"/>
      <c r="J170" s="186">
        <f>ROUND(I170*H170,2)</f>
        <v>0</v>
      </c>
      <c r="K170" s="182" t="s">
        <v>194</v>
      </c>
      <c r="L170" s="41"/>
      <c r="M170" s="187" t="s">
        <v>19</v>
      </c>
      <c r="N170" s="188" t="s">
        <v>39</v>
      </c>
      <c r="O170" s="66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215</v>
      </c>
      <c r="AT170" s="191" t="s">
        <v>190</v>
      </c>
      <c r="AU170" s="191" t="s">
        <v>78</v>
      </c>
      <c r="AY170" s="19" t="s">
        <v>187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76</v>
      </c>
      <c r="BK170" s="192">
        <f>ROUND(I170*H170,2)</f>
        <v>0</v>
      </c>
      <c r="BL170" s="19" t="s">
        <v>215</v>
      </c>
      <c r="BM170" s="191" t="s">
        <v>1372</v>
      </c>
    </row>
    <row r="171" spans="1:65" s="2" customFormat="1" ht="11.25">
      <c r="A171" s="36"/>
      <c r="B171" s="37"/>
      <c r="C171" s="38"/>
      <c r="D171" s="193" t="s">
        <v>197</v>
      </c>
      <c r="E171" s="38"/>
      <c r="F171" s="194" t="s">
        <v>1373</v>
      </c>
      <c r="G171" s="38"/>
      <c r="H171" s="38"/>
      <c r="I171" s="195"/>
      <c r="J171" s="38"/>
      <c r="K171" s="38"/>
      <c r="L171" s="41"/>
      <c r="M171" s="196"/>
      <c r="N171" s="197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197</v>
      </c>
      <c r="AU171" s="19" t="s">
        <v>78</v>
      </c>
    </row>
    <row r="172" spans="1:65" s="13" customFormat="1" ht="11.25">
      <c r="B172" s="208"/>
      <c r="C172" s="209"/>
      <c r="D172" s="210" t="s">
        <v>249</v>
      </c>
      <c r="E172" s="211" t="s">
        <v>19</v>
      </c>
      <c r="F172" s="212" t="s">
        <v>1374</v>
      </c>
      <c r="G172" s="209"/>
      <c r="H172" s="213">
        <v>615.70000000000005</v>
      </c>
      <c r="I172" s="214"/>
      <c r="J172" s="209"/>
      <c r="K172" s="209"/>
      <c r="L172" s="215"/>
      <c r="M172" s="216"/>
      <c r="N172" s="217"/>
      <c r="O172" s="217"/>
      <c r="P172" s="217"/>
      <c r="Q172" s="217"/>
      <c r="R172" s="217"/>
      <c r="S172" s="217"/>
      <c r="T172" s="218"/>
      <c r="AT172" s="219" t="s">
        <v>249</v>
      </c>
      <c r="AU172" s="219" t="s">
        <v>78</v>
      </c>
      <c r="AV172" s="13" t="s">
        <v>78</v>
      </c>
      <c r="AW172" s="13" t="s">
        <v>30</v>
      </c>
      <c r="AX172" s="13" t="s">
        <v>68</v>
      </c>
      <c r="AY172" s="219" t="s">
        <v>187</v>
      </c>
    </row>
    <row r="173" spans="1:65" s="13" customFormat="1" ht="11.25">
      <c r="B173" s="208"/>
      <c r="C173" s="209"/>
      <c r="D173" s="210" t="s">
        <v>249</v>
      </c>
      <c r="E173" s="211" t="s">
        <v>19</v>
      </c>
      <c r="F173" s="212" t="s">
        <v>1375</v>
      </c>
      <c r="G173" s="209"/>
      <c r="H173" s="213">
        <v>615.70000000000005</v>
      </c>
      <c r="I173" s="214"/>
      <c r="J173" s="209"/>
      <c r="K173" s="209"/>
      <c r="L173" s="215"/>
      <c r="M173" s="216"/>
      <c r="N173" s="217"/>
      <c r="O173" s="217"/>
      <c r="P173" s="217"/>
      <c r="Q173" s="217"/>
      <c r="R173" s="217"/>
      <c r="S173" s="217"/>
      <c r="T173" s="218"/>
      <c r="AT173" s="219" t="s">
        <v>249</v>
      </c>
      <c r="AU173" s="219" t="s">
        <v>78</v>
      </c>
      <c r="AV173" s="13" t="s">
        <v>78</v>
      </c>
      <c r="AW173" s="13" t="s">
        <v>30</v>
      </c>
      <c r="AX173" s="13" t="s">
        <v>68</v>
      </c>
      <c r="AY173" s="219" t="s">
        <v>187</v>
      </c>
    </row>
    <row r="174" spans="1:65" s="13" customFormat="1" ht="11.25">
      <c r="B174" s="208"/>
      <c r="C174" s="209"/>
      <c r="D174" s="210" t="s">
        <v>249</v>
      </c>
      <c r="E174" s="211" t="s">
        <v>19</v>
      </c>
      <c r="F174" s="212" t="s">
        <v>1321</v>
      </c>
      <c r="G174" s="209"/>
      <c r="H174" s="213">
        <v>0</v>
      </c>
      <c r="I174" s="214"/>
      <c r="J174" s="209"/>
      <c r="K174" s="209"/>
      <c r="L174" s="215"/>
      <c r="M174" s="216"/>
      <c r="N174" s="217"/>
      <c r="O174" s="217"/>
      <c r="P174" s="217"/>
      <c r="Q174" s="217"/>
      <c r="R174" s="217"/>
      <c r="S174" s="217"/>
      <c r="T174" s="218"/>
      <c r="AT174" s="219" t="s">
        <v>249</v>
      </c>
      <c r="AU174" s="219" t="s">
        <v>78</v>
      </c>
      <c r="AV174" s="13" t="s">
        <v>78</v>
      </c>
      <c r="AW174" s="13" t="s">
        <v>30</v>
      </c>
      <c r="AX174" s="13" t="s">
        <v>68</v>
      </c>
      <c r="AY174" s="219" t="s">
        <v>187</v>
      </c>
    </row>
    <row r="175" spans="1:65" s="13" customFormat="1" ht="11.25">
      <c r="B175" s="208"/>
      <c r="C175" s="209"/>
      <c r="D175" s="210" t="s">
        <v>249</v>
      </c>
      <c r="E175" s="211" t="s">
        <v>19</v>
      </c>
      <c r="F175" s="212" t="s">
        <v>1376</v>
      </c>
      <c r="G175" s="209"/>
      <c r="H175" s="213">
        <v>615.70000000000005</v>
      </c>
      <c r="I175" s="214"/>
      <c r="J175" s="209"/>
      <c r="K175" s="209"/>
      <c r="L175" s="215"/>
      <c r="M175" s="216"/>
      <c r="N175" s="217"/>
      <c r="O175" s="217"/>
      <c r="P175" s="217"/>
      <c r="Q175" s="217"/>
      <c r="R175" s="217"/>
      <c r="S175" s="217"/>
      <c r="T175" s="218"/>
      <c r="AT175" s="219" t="s">
        <v>249</v>
      </c>
      <c r="AU175" s="219" t="s">
        <v>78</v>
      </c>
      <c r="AV175" s="13" t="s">
        <v>78</v>
      </c>
      <c r="AW175" s="13" t="s">
        <v>30</v>
      </c>
      <c r="AX175" s="13" t="s">
        <v>68</v>
      </c>
      <c r="AY175" s="219" t="s">
        <v>187</v>
      </c>
    </row>
    <row r="176" spans="1:65" s="15" customFormat="1" ht="11.25">
      <c r="B176" s="230"/>
      <c r="C176" s="231"/>
      <c r="D176" s="210" t="s">
        <v>249</v>
      </c>
      <c r="E176" s="232" t="s">
        <v>19</v>
      </c>
      <c r="F176" s="233" t="s">
        <v>319</v>
      </c>
      <c r="G176" s="231"/>
      <c r="H176" s="234">
        <v>1847.1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AT176" s="240" t="s">
        <v>249</v>
      </c>
      <c r="AU176" s="240" t="s">
        <v>78</v>
      </c>
      <c r="AV176" s="15" t="s">
        <v>195</v>
      </c>
      <c r="AW176" s="15" t="s">
        <v>30</v>
      </c>
      <c r="AX176" s="15" t="s">
        <v>76</v>
      </c>
      <c r="AY176" s="240" t="s">
        <v>187</v>
      </c>
    </row>
    <row r="177" spans="1:65" s="2" customFormat="1" ht="49.15" customHeight="1">
      <c r="A177" s="36"/>
      <c r="B177" s="37"/>
      <c r="C177" s="180" t="s">
        <v>305</v>
      </c>
      <c r="D177" s="180" t="s">
        <v>190</v>
      </c>
      <c r="E177" s="181" t="s">
        <v>1377</v>
      </c>
      <c r="F177" s="182" t="s">
        <v>1378</v>
      </c>
      <c r="G177" s="183" t="s">
        <v>542</v>
      </c>
      <c r="H177" s="184">
        <v>1.8939999999999999</v>
      </c>
      <c r="I177" s="185"/>
      <c r="J177" s="186">
        <f>ROUND(I177*H177,2)</f>
        <v>0</v>
      </c>
      <c r="K177" s="182" t="s">
        <v>194</v>
      </c>
      <c r="L177" s="41"/>
      <c r="M177" s="187" t="s">
        <v>19</v>
      </c>
      <c r="N177" s="188" t="s">
        <v>39</v>
      </c>
      <c r="O177" s="66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1" t="s">
        <v>215</v>
      </c>
      <c r="AT177" s="191" t="s">
        <v>190</v>
      </c>
      <c r="AU177" s="191" t="s">
        <v>78</v>
      </c>
      <c r="AY177" s="19" t="s">
        <v>187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9" t="s">
        <v>76</v>
      </c>
      <c r="BK177" s="192">
        <f>ROUND(I177*H177,2)</f>
        <v>0</v>
      </c>
      <c r="BL177" s="19" t="s">
        <v>215</v>
      </c>
      <c r="BM177" s="191" t="s">
        <v>1379</v>
      </c>
    </row>
    <row r="178" spans="1:65" s="2" customFormat="1" ht="11.25">
      <c r="A178" s="36"/>
      <c r="B178" s="37"/>
      <c r="C178" s="38"/>
      <c r="D178" s="193" t="s">
        <v>197</v>
      </c>
      <c r="E178" s="38"/>
      <c r="F178" s="194" t="s">
        <v>1380</v>
      </c>
      <c r="G178" s="38"/>
      <c r="H178" s="38"/>
      <c r="I178" s="195"/>
      <c r="J178" s="38"/>
      <c r="K178" s="38"/>
      <c r="L178" s="41"/>
      <c r="M178" s="196"/>
      <c r="N178" s="197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197</v>
      </c>
      <c r="AU178" s="19" t="s">
        <v>78</v>
      </c>
    </row>
    <row r="179" spans="1:65" s="12" customFormat="1" ht="22.9" customHeight="1">
      <c r="B179" s="164"/>
      <c r="C179" s="165"/>
      <c r="D179" s="166" t="s">
        <v>67</v>
      </c>
      <c r="E179" s="178" t="s">
        <v>1247</v>
      </c>
      <c r="F179" s="178" t="s">
        <v>1248</v>
      </c>
      <c r="G179" s="165"/>
      <c r="H179" s="165"/>
      <c r="I179" s="168"/>
      <c r="J179" s="179">
        <f>BK179</f>
        <v>0</v>
      </c>
      <c r="K179" s="165"/>
      <c r="L179" s="170"/>
      <c r="M179" s="171"/>
      <c r="N179" s="172"/>
      <c r="O179" s="172"/>
      <c r="P179" s="173">
        <f>SUM(P180:P217)</f>
        <v>0</v>
      </c>
      <c r="Q179" s="172"/>
      <c r="R179" s="173">
        <f>SUM(R180:R217)</f>
        <v>8.9424897600000008</v>
      </c>
      <c r="S179" s="172"/>
      <c r="T179" s="174">
        <f>SUM(T180:T217)</f>
        <v>1.7718360000000002</v>
      </c>
      <c r="AR179" s="175" t="s">
        <v>78</v>
      </c>
      <c r="AT179" s="176" t="s">
        <v>67</v>
      </c>
      <c r="AU179" s="176" t="s">
        <v>76</v>
      </c>
      <c r="AY179" s="175" t="s">
        <v>187</v>
      </c>
      <c r="BK179" s="177">
        <f>SUM(BK180:BK217)</f>
        <v>0</v>
      </c>
    </row>
    <row r="180" spans="1:65" s="2" customFormat="1" ht="16.5" customHeight="1">
      <c r="A180" s="36"/>
      <c r="B180" s="37"/>
      <c r="C180" s="180" t="s">
        <v>310</v>
      </c>
      <c r="D180" s="180" t="s">
        <v>190</v>
      </c>
      <c r="E180" s="181" t="s">
        <v>1250</v>
      </c>
      <c r="F180" s="182" t="s">
        <v>1251</v>
      </c>
      <c r="G180" s="183" t="s">
        <v>193</v>
      </c>
      <c r="H180" s="184">
        <v>5715.6</v>
      </c>
      <c r="I180" s="185"/>
      <c r="J180" s="186">
        <f>ROUND(I180*H180,2)</f>
        <v>0</v>
      </c>
      <c r="K180" s="182" t="s">
        <v>194</v>
      </c>
      <c r="L180" s="41"/>
      <c r="M180" s="187" t="s">
        <v>19</v>
      </c>
      <c r="N180" s="188" t="s">
        <v>39</v>
      </c>
      <c r="O180" s="66"/>
      <c r="P180" s="189">
        <f>O180*H180</f>
        <v>0</v>
      </c>
      <c r="Q180" s="189">
        <v>1E-3</v>
      </c>
      <c r="R180" s="189">
        <f>Q180*H180</f>
        <v>5.7156000000000002</v>
      </c>
      <c r="S180" s="189">
        <v>3.1E-4</v>
      </c>
      <c r="T180" s="190">
        <f>S180*H180</f>
        <v>1.7718360000000002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1" t="s">
        <v>215</v>
      </c>
      <c r="AT180" s="191" t="s">
        <v>190</v>
      </c>
      <c r="AU180" s="191" t="s">
        <v>78</v>
      </c>
      <c r="AY180" s="19" t="s">
        <v>187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9" t="s">
        <v>76</v>
      </c>
      <c r="BK180" s="192">
        <f>ROUND(I180*H180,2)</f>
        <v>0</v>
      </c>
      <c r="BL180" s="19" t="s">
        <v>215</v>
      </c>
      <c r="BM180" s="191" t="s">
        <v>1381</v>
      </c>
    </row>
    <row r="181" spans="1:65" s="2" customFormat="1" ht="11.25">
      <c r="A181" s="36"/>
      <c r="B181" s="37"/>
      <c r="C181" s="38"/>
      <c r="D181" s="193" t="s">
        <v>197</v>
      </c>
      <c r="E181" s="38"/>
      <c r="F181" s="194" t="s">
        <v>1253</v>
      </c>
      <c r="G181" s="38"/>
      <c r="H181" s="38"/>
      <c r="I181" s="195"/>
      <c r="J181" s="38"/>
      <c r="K181" s="38"/>
      <c r="L181" s="41"/>
      <c r="M181" s="196"/>
      <c r="N181" s="197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197</v>
      </c>
      <c r="AU181" s="19" t="s">
        <v>78</v>
      </c>
    </row>
    <row r="182" spans="1:65" s="13" customFormat="1" ht="11.25">
      <c r="B182" s="208"/>
      <c r="C182" s="209"/>
      <c r="D182" s="210" t="s">
        <v>249</v>
      </c>
      <c r="E182" s="211" t="s">
        <v>19</v>
      </c>
      <c r="F182" s="212" t="s">
        <v>1382</v>
      </c>
      <c r="G182" s="209"/>
      <c r="H182" s="213">
        <v>412.5</v>
      </c>
      <c r="I182" s="214"/>
      <c r="J182" s="209"/>
      <c r="K182" s="209"/>
      <c r="L182" s="215"/>
      <c r="M182" s="216"/>
      <c r="N182" s="217"/>
      <c r="O182" s="217"/>
      <c r="P182" s="217"/>
      <c r="Q182" s="217"/>
      <c r="R182" s="217"/>
      <c r="S182" s="217"/>
      <c r="T182" s="218"/>
      <c r="AT182" s="219" t="s">
        <v>249</v>
      </c>
      <c r="AU182" s="219" t="s">
        <v>78</v>
      </c>
      <c r="AV182" s="13" t="s">
        <v>78</v>
      </c>
      <c r="AW182" s="13" t="s">
        <v>30</v>
      </c>
      <c r="AX182" s="13" t="s">
        <v>68</v>
      </c>
      <c r="AY182" s="219" t="s">
        <v>187</v>
      </c>
    </row>
    <row r="183" spans="1:65" s="13" customFormat="1" ht="11.25">
      <c r="B183" s="208"/>
      <c r="C183" s="209"/>
      <c r="D183" s="210" t="s">
        <v>249</v>
      </c>
      <c r="E183" s="211" t="s">
        <v>19</v>
      </c>
      <c r="F183" s="212" t="s">
        <v>1383</v>
      </c>
      <c r="G183" s="209"/>
      <c r="H183" s="213">
        <v>255.09</v>
      </c>
      <c r="I183" s="214"/>
      <c r="J183" s="209"/>
      <c r="K183" s="209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249</v>
      </c>
      <c r="AU183" s="219" t="s">
        <v>78</v>
      </c>
      <c r="AV183" s="13" t="s">
        <v>78</v>
      </c>
      <c r="AW183" s="13" t="s">
        <v>30</v>
      </c>
      <c r="AX183" s="13" t="s">
        <v>68</v>
      </c>
      <c r="AY183" s="219" t="s">
        <v>187</v>
      </c>
    </row>
    <row r="184" spans="1:65" s="13" customFormat="1" ht="11.25">
      <c r="B184" s="208"/>
      <c r="C184" s="209"/>
      <c r="D184" s="210" t="s">
        <v>249</v>
      </c>
      <c r="E184" s="211" t="s">
        <v>19</v>
      </c>
      <c r="F184" s="212" t="s">
        <v>1384</v>
      </c>
      <c r="G184" s="209"/>
      <c r="H184" s="213">
        <v>401.94</v>
      </c>
      <c r="I184" s="214"/>
      <c r="J184" s="209"/>
      <c r="K184" s="209"/>
      <c r="L184" s="215"/>
      <c r="M184" s="216"/>
      <c r="N184" s="217"/>
      <c r="O184" s="217"/>
      <c r="P184" s="217"/>
      <c r="Q184" s="217"/>
      <c r="R184" s="217"/>
      <c r="S184" s="217"/>
      <c r="T184" s="218"/>
      <c r="AT184" s="219" t="s">
        <v>249</v>
      </c>
      <c r="AU184" s="219" t="s">
        <v>78</v>
      </c>
      <c r="AV184" s="13" t="s">
        <v>78</v>
      </c>
      <c r="AW184" s="13" t="s">
        <v>30</v>
      </c>
      <c r="AX184" s="13" t="s">
        <v>68</v>
      </c>
      <c r="AY184" s="219" t="s">
        <v>187</v>
      </c>
    </row>
    <row r="185" spans="1:65" s="13" customFormat="1" ht="11.25">
      <c r="B185" s="208"/>
      <c r="C185" s="209"/>
      <c r="D185" s="210" t="s">
        <v>249</v>
      </c>
      <c r="E185" s="211" t="s">
        <v>19</v>
      </c>
      <c r="F185" s="212" t="s">
        <v>1385</v>
      </c>
      <c r="G185" s="209"/>
      <c r="H185" s="213">
        <v>359.37</v>
      </c>
      <c r="I185" s="214"/>
      <c r="J185" s="209"/>
      <c r="K185" s="209"/>
      <c r="L185" s="215"/>
      <c r="M185" s="216"/>
      <c r="N185" s="217"/>
      <c r="O185" s="217"/>
      <c r="P185" s="217"/>
      <c r="Q185" s="217"/>
      <c r="R185" s="217"/>
      <c r="S185" s="217"/>
      <c r="T185" s="218"/>
      <c r="AT185" s="219" t="s">
        <v>249</v>
      </c>
      <c r="AU185" s="219" t="s">
        <v>78</v>
      </c>
      <c r="AV185" s="13" t="s">
        <v>78</v>
      </c>
      <c r="AW185" s="13" t="s">
        <v>30</v>
      </c>
      <c r="AX185" s="13" t="s">
        <v>68</v>
      </c>
      <c r="AY185" s="219" t="s">
        <v>187</v>
      </c>
    </row>
    <row r="186" spans="1:65" s="16" customFormat="1" ht="11.25">
      <c r="B186" s="252"/>
      <c r="C186" s="253"/>
      <c r="D186" s="210" t="s">
        <v>249</v>
      </c>
      <c r="E186" s="254" t="s">
        <v>19</v>
      </c>
      <c r="F186" s="255" t="s">
        <v>837</v>
      </c>
      <c r="G186" s="253"/>
      <c r="H186" s="256">
        <v>1428.9</v>
      </c>
      <c r="I186" s="257"/>
      <c r="J186" s="253"/>
      <c r="K186" s="253"/>
      <c r="L186" s="258"/>
      <c r="M186" s="259"/>
      <c r="N186" s="260"/>
      <c r="O186" s="260"/>
      <c r="P186" s="260"/>
      <c r="Q186" s="260"/>
      <c r="R186" s="260"/>
      <c r="S186" s="260"/>
      <c r="T186" s="261"/>
      <c r="AT186" s="262" t="s">
        <v>249</v>
      </c>
      <c r="AU186" s="262" t="s">
        <v>78</v>
      </c>
      <c r="AV186" s="16" t="s">
        <v>203</v>
      </c>
      <c r="AW186" s="16" t="s">
        <v>30</v>
      </c>
      <c r="AX186" s="16" t="s">
        <v>68</v>
      </c>
      <c r="AY186" s="262" t="s">
        <v>187</v>
      </c>
    </row>
    <row r="187" spans="1:65" s="13" customFormat="1" ht="11.25">
      <c r="B187" s="208"/>
      <c r="C187" s="209"/>
      <c r="D187" s="210" t="s">
        <v>249</v>
      </c>
      <c r="E187" s="211" t="s">
        <v>19</v>
      </c>
      <c r="F187" s="212" t="s">
        <v>1386</v>
      </c>
      <c r="G187" s="209"/>
      <c r="H187" s="213">
        <v>5715.6</v>
      </c>
      <c r="I187" s="214"/>
      <c r="J187" s="209"/>
      <c r="K187" s="209"/>
      <c r="L187" s="215"/>
      <c r="M187" s="216"/>
      <c r="N187" s="217"/>
      <c r="O187" s="217"/>
      <c r="P187" s="217"/>
      <c r="Q187" s="217"/>
      <c r="R187" s="217"/>
      <c r="S187" s="217"/>
      <c r="T187" s="218"/>
      <c r="AT187" s="219" t="s">
        <v>249</v>
      </c>
      <c r="AU187" s="219" t="s">
        <v>78</v>
      </c>
      <c r="AV187" s="13" t="s">
        <v>78</v>
      </c>
      <c r="AW187" s="13" t="s">
        <v>30</v>
      </c>
      <c r="AX187" s="13" t="s">
        <v>76</v>
      </c>
      <c r="AY187" s="219" t="s">
        <v>187</v>
      </c>
    </row>
    <row r="188" spans="1:65" s="2" customFormat="1" ht="24.2" customHeight="1">
      <c r="A188" s="36"/>
      <c r="B188" s="37"/>
      <c r="C188" s="180" t="s">
        <v>320</v>
      </c>
      <c r="D188" s="180" t="s">
        <v>190</v>
      </c>
      <c r="E188" s="181" t="s">
        <v>1271</v>
      </c>
      <c r="F188" s="182" t="s">
        <v>1272</v>
      </c>
      <c r="G188" s="183" t="s">
        <v>193</v>
      </c>
      <c r="H188" s="184">
        <v>5715.6</v>
      </c>
      <c r="I188" s="185"/>
      <c r="J188" s="186">
        <f>ROUND(I188*H188,2)</f>
        <v>0</v>
      </c>
      <c r="K188" s="182" t="s">
        <v>194</v>
      </c>
      <c r="L188" s="41"/>
      <c r="M188" s="187" t="s">
        <v>19</v>
      </c>
      <c r="N188" s="188" t="s">
        <v>39</v>
      </c>
      <c r="O188" s="66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1" t="s">
        <v>215</v>
      </c>
      <c r="AT188" s="191" t="s">
        <v>190</v>
      </c>
      <c r="AU188" s="191" t="s">
        <v>78</v>
      </c>
      <c r="AY188" s="19" t="s">
        <v>187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9" t="s">
        <v>76</v>
      </c>
      <c r="BK188" s="192">
        <f>ROUND(I188*H188,2)</f>
        <v>0</v>
      </c>
      <c r="BL188" s="19" t="s">
        <v>215</v>
      </c>
      <c r="BM188" s="191" t="s">
        <v>1387</v>
      </c>
    </row>
    <row r="189" spans="1:65" s="2" customFormat="1" ht="11.25">
      <c r="A189" s="36"/>
      <c r="B189" s="37"/>
      <c r="C189" s="38"/>
      <c r="D189" s="193" t="s">
        <v>197</v>
      </c>
      <c r="E189" s="38"/>
      <c r="F189" s="194" t="s">
        <v>1274</v>
      </c>
      <c r="G189" s="38"/>
      <c r="H189" s="38"/>
      <c r="I189" s="195"/>
      <c r="J189" s="38"/>
      <c r="K189" s="38"/>
      <c r="L189" s="41"/>
      <c r="M189" s="196"/>
      <c r="N189" s="197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197</v>
      </c>
      <c r="AU189" s="19" t="s">
        <v>78</v>
      </c>
    </row>
    <row r="190" spans="1:65" s="13" customFormat="1" ht="11.25">
      <c r="B190" s="208"/>
      <c r="C190" s="209"/>
      <c r="D190" s="210" t="s">
        <v>249</v>
      </c>
      <c r="E190" s="211" t="s">
        <v>19</v>
      </c>
      <c r="F190" s="212" t="s">
        <v>1382</v>
      </c>
      <c r="G190" s="209"/>
      <c r="H190" s="213">
        <v>412.5</v>
      </c>
      <c r="I190" s="214"/>
      <c r="J190" s="209"/>
      <c r="K190" s="209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249</v>
      </c>
      <c r="AU190" s="219" t="s">
        <v>78</v>
      </c>
      <c r="AV190" s="13" t="s">
        <v>78</v>
      </c>
      <c r="AW190" s="13" t="s">
        <v>30</v>
      </c>
      <c r="AX190" s="13" t="s">
        <v>68</v>
      </c>
      <c r="AY190" s="219" t="s">
        <v>187</v>
      </c>
    </row>
    <row r="191" spans="1:65" s="13" customFormat="1" ht="11.25">
      <c r="B191" s="208"/>
      <c r="C191" s="209"/>
      <c r="D191" s="210" t="s">
        <v>249</v>
      </c>
      <c r="E191" s="211" t="s">
        <v>19</v>
      </c>
      <c r="F191" s="212" t="s">
        <v>1383</v>
      </c>
      <c r="G191" s="209"/>
      <c r="H191" s="213">
        <v>255.09</v>
      </c>
      <c r="I191" s="214"/>
      <c r="J191" s="209"/>
      <c r="K191" s="209"/>
      <c r="L191" s="215"/>
      <c r="M191" s="216"/>
      <c r="N191" s="217"/>
      <c r="O191" s="217"/>
      <c r="P191" s="217"/>
      <c r="Q191" s="217"/>
      <c r="R191" s="217"/>
      <c r="S191" s="217"/>
      <c r="T191" s="218"/>
      <c r="AT191" s="219" t="s">
        <v>249</v>
      </c>
      <c r="AU191" s="219" t="s">
        <v>78</v>
      </c>
      <c r="AV191" s="13" t="s">
        <v>78</v>
      </c>
      <c r="AW191" s="13" t="s">
        <v>30</v>
      </c>
      <c r="AX191" s="13" t="s">
        <v>68</v>
      </c>
      <c r="AY191" s="219" t="s">
        <v>187</v>
      </c>
    </row>
    <row r="192" spans="1:65" s="13" customFormat="1" ht="11.25">
      <c r="B192" s="208"/>
      <c r="C192" s="209"/>
      <c r="D192" s="210" t="s">
        <v>249</v>
      </c>
      <c r="E192" s="211" t="s">
        <v>19</v>
      </c>
      <c r="F192" s="212" t="s">
        <v>1384</v>
      </c>
      <c r="G192" s="209"/>
      <c r="H192" s="213">
        <v>401.94</v>
      </c>
      <c r="I192" s="214"/>
      <c r="J192" s="209"/>
      <c r="K192" s="209"/>
      <c r="L192" s="215"/>
      <c r="M192" s="216"/>
      <c r="N192" s="217"/>
      <c r="O192" s="217"/>
      <c r="P192" s="217"/>
      <c r="Q192" s="217"/>
      <c r="R192" s="217"/>
      <c r="S192" s="217"/>
      <c r="T192" s="218"/>
      <c r="AT192" s="219" t="s">
        <v>249</v>
      </c>
      <c r="AU192" s="219" t="s">
        <v>78</v>
      </c>
      <c r="AV192" s="13" t="s">
        <v>78</v>
      </c>
      <c r="AW192" s="13" t="s">
        <v>30</v>
      </c>
      <c r="AX192" s="13" t="s">
        <v>68</v>
      </c>
      <c r="AY192" s="219" t="s">
        <v>187</v>
      </c>
    </row>
    <row r="193" spans="1:65" s="13" customFormat="1" ht="11.25">
      <c r="B193" s="208"/>
      <c r="C193" s="209"/>
      <c r="D193" s="210" t="s">
        <v>249</v>
      </c>
      <c r="E193" s="211" t="s">
        <v>19</v>
      </c>
      <c r="F193" s="212" t="s">
        <v>1385</v>
      </c>
      <c r="G193" s="209"/>
      <c r="H193" s="213">
        <v>359.37</v>
      </c>
      <c r="I193" s="214"/>
      <c r="J193" s="209"/>
      <c r="K193" s="209"/>
      <c r="L193" s="215"/>
      <c r="M193" s="216"/>
      <c r="N193" s="217"/>
      <c r="O193" s="217"/>
      <c r="P193" s="217"/>
      <c r="Q193" s="217"/>
      <c r="R193" s="217"/>
      <c r="S193" s="217"/>
      <c r="T193" s="218"/>
      <c r="AT193" s="219" t="s">
        <v>249</v>
      </c>
      <c r="AU193" s="219" t="s">
        <v>78</v>
      </c>
      <c r="AV193" s="13" t="s">
        <v>78</v>
      </c>
      <c r="AW193" s="13" t="s">
        <v>30</v>
      </c>
      <c r="AX193" s="13" t="s">
        <v>68</v>
      </c>
      <c r="AY193" s="219" t="s">
        <v>187</v>
      </c>
    </row>
    <row r="194" spans="1:65" s="16" customFormat="1" ht="11.25">
      <c r="B194" s="252"/>
      <c r="C194" s="253"/>
      <c r="D194" s="210" t="s">
        <v>249</v>
      </c>
      <c r="E194" s="254" t="s">
        <v>19</v>
      </c>
      <c r="F194" s="255" t="s">
        <v>837</v>
      </c>
      <c r="G194" s="253"/>
      <c r="H194" s="256">
        <v>1428.9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AT194" s="262" t="s">
        <v>249</v>
      </c>
      <c r="AU194" s="262" t="s">
        <v>78</v>
      </c>
      <c r="AV194" s="16" t="s">
        <v>203</v>
      </c>
      <c r="AW194" s="16" t="s">
        <v>30</v>
      </c>
      <c r="AX194" s="16" t="s">
        <v>68</v>
      </c>
      <c r="AY194" s="262" t="s">
        <v>187</v>
      </c>
    </row>
    <row r="195" spans="1:65" s="13" customFormat="1" ht="11.25">
      <c r="B195" s="208"/>
      <c r="C195" s="209"/>
      <c r="D195" s="210" t="s">
        <v>249</v>
      </c>
      <c r="E195" s="211" t="s">
        <v>19</v>
      </c>
      <c r="F195" s="212" t="s">
        <v>1386</v>
      </c>
      <c r="G195" s="209"/>
      <c r="H195" s="213">
        <v>5715.6</v>
      </c>
      <c r="I195" s="214"/>
      <c r="J195" s="209"/>
      <c r="K195" s="209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249</v>
      </c>
      <c r="AU195" s="219" t="s">
        <v>78</v>
      </c>
      <c r="AV195" s="13" t="s">
        <v>78</v>
      </c>
      <c r="AW195" s="13" t="s">
        <v>30</v>
      </c>
      <c r="AX195" s="13" t="s">
        <v>76</v>
      </c>
      <c r="AY195" s="219" t="s">
        <v>187</v>
      </c>
    </row>
    <row r="196" spans="1:65" s="2" customFormat="1" ht="37.9" customHeight="1">
      <c r="A196" s="36"/>
      <c r="B196" s="37"/>
      <c r="C196" s="180" t="s">
        <v>326</v>
      </c>
      <c r="D196" s="180" t="s">
        <v>190</v>
      </c>
      <c r="E196" s="181" t="s">
        <v>1388</v>
      </c>
      <c r="F196" s="182" t="s">
        <v>1389</v>
      </c>
      <c r="G196" s="183" t="s">
        <v>214</v>
      </c>
      <c r="H196" s="184">
        <v>500</v>
      </c>
      <c r="I196" s="185"/>
      <c r="J196" s="186">
        <f>ROUND(I196*H196,2)</f>
        <v>0</v>
      </c>
      <c r="K196" s="182" t="s">
        <v>194</v>
      </c>
      <c r="L196" s="41"/>
      <c r="M196" s="187" t="s">
        <v>19</v>
      </c>
      <c r="N196" s="188" t="s">
        <v>39</v>
      </c>
      <c r="O196" s="66"/>
      <c r="P196" s="189">
        <f>O196*H196</f>
        <v>0</v>
      </c>
      <c r="Q196" s="189">
        <v>1.1999999999999999E-3</v>
      </c>
      <c r="R196" s="189">
        <f>Q196*H196</f>
        <v>0.6</v>
      </c>
      <c r="S196" s="189">
        <v>0</v>
      </c>
      <c r="T196" s="19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1" t="s">
        <v>215</v>
      </c>
      <c r="AT196" s="191" t="s">
        <v>190</v>
      </c>
      <c r="AU196" s="191" t="s">
        <v>78</v>
      </c>
      <c r="AY196" s="19" t="s">
        <v>187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9" t="s">
        <v>76</v>
      </c>
      <c r="BK196" s="192">
        <f>ROUND(I196*H196,2)</f>
        <v>0</v>
      </c>
      <c r="BL196" s="19" t="s">
        <v>215</v>
      </c>
      <c r="BM196" s="191" t="s">
        <v>1390</v>
      </c>
    </row>
    <row r="197" spans="1:65" s="2" customFormat="1" ht="11.25">
      <c r="A197" s="36"/>
      <c r="B197" s="37"/>
      <c r="C197" s="38"/>
      <c r="D197" s="193" t="s">
        <v>197</v>
      </c>
      <c r="E197" s="38"/>
      <c r="F197" s="194" t="s">
        <v>1391</v>
      </c>
      <c r="G197" s="38"/>
      <c r="H197" s="38"/>
      <c r="I197" s="195"/>
      <c r="J197" s="38"/>
      <c r="K197" s="38"/>
      <c r="L197" s="41"/>
      <c r="M197" s="196"/>
      <c r="N197" s="197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197</v>
      </c>
      <c r="AU197" s="19" t="s">
        <v>78</v>
      </c>
    </row>
    <row r="198" spans="1:65" s="2" customFormat="1" ht="44.25" customHeight="1">
      <c r="A198" s="36"/>
      <c r="B198" s="37"/>
      <c r="C198" s="180" t="s">
        <v>334</v>
      </c>
      <c r="D198" s="180" t="s">
        <v>190</v>
      </c>
      <c r="E198" s="181" t="s">
        <v>1392</v>
      </c>
      <c r="F198" s="182" t="s">
        <v>1393</v>
      </c>
      <c r="G198" s="183" t="s">
        <v>193</v>
      </c>
      <c r="H198" s="184">
        <v>896</v>
      </c>
      <c r="I198" s="185"/>
      <c r="J198" s="186">
        <f>ROUND(I198*H198,2)</f>
        <v>0</v>
      </c>
      <c r="K198" s="182" t="s">
        <v>194</v>
      </c>
      <c r="L198" s="41"/>
      <c r="M198" s="187" t="s">
        <v>19</v>
      </c>
      <c r="N198" s="188" t="s">
        <v>39</v>
      </c>
      <c r="O198" s="66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1" t="s">
        <v>215</v>
      </c>
      <c r="AT198" s="191" t="s">
        <v>190</v>
      </c>
      <c r="AU198" s="191" t="s">
        <v>78</v>
      </c>
      <c r="AY198" s="19" t="s">
        <v>187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9" t="s">
        <v>76</v>
      </c>
      <c r="BK198" s="192">
        <f>ROUND(I198*H198,2)</f>
        <v>0</v>
      </c>
      <c r="BL198" s="19" t="s">
        <v>215</v>
      </c>
      <c r="BM198" s="191" t="s">
        <v>1394</v>
      </c>
    </row>
    <row r="199" spans="1:65" s="2" customFormat="1" ht="11.25">
      <c r="A199" s="36"/>
      <c r="B199" s="37"/>
      <c r="C199" s="38"/>
      <c r="D199" s="193" t="s">
        <v>197</v>
      </c>
      <c r="E199" s="38"/>
      <c r="F199" s="194" t="s">
        <v>1395</v>
      </c>
      <c r="G199" s="38"/>
      <c r="H199" s="38"/>
      <c r="I199" s="195"/>
      <c r="J199" s="38"/>
      <c r="K199" s="38"/>
      <c r="L199" s="41"/>
      <c r="M199" s="196"/>
      <c r="N199" s="197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197</v>
      </c>
      <c r="AU199" s="19" t="s">
        <v>78</v>
      </c>
    </row>
    <row r="200" spans="1:65" s="13" customFormat="1" ht="11.25">
      <c r="B200" s="208"/>
      <c r="C200" s="209"/>
      <c r="D200" s="210" t="s">
        <v>249</v>
      </c>
      <c r="E200" s="211" t="s">
        <v>19</v>
      </c>
      <c r="F200" s="212" t="s">
        <v>1396</v>
      </c>
      <c r="G200" s="209"/>
      <c r="H200" s="213">
        <v>576</v>
      </c>
      <c r="I200" s="214"/>
      <c r="J200" s="209"/>
      <c r="K200" s="209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249</v>
      </c>
      <c r="AU200" s="219" t="s">
        <v>78</v>
      </c>
      <c r="AV200" s="13" t="s">
        <v>78</v>
      </c>
      <c r="AW200" s="13" t="s">
        <v>30</v>
      </c>
      <c r="AX200" s="13" t="s">
        <v>68</v>
      </c>
      <c r="AY200" s="219" t="s">
        <v>187</v>
      </c>
    </row>
    <row r="201" spans="1:65" s="13" customFormat="1" ht="11.25">
      <c r="B201" s="208"/>
      <c r="C201" s="209"/>
      <c r="D201" s="210" t="s">
        <v>249</v>
      </c>
      <c r="E201" s="211" t="s">
        <v>19</v>
      </c>
      <c r="F201" s="212" t="s">
        <v>1397</v>
      </c>
      <c r="G201" s="209"/>
      <c r="H201" s="213">
        <v>280</v>
      </c>
      <c r="I201" s="214"/>
      <c r="J201" s="209"/>
      <c r="K201" s="209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249</v>
      </c>
      <c r="AU201" s="219" t="s">
        <v>78</v>
      </c>
      <c r="AV201" s="13" t="s">
        <v>78</v>
      </c>
      <c r="AW201" s="13" t="s">
        <v>30</v>
      </c>
      <c r="AX201" s="13" t="s">
        <v>68</v>
      </c>
      <c r="AY201" s="219" t="s">
        <v>187</v>
      </c>
    </row>
    <row r="202" spans="1:65" s="13" customFormat="1" ht="11.25">
      <c r="B202" s="208"/>
      <c r="C202" s="209"/>
      <c r="D202" s="210" t="s">
        <v>249</v>
      </c>
      <c r="E202" s="211" t="s">
        <v>19</v>
      </c>
      <c r="F202" s="212" t="s">
        <v>1398</v>
      </c>
      <c r="G202" s="209"/>
      <c r="H202" s="213">
        <v>16</v>
      </c>
      <c r="I202" s="214"/>
      <c r="J202" s="209"/>
      <c r="K202" s="209"/>
      <c r="L202" s="215"/>
      <c r="M202" s="216"/>
      <c r="N202" s="217"/>
      <c r="O202" s="217"/>
      <c r="P202" s="217"/>
      <c r="Q202" s="217"/>
      <c r="R202" s="217"/>
      <c r="S202" s="217"/>
      <c r="T202" s="218"/>
      <c r="AT202" s="219" t="s">
        <v>249</v>
      </c>
      <c r="AU202" s="219" t="s">
        <v>78</v>
      </c>
      <c r="AV202" s="13" t="s">
        <v>78</v>
      </c>
      <c r="AW202" s="13" t="s">
        <v>30</v>
      </c>
      <c r="AX202" s="13" t="s">
        <v>68</v>
      </c>
      <c r="AY202" s="219" t="s">
        <v>187</v>
      </c>
    </row>
    <row r="203" spans="1:65" s="13" customFormat="1" ht="11.25">
      <c r="B203" s="208"/>
      <c r="C203" s="209"/>
      <c r="D203" s="210" t="s">
        <v>249</v>
      </c>
      <c r="E203" s="211" t="s">
        <v>19</v>
      </c>
      <c r="F203" s="212" t="s">
        <v>1399</v>
      </c>
      <c r="G203" s="209"/>
      <c r="H203" s="213">
        <v>24</v>
      </c>
      <c r="I203" s="214"/>
      <c r="J203" s="209"/>
      <c r="K203" s="209"/>
      <c r="L203" s="215"/>
      <c r="M203" s="216"/>
      <c r="N203" s="217"/>
      <c r="O203" s="217"/>
      <c r="P203" s="217"/>
      <c r="Q203" s="217"/>
      <c r="R203" s="217"/>
      <c r="S203" s="217"/>
      <c r="T203" s="218"/>
      <c r="AT203" s="219" t="s">
        <v>249</v>
      </c>
      <c r="AU203" s="219" t="s">
        <v>78</v>
      </c>
      <c r="AV203" s="13" t="s">
        <v>78</v>
      </c>
      <c r="AW203" s="13" t="s">
        <v>30</v>
      </c>
      <c r="AX203" s="13" t="s">
        <v>68</v>
      </c>
      <c r="AY203" s="219" t="s">
        <v>187</v>
      </c>
    </row>
    <row r="204" spans="1:65" s="15" customFormat="1" ht="11.25">
      <c r="B204" s="230"/>
      <c r="C204" s="231"/>
      <c r="D204" s="210" t="s">
        <v>249</v>
      </c>
      <c r="E204" s="232" t="s">
        <v>19</v>
      </c>
      <c r="F204" s="233" t="s">
        <v>319</v>
      </c>
      <c r="G204" s="231"/>
      <c r="H204" s="234">
        <v>896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AT204" s="240" t="s">
        <v>249</v>
      </c>
      <c r="AU204" s="240" t="s">
        <v>78</v>
      </c>
      <c r="AV204" s="15" t="s">
        <v>195</v>
      </c>
      <c r="AW204" s="15" t="s">
        <v>30</v>
      </c>
      <c r="AX204" s="15" t="s">
        <v>76</v>
      </c>
      <c r="AY204" s="240" t="s">
        <v>187</v>
      </c>
    </row>
    <row r="205" spans="1:65" s="2" customFormat="1" ht="16.5" customHeight="1">
      <c r="A205" s="36"/>
      <c r="B205" s="37"/>
      <c r="C205" s="198" t="s">
        <v>340</v>
      </c>
      <c r="D205" s="198" t="s">
        <v>243</v>
      </c>
      <c r="E205" s="199" t="s">
        <v>1400</v>
      </c>
      <c r="F205" s="200" t="s">
        <v>1401</v>
      </c>
      <c r="G205" s="201" t="s">
        <v>193</v>
      </c>
      <c r="H205" s="202">
        <v>940.8</v>
      </c>
      <c r="I205" s="203"/>
      <c r="J205" s="204">
        <f>ROUND(I205*H205,2)</f>
        <v>0</v>
      </c>
      <c r="K205" s="200" t="s">
        <v>194</v>
      </c>
      <c r="L205" s="205"/>
      <c r="M205" s="206" t="s">
        <v>19</v>
      </c>
      <c r="N205" s="207" t="s">
        <v>39</v>
      </c>
      <c r="O205" s="66"/>
      <c r="P205" s="189">
        <f>O205*H205</f>
        <v>0</v>
      </c>
      <c r="Q205" s="189">
        <v>0</v>
      </c>
      <c r="R205" s="189">
        <f>Q205*H205</f>
        <v>0</v>
      </c>
      <c r="S205" s="189">
        <v>0</v>
      </c>
      <c r="T205" s="19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1" t="s">
        <v>246</v>
      </c>
      <c r="AT205" s="191" t="s">
        <v>243</v>
      </c>
      <c r="AU205" s="191" t="s">
        <v>78</v>
      </c>
      <c r="AY205" s="19" t="s">
        <v>187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9" t="s">
        <v>76</v>
      </c>
      <c r="BK205" s="192">
        <f>ROUND(I205*H205,2)</f>
        <v>0</v>
      </c>
      <c r="BL205" s="19" t="s">
        <v>215</v>
      </c>
      <c r="BM205" s="191" t="s">
        <v>1402</v>
      </c>
    </row>
    <row r="206" spans="1:65" s="2" customFormat="1" ht="11.25">
      <c r="A206" s="36"/>
      <c r="B206" s="37"/>
      <c r="C206" s="38"/>
      <c r="D206" s="193" t="s">
        <v>197</v>
      </c>
      <c r="E206" s="38"/>
      <c r="F206" s="194" t="s">
        <v>1403</v>
      </c>
      <c r="G206" s="38"/>
      <c r="H206" s="38"/>
      <c r="I206" s="195"/>
      <c r="J206" s="38"/>
      <c r="K206" s="38"/>
      <c r="L206" s="41"/>
      <c r="M206" s="196"/>
      <c r="N206" s="197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197</v>
      </c>
      <c r="AU206" s="19" t="s">
        <v>78</v>
      </c>
    </row>
    <row r="207" spans="1:65" s="13" customFormat="1" ht="11.25">
      <c r="B207" s="208"/>
      <c r="C207" s="209"/>
      <c r="D207" s="210" t="s">
        <v>249</v>
      </c>
      <c r="E207" s="209"/>
      <c r="F207" s="212" t="s">
        <v>1404</v>
      </c>
      <c r="G207" s="209"/>
      <c r="H207" s="213">
        <v>940.8</v>
      </c>
      <c r="I207" s="214"/>
      <c r="J207" s="209"/>
      <c r="K207" s="209"/>
      <c r="L207" s="215"/>
      <c r="M207" s="216"/>
      <c r="N207" s="217"/>
      <c r="O207" s="217"/>
      <c r="P207" s="217"/>
      <c r="Q207" s="217"/>
      <c r="R207" s="217"/>
      <c r="S207" s="217"/>
      <c r="T207" s="218"/>
      <c r="AT207" s="219" t="s">
        <v>249</v>
      </c>
      <c r="AU207" s="219" t="s">
        <v>78</v>
      </c>
      <c r="AV207" s="13" t="s">
        <v>78</v>
      </c>
      <c r="AW207" s="13" t="s">
        <v>4</v>
      </c>
      <c r="AX207" s="13" t="s">
        <v>76</v>
      </c>
      <c r="AY207" s="219" t="s">
        <v>187</v>
      </c>
    </row>
    <row r="208" spans="1:65" s="2" customFormat="1" ht="33" customHeight="1">
      <c r="A208" s="36"/>
      <c r="B208" s="37"/>
      <c r="C208" s="180" t="s">
        <v>345</v>
      </c>
      <c r="D208" s="180" t="s">
        <v>190</v>
      </c>
      <c r="E208" s="181" t="s">
        <v>1276</v>
      </c>
      <c r="F208" s="182" t="s">
        <v>1277</v>
      </c>
      <c r="G208" s="183" t="s">
        <v>193</v>
      </c>
      <c r="H208" s="184">
        <v>5715.6</v>
      </c>
      <c r="I208" s="185"/>
      <c r="J208" s="186">
        <f>ROUND(I208*H208,2)</f>
        <v>0</v>
      </c>
      <c r="K208" s="182" t="s">
        <v>194</v>
      </c>
      <c r="L208" s="41"/>
      <c r="M208" s="187" t="s">
        <v>19</v>
      </c>
      <c r="N208" s="188" t="s">
        <v>39</v>
      </c>
      <c r="O208" s="66"/>
      <c r="P208" s="189">
        <f>O208*H208</f>
        <v>0</v>
      </c>
      <c r="Q208" s="189">
        <v>2.0120000000000001E-4</v>
      </c>
      <c r="R208" s="189">
        <f>Q208*H208</f>
        <v>1.1499787200000002</v>
      </c>
      <c r="S208" s="189">
        <v>0</v>
      </c>
      <c r="T208" s="19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1" t="s">
        <v>215</v>
      </c>
      <c r="AT208" s="191" t="s">
        <v>190</v>
      </c>
      <c r="AU208" s="191" t="s">
        <v>78</v>
      </c>
      <c r="AY208" s="19" t="s">
        <v>187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9" t="s">
        <v>76</v>
      </c>
      <c r="BK208" s="192">
        <f>ROUND(I208*H208,2)</f>
        <v>0</v>
      </c>
      <c r="BL208" s="19" t="s">
        <v>215</v>
      </c>
      <c r="BM208" s="191" t="s">
        <v>1405</v>
      </c>
    </row>
    <row r="209" spans="1:65" s="2" customFormat="1" ht="11.25">
      <c r="A209" s="36"/>
      <c r="B209" s="37"/>
      <c r="C209" s="38"/>
      <c r="D209" s="193" t="s">
        <v>197</v>
      </c>
      <c r="E209" s="38"/>
      <c r="F209" s="194" t="s">
        <v>1279</v>
      </c>
      <c r="G209" s="38"/>
      <c r="H209" s="38"/>
      <c r="I209" s="195"/>
      <c r="J209" s="38"/>
      <c r="K209" s="38"/>
      <c r="L209" s="41"/>
      <c r="M209" s="196"/>
      <c r="N209" s="197"/>
      <c r="O209" s="66"/>
      <c r="P209" s="66"/>
      <c r="Q209" s="66"/>
      <c r="R209" s="66"/>
      <c r="S209" s="66"/>
      <c r="T209" s="67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9" t="s">
        <v>197</v>
      </c>
      <c r="AU209" s="19" t="s">
        <v>78</v>
      </c>
    </row>
    <row r="210" spans="1:65" s="13" customFormat="1" ht="11.25">
      <c r="B210" s="208"/>
      <c r="C210" s="209"/>
      <c r="D210" s="210" t="s">
        <v>249</v>
      </c>
      <c r="E210" s="211" t="s">
        <v>19</v>
      </c>
      <c r="F210" s="212" t="s">
        <v>1382</v>
      </c>
      <c r="G210" s="209"/>
      <c r="H210" s="213">
        <v>412.5</v>
      </c>
      <c r="I210" s="214"/>
      <c r="J210" s="209"/>
      <c r="K210" s="209"/>
      <c r="L210" s="215"/>
      <c r="M210" s="216"/>
      <c r="N210" s="217"/>
      <c r="O210" s="217"/>
      <c r="P210" s="217"/>
      <c r="Q210" s="217"/>
      <c r="R210" s="217"/>
      <c r="S210" s="217"/>
      <c r="T210" s="218"/>
      <c r="AT210" s="219" t="s">
        <v>249</v>
      </c>
      <c r="AU210" s="219" t="s">
        <v>78</v>
      </c>
      <c r="AV210" s="13" t="s">
        <v>78</v>
      </c>
      <c r="AW210" s="13" t="s">
        <v>30</v>
      </c>
      <c r="AX210" s="13" t="s">
        <v>68</v>
      </c>
      <c r="AY210" s="219" t="s">
        <v>187</v>
      </c>
    </row>
    <row r="211" spans="1:65" s="13" customFormat="1" ht="11.25">
      <c r="B211" s="208"/>
      <c r="C211" s="209"/>
      <c r="D211" s="210" t="s">
        <v>249</v>
      </c>
      <c r="E211" s="211" t="s">
        <v>19</v>
      </c>
      <c r="F211" s="212" t="s">
        <v>1383</v>
      </c>
      <c r="G211" s="209"/>
      <c r="H211" s="213">
        <v>255.09</v>
      </c>
      <c r="I211" s="214"/>
      <c r="J211" s="209"/>
      <c r="K211" s="209"/>
      <c r="L211" s="215"/>
      <c r="M211" s="216"/>
      <c r="N211" s="217"/>
      <c r="O211" s="217"/>
      <c r="P211" s="217"/>
      <c r="Q211" s="217"/>
      <c r="R211" s="217"/>
      <c r="S211" s="217"/>
      <c r="T211" s="218"/>
      <c r="AT211" s="219" t="s">
        <v>249</v>
      </c>
      <c r="AU211" s="219" t="s">
        <v>78</v>
      </c>
      <c r="AV211" s="13" t="s">
        <v>78</v>
      </c>
      <c r="AW211" s="13" t="s">
        <v>30</v>
      </c>
      <c r="AX211" s="13" t="s">
        <v>68</v>
      </c>
      <c r="AY211" s="219" t="s">
        <v>187</v>
      </c>
    </row>
    <row r="212" spans="1:65" s="13" customFormat="1" ht="11.25">
      <c r="B212" s="208"/>
      <c r="C212" s="209"/>
      <c r="D212" s="210" t="s">
        <v>249</v>
      </c>
      <c r="E212" s="211" t="s">
        <v>19</v>
      </c>
      <c r="F212" s="212" t="s">
        <v>1384</v>
      </c>
      <c r="G212" s="209"/>
      <c r="H212" s="213">
        <v>401.94</v>
      </c>
      <c r="I212" s="214"/>
      <c r="J212" s="209"/>
      <c r="K212" s="209"/>
      <c r="L212" s="215"/>
      <c r="M212" s="216"/>
      <c r="N212" s="217"/>
      <c r="O212" s="217"/>
      <c r="P212" s="217"/>
      <c r="Q212" s="217"/>
      <c r="R212" s="217"/>
      <c r="S212" s="217"/>
      <c r="T212" s="218"/>
      <c r="AT212" s="219" t="s">
        <v>249</v>
      </c>
      <c r="AU212" s="219" t="s">
        <v>78</v>
      </c>
      <c r="AV212" s="13" t="s">
        <v>78</v>
      </c>
      <c r="AW212" s="13" t="s">
        <v>30</v>
      </c>
      <c r="AX212" s="13" t="s">
        <v>68</v>
      </c>
      <c r="AY212" s="219" t="s">
        <v>187</v>
      </c>
    </row>
    <row r="213" spans="1:65" s="13" customFormat="1" ht="11.25">
      <c r="B213" s="208"/>
      <c r="C213" s="209"/>
      <c r="D213" s="210" t="s">
        <v>249</v>
      </c>
      <c r="E213" s="211" t="s">
        <v>19</v>
      </c>
      <c r="F213" s="212" t="s">
        <v>1385</v>
      </c>
      <c r="G213" s="209"/>
      <c r="H213" s="213">
        <v>359.37</v>
      </c>
      <c r="I213" s="214"/>
      <c r="J213" s="209"/>
      <c r="K213" s="209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249</v>
      </c>
      <c r="AU213" s="219" t="s">
        <v>78</v>
      </c>
      <c r="AV213" s="13" t="s">
        <v>78</v>
      </c>
      <c r="AW213" s="13" t="s">
        <v>30</v>
      </c>
      <c r="AX213" s="13" t="s">
        <v>68</v>
      </c>
      <c r="AY213" s="219" t="s">
        <v>187</v>
      </c>
    </row>
    <row r="214" spans="1:65" s="16" customFormat="1" ht="11.25">
      <c r="B214" s="252"/>
      <c r="C214" s="253"/>
      <c r="D214" s="210" t="s">
        <v>249</v>
      </c>
      <c r="E214" s="254" t="s">
        <v>19</v>
      </c>
      <c r="F214" s="255" t="s">
        <v>837</v>
      </c>
      <c r="G214" s="253"/>
      <c r="H214" s="256">
        <v>1428.9</v>
      </c>
      <c r="I214" s="257"/>
      <c r="J214" s="253"/>
      <c r="K214" s="253"/>
      <c r="L214" s="258"/>
      <c r="M214" s="259"/>
      <c r="N214" s="260"/>
      <c r="O214" s="260"/>
      <c r="P214" s="260"/>
      <c r="Q214" s="260"/>
      <c r="R214" s="260"/>
      <c r="S214" s="260"/>
      <c r="T214" s="261"/>
      <c r="AT214" s="262" t="s">
        <v>249</v>
      </c>
      <c r="AU214" s="262" t="s">
        <v>78</v>
      </c>
      <c r="AV214" s="16" t="s">
        <v>203</v>
      </c>
      <c r="AW214" s="16" t="s">
        <v>30</v>
      </c>
      <c r="AX214" s="16" t="s">
        <v>68</v>
      </c>
      <c r="AY214" s="262" t="s">
        <v>187</v>
      </c>
    </row>
    <row r="215" spans="1:65" s="13" customFormat="1" ht="11.25">
      <c r="B215" s="208"/>
      <c r="C215" s="209"/>
      <c r="D215" s="210" t="s">
        <v>249</v>
      </c>
      <c r="E215" s="211" t="s">
        <v>19</v>
      </c>
      <c r="F215" s="212" t="s">
        <v>1386</v>
      </c>
      <c r="G215" s="209"/>
      <c r="H215" s="213">
        <v>5715.6</v>
      </c>
      <c r="I215" s="214"/>
      <c r="J215" s="209"/>
      <c r="K215" s="209"/>
      <c r="L215" s="215"/>
      <c r="M215" s="216"/>
      <c r="N215" s="217"/>
      <c r="O215" s="217"/>
      <c r="P215" s="217"/>
      <c r="Q215" s="217"/>
      <c r="R215" s="217"/>
      <c r="S215" s="217"/>
      <c r="T215" s="218"/>
      <c r="AT215" s="219" t="s">
        <v>249</v>
      </c>
      <c r="AU215" s="219" t="s">
        <v>78</v>
      </c>
      <c r="AV215" s="13" t="s">
        <v>78</v>
      </c>
      <c r="AW215" s="13" t="s">
        <v>30</v>
      </c>
      <c r="AX215" s="13" t="s">
        <v>76</v>
      </c>
      <c r="AY215" s="219" t="s">
        <v>187</v>
      </c>
    </row>
    <row r="216" spans="1:65" s="2" customFormat="1" ht="37.9" customHeight="1">
      <c r="A216" s="36"/>
      <c r="B216" s="37"/>
      <c r="C216" s="180" t="s">
        <v>350</v>
      </c>
      <c r="D216" s="180" t="s">
        <v>190</v>
      </c>
      <c r="E216" s="181" t="s">
        <v>1281</v>
      </c>
      <c r="F216" s="182" t="s">
        <v>1282</v>
      </c>
      <c r="G216" s="183" t="s">
        <v>193</v>
      </c>
      <c r="H216" s="184">
        <v>5715.6</v>
      </c>
      <c r="I216" s="185"/>
      <c r="J216" s="186">
        <f>ROUND(I216*H216,2)</f>
        <v>0</v>
      </c>
      <c r="K216" s="182" t="s">
        <v>194</v>
      </c>
      <c r="L216" s="41"/>
      <c r="M216" s="187" t="s">
        <v>19</v>
      </c>
      <c r="N216" s="188" t="s">
        <v>39</v>
      </c>
      <c r="O216" s="66"/>
      <c r="P216" s="189">
        <f>O216*H216</f>
        <v>0</v>
      </c>
      <c r="Q216" s="189">
        <v>2.5839999999999999E-4</v>
      </c>
      <c r="R216" s="189">
        <f>Q216*H216</f>
        <v>1.4769110400000001</v>
      </c>
      <c r="S216" s="189">
        <v>0</v>
      </c>
      <c r="T216" s="19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91" t="s">
        <v>215</v>
      </c>
      <c r="AT216" s="191" t="s">
        <v>190</v>
      </c>
      <c r="AU216" s="191" t="s">
        <v>78</v>
      </c>
      <c r="AY216" s="19" t="s">
        <v>187</v>
      </c>
      <c r="BE216" s="192">
        <f>IF(N216="základní",J216,0)</f>
        <v>0</v>
      </c>
      <c r="BF216" s="192">
        <f>IF(N216="snížená",J216,0)</f>
        <v>0</v>
      </c>
      <c r="BG216" s="192">
        <f>IF(N216="zákl. přenesená",J216,0)</f>
        <v>0</v>
      </c>
      <c r="BH216" s="192">
        <f>IF(N216="sníž. přenesená",J216,0)</f>
        <v>0</v>
      </c>
      <c r="BI216" s="192">
        <f>IF(N216="nulová",J216,0)</f>
        <v>0</v>
      </c>
      <c r="BJ216" s="19" t="s">
        <v>76</v>
      </c>
      <c r="BK216" s="192">
        <f>ROUND(I216*H216,2)</f>
        <v>0</v>
      </c>
      <c r="BL216" s="19" t="s">
        <v>215</v>
      </c>
      <c r="BM216" s="191" t="s">
        <v>1406</v>
      </c>
    </row>
    <row r="217" spans="1:65" s="2" customFormat="1" ht="11.25">
      <c r="A217" s="36"/>
      <c r="B217" s="37"/>
      <c r="C217" s="38"/>
      <c r="D217" s="193" t="s">
        <v>197</v>
      </c>
      <c r="E217" s="38"/>
      <c r="F217" s="194" t="s">
        <v>1284</v>
      </c>
      <c r="G217" s="38"/>
      <c r="H217" s="38"/>
      <c r="I217" s="195"/>
      <c r="J217" s="38"/>
      <c r="K217" s="38"/>
      <c r="L217" s="41"/>
      <c r="M217" s="245"/>
      <c r="N217" s="246"/>
      <c r="O217" s="247"/>
      <c r="P217" s="247"/>
      <c r="Q217" s="247"/>
      <c r="R217" s="247"/>
      <c r="S217" s="247"/>
      <c r="T217" s="248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9" t="s">
        <v>197</v>
      </c>
      <c r="AU217" s="19" t="s">
        <v>78</v>
      </c>
    </row>
    <row r="218" spans="1:65" s="2" customFormat="1" ht="6.95" customHeight="1">
      <c r="A218" s="36"/>
      <c r="B218" s="49"/>
      <c r="C218" s="50"/>
      <c r="D218" s="50"/>
      <c r="E218" s="50"/>
      <c r="F218" s="50"/>
      <c r="G218" s="50"/>
      <c r="H218" s="50"/>
      <c r="I218" s="50"/>
      <c r="J218" s="50"/>
      <c r="K218" s="50"/>
      <c r="L218" s="41"/>
      <c r="M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</row>
  </sheetData>
  <sheetProtection algorithmName="SHA-512" hashValue="TwY4I+FBJITlT4F7/2KTzuofU7aWVkBS5e8Nq5Gruj1iweImJRMGrv8WdpgNLmWbC5UbpoQ5TLxAGZvvMJtmVA==" saltValue="0D4m8/6KSCMV518VoBJmTBIQy9C29mS4Do+8atDxCu5wza8rjfIeKTEe6cNcNK6zdXWO2k/bvXqTCDpkdpKRtA==" spinCount="100000" sheet="1" objects="1" scenarios="1" formatColumns="0" formatRows="0" autoFilter="0"/>
  <autoFilter ref="C89:K217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/>
    <hyperlink ref="F98" r:id="rId2"/>
    <hyperlink ref="F102" r:id="rId3"/>
    <hyperlink ref="F104" r:id="rId4"/>
    <hyperlink ref="F106" r:id="rId5"/>
    <hyperlink ref="F109" r:id="rId6"/>
    <hyperlink ref="F111" r:id="rId7"/>
    <hyperlink ref="F114" r:id="rId8"/>
    <hyperlink ref="F117" r:id="rId9"/>
    <hyperlink ref="F121" r:id="rId10"/>
    <hyperlink ref="F131" r:id="rId11"/>
    <hyperlink ref="F140" r:id="rId12"/>
    <hyperlink ref="F143" r:id="rId13"/>
    <hyperlink ref="F146" r:id="rId14"/>
    <hyperlink ref="F153" r:id="rId15"/>
    <hyperlink ref="F156" r:id="rId16"/>
    <hyperlink ref="F159" r:id="rId17"/>
    <hyperlink ref="F168" r:id="rId18"/>
    <hyperlink ref="F171" r:id="rId19"/>
    <hyperlink ref="F178" r:id="rId20"/>
    <hyperlink ref="F181" r:id="rId21"/>
    <hyperlink ref="F189" r:id="rId22"/>
    <hyperlink ref="F197" r:id="rId23"/>
    <hyperlink ref="F199" r:id="rId24"/>
    <hyperlink ref="F206" r:id="rId25"/>
    <hyperlink ref="F209" r:id="rId26"/>
    <hyperlink ref="F217" r:id="rId27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8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19" t="s">
        <v>100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78</v>
      </c>
    </row>
    <row r="4" spans="1:46" s="1" customFormat="1" ht="24.95" customHeight="1">
      <c r="B4" s="22"/>
      <c r="D4" s="112" t="s">
        <v>158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4" t="str">
        <f>'Rekapitulace zakázky'!K6</f>
        <v>Olomouc ADM Nerudova</v>
      </c>
      <c r="F7" s="395"/>
      <c r="G7" s="395"/>
      <c r="H7" s="395"/>
      <c r="L7" s="22"/>
    </row>
    <row r="8" spans="1:46" s="2" customFormat="1" ht="12" customHeight="1">
      <c r="A8" s="36"/>
      <c r="B8" s="41"/>
      <c r="C8" s="36"/>
      <c r="D8" s="114" t="s">
        <v>159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6" t="s">
        <v>1407</v>
      </c>
      <c r="F9" s="397"/>
      <c r="G9" s="397"/>
      <c r="H9" s="39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>
        <f>'Rekapitulace zakázky'!AN8</f>
        <v>0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24</v>
      </c>
      <c r="E14" s="36"/>
      <c r="F14" s="36"/>
      <c r="G14" s="36"/>
      <c r="H14" s="36"/>
      <c r="I14" s="114" t="s">
        <v>25</v>
      </c>
      <c r="J14" s="105" t="str">
        <f>IF('Rekapitulace zakázky'!AN10="","",'Rekapitulace zakázky'!AN10)</f>
        <v/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tr">
        <f>IF('Rekapitulace zakázky'!E11="","",'Rekapitulace zakázky'!E11)</f>
        <v xml:space="preserve"> </v>
      </c>
      <c r="F15" s="36"/>
      <c r="G15" s="36"/>
      <c r="H15" s="36"/>
      <c r="I15" s="114" t="s">
        <v>26</v>
      </c>
      <c r="J15" s="105" t="str">
        <f>IF('Rekapitulace zakázky'!AN11="","",'Rekapitulace zakázky'!AN11)</f>
        <v/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27</v>
      </c>
      <c r="E17" s="36"/>
      <c r="F17" s="36"/>
      <c r="G17" s="36"/>
      <c r="H17" s="36"/>
      <c r="I17" s="114" t="s">
        <v>25</v>
      </c>
      <c r="J17" s="32" t="str">
        <f>'Rekapitulace zakázky'!AN13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8" t="str">
        <f>'Rekapitulace zakázky'!E14</f>
        <v>Vyplň údaj</v>
      </c>
      <c r="F18" s="399"/>
      <c r="G18" s="399"/>
      <c r="H18" s="399"/>
      <c r="I18" s="114" t="s">
        <v>26</v>
      </c>
      <c r="J18" s="32" t="str">
        <f>'Rekapitulace zakázky'!AN14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29</v>
      </c>
      <c r="E20" s="36"/>
      <c r="F20" s="36"/>
      <c r="G20" s="36"/>
      <c r="H20" s="36"/>
      <c r="I20" s="114" t="s">
        <v>25</v>
      </c>
      <c r="J20" s="105" t="str">
        <f>IF('Rekapitulace zakázky'!AN16="","",'Rekapitulace zakázky'!AN16)</f>
        <v/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tr">
        <f>IF('Rekapitulace zakázky'!E17="","",'Rekapitulace zakázky'!E17)</f>
        <v xml:space="preserve"> </v>
      </c>
      <c r="F21" s="36"/>
      <c r="G21" s="36"/>
      <c r="H21" s="36"/>
      <c r="I21" s="114" t="s">
        <v>26</v>
      </c>
      <c r="J21" s="105" t="str">
        <f>IF('Rekapitulace zakázky'!AN17="","",'Rekapitulace zakázky'!AN17)</f>
        <v/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31</v>
      </c>
      <c r="E23" s="36"/>
      <c r="F23" s="36"/>
      <c r="G23" s="36"/>
      <c r="H23" s="36"/>
      <c r="I23" s="114" t="s">
        <v>25</v>
      </c>
      <c r="J23" s="105" t="str">
        <f>IF('Rekapitulace zakázky'!AN19="","",'Rekapitulace zakázky'!AN19)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tr">
        <f>IF('Rekapitulace zakázky'!E20="","",'Rekapitulace zakázky'!E20)</f>
        <v xml:space="preserve"> </v>
      </c>
      <c r="F24" s="36"/>
      <c r="G24" s="36"/>
      <c r="H24" s="36"/>
      <c r="I24" s="114" t="s">
        <v>26</v>
      </c>
      <c r="J24" s="105" t="str">
        <f>IF('Rekapitulace zakázky'!AN20="","",'Rekapitulace zakázky'!AN20)</f>
        <v/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32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400" t="s">
        <v>19</v>
      </c>
      <c r="F27" s="400"/>
      <c r="G27" s="400"/>
      <c r="H27" s="400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34</v>
      </c>
      <c r="E30" s="36"/>
      <c r="F30" s="36"/>
      <c r="G30" s="36"/>
      <c r="H30" s="36"/>
      <c r="I30" s="36"/>
      <c r="J30" s="122">
        <f>ROUND(J87,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36</v>
      </c>
      <c r="G32" s="36"/>
      <c r="H32" s="36"/>
      <c r="I32" s="123" t="s">
        <v>35</v>
      </c>
      <c r="J32" s="123" t="s">
        <v>37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38</v>
      </c>
      <c r="E33" s="114" t="s">
        <v>39</v>
      </c>
      <c r="F33" s="125">
        <f>ROUND((SUM(BE87:BE133)),  2)</f>
        <v>0</v>
      </c>
      <c r="G33" s="36"/>
      <c r="H33" s="36"/>
      <c r="I33" s="126">
        <v>0.21</v>
      </c>
      <c r="J33" s="125">
        <f>ROUND(((SUM(BE87:BE133))*I33),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40</v>
      </c>
      <c r="F34" s="125">
        <f>ROUND((SUM(BF87:BF133)),  2)</f>
        <v>0</v>
      </c>
      <c r="G34" s="36"/>
      <c r="H34" s="36"/>
      <c r="I34" s="126">
        <v>0.15</v>
      </c>
      <c r="J34" s="125">
        <f>ROUND(((SUM(BF87:BF133))*I34),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41</v>
      </c>
      <c r="F35" s="125">
        <f>ROUND((SUM(BG87:BG133)),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42</v>
      </c>
      <c r="F36" s="125">
        <f>ROUND((SUM(BH87:BH133)),  2)</f>
        <v>0</v>
      </c>
      <c r="G36" s="36"/>
      <c r="H36" s="36"/>
      <c r="I36" s="126">
        <v>0.15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43</v>
      </c>
      <c r="F37" s="125">
        <f>ROUND((SUM(BI87:BI133)),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44</v>
      </c>
      <c r="E39" s="129"/>
      <c r="F39" s="129"/>
      <c r="G39" s="130" t="s">
        <v>45</v>
      </c>
      <c r="H39" s="131" t="s">
        <v>46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161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401" t="str">
        <f>E7</f>
        <v>Olomouc ADM Nerudova</v>
      </c>
      <c r="F48" s="402"/>
      <c r="G48" s="402"/>
      <c r="H48" s="402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159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7" t="str">
        <f>E9</f>
        <v>SO05 - Vstup</v>
      </c>
      <c r="F50" s="403"/>
      <c r="G50" s="403"/>
      <c r="H50" s="403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>
        <f>IF(J12="","",J12)</f>
        <v>0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24</v>
      </c>
      <c r="D54" s="38"/>
      <c r="E54" s="38"/>
      <c r="F54" s="29" t="str">
        <f>E15</f>
        <v xml:space="preserve"> </v>
      </c>
      <c r="G54" s="38"/>
      <c r="H54" s="38"/>
      <c r="I54" s="31" t="s">
        <v>29</v>
      </c>
      <c r="J54" s="34" t="str">
        <f>E21</f>
        <v xml:space="preserve"> 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27</v>
      </c>
      <c r="D55" s="38"/>
      <c r="E55" s="38"/>
      <c r="F55" s="29" t="str">
        <f>IF(E18="","",E18)</f>
        <v>Vyplň údaj</v>
      </c>
      <c r="G55" s="38"/>
      <c r="H55" s="38"/>
      <c r="I55" s="31" t="s">
        <v>31</v>
      </c>
      <c r="J55" s="34" t="str">
        <f>E24</f>
        <v xml:space="preserve"> 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162</v>
      </c>
      <c r="D57" s="139"/>
      <c r="E57" s="139"/>
      <c r="F57" s="139"/>
      <c r="G57" s="139"/>
      <c r="H57" s="139"/>
      <c r="I57" s="139"/>
      <c r="J57" s="140" t="s">
        <v>163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66</v>
      </c>
      <c r="D59" s="38"/>
      <c r="E59" s="38"/>
      <c r="F59" s="38"/>
      <c r="G59" s="38"/>
      <c r="H59" s="38"/>
      <c r="I59" s="38"/>
      <c r="J59" s="79">
        <f>J87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164</v>
      </c>
    </row>
    <row r="60" spans="1:47" s="9" customFormat="1" ht="24.95" customHeight="1">
      <c r="B60" s="142"/>
      <c r="C60" s="143"/>
      <c r="D60" s="144" t="s">
        <v>165</v>
      </c>
      <c r="E60" s="145"/>
      <c r="F60" s="145"/>
      <c r="G60" s="145"/>
      <c r="H60" s="145"/>
      <c r="I60" s="145"/>
      <c r="J60" s="146">
        <f>J88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1408</v>
      </c>
      <c r="E61" s="150"/>
      <c r="F61" s="150"/>
      <c r="G61" s="150"/>
      <c r="H61" s="150"/>
      <c r="I61" s="150"/>
      <c r="J61" s="151">
        <f>J89</f>
        <v>0</v>
      </c>
      <c r="K61" s="99"/>
      <c r="L61" s="152"/>
    </row>
    <row r="62" spans="1:47" s="10" customFormat="1" ht="19.899999999999999" customHeight="1">
      <c r="B62" s="148"/>
      <c r="C62" s="99"/>
      <c r="D62" s="149" t="s">
        <v>807</v>
      </c>
      <c r="E62" s="150"/>
      <c r="F62" s="150"/>
      <c r="G62" s="150"/>
      <c r="H62" s="150"/>
      <c r="I62" s="150"/>
      <c r="J62" s="151">
        <f>J93</f>
        <v>0</v>
      </c>
      <c r="K62" s="99"/>
      <c r="L62" s="152"/>
    </row>
    <row r="63" spans="1:47" s="10" customFormat="1" ht="19.899999999999999" customHeight="1">
      <c r="B63" s="148"/>
      <c r="C63" s="99"/>
      <c r="D63" s="149" t="s">
        <v>166</v>
      </c>
      <c r="E63" s="150"/>
      <c r="F63" s="150"/>
      <c r="G63" s="150"/>
      <c r="H63" s="150"/>
      <c r="I63" s="150"/>
      <c r="J63" s="151">
        <f>J101</f>
        <v>0</v>
      </c>
      <c r="K63" s="99"/>
      <c r="L63" s="152"/>
    </row>
    <row r="64" spans="1:47" s="10" customFormat="1" ht="19.899999999999999" customHeight="1">
      <c r="B64" s="148"/>
      <c r="C64" s="99"/>
      <c r="D64" s="149" t="s">
        <v>808</v>
      </c>
      <c r="E64" s="150"/>
      <c r="F64" s="150"/>
      <c r="G64" s="150"/>
      <c r="H64" s="150"/>
      <c r="I64" s="150"/>
      <c r="J64" s="151">
        <f>J108</f>
        <v>0</v>
      </c>
      <c r="K64" s="99"/>
      <c r="L64" s="152"/>
    </row>
    <row r="65" spans="1:31" s="10" customFormat="1" ht="19.899999999999999" customHeight="1">
      <c r="B65" s="148"/>
      <c r="C65" s="99"/>
      <c r="D65" s="149" t="s">
        <v>809</v>
      </c>
      <c r="E65" s="150"/>
      <c r="F65" s="150"/>
      <c r="G65" s="150"/>
      <c r="H65" s="150"/>
      <c r="I65" s="150"/>
      <c r="J65" s="151">
        <f>J118</f>
        <v>0</v>
      </c>
      <c r="K65" s="99"/>
      <c r="L65" s="152"/>
    </row>
    <row r="66" spans="1:31" s="9" customFormat="1" ht="24.95" customHeight="1">
      <c r="B66" s="142"/>
      <c r="C66" s="143"/>
      <c r="D66" s="144" t="s">
        <v>167</v>
      </c>
      <c r="E66" s="145"/>
      <c r="F66" s="145"/>
      <c r="G66" s="145"/>
      <c r="H66" s="145"/>
      <c r="I66" s="145"/>
      <c r="J66" s="146">
        <f>J121</f>
        <v>0</v>
      </c>
      <c r="K66" s="143"/>
      <c r="L66" s="147"/>
    </row>
    <row r="67" spans="1:31" s="10" customFormat="1" ht="19.899999999999999" customHeight="1">
      <c r="B67" s="148"/>
      <c r="C67" s="99"/>
      <c r="D67" s="149" t="s">
        <v>817</v>
      </c>
      <c r="E67" s="150"/>
      <c r="F67" s="150"/>
      <c r="G67" s="150"/>
      <c r="H67" s="150"/>
      <c r="I67" s="150"/>
      <c r="J67" s="151">
        <f>J122</f>
        <v>0</v>
      </c>
      <c r="K67" s="99"/>
      <c r="L67" s="152"/>
    </row>
    <row r="68" spans="1:31" s="2" customFormat="1" ht="21.7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1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>
      <c r="A69" s="36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1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6.95" customHeight="1">
      <c r="A73" s="36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4.95" customHeight="1">
      <c r="A74" s="36"/>
      <c r="B74" s="37"/>
      <c r="C74" s="25" t="s">
        <v>172</v>
      </c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16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401" t="str">
        <f>E7</f>
        <v>Olomouc ADM Nerudova</v>
      </c>
      <c r="F77" s="402"/>
      <c r="G77" s="402"/>
      <c r="H77" s="402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159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57" t="str">
        <f>E9</f>
        <v>SO05 - Vstup</v>
      </c>
      <c r="F79" s="403"/>
      <c r="G79" s="403"/>
      <c r="H79" s="403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21</v>
      </c>
      <c r="D81" s="38"/>
      <c r="E81" s="38"/>
      <c r="F81" s="29" t="str">
        <f>F12</f>
        <v xml:space="preserve"> </v>
      </c>
      <c r="G81" s="38"/>
      <c r="H81" s="38"/>
      <c r="I81" s="31" t="s">
        <v>23</v>
      </c>
      <c r="J81" s="61">
        <f>IF(J12="","",J12)</f>
        <v>0</v>
      </c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24</v>
      </c>
      <c r="D83" s="38"/>
      <c r="E83" s="38"/>
      <c r="F83" s="29" t="str">
        <f>E15</f>
        <v xml:space="preserve"> </v>
      </c>
      <c r="G83" s="38"/>
      <c r="H83" s="38"/>
      <c r="I83" s="31" t="s">
        <v>29</v>
      </c>
      <c r="J83" s="34" t="str">
        <f>E21</f>
        <v xml:space="preserve"> </v>
      </c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27</v>
      </c>
      <c r="D84" s="38"/>
      <c r="E84" s="38"/>
      <c r="F84" s="29" t="str">
        <f>IF(E18="","",E18)</f>
        <v>Vyplň údaj</v>
      </c>
      <c r="G84" s="38"/>
      <c r="H84" s="38"/>
      <c r="I84" s="31" t="s">
        <v>31</v>
      </c>
      <c r="J84" s="34" t="str">
        <f>E24</f>
        <v xml:space="preserve"> </v>
      </c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53"/>
      <c r="B86" s="154"/>
      <c r="C86" s="155" t="s">
        <v>173</v>
      </c>
      <c r="D86" s="156" t="s">
        <v>53</v>
      </c>
      <c r="E86" s="156" t="s">
        <v>49</v>
      </c>
      <c r="F86" s="156" t="s">
        <v>50</v>
      </c>
      <c r="G86" s="156" t="s">
        <v>174</v>
      </c>
      <c r="H86" s="156" t="s">
        <v>175</v>
      </c>
      <c r="I86" s="156" t="s">
        <v>176</v>
      </c>
      <c r="J86" s="156" t="s">
        <v>163</v>
      </c>
      <c r="K86" s="157" t="s">
        <v>177</v>
      </c>
      <c r="L86" s="158"/>
      <c r="M86" s="70" t="s">
        <v>19</v>
      </c>
      <c r="N86" s="71" t="s">
        <v>38</v>
      </c>
      <c r="O86" s="71" t="s">
        <v>178</v>
      </c>
      <c r="P86" s="71" t="s">
        <v>179</v>
      </c>
      <c r="Q86" s="71" t="s">
        <v>180</v>
      </c>
      <c r="R86" s="71" t="s">
        <v>181</v>
      </c>
      <c r="S86" s="71" t="s">
        <v>182</v>
      </c>
      <c r="T86" s="72" t="s">
        <v>183</v>
      </c>
      <c r="U86" s="153"/>
      <c r="V86" s="153"/>
      <c r="W86" s="153"/>
      <c r="X86" s="153"/>
      <c r="Y86" s="153"/>
      <c r="Z86" s="153"/>
      <c r="AA86" s="153"/>
      <c r="AB86" s="153"/>
      <c r="AC86" s="153"/>
      <c r="AD86" s="153"/>
      <c r="AE86" s="153"/>
    </row>
    <row r="87" spans="1:65" s="2" customFormat="1" ht="22.9" customHeight="1">
      <c r="A87" s="36"/>
      <c r="B87" s="37"/>
      <c r="C87" s="77" t="s">
        <v>184</v>
      </c>
      <c r="D87" s="38"/>
      <c r="E87" s="38"/>
      <c r="F87" s="38"/>
      <c r="G87" s="38"/>
      <c r="H87" s="38"/>
      <c r="I87" s="38"/>
      <c r="J87" s="159">
        <f>BK87</f>
        <v>0</v>
      </c>
      <c r="K87" s="38"/>
      <c r="L87" s="41"/>
      <c r="M87" s="73"/>
      <c r="N87" s="160"/>
      <c r="O87" s="74"/>
      <c r="P87" s="161">
        <f>P88+P121</f>
        <v>0</v>
      </c>
      <c r="Q87" s="74"/>
      <c r="R87" s="161">
        <f>R88+R121</f>
        <v>0.47024586000000002</v>
      </c>
      <c r="S87" s="74"/>
      <c r="T87" s="162">
        <f>T88+T121</f>
        <v>0.61152000000000006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67</v>
      </c>
      <c r="AU87" s="19" t="s">
        <v>164</v>
      </c>
      <c r="BK87" s="163">
        <f>BK88+BK121</f>
        <v>0</v>
      </c>
    </row>
    <row r="88" spans="1:65" s="12" customFormat="1" ht="25.9" customHeight="1">
      <c r="B88" s="164"/>
      <c r="C88" s="165"/>
      <c r="D88" s="166" t="s">
        <v>67</v>
      </c>
      <c r="E88" s="167" t="s">
        <v>185</v>
      </c>
      <c r="F88" s="167" t="s">
        <v>186</v>
      </c>
      <c r="G88" s="165"/>
      <c r="H88" s="165"/>
      <c r="I88" s="168"/>
      <c r="J88" s="169">
        <f>BK88</f>
        <v>0</v>
      </c>
      <c r="K88" s="165"/>
      <c r="L88" s="170"/>
      <c r="M88" s="171"/>
      <c r="N88" s="172"/>
      <c r="O88" s="172"/>
      <c r="P88" s="173">
        <f>P89+P93+P101+P108+P118</f>
        <v>0</v>
      </c>
      <c r="Q88" s="172"/>
      <c r="R88" s="173">
        <f>R89+R93+R101+R108+R118</f>
        <v>0.32404100000000002</v>
      </c>
      <c r="S88" s="172"/>
      <c r="T88" s="174">
        <f>T89+T93+T101+T108+T118</f>
        <v>0.61152000000000006</v>
      </c>
      <c r="AR88" s="175" t="s">
        <v>76</v>
      </c>
      <c r="AT88" s="176" t="s">
        <v>67</v>
      </c>
      <c r="AU88" s="176" t="s">
        <v>68</v>
      </c>
      <c r="AY88" s="175" t="s">
        <v>187</v>
      </c>
      <c r="BK88" s="177">
        <f>BK89+BK93+BK101+BK108+BK118</f>
        <v>0</v>
      </c>
    </row>
    <row r="89" spans="1:65" s="12" customFormat="1" ht="22.9" customHeight="1">
      <c r="B89" s="164"/>
      <c r="C89" s="165"/>
      <c r="D89" s="166" t="s">
        <v>67</v>
      </c>
      <c r="E89" s="178" t="s">
        <v>195</v>
      </c>
      <c r="F89" s="178" t="s">
        <v>1409</v>
      </c>
      <c r="G89" s="165"/>
      <c r="H89" s="165"/>
      <c r="I89" s="168"/>
      <c r="J89" s="179">
        <f>BK89</f>
        <v>0</v>
      </c>
      <c r="K89" s="165"/>
      <c r="L89" s="170"/>
      <c r="M89" s="171"/>
      <c r="N89" s="172"/>
      <c r="O89" s="172"/>
      <c r="P89" s="173">
        <f>SUM(P90:P92)</f>
        <v>0</v>
      </c>
      <c r="Q89" s="172"/>
      <c r="R89" s="173">
        <f>SUM(R90:R92)</f>
        <v>0.11588999999999999</v>
      </c>
      <c r="S89" s="172"/>
      <c r="T89" s="174">
        <f>SUM(T90:T92)</f>
        <v>0</v>
      </c>
      <c r="AR89" s="175" t="s">
        <v>76</v>
      </c>
      <c r="AT89" s="176" t="s">
        <v>67</v>
      </c>
      <c r="AU89" s="176" t="s">
        <v>76</v>
      </c>
      <c r="AY89" s="175" t="s">
        <v>187</v>
      </c>
      <c r="BK89" s="177">
        <f>SUM(BK90:BK92)</f>
        <v>0</v>
      </c>
    </row>
    <row r="90" spans="1:65" s="2" customFormat="1" ht="49.15" customHeight="1">
      <c r="A90" s="36"/>
      <c r="B90" s="37"/>
      <c r="C90" s="180" t="s">
        <v>76</v>
      </c>
      <c r="D90" s="180" t="s">
        <v>190</v>
      </c>
      <c r="E90" s="181" t="s">
        <v>1410</v>
      </c>
      <c r="F90" s="182" t="s">
        <v>1411</v>
      </c>
      <c r="G90" s="183" t="s">
        <v>214</v>
      </c>
      <c r="H90" s="184">
        <v>3</v>
      </c>
      <c r="I90" s="185"/>
      <c r="J90" s="186">
        <f>ROUND(I90*H90,2)</f>
        <v>0</v>
      </c>
      <c r="K90" s="182" t="s">
        <v>224</v>
      </c>
      <c r="L90" s="41"/>
      <c r="M90" s="187" t="s">
        <v>19</v>
      </c>
      <c r="N90" s="188" t="s">
        <v>39</v>
      </c>
      <c r="O90" s="66"/>
      <c r="P90" s="189">
        <f>O90*H90</f>
        <v>0</v>
      </c>
      <c r="Q90" s="189">
        <v>3.8629999999999998E-2</v>
      </c>
      <c r="R90" s="189">
        <f>Q90*H90</f>
        <v>0.11588999999999999</v>
      </c>
      <c r="S90" s="189">
        <v>0</v>
      </c>
      <c r="T90" s="190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1" t="s">
        <v>195</v>
      </c>
      <c r="AT90" s="191" t="s">
        <v>190</v>
      </c>
      <c r="AU90" s="191" t="s">
        <v>78</v>
      </c>
      <c r="AY90" s="19" t="s">
        <v>187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19" t="s">
        <v>76</v>
      </c>
      <c r="BK90" s="192">
        <f>ROUND(I90*H90,2)</f>
        <v>0</v>
      </c>
      <c r="BL90" s="19" t="s">
        <v>195</v>
      </c>
      <c r="BM90" s="191" t="s">
        <v>1412</v>
      </c>
    </row>
    <row r="91" spans="1:65" s="2" customFormat="1" ht="11.25">
      <c r="A91" s="36"/>
      <c r="B91" s="37"/>
      <c r="C91" s="38"/>
      <c r="D91" s="193" t="s">
        <v>197</v>
      </c>
      <c r="E91" s="38"/>
      <c r="F91" s="194" t="s">
        <v>1413</v>
      </c>
      <c r="G91" s="38"/>
      <c r="H91" s="38"/>
      <c r="I91" s="195"/>
      <c r="J91" s="38"/>
      <c r="K91" s="38"/>
      <c r="L91" s="41"/>
      <c r="M91" s="196"/>
      <c r="N91" s="197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197</v>
      </c>
      <c r="AU91" s="19" t="s">
        <v>78</v>
      </c>
    </row>
    <row r="92" spans="1:65" s="13" customFormat="1" ht="11.25">
      <c r="B92" s="208"/>
      <c r="C92" s="209"/>
      <c r="D92" s="210" t="s">
        <v>249</v>
      </c>
      <c r="E92" s="211" t="s">
        <v>19</v>
      </c>
      <c r="F92" s="212" t="s">
        <v>1414</v>
      </c>
      <c r="G92" s="209"/>
      <c r="H92" s="213">
        <v>3</v>
      </c>
      <c r="I92" s="214"/>
      <c r="J92" s="209"/>
      <c r="K92" s="209"/>
      <c r="L92" s="215"/>
      <c r="M92" s="216"/>
      <c r="N92" s="217"/>
      <c r="O92" s="217"/>
      <c r="P92" s="217"/>
      <c r="Q92" s="217"/>
      <c r="R92" s="217"/>
      <c r="S92" s="217"/>
      <c r="T92" s="218"/>
      <c r="AT92" s="219" t="s">
        <v>249</v>
      </c>
      <c r="AU92" s="219" t="s">
        <v>78</v>
      </c>
      <c r="AV92" s="13" t="s">
        <v>78</v>
      </c>
      <c r="AW92" s="13" t="s">
        <v>30</v>
      </c>
      <c r="AX92" s="13" t="s">
        <v>76</v>
      </c>
      <c r="AY92" s="219" t="s">
        <v>187</v>
      </c>
    </row>
    <row r="93" spans="1:65" s="12" customFormat="1" ht="22.9" customHeight="1">
      <c r="B93" s="164"/>
      <c r="C93" s="165"/>
      <c r="D93" s="166" t="s">
        <v>67</v>
      </c>
      <c r="E93" s="178" t="s">
        <v>221</v>
      </c>
      <c r="F93" s="178" t="s">
        <v>827</v>
      </c>
      <c r="G93" s="165"/>
      <c r="H93" s="165"/>
      <c r="I93" s="168"/>
      <c r="J93" s="179">
        <f>BK93</f>
        <v>0</v>
      </c>
      <c r="K93" s="165"/>
      <c r="L93" s="170"/>
      <c r="M93" s="171"/>
      <c r="N93" s="172"/>
      <c r="O93" s="172"/>
      <c r="P93" s="173">
        <f>SUM(P94:P100)</f>
        <v>0</v>
      </c>
      <c r="Q93" s="172"/>
      <c r="R93" s="173">
        <f>SUM(R94:R100)</f>
        <v>0.208151</v>
      </c>
      <c r="S93" s="172"/>
      <c r="T93" s="174">
        <f>SUM(T94:T100)</f>
        <v>0</v>
      </c>
      <c r="AR93" s="175" t="s">
        <v>76</v>
      </c>
      <c r="AT93" s="176" t="s">
        <v>67</v>
      </c>
      <c r="AU93" s="176" t="s">
        <v>76</v>
      </c>
      <c r="AY93" s="175" t="s">
        <v>187</v>
      </c>
      <c r="BK93" s="177">
        <f>SUM(BK94:BK100)</f>
        <v>0</v>
      </c>
    </row>
    <row r="94" spans="1:65" s="2" customFormat="1" ht="24.2" customHeight="1">
      <c r="A94" s="36"/>
      <c r="B94" s="37"/>
      <c r="C94" s="180" t="s">
        <v>78</v>
      </c>
      <c r="D94" s="180" t="s">
        <v>190</v>
      </c>
      <c r="E94" s="181" t="s">
        <v>1415</v>
      </c>
      <c r="F94" s="182" t="s">
        <v>1416</v>
      </c>
      <c r="G94" s="183" t="s">
        <v>193</v>
      </c>
      <c r="H94" s="184">
        <v>4.45</v>
      </c>
      <c r="I94" s="185"/>
      <c r="J94" s="186">
        <f>ROUND(I94*H94,2)</f>
        <v>0</v>
      </c>
      <c r="K94" s="182" t="s">
        <v>194</v>
      </c>
      <c r="L94" s="41"/>
      <c r="M94" s="187" t="s">
        <v>19</v>
      </c>
      <c r="N94" s="188" t="s">
        <v>39</v>
      </c>
      <c r="O94" s="66"/>
      <c r="P94" s="189">
        <f>O94*H94</f>
        <v>0</v>
      </c>
      <c r="Q94" s="189">
        <v>3.3579999999999999E-2</v>
      </c>
      <c r="R94" s="189">
        <f>Q94*H94</f>
        <v>0.14943100000000001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195</v>
      </c>
      <c r="AT94" s="191" t="s">
        <v>190</v>
      </c>
      <c r="AU94" s="191" t="s">
        <v>78</v>
      </c>
      <c r="AY94" s="19" t="s">
        <v>187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76</v>
      </c>
      <c r="BK94" s="192">
        <f>ROUND(I94*H94,2)</f>
        <v>0</v>
      </c>
      <c r="BL94" s="19" t="s">
        <v>195</v>
      </c>
      <c r="BM94" s="191" t="s">
        <v>1417</v>
      </c>
    </row>
    <row r="95" spans="1:65" s="2" customFormat="1" ht="11.25">
      <c r="A95" s="36"/>
      <c r="B95" s="37"/>
      <c r="C95" s="38"/>
      <c r="D95" s="193" t="s">
        <v>197</v>
      </c>
      <c r="E95" s="38"/>
      <c r="F95" s="194" t="s">
        <v>1418</v>
      </c>
      <c r="G95" s="38"/>
      <c r="H95" s="38"/>
      <c r="I95" s="195"/>
      <c r="J95" s="38"/>
      <c r="K95" s="38"/>
      <c r="L95" s="41"/>
      <c r="M95" s="196"/>
      <c r="N95" s="19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197</v>
      </c>
      <c r="AU95" s="19" t="s">
        <v>78</v>
      </c>
    </row>
    <row r="96" spans="1:65" s="13" customFormat="1" ht="22.5">
      <c r="B96" s="208"/>
      <c r="C96" s="209"/>
      <c r="D96" s="210" t="s">
        <v>249</v>
      </c>
      <c r="E96" s="211" t="s">
        <v>19</v>
      </c>
      <c r="F96" s="212" t="s">
        <v>1419</v>
      </c>
      <c r="G96" s="209"/>
      <c r="H96" s="213">
        <v>4.45</v>
      </c>
      <c r="I96" s="214"/>
      <c r="J96" s="209"/>
      <c r="K96" s="209"/>
      <c r="L96" s="215"/>
      <c r="M96" s="216"/>
      <c r="N96" s="217"/>
      <c r="O96" s="217"/>
      <c r="P96" s="217"/>
      <c r="Q96" s="217"/>
      <c r="R96" s="217"/>
      <c r="S96" s="217"/>
      <c r="T96" s="218"/>
      <c r="AT96" s="219" t="s">
        <v>249</v>
      </c>
      <c r="AU96" s="219" t="s">
        <v>78</v>
      </c>
      <c r="AV96" s="13" t="s">
        <v>78</v>
      </c>
      <c r="AW96" s="13" t="s">
        <v>30</v>
      </c>
      <c r="AX96" s="13" t="s">
        <v>76</v>
      </c>
      <c r="AY96" s="219" t="s">
        <v>187</v>
      </c>
    </row>
    <row r="97" spans="1:65" s="2" customFormat="1" ht="44.25" customHeight="1">
      <c r="A97" s="36"/>
      <c r="B97" s="37"/>
      <c r="C97" s="180" t="s">
        <v>203</v>
      </c>
      <c r="D97" s="180" t="s">
        <v>190</v>
      </c>
      <c r="E97" s="181" t="s">
        <v>1420</v>
      </c>
      <c r="F97" s="182" t="s">
        <v>1421</v>
      </c>
      <c r="G97" s="183" t="s">
        <v>214</v>
      </c>
      <c r="H97" s="184">
        <v>1</v>
      </c>
      <c r="I97" s="185"/>
      <c r="J97" s="186">
        <f>ROUND(I97*H97,2)</f>
        <v>0</v>
      </c>
      <c r="K97" s="182" t="s">
        <v>194</v>
      </c>
      <c r="L97" s="41"/>
      <c r="M97" s="187" t="s">
        <v>19</v>
      </c>
      <c r="N97" s="188" t="s">
        <v>39</v>
      </c>
      <c r="O97" s="66"/>
      <c r="P97" s="189">
        <f>O97*H97</f>
        <v>0</v>
      </c>
      <c r="Q97" s="189">
        <v>5.8720000000000001E-2</v>
      </c>
      <c r="R97" s="189">
        <f>Q97*H97</f>
        <v>5.8720000000000001E-2</v>
      </c>
      <c r="S97" s="189">
        <v>0</v>
      </c>
      <c r="T97" s="19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195</v>
      </c>
      <c r="AT97" s="191" t="s">
        <v>190</v>
      </c>
      <c r="AU97" s="191" t="s">
        <v>78</v>
      </c>
      <c r="AY97" s="19" t="s">
        <v>187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76</v>
      </c>
      <c r="BK97" s="192">
        <f>ROUND(I97*H97,2)</f>
        <v>0</v>
      </c>
      <c r="BL97" s="19" t="s">
        <v>195</v>
      </c>
      <c r="BM97" s="191" t="s">
        <v>1422</v>
      </c>
    </row>
    <row r="98" spans="1:65" s="2" customFormat="1" ht="11.25">
      <c r="A98" s="36"/>
      <c r="B98" s="37"/>
      <c r="C98" s="38"/>
      <c r="D98" s="193" t="s">
        <v>197</v>
      </c>
      <c r="E98" s="38"/>
      <c r="F98" s="194" t="s">
        <v>1423</v>
      </c>
      <c r="G98" s="38"/>
      <c r="H98" s="38"/>
      <c r="I98" s="195"/>
      <c r="J98" s="38"/>
      <c r="K98" s="38"/>
      <c r="L98" s="41"/>
      <c r="M98" s="196"/>
      <c r="N98" s="197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197</v>
      </c>
      <c r="AU98" s="19" t="s">
        <v>78</v>
      </c>
    </row>
    <row r="99" spans="1:65" s="2" customFormat="1" ht="37.9" customHeight="1">
      <c r="A99" s="36"/>
      <c r="B99" s="37"/>
      <c r="C99" s="198" t="s">
        <v>195</v>
      </c>
      <c r="D99" s="198" t="s">
        <v>243</v>
      </c>
      <c r="E99" s="199" t="s">
        <v>1424</v>
      </c>
      <c r="F99" s="200" t="s">
        <v>1425</v>
      </c>
      <c r="G99" s="201" t="s">
        <v>214</v>
      </c>
      <c r="H99" s="202">
        <v>1</v>
      </c>
      <c r="I99" s="203"/>
      <c r="J99" s="204">
        <f>ROUND(I99*H99,2)</f>
        <v>0</v>
      </c>
      <c r="K99" s="200" t="s">
        <v>19</v>
      </c>
      <c r="L99" s="205"/>
      <c r="M99" s="206" t="s">
        <v>19</v>
      </c>
      <c r="N99" s="207" t="s">
        <v>39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233</v>
      </c>
      <c r="AT99" s="191" t="s">
        <v>243</v>
      </c>
      <c r="AU99" s="191" t="s">
        <v>78</v>
      </c>
      <c r="AY99" s="19" t="s">
        <v>187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76</v>
      </c>
      <c r="BK99" s="192">
        <f>ROUND(I99*H99,2)</f>
        <v>0</v>
      </c>
      <c r="BL99" s="19" t="s">
        <v>195</v>
      </c>
      <c r="BM99" s="191" t="s">
        <v>1426</v>
      </c>
    </row>
    <row r="100" spans="1:65" s="2" customFormat="1" ht="58.5">
      <c r="A100" s="36"/>
      <c r="B100" s="37"/>
      <c r="C100" s="38"/>
      <c r="D100" s="210" t="s">
        <v>1114</v>
      </c>
      <c r="E100" s="38"/>
      <c r="F100" s="263" t="s">
        <v>1427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1114</v>
      </c>
      <c r="AU100" s="19" t="s">
        <v>78</v>
      </c>
    </row>
    <row r="101" spans="1:65" s="12" customFormat="1" ht="22.9" customHeight="1">
      <c r="B101" s="164"/>
      <c r="C101" s="165"/>
      <c r="D101" s="166" t="s">
        <v>67</v>
      </c>
      <c r="E101" s="178" t="s">
        <v>188</v>
      </c>
      <c r="F101" s="178" t="s">
        <v>189</v>
      </c>
      <c r="G101" s="165"/>
      <c r="H101" s="165"/>
      <c r="I101" s="168"/>
      <c r="J101" s="179">
        <f>BK101</f>
        <v>0</v>
      </c>
      <c r="K101" s="165"/>
      <c r="L101" s="170"/>
      <c r="M101" s="171"/>
      <c r="N101" s="172"/>
      <c r="O101" s="172"/>
      <c r="P101" s="173">
        <f>SUM(P102:P107)</f>
        <v>0</v>
      </c>
      <c r="Q101" s="172"/>
      <c r="R101" s="173">
        <f>SUM(R102:R107)</f>
        <v>0</v>
      </c>
      <c r="S101" s="172"/>
      <c r="T101" s="174">
        <f>SUM(T102:T107)</f>
        <v>0.61152000000000006</v>
      </c>
      <c r="AR101" s="175" t="s">
        <v>76</v>
      </c>
      <c r="AT101" s="176" t="s">
        <v>67</v>
      </c>
      <c r="AU101" s="176" t="s">
        <v>76</v>
      </c>
      <c r="AY101" s="175" t="s">
        <v>187</v>
      </c>
      <c r="BK101" s="177">
        <f>SUM(BK102:BK107)</f>
        <v>0</v>
      </c>
    </row>
    <row r="102" spans="1:65" s="2" customFormat="1" ht="37.9" customHeight="1">
      <c r="A102" s="36"/>
      <c r="B102" s="37"/>
      <c r="C102" s="180" t="s">
        <v>217</v>
      </c>
      <c r="D102" s="180" t="s">
        <v>190</v>
      </c>
      <c r="E102" s="181" t="s">
        <v>1428</v>
      </c>
      <c r="F102" s="182" t="s">
        <v>1429</v>
      </c>
      <c r="G102" s="183" t="s">
        <v>193</v>
      </c>
      <c r="H102" s="184">
        <v>8</v>
      </c>
      <c r="I102" s="185"/>
      <c r="J102" s="186">
        <f>ROUND(I102*H102,2)</f>
        <v>0</v>
      </c>
      <c r="K102" s="182" t="s">
        <v>194</v>
      </c>
      <c r="L102" s="41"/>
      <c r="M102" s="187" t="s">
        <v>19</v>
      </c>
      <c r="N102" s="188" t="s">
        <v>39</v>
      </c>
      <c r="O102" s="66"/>
      <c r="P102" s="189">
        <f>O102*H102</f>
        <v>0</v>
      </c>
      <c r="Q102" s="189">
        <v>0</v>
      </c>
      <c r="R102" s="189">
        <f>Q102*H102</f>
        <v>0</v>
      </c>
      <c r="S102" s="189">
        <v>6.3E-2</v>
      </c>
      <c r="T102" s="190">
        <f>S102*H102</f>
        <v>0.504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195</v>
      </c>
      <c r="AT102" s="191" t="s">
        <v>190</v>
      </c>
      <c r="AU102" s="191" t="s">
        <v>78</v>
      </c>
      <c r="AY102" s="19" t="s">
        <v>187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76</v>
      </c>
      <c r="BK102" s="192">
        <f>ROUND(I102*H102,2)</f>
        <v>0</v>
      </c>
      <c r="BL102" s="19" t="s">
        <v>195</v>
      </c>
      <c r="BM102" s="191" t="s">
        <v>1430</v>
      </c>
    </row>
    <row r="103" spans="1:65" s="2" customFormat="1" ht="11.25">
      <c r="A103" s="36"/>
      <c r="B103" s="37"/>
      <c r="C103" s="38"/>
      <c r="D103" s="193" t="s">
        <v>197</v>
      </c>
      <c r="E103" s="38"/>
      <c r="F103" s="194" t="s">
        <v>1431</v>
      </c>
      <c r="G103" s="38"/>
      <c r="H103" s="38"/>
      <c r="I103" s="195"/>
      <c r="J103" s="38"/>
      <c r="K103" s="38"/>
      <c r="L103" s="41"/>
      <c r="M103" s="196"/>
      <c r="N103" s="197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197</v>
      </c>
      <c r="AU103" s="19" t="s">
        <v>78</v>
      </c>
    </row>
    <row r="104" spans="1:65" s="13" customFormat="1" ht="11.25">
      <c r="B104" s="208"/>
      <c r="C104" s="209"/>
      <c r="D104" s="210" t="s">
        <v>249</v>
      </c>
      <c r="E104" s="211" t="s">
        <v>19</v>
      </c>
      <c r="F104" s="212" t="s">
        <v>1432</v>
      </c>
      <c r="G104" s="209"/>
      <c r="H104" s="213">
        <v>8</v>
      </c>
      <c r="I104" s="214"/>
      <c r="J104" s="209"/>
      <c r="K104" s="209"/>
      <c r="L104" s="215"/>
      <c r="M104" s="216"/>
      <c r="N104" s="217"/>
      <c r="O104" s="217"/>
      <c r="P104" s="217"/>
      <c r="Q104" s="217"/>
      <c r="R104" s="217"/>
      <c r="S104" s="217"/>
      <c r="T104" s="218"/>
      <c r="AT104" s="219" t="s">
        <v>249</v>
      </c>
      <c r="AU104" s="219" t="s">
        <v>78</v>
      </c>
      <c r="AV104" s="13" t="s">
        <v>78</v>
      </c>
      <c r="AW104" s="13" t="s">
        <v>30</v>
      </c>
      <c r="AX104" s="13" t="s">
        <v>76</v>
      </c>
      <c r="AY104" s="219" t="s">
        <v>187</v>
      </c>
    </row>
    <row r="105" spans="1:65" s="2" customFormat="1" ht="37.9" customHeight="1">
      <c r="A105" s="36"/>
      <c r="B105" s="37"/>
      <c r="C105" s="180" t="s">
        <v>221</v>
      </c>
      <c r="D105" s="180" t="s">
        <v>190</v>
      </c>
      <c r="E105" s="181" t="s">
        <v>1433</v>
      </c>
      <c r="F105" s="182" t="s">
        <v>1434</v>
      </c>
      <c r="G105" s="183" t="s">
        <v>193</v>
      </c>
      <c r="H105" s="184">
        <v>5.12</v>
      </c>
      <c r="I105" s="185"/>
      <c r="J105" s="186">
        <f>ROUND(I105*H105,2)</f>
        <v>0</v>
      </c>
      <c r="K105" s="182" t="s">
        <v>194</v>
      </c>
      <c r="L105" s="41"/>
      <c r="M105" s="187" t="s">
        <v>19</v>
      </c>
      <c r="N105" s="188" t="s">
        <v>39</v>
      </c>
      <c r="O105" s="66"/>
      <c r="P105" s="189">
        <f>O105*H105</f>
        <v>0</v>
      </c>
      <c r="Q105" s="189">
        <v>0</v>
      </c>
      <c r="R105" s="189">
        <f>Q105*H105</f>
        <v>0</v>
      </c>
      <c r="S105" s="189">
        <v>2.1000000000000001E-2</v>
      </c>
      <c r="T105" s="190">
        <f>S105*H105</f>
        <v>0.10752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195</v>
      </c>
      <c r="AT105" s="191" t="s">
        <v>190</v>
      </c>
      <c r="AU105" s="191" t="s">
        <v>78</v>
      </c>
      <c r="AY105" s="19" t="s">
        <v>187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76</v>
      </c>
      <c r="BK105" s="192">
        <f>ROUND(I105*H105,2)</f>
        <v>0</v>
      </c>
      <c r="BL105" s="19" t="s">
        <v>195</v>
      </c>
      <c r="BM105" s="191" t="s">
        <v>1435</v>
      </c>
    </row>
    <row r="106" spans="1:65" s="2" customFormat="1" ht="11.25">
      <c r="A106" s="36"/>
      <c r="B106" s="37"/>
      <c r="C106" s="38"/>
      <c r="D106" s="193" t="s">
        <v>197</v>
      </c>
      <c r="E106" s="38"/>
      <c r="F106" s="194" t="s">
        <v>1436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197</v>
      </c>
      <c r="AU106" s="19" t="s">
        <v>78</v>
      </c>
    </row>
    <row r="107" spans="1:65" s="13" customFormat="1" ht="11.25">
      <c r="B107" s="208"/>
      <c r="C107" s="209"/>
      <c r="D107" s="210" t="s">
        <v>249</v>
      </c>
      <c r="E107" s="211" t="s">
        <v>19</v>
      </c>
      <c r="F107" s="212" t="s">
        <v>1437</v>
      </c>
      <c r="G107" s="209"/>
      <c r="H107" s="213">
        <v>5.12</v>
      </c>
      <c r="I107" s="214"/>
      <c r="J107" s="209"/>
      <c r="K107" s="209"/>
      <c r="L107" s="215"/>
      <c r="M107" s="216"/>
      <c r="N107" s="217"/>
      <c r="O107" s="217"/>
      <c r="P107" s="217"/>
      <c r="Q107" s="217"/>
      <c r="R107" s="217"/>
      <c r="S107" s="217"/>
      <c r="T107" s="218"/>
      <c r="AT107" s="219" t="s">
        <v>249</v>
      </c>
      <c r="AU107" s="219" t="s">
        <v>78</v>
      </c>
      <c r="AV107" s="13" t="s">
        <v>78</v>
      </c>
      <c r="AW107" s="13" t="s">
        <v>30</v>
      </c>
      <c r="AX107" s="13" t="s">
        <v>76</v>
      </c>
      <c r="AY107" s="219" t="s">
        <v>187</v>
      </c>
    </row>
    <row r="108" spans="1:65" s="12" customFormat="1" ht="22.9" customHeight="1">
      <c r="B108" s="164"/>
      <c r="C108" s="165"/>
      <c r="D108" s="166" t="s">
        <v>67</v>
      </c>
      <c r="E108" s="178" t="s">
        <v>861</v>
      </c>
      <c r="F108" s="178" t="s">
        <v>862</v>
      </c>
      <c r="G108" s="165"/>
      <c r="H108" s="165"/>
      <c r="I108" s="168"/>
      <c r="J108" s="179">
        <f>BK108</f>
        <v>0</v>
      </c>
      <c r="K108" s="165"/>
      <c r="L108" s="170"/>
      <c r="M108" s="171"/>
      <c r="N108" s="172"/>
      <c r="O108" s="172"/>
      <c r="P108" s="173">
        <f>SUM(P109:P117)</f>
        <v>0</v>
      </c>
      <c r="Q108" s="172"/>
      <c r="R108" s="173">
        <f>SUM(R109:R117)</f>
        <v>0</v>
      </c>
      <c r="S108" s="172"/>
      <c r="T108" s="174">
        <f>SUM(T109:T117)</f>
        <v>0</v>
      </c>
      <c r="AR108" s="175" t="s">
        <v>76</v>
      </c>
      <c r="AT108" s="176" t="s">
        <v>67</v>
      </c>
      <c r="AU108" s="176" t="s">
        <v>76</v>
      </c>
      <c r="AY108" s="175" t="s">
        <v>187</v>
      </c>
      <c r="BK108" s="177">
        <f>SUM(BK109:BK117)</f>
        <v>0</v>
      </c>
    </row>
    <row r="109" spans="1:65" s="2" customFormat="1" ht="37.9" customHeight="1">
      <c r="A109" s="36"/>
      <c r="B109" s="37"/>
      <c r="C109" s="180" t="s">
        <v>227</v>
      </c>
      <c r="D109" s="180" t="s">
        <v>190</v>
      </c>
      <c r="E109" s="181" t="s">
        <v>1438</v>
      </c>
      <c r="F109" s="182" t="s">
        <v>1439</v>
      </c>
      <c r="G109" s="183" t="s">
        <v>542</v>
      </c>
      <c r="H109" s="184">
        <v>0.61199999999999999</v>
      </c>
      <c r="I109" s="185"/>
      <c r="J109" s="186">
        <f>ROUND(I109*H109,2)</f>
        <v>0</v>
      </c>
      <c r="K109" s="182" t="s">
        <v>194</v>
      </c>
      <c r="L109" s="41"/>
      <c r="M109" s="187" t="s">
        <v>19</v>
      </c>
      <c r="N109" s="188" t="s">
        <v>39</v>
      </c>
      <c r="O109" s="66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195</v>
      </c>
      <c r="AT109" s="191" t="s">
        <v>190</v>
      </c>
      <c r="AU109" s="191" t="s">
        <v>78</v>
      </c>
      <c r="AY109" s="19" t="s">
        <v>187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76</v>
      </c>
      <c r="BK109" s="192">
        <f>ROUND(I109*H109,2)</f>
        <v>0</v>
      </c>
      <c r="BL109" s="19" t="s">
        <v>195</v>
      </c>
      <c r="BM109" s="191" t="s">
        <v>1440</v>
      </c>
    </row>
    <row r="110" spans="1:65" s="2" customFormat="1" ht="11.25">
      <c r="A110" s="36"/>
      <c r="B110" s="37"/>
      <c r="C110" s="38"/>
      <c r="D110" s="193" t="s">
        <v>197</v>
      </c>
      <c r="E110" s="38"/>
      <c r="F110" s="194" t="s">
        <v>1441</v>
      </c>
      <c r="G110" s="38"/>
      <c r="H110" s="38"/>
      <c r="I110" s="195"/>
      <c r="J110" s="38"/>
      <c r="K110" s="38"/>
      <c r="L110" s="41"/>
      <c r="M110" s="196"/>
      <c r="N110" s="197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197</v>
      </c>
      <c r="AU110" s="19" t="s">
        <v>78</v>
      </c>
    </row>
    <row r="111" spans="1:65" s="2" customFormat="1" ht="33" customHeight="1">
      <c r="A111" s="36"/>
      <c r="B111" s="37"/>
      <c r="C111" s="180" t="s">
        <v>233</v>
      </c>
      <c r="D111" s="180" t="s">
        <v>190</v>
      </c>
      <c r="E111" s="181" t="s">
        <v>876</v>
      </c>
      <c r="F111" s="182" t="s">
        <v>877</v>
      </c>
      <c r="G111" s="183" t="s">
        <v>542</v>
      </c>
      <c r="H111" s="184">
        <v>0.61199999999999999</v>
      </c>
      <c r="I111" s="185"/>
      <c r="J111" s="186">
        <f>ROUND(I111*H111,2)</f>
        <v>0</v>
      </c>
      <c r="K111" s="182" t="s">
        <v>194</v>
      </c>
      <c r="L111" s="41"/>
      <c r="M111" s="187" t="s">
        <v>19</v>
      </c>
      <c r="N111" s="188" t="s">
        <v>39</v>
      </c>
      <c r="O111" s="66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195</v>
      </c>
      <c r="AT111" s="191" t="s">
        <v>190</v>
      </c>
      <c r="AU111" s="191" t="s">
        <v>78</v>
      </c>
      <c r="AY111" s="19" t="s">
        <v>187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76</v>
      </c>
      <c r="BK111" s="192">
        <f>ROUND(I111*H111,2)</f>
        <v>0</v>
      </c>
      <c r="BL111" s="19" t="s">
        <v>195</v>
      </c>
      <c r="BM111" s="191" t="s">
        <v>1442</v>
      </c>
    </row>
    <row r="112" spans="1:65" s="2" customFormat="1" ht="11.25">
      <c r="A112" s="36"/>
      <c r="B112" s="37"/>
      <c r="C112" s="38"/>
      <c r="D112" s="193" t="s">
        <v>197</v>
      </c>
      <c r="E112" s="38"/>
      <c r="F112" s="194" t="s">
        <v>879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197</v>
      </c>
      <c r="AU112" s="19" t="s">
        <v>78</v>
      </c>
    </row>
    <row r="113" spans="1:65" s="2" customFormat="1" ht="44.25" customHeight="1">
      <c r="A113" s="36"/>
      <c r="B113" s="37"/>
      <c r="C113" s="180" t="s">
        <v>188</v>
      </c>
      <c r="D113" s="180" t="s">
        <v>190</v>
      </c>
      <c r="E113" s="181" t="s">
        <v>880</v>
      </c>
      <c r="F113" s="182" t="s">
        <v>881</v>
      </c>
      <c r="G113" s="183" t="s">
        <v>542</v>
      </c>
      <c r="H113" s="184">
        <v>24.48</v>
      </c>
      <c r="I113" s="185"/>
      <c r="J113" s="186">
        <f>ROUND(I113*H113,2)</f>
        <v>0</v>
      </c>
      <c r="K113" s="182" t="s">
        <v>194</v>
      </c>
      <c r="L113" s="41"/>
      <c r="M113" s="187" t="s">
        <v>19</v>
      </c>
      <c r="N113" s="188" t="s">
        <v>39</v>
      </c>
      <c r="O113" s="66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195</v>
      </c>
      <c r="AT113" s="191" t="s">
        <v>190</v>
      </c>
      <c r="AU113" s="191" t="s">
        <v>78</v>
      </c>
      <c r="AY113" s="19" t="s">
        <v>187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76</v>
      </c>
      <c r="BK113" s="192">
        <f>ROUND(I113*H113,2)</f>
        <v>0</v>
      </c>
      <c r="BL113" s="19" t="s">
        <v>195</v>
      </c>
      <c r="BM113" s="191" t="s">
        <v>1443</v>
      </c>
    </row>
    <row r="114" spans="1:65" s="2" customFormat="1" ht="11.25">
      <c r="A114" s="36"/>
      <c r="B114" s="37"/>
      <c r="C114" s="38"/>
      <c r="D114" s="193" t="s">
        <v>197</v>
      </c>
      <c r="E114" s="38"/>
      <c r="F114" s="194" t="s">
        <v>883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197</v>
      </c>
      <c r="AU114" s="19" t="s">
        <v>78</v>
      </c>
    </row>
    <row r="115" spans="1:65" s="13" customFormat="1" ht="11.25">
      <c r="B115" s="208"/>
      <c r="C115" s="209"/>
      <c r="D115" s="210" t="s">
        <v>249</v>
      </c>
      <c r="E115" s="211" t="s">
        <v>19</v>
      </c>
      <c r="F115" s="212" t="s">
        <v>1444</v>
      </c>
      <c r="G115" s="209"/>
      <c r="H115" s="213">
        <v>24.48</v>
      </c>
      <c r="I115" s="214"/>
      <c r="J115" s="209"/>
      <c r="K115" s="209"/>
      <c r="L115" s="215"/>
      <c r="M115" s="216"/>
      <c r="N115" s="217"/>
      <c r="O115" s="217"/>
      <c r="P115" s="217"/>
      <c r="Q115" s="217"/>
      <c r="R115" s="217"/>
      <c r="S115" s="217"/>
      <c r="T115" s="218"/>
      <c r="AT115" s="219" t="s">
        <v>249</v>
      </c>
      <c r="AU115" s="219" t="s">
        <v>78</v>
      </c>
      <c r="AV115" s="13" t="s">
        <v>78</v>
      </c>
      <c r="AW115" s="13" t="s">
        <v>30</v>
      </c>
      <c r="AX115" s="13" t="s">
        <v>76</v>
      </c>
      <c r="AY115" s="219" t="s">
        <v>187</v>
      </c>
    </row>
    <row r="116" spans="1:65" s="2" customFormat="1" ht="44.25" customHeight="1">
      <c r="A116" s="36"/>
      <c r="B116" s="37"/>
      <c r="C116" s="180" t="s">
        <v>242</v>
      </c>
      <c r="D116" s="180" t="s">
        <v>190</v>
      </c>
      <c r="E116" s="181" t="s">
        <v>885</v>
      </c>
      <c r="F116" s="182" t="s">
        <v>886</v>
      </c>
      <c r="G116" s="183" t="s">
        <v>542</v>
      </c>
      <c r="H116" s="184">
        <v>0.61199999999999999</v>
      </c>
      <c r="I116" s="185"/>
      <c r="J116" s="186">
        <f>ROUND(I116*H116,2)</f>
        <v>0</v>
      </c>
      <c r="K116" s="182" t="s">
        <v>194</v>
      </c>
      <c r="L116" s="41"/>
      <c r="M116" s="187" t="s">
        <v>19</v>
      </c>
      <c r="N116" s="188" t="s">
        <v>39</v>
      </c>
      <c r="O116" s="66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195</v>
      </c>
      <c r="AT116" s="191" t="s">
        <v>190</v>
      </c>
      <c r="AU116" s="191" t="s">
        <v>78</v>
      </c>
      <c r="AY116" s="19" t="s">
        <v>187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76</v>
      </c>
      <c r="BK116" s="192">
        <f>ROUND(I116*H116,2)</f>
        <v>0</v>
      </c>
      <c r="BL116" s="19" t="s">
        <v>195</v>
      </c>
      <c r="BM116" s="191" t="s">
        <v>1445</v>
      </c>
    </row>
    <row r="117" spans="1:65" s="2" customFormat="1" ht="11.25">
      <c r="A117" s="36"/>
      <c r="B117" s="37"/>
      <c r="C117" s="38"/>
      <c r="D117" s="193" t="s">
        <v>197</v>
      </c>
      <c r="E117" s="38"/>
      <c r="F117" s="194" t="s">
        <v>888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197</v>
      </c>
      <c r="AU117" s="19" t="s">
        <v>78</v>
      </c>
    </row>
    <row r="118" spans="1:65" s="12" customFormat="1" ht="22.9" customHeight="1">
      <c r="B118" s="164"/>
      <c r="C118" s="165"/>
      <c r="D118" s="166" t="s">
        <v>67</v>
      </c>
      <c r="E118" s="178" t="s">
        <v>889</v>
      </c>
      <c r="F118" s="178" t="s">
        <v>890</v>
      </c>
      <c r="G118" s="165"/>
      <c r="H118" s="165"/>
      <c r="I118" s="168"/>
      <c r="J118" s="179">
        <f>BK118</f>
        <v>0</v>
      </c>
      <c r="K118" s="165"/>
      <c r="L118" s="170"/>
      <c r="M118" s="171"/>
      <c r="N118" s="172"/>
      <c r="O118" s="172"/>
      <c r="P118" s="173">
        <f>SUM(P119:P120)</f>
        <v>0</v>
      </c>
      <c r="Q118" s="172"/>
      <c r="R118" s="173">
        <f>SUM(R119:R120)</f>
        <v>0</v>
      </c>
      <c r="S118" s="172"/>
      <c r="T118" s="174">
        <f>SUM(T119:T120)</f>
        <v>0</v>
      </c>
      <c r="AR118" s="175" t="s">
        <v>76</v>
      </c>
      <c r="AT118" s="176" t="s">
        <v>67</v>
      </c>
      <c r="AU118" s="176" t="s">
        <v>76</v>
      </c>
      <c r="AY118" s="175" t="s">
        <v>187</v>
      </c>
      <c r="BK118" s="177">
        <f>SUM(BK119:BK120)</f>
        <v>0</v>
      </c>
    </row>
    <row r="119" spans="1:65" s="2" customFormat="1" ht="55.5" customHeight="1">
      <c r="A119" s="36"/>
      <c r="B119" s="37"/>
      <c r="C119" s="180" t="s">
        <v>251</v>
      </c>
      <c r="D119" s="180" t="s">
        <v>190</v>
      </c>
      <c r="E119" s="181" t="s">
        <v>1446</v>
      </c>
      <c r="F119" s="182" t="s">
        <v>1447</v>
      </c>
      <c r="G119" s="183" t="s">
        <v>542</v>
      </c>
      <c r="H119" s="184">
        <v>0.32400000000000001</v>
      </c>
      <c r="I119" s="185"/>
      <c r="J119" s="186">
        <f>ROUND(I119*H119,2)</f>
        <v>0</v>
      </c>
      <c r="K119" s="182" t="s">
        <v>194</v>
      </c>
      <c r="L119" s="41"/>
      <c r="M119" s="187" t="s">
        <v>19</v>
      </c>
      <c r="N119" s="188" t="s">
        <v>39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195</v>
      </c>
      <c r="AT119" s="191" t="s">
        <v>190</v>
      </c>
      <c r="AU119" s="191" t="s">
        <v>78</v>
      </c>
      <c r="AY119" s="19" t="s">
        <v>187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76</v>
      </c>
      <c r="BK119" s="192">
        <f>ROUND(I119*H119,2)</f>
        <v>0</v>
      </c>
      <c r="BL119" s="19" t="s">
        <v>195</v>
      </c>
      <c r="BM119" s="191" t="s">
        <v>1448</v>
      </c>
    </row>
    <row r="120" spans="1:65" s="2" customFormat="1" ht="11.25">
      <c r="A120" s="36"/>
      <c r="B120" s="37"/>
      <c r="C120" s="38"/>
      <c r="D120" s="193" t="s">
        <v>197</v>
      </c>
      <c r="E120" s="38"/>
      <c r="F120" s="194" t="s">
        <v>1449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197</v>
      </c>
      <c r="AU120" s="19" t="s">
        <v>78</v>
      </c>
    </row>
    <row r="121" spans="1:65" s="12" customFormat="1" ht="25.9" customHeight="1">
      <c r="B121" s="164"/>
      <c r="C121" s="165"/>
      <c r="D121" s="166" t="s">
        <v>67</v>
      </c>
      <c r="E121" s="167" t="s">
        <v>208</v>
      </c>
      <c r="F121" s="167" t="s">
        <v>209</v>
      </c>
      <c r="G121" s="165"/>
      <c r="H121" s="165"/>
      <c r="I121" s="168"/>
      <c r="J121" s="169">
        <f>BK121</f>
        <v>0</v>
      </c>
      <c r="K121" s="165"/>
      <c r="L121" s="170"/>
      <c r="M121" s="171"/>
      <c r="N121" s="172"/>
      <c r="O121" s="172"/>
      <c r="P121" s="173">
        <f>P122</f>
        <v>0</v>
      </c>
      <c r="Q121" s="172"/>
      <c r="R121" s="173">
        <f>R122</f>
        <v>0.14620485999999999</v>
      </c>
      <c r="S121" s="172"/>
      <c r="T121" s="174">
        <f>T122</f>
        <v>0</v>
      </c>
      <c r="AR121" s="175" t="s">
        <v>78</v>
      </c>
      <c r="AT121" s="176" t="s">
        <v>67</v>
      </c>
      <c r="AU121" s="176" t="s">
        <v>68</v>
      </c>
      <c r="AY121" s="175" t="s">
        <v>187</v>
      </c>
      <c r="BK121" s="177">
        <f>BK122</f>
        <v>0</v>
      </c>
    </row>
    <row r="122" spans="1:65" s="12" customFormat="1" ht="22.9" customHeight="1">
      <c r="B122" s="164"/>
      <c r="C122" s="165"/>
      <c r="D122" s="166" t="s">
        <v>67</v>
      </c>
      <c r="E122" s="178" t="s">
        <v>1121</v>
      </c>
      <c r="F122" s="178" t="s">
        <v>1122</v>
      </c>
      <c r="G122" s="165"/>
      <c r="H122" s="165"/>
      <c r="I122" s="168"/>
      <c r="J122" s="179">
        <f>BK122</f>
        <v>0</v>
      </c>
      <c r="K122" s="165"/>
      <c r="L122" s="170"/>
      <c r="M122" s="171"/>
      <c r="N122" s="172"/>
      <c r="O122" s="172"/>
      <c r="P122" s="173">
        <f>SUM(P123:P133)</f>
        <v>0</v>
      </c>
      <c r="Q122" s="172"/>
      <c r="R122" s="173">
        <f>SUM(R123:R133)</f>
        <v>0.14620485999999999</v>
      </c>
      <c r="S122" s="172"/>
      <c r="T122" s="174">
        <f>SUM(T123:T133)</f>
        <v>0</v>
      </c>
      <c r="AR122" s="175" t="s">
        <v>78</v>
      </c>
      <c r="AT122" s="176" t="s">
        <v>67</v>
      </c>
      <c r="AU122" s="176" t="s">
        <v>76</v>
      </c>
      <c r="AY122" s="175" t="s">
        <v>187</v>
      </c>
      <c r="BK122" s="177">
        <f>SUM(BK123:BK133)</f>
        <v>0</v>
      </c>
    </row>
    <row r="123" spans="1:65" s="2" customFormat="1" ht="37.9" customHeight="1">
      <c r="A123" s="36"/>
      <c r="B123" s="37"/>
      <c r="C123" s="180" t="s">
        <v>256</v>
      </c>
      <c r="D123" s="180" t="s">
        <v>190</v>
      </c>
      <c r="E123" s="181" t="s">
        <v>1450</v>
      </c>
      <c r="F123" s="182" t="s">
        <v>1451</v>
      </c>
      <c r="G123" s="183" t="s">
        <v>193</v>
      </c>
      <c r="H123" s="184">
        <v>5.12</v>
      </c>
      <c r="I123" s="185"/>
      <c r="J123" s="186">
        <f>ROUND(I123*H123,2)</f>
        <v>0</v>
      </c>
      <c r="K123" s="182" t="s">
        <v>194</v>
      </c>
      <c r="L123" s="41"/>
      <c r="M123" s="187" t="s">
        <v>19</v>
      </c>
      <c r="N123" s="188" t="s">
        <v>39</v>
      </c>
      <c r="O123" s="66"/>
      <c r="P123" s="189">
        <f>O123*H123</f>
        <v>0</v>
      </c>
      <c r="Q123" s="189">
        <v>5.7000000000000002E-3</v>
      </c>
      <c r="R123" s="189">
        <f>Q123*H123</f>
        <v>2.9184000000000002E-2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215</v>
      </c>
      <c r="AT123" s="191" t="s">
        <v>190</v>
      </c>
      <c r="AU123" s="191" t="s">
        <v>78</v>
      </c>
      <c r="AY123" s="19" t="s">
        <v>187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76</v>
      </c>
      <c r="BK123" s="192">
        <f>ROUND(I123*H123,2)</f>
        <v>0</v>
      </c>
      <c r="BL123" s="19" t="s">
        <v>215</v>
      </c>
      <c r="BM123" s="191" t="s">
        <v>1452</v>
      </c>
    </row>
    <row r="124" spans="1:65" s="2" customFormat="1" ht="11.25">
      <c r="A124" s="36"/>
      <c r="B124" s="37"/>
      <c r="C124" s="38"/>
      <c r="D124" s="193" t="s">
        <v>197</v>
      </c>
      <c r="E124" s="38"/>
      <c r="F124" s="194" t="s">
        <v>1453</v>
      </c>
      <c r="G124" s="38"/>
      <c r="H124" s="38"/>
      <c r="I124" s="195"/>
      <c r="J124" s="38"/>
      <c r="K124" s="38"/>
      <c r="L124" s="41"/>
      <c r="M124" s="196"/>
      <c r="N124" s="197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197</v>
      </c>
      <c r="AU124" s="19" t="s">
        <v>78</v>
      </c>
    </row>
    <row r="125" spans="1:65" s="13" customFormat="1" ht="11.25">
      <c r="B125" s="208"/>
      <c r="C125" s="209"/>
      <c r="D125" s="210" t="s">
        <v>249</v>
      </c>
      <c r="E125" s="211" t="s">
        <v>19</v>
      </c>
      <c r="F125" s="212" t="s">
        <v>1437</v>
      </c>
      <c r="G125" s="209"/>
      <c r="H125" s="213">
        <v>5.12</v>
      </c>
      <c r="I125" s="214"/>
      <c r="J125" s="209"/>
      <c r="K125" s="209"/>
      <c r="L125" s="215"/>
      <c r="M125" s="216"/>
      <c r="N125" s="217"/>
      <c r="O125" s="217"/>
      <c r="P125" s="217"/>
      <c r="Q125" s="217"/>
      <c r="R125" s="217"/>
      <c r="S125" s="217"/>
      <c r="T125" s="218"/>
      <c r="AT125" s="219" t="s">
        <v>249</v>
      </c>
      <c r="AU125" s="219" t="s">
        <v>78</v>
      </c>
      <c r="AV125" s="13" t="s">
        <v>78</v>
      </c>
      <c r="AW125" s="13" t="s">
        <v>30</v>
      </c>
      <c r="AX125" s="13" t="s">
        <v>76</v>
      </c>
      <c r="AY125" s="219" t="s">
        <v>187</v>
      </c>
    </row>
    <row r="126" spans="1:65" s="2" customFormat="1" ht="24.2" customHeight="1">
      <c r="A126" s="36"/>
      <c r="B126" s="37"/>
      <c r="C126" s="198" t="s">
        <v>262</v>
      </c>
      <c r="D126" s="198" t="s">
        <v>243</v>
      </c>
      <c r="E126" s="199" t="s">
        <v>1454</v>
      </c>
      <c r="F126" s="200" t="s">
        <v>1455</v>
      </c>
      <c r="G126" s="201" t="s">
        <v>214</v>
      </c>
      <c r="H126" s="202">
        <v>62.578000000000003</v>
      </c>
      <c r="I126" s="203"/>
      <c r="J126" s="204">
        <f>ROUND(I126*H126,2)</f>
        <v>0</v>
      </c>
      <c r="K126" s="200" t="s">
        <v>194</v>
      </c>
      <c r="L126" s="205"/>
      <c r="M126" s="206" t="s">
        <v>19</v>
      </c>
      <c r="N126" s="207" t="s">
        <v>39</v>
      </c>
      <c r="O126" s="66"/>
      <c r="P126" s="189">
        <f>O126*H126</f>
        <v>0</v>
      </c>
      <c r="Q126" s="189">
        <v>1.8699999999999999E-3</v>
      </c>
      <c r="R126" s="189">
        <f>Q126*H126</f>
        <v>0.11702086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246</v>
      </c>
      <c r="AT126" s="191" t="s">
        <v>243</v>
      </c>
      <c r="AU126" s="191" t="s">
        <v>78</v>
      </c>
      <c r="AY126" s="19" t="s">
        <v>187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76</v>
      </c>
      <c r="BK126" s="192">
        <f>ROUND(I126*H126,2)</f>
        <v>0</v>
      </c>
      <c r="BL126" s="19" t="s">
        <v>215</v>
      </c>
      <c r="BM126" s="191" t="s">
        <v>1456</v>
      </c>
    </row>
    <row r="127" spans="1:65" s="2" customFormat="1" ht="11.25">
      <c r="A127" s="36"/>
      <c r="B127" s="37"/>
      <c r="C127" s="38"/>
      <c r="D127" s="193" t="s">
        <v>197</v>
      </c>
      <c r="E127" s="38"/>
      <c r="F127" s="194" t="s">
        <v>1457</v>
      </c>
      <c r="G127" s="38"/>
      <c r="H127" s="38"/>
      <c r="I127" s="195"/>
      <c r="J127" s="38"/>
      <c r="K127" s="38"/>
      <c r="L127" s="41"/>
      <c r="M127" s="196"/>
      <c r="N127" s="197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197</v>
      </c>
      <c r="AU127" s="19" t="s">
        <v>78</v>
      </c>
    </row>
    <row r="128" spans="1:65" s="13" customFormat="1" ht="11.25">
      <c r="B128" s="208"/>
      <c r="C128" s="209"/>
      <c r="D128" s="210" t="s">
        <v>249</v>
      </c>
      <c r="E128" s="211" t="s">
        <v>19</v>
      </c>
      <c r="F128" s="212" t="s">
        <v>1458</v>
      </c>
      <c r="G128" s="209"/>
      <c r="H128" s="213">
        <v>5.12</v>
      </c>
      <c r="I128" s="214"/>
      <c r="J128" s="209"/>
      <c r="K128" s="209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249</v>
      </c>
      <c r="AU128" s="219" t="s">
        <v>78</v>
      </c>
      <c r="AV128" s="13" t="s">
        <v>78</v>
      </c>
      <c r="AW128" s="13" t="s">
        <v>30</v>
      </c>
      <c r="AX128" s="13" t="s">
        <v>76</v>
      </c>
      <c r="AY128" s="219" t="s">
        <v>187</v>
      </c>
    </row>
    <row r="129" spans="1:65" s="13" customFormat="1" ht="11.25">
      <c r="B129" s="208"/>
      <c r="C129" s="209"/>
      <c r="D129" s="210" t="s">
        <v>249</v>
      </c>
      <c r="E129" s="209"/>
      <c r="F129" s="212" t="s">
        <v>1459</v>
      </c>
      <c r="G129" s="209"/>
      <c r="H129" s="213">
        <v>62.578000000000003</v>
      </c>
      <c r="I129" s="214"/>
      <c r="J129" s="209"/>
      <c r="K129" s="209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249</v>
      </c>
      <c r="AU129" s="219" t="s">
        <v>78</v>
      </c>
      <c r="AV129" s="13" t="s">
        <v>78</v>
      </c>
      <c r="AW129" s="13" t="s">
        <v>4</v>
      </c>
      <c r="AX129" s="13" t="s">
        <v>76</v>
      </c>
      <c r="AY129" s="219" t="s">
        <v>187</v>
      </c>
    </row>
    <row r="130" spans="1:65" s="2" customFormat="1" ht="37.9" customHeight="1">
      <c r="A130" s="36"/>
      <c r="B130" s="37"/>
      <c r="C130" s="180" t="s">
        <v>267</v>
      </c>
      <c r="D130" s="180" t="s">
        <v>190</v>
      </c>
      <c r="E130" s="181" t="s">
        <v>1460</v>
      </c>
      <c r="F130" s="182" t="s">
        <v>1461</v>
      </c>
      <c r="G130" s="183" t="s">
        <v>193</v>
      </c>
      <c r="H130" s="184">
        <v>5.12</v>
      </c>
      <c r="I130" s="185"/>
      <c r="J130" s="186">
        <f>ROUND(I130*H130,2)</f>
        <v>0</v>
      </c>
      <c r="K130" s="182" t="s">
        <v>194</v>
      </c>
      <c r="L130" s="41"/>
      <c r="M130" s="187" t="s">
        <v>19</v>
      </c>
      <c r="N130" s="188" t="s">
        <v>39</v>
      </c>
      <c r="O130" s="66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215</v>
      </c>
      <c r="AT130" s="191" t="s">
        <v>190</v>
      </c>
      <c r="AU130" s="191" t="s">
        <v>78</v>
      </c>
      <c r="AY130" s="19" t="s">
        <v>187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76</v>
      </c>
      <c r="BK130" s="192">
        <f>ROUND(I130*H130,2)</f>
        <v>0</v>
      </c>
      <c r="BL130" s="19" t="s">
        <v>215</v>
      </c>
      <c r="BM130" s="191" t="s">
        <v>1462</v>
      </c>
    </row>
    <row r="131" spans="1:65" s="2" customFormat="1" ht="11.25">
      <c r="A131" s="36"/>
      <c r="B131" s="37"/>
      <c r="C131" s="38"/>
      <c r="D131" s="193" t="s">
        <v>197</v>
      </c>
      <c r="E131" s="38"/>
      <c r="F131" s="194" t="s">
        <v>1463</v>
      </c>
      <c r="G131" s="38"/>
      <c r="H131" s="38"/>
      <c r="I131" s="195"/>
      <c r="J131" s="38"/>
      <c r="K131" s="38"/>
      <c r="L131" s="41"/>
      <c r="M131" s="196"/>
      <c r="N131" s="197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197</v>
      </c>
      <c r="AU131" s="19" t="s">
        <v>78</v>
      </c>
    </row>
    <row r="132" spans="1:65" s="2" customFormat="1" ht="44.25" customHeight="1">
      <c r="A132" s="36"/>
      <c r="B132" s="37"/>
      <c r="C132" s="180" t="s">
        <v>8</v>
      </c>
      <c r="D132" s="180" t="s">
        <v>190</v>
      </c>
      <c r="E132" s="181" t="s">
        <v>1464</v>
      </c>
      <c r="F132" s="182" t="s">
        <v>1465</v>
      </c>
      <c r="G132" s="183" t="s">
        <v>542</v>
      </c>
      <c r="H132" s="184">
        <v>0.14599999999999999</v>
      </c>
      <c r="I132" s="185"/>
      <c r="J132" s="186">
        <f>ROUND(I132*H132,2)</f>
        <v>0</v>
      </c>
      <c r="K132" s="182" t="s">
        <v>194</v>
      </c>
      <c r="L132" s="41"/>
      <c r="M132" s="187" t="s">
        <v>19</v>
      </c>
      <c r="N132" s="188" t="s">
        <v>39</v>
      </c>
      <c r="O132" s="66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215</v>
      </c>
      <c r="AT132" s="191" t="s">
        <v>190</v>
      </c>
      <c r="AU132" s="191" t="s">
        <v>78</v>
      </c>
      <c r="AY132" s="19" t="s">
        <v>187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76</v>
      </c>
      <c r="BK132" s="192">
        <f>ROUND(I132*H132,2)</f>
        <v>0</v>
      </c>
      <c r="BL132" s="19" t="s">
        <v>215</v>
      </c>
      <c r="BM132" s="191" t="s">
        <v>1466</v>
      </c>
    </row>
    <row r="133" spans="1:65" s="2" customFormat="1" ht="11.25">
      <c r="A133" s="36"/>
      <c r="B133" s="37"/>
      <c r="C133" s="38"/>
      <c r="D133" s="193" t="s">
        <v>197</v>
      </c>
      <c r="E133" s="38"/>
      <c r="F133" s="194" t="s">
        <v>1467</v>
      </c>
      <c r="G133" s="38"/>
      <c r="H133" s="38"/>
      <c r="I133" s="195"/>
      <c r="J133" s="38"/>
      <c r="K133" s="38"/>
      <c r="L133" s="41"/>
      <c r="M133" s="245"/>
      <c r="N133" s="246"/>
      <c r="O133" s="247"/>
      <c r="P133" s="247"/>
      <c r="Q133" s="247"/>
      <c r="R133" s="247"/>
      <c r="S133" s="247"/>
      <c r="T133" s="248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197</v>
      </c>
      <c r="AU133" s="19" t="s">
        <v>78</v>
      </c>
    </row>
    <row r="134" spans="1:65" s="2" customFormat="1" ht="6.95" customHeight="1">
      <c r="A134" s="36"/>
      <c r="B134" s="49"/>
      <c r="C134" s="50"/>
      <c r="D134" s="50"/>
      <c r="E134" s="50"/>
      <c r="F134" s="50"/>
      <c r="G134" s="50"/>
      <c r="H134" s="50"/>
      <c r="I134" s="50"/>
      <c r="J134" s="50"/>
      <c r="K134" s="50"/>
      <c r="L134" s="41"/>
      <c r="M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</sheetData>
  <sheetProtection algorithmName="SHA-512" hashValue="Yyy5cpwOTNYGfGUbYGHzavH55Uv12tF6c9fPD9bN8oyJLXi+JoiCU1Yze9rFgsicsp858JsZ5bGa+im4ozhCmw==" saltValue="nrXaKG6uMxBfFcY15DEkrj5V2B8Ep5foYZUfZ0a/O4v4p+xH2rJRVPL2wgXteZEUB6WXR2MWHx+abHai5oRwPQ==" spinCount="100000" sheet="1" objects="1" scenarios="1" formatColumns="0" formatRows="0" autoFilter="0"/>
  <autoFilter ref="C86:K133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/>
    <hyperlink ref="F95" r:id="rId2"/>
    <hyperlink ref="F98" r:id="rId3"/>
    <hyperlink ref="F103" r:id="rId4"/>
    <hyperlink ref="F106" r:id="rId5"/>
    <hyperlink ref="F110" r:id="rId6"/>
    <hyperlink ref="F112" r:id="rId7"/>
    <hyperlink ref="F114" r:id="rId8"/>
    <hyperlink ref="F117" r:id="rId9"/>
    <hyperlink ref="F120" r:id="rId10"/>
    <hyperlink ref="F124" r:id="rId11"/>
    <hyperlink ref="F127" r:id="rId12"/>
    <hyperlink ref="F131" r:id="rId13"/>
    <hyperlink ref="F133" r:id="rId1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19" t="s">
        <v>106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78</v>
      </c>
    </row>
    <row r="4" spans="1:46" s="1" customFormat="1" ht="24.95" customHeight="1">
      <c r="B4" s="22"/>
      <c r="D4" s="112" t="s">
        <v>158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4" t="str">
        <f>'Rekapitulace zakázky'!K6</f>
        <v>Olomouc ADM Nerudova</v>
      </c>
      <c r="F7" s="395"/>
      <c r="G7" s="395"/>
      <c r="H7" s="395"/>
      <c r="L7" s="22"/>
    </row>
    <row r="8" spans="1:46" s="1" customFormat="1" ht="12" customHeight="1">
      <c r="B8" s="22"/>
      <c r="D8" s="114" t="s">
        <v>159</v>
      </c>
      <c r="L8" s="22"/>
    </row>
    <row r="9" spans="1:46" s="2" customFormat="1" ht="16.5" customHeight="1">
      <c r="A9" s="36"/>
      <c r="B9" s="41"/>
      <c r="C9" s="36"/>
      <c r="D9" s="36"/>
      <c r="E9" s="394" t="s">
        <v>1468</v>
      </c>
      <c r="F9" s="397"/>
      <c r="G9" s="397"/>
      <c r="H9" s="39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451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6" t="s">
        <v>1469</v>
      </c>
      <c r="F11" s="397"/>
      <c r="G11" s="397"/>
      <c r="H11" s="39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>
        <f>'Rekapitulace zakázky'!AN8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24</v>
      </c>
      <c r="E16" s="36"/>
      <c r="F16" s="36"/>
      <c r="G16" s="36"/>
      <c r="H16" s="36"/>
      <c r="I16" s="114" t="s">
        <v>25</v>
      </c>
      <c r="J16" s="105" t="str">
        <f>IF('Rekapitulace zakázky'!AN10="","",'Rekapitulace zakázky'!AN10)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zakázky'!E11="","",'Rekapitulace zakázky'!E11)</f>
        <v xml:space="preserve"> </v>
      </c>
      <c r="F17" s="36"/>
      <c r="G17" s="36"/>
      <c r="H17" s="36"/>
      <c r="I17" s="114" t="s">
        <v>26</v>
      </c>
      <c r="J17" s="105" t="str">
        <f>IF('Rekapitulace zakázky'!AN11="","",'Rekapitulace zakázky'!AN11)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27</v>
      </c>
      <c r="E19" s="36"/>
      <c r="F19" s="36"/>
      <c r="G19" s="36"/>
      <c r="H19" s="36"/>
      <c r="I19" s="114" t="s">
        <v>25</v>
      </c>
      <c r="J19" s="32" t="str">
        <f>'Rekapitulace zakázky'!AN13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8" t="str">
        <f>'Rekapitulace zakázky'!E14</f>
        <v>Vyplň údaj</v>
      </c>
      <c r="F20" s="399"/>
      <c r="G20" s="399"/>
      <c r="H20" s="399"/>
      <c r="I20" s="114" t="s">
        <v>26</v>
      </c>
      <c r="J20" s="32" t="str">
        <f>'Rekapitulace zakázky'!AN14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29</v>
      </c>
      <c r="E22" s="36"/>
      <c r="F22" s="36"/>
      <c r="G22" s="36"/>
      <c r="H22" s="36"/>
      <c r="I22" s="114" t="s">
        <v>25</v>
      </c>
      <c r="J22" s="105" t="str">
        <f>IF('Rekapitulace zakázky'!AN16="","",'Rekapitulace zakázky'!AN16)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zakázky'!E17="","",'Rekapitulace zakázky'!E17)</f>
        <v xml:space="preserve"> </v>
      </c>
      <c r="F23" s="36"/>
      <c r="G23" s="36"/>
      <c r="H23" s="36"/>
      <c r="I23" s="114" t="s">
        <v>26</v>
      </c>
      <c r="J23" s="105" t="str">
        <f>IF('Rekapitulace zakázky'!AN17="","",'Rekapitulace zakázky'!AN17)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31</v>
      </c>
      <c r="E25" s="36"/>
      <c r="F25" s="36"/>
      <c r="G25" s="36"/>
      <c r="H25" s="36"/>
      <c r="I25" s="114" t="s">
        <v>25</v>
      </c>
      <c r="J25" s="105" t="str">
        <f>IF('Rekapitulace zakázky'!AN19="","",'Rekapitulace zakázky'!AN19)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zakázky'!E20="","",'Rekapitulace zakázky'!E20)</f>
        <v xml:space="preserve"> </v>
      </c>
      <c r="F26" s="36"/>
      <c r="G26" s="36"/>
      <c r="H26" s="36"/>
      <c r="I26" s="114" t="s">
        <v>26</v>
      </c>
      <c r="J26" s="105" t="str">
        <f>IF('Rekapitulace zakázky'!AN20="","",'Rekapitulace zakázky'!AN20)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32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00" t="s">
        <v>19</v>
      </c>
      <c r="F29" s="400"/>
      <c r="G29" s="400"/>
      <c r="H29" s="400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34</v>
      </c>
      <c r="E32" s="36"/>
      <c r="F32" s="36"/>
      <c r="G32" s="36"/>
      <c r="H32" s="36"/>
      <c r="I32" s="36"/>
      <c r="J32" s="122">
        <f>ROUND(J97,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36</v>
      </c>
      <c r="G34" s="36"/>
      <c r="H34" s="36"/>
      <c r="I34" s="123" t="s">
        <v>35</v>
      </c>
      <c r="J34" s="123" t="s">
        <v>37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38</v>
      </c>
      <c r="E35" s="114" t="s">
        <v>39</v>
      </c>
      <c r="F35" s="125">
        <f>ROUND((SUM(BE97:BE194)),  2)</f>
        <v>0</v>
      </c>
      <c r="G35" s="36"/>
      <c r="H35" s="36"/>
      <c r="I35" s="126">
        <v>0.21</v>
      </c>
      <c r="J35" s="125">
        <f>ROUND(((SUM(BE97:BE194))*I35),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40</v>
      </c>
      <c r="F36" s="125">
        <f>ROUND((SUM(BF97:BF194)),  2)</f>
        <v>0</v>
      </c>
      <c r="G36" s="36"/>
      <c r="H36" s="36"/>
      <c r="I36" s="126">
        <v>0.15</v>
      </c>
      <c r="J36" s="125">
        <f>ROUND(((SUM(BF97:BF194))*I36),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41</v>
      </c>
      <c r="F37" s="125">
        <f>ROUND((SUM(BG97:BG194)),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42</v>
      </c>
      <c r="F38" s="125">
        <f>ROUND((SUM(BH97:BH194)),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43</v>
      </c>
      <c r="F39" s="125">
        <f>ROUND((SUM(BI97:BI194)),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44</v>
      </c>
      <c r="E41" s="129"/>
      <c r="F41" s="129"/>
      <c r="G41" s="130" t="s">
        <v>45</v>
      </c>
      <c r="H41" s="131" t="s">
        <v>46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161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1" t="str">
        <f>E7</f>
        <v>Olomouc ADM Nerudova</v>
      </c>
      <c r="F50" s="402"/>
      <c r="G50" s="402"/>
      <c r="H50" s="402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159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1" t="s">
        <v>1468</v>
      </c>
      <c r="F52" s="403"/>
      <c r="G52" s="403"/>
      <c r="H52" s="403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451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7" t="str">
        <f>E11</f>
        <v>1S73 - šatny SPS</v>
      </c>
      <c r="F54" s="403"/>
      <c r="G54" s="403"/>
      <c r="H54" s="403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162</v>
      </c>
      <c r="D61" s="139"/>
      <c r="E61" s="139"/>
      <c r="F61" s="139"/>
      <c r="G61" s="139"/>
      <c r="H61" s="139"/>
      <c r="I61" s="139"/>
      <c r="J61" s="140" t="s">
        <v>163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66</v>
      </c>
      <c r="D63" s="38"/>
      <c r="E63" s="38"/>
      <c r="F63" s="38"/>
      <c r="G63" s="38"/>
      <c r="H63" s="38"/>
      <c r="I63" s="38"/>
      <c r="J63" s="79">
        <f>J97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164</v>
      </c>
    </row>
    <row r="64" spans="1:47" s="9" customFormat="1" ht="24.95" customHeight="1">
      <c r="B64" s="142"/>
      <c r="C64" s="143"/>
      <c r="D64" s="144" t="s">
        <v>165</v>
      </c>
      <c r="E64" s="145"/>
      <c r="F64" s="145"/>
      <c r="G64" s="145"/>
      <c r="H64" s="145"/>
      <c r="I64" s="145"/>
      <c r="J64" s="146">
        <f>J98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806</v>
      </c>
      <c r="E65" s="150"/>
      <c r="F65" s="150"/>
      <c r="G65" s="150"/>
      <c r="H65" s="150"/>
      <c r="I65" s="150"/>
      <c r="J65" s="151">
        <f>J99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807</v>
      </c>
      <c r="E66" s="150"/>
      <c r="F66" s="150"/>
      <c r="G66" s="150"/>
      <c r="H66" s="150"/>
      <c r="I66" s="150"/>
      <c r="J66" s="151">
        <f>J103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166</v>
      </c>
      <c r="E67" s="150"/>
      <c r="F67" s="150"/>
      <c r="G67" s="150"/>
      <c r="H67" s="150"/>
      <c r="I67" s="150"/>
      <c r="J67" s="151">
        <f>J116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808</v>
      </c>
      <c r="E68" s="150"/>
      <c r="F68" s="150"/>
      <c r="G68" s="150"/>
      <c r="H68" s="150"/>
      <c r="I68" s="150"/>
      <c r="J68" s="151">
        <f>J121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809</v>
      </c>
      <c r="E69" s="150"/>
      <c r="F69" s="150"/>
      <c r="G69" s="150"/>
      <c r="H69" s="150"/>
      <c r="I69" s="150"/>
      <c r="J69" s="151">
        <f>J129</f>
        <v>0</v>
      </c>
      <c r="K69" s="99"/>
      <c r="L69" s="152"/>
    </row>
    <row r="70" spans="1:31" s="9" customFormat="1" ht="24.95" customHeight="1">
      <c r="B70" s="142"/>
      <c r="C70" s="143"/>
      <c r="D70" s="144" t="s">
        <v>167</v>
      </c>
      <c r="E70" s="145"/>
      <c r="F70" s="145"/>
      <c r="G70" s="145"/>
      <c r="H70" s="145"/>
      <c r="I70" s="145"/>
      <c r="J70" s="146">
        <f>J132</f>
        <v>0</v>
      </c>
      <c r="K70" s="143"/>
      <c r="L70" s="147"/>
    </row>
    <row r="71" spans="1:31" s="10" customFormat="1" ht="19.899999999999999" customHeight="1">
      <c r="B71" s="148"/>
      <c r="C71" s="99"/>
      <c r="D71" s="149" t="s">
        <v>813</v>
      </c>
      <c r="E71" s="150"/>
      <c r="F71" s="150"/>
      <c r="G71" s="150"/>
      <c r="H71" s="150"/>
      <c r="I71" s="150"/>
      <c r="J71" s="151">
        <f>J133</f>
        <v>0</v>
      </c>
      <c r="K71" s="99"/>
      <c r="L71" s="152"/>
    </row>
    <row r="72" spans="1:31" s="10" customFormat="1" ht="19.899999999999999" customHeight="1">
      <c r="B72" s="148"/>
      <c r="C72" s="99"/>
      <c r="D72" s="149" t="s">
        <v>815</v>
      </c>
      <c r="E72" s="150"/>
      <c r="F72" s="150"/>
      <c r="G72" s="150"/>
      <c r="H72" s="150"/>
      <c r="I72" s="150"/>
      <c r="J72" s="151">
        <f>J135</f>
        <v>0</v>
      </c>
      <c r="K72" s="99"/>
      <c r="L72" s="152"/>
    </row>
    <row r="73" spans="1:31" s="10" customFormat="1" ht="19.899999999999999" customHeight="1">
      <c r="B73" s="148"/>
      <c r="C73" s="99"/>
      <c r="D73" s="149" t="s">
        <v>816</v>
      </c>
      <c r="E73" s="150"/>
      <c r="F73" s="150"/>
      <c r="G73" s="150"/>
      <c r="H73" s="150"/>
      <c r="I73" s="150"/>
      <c r="J73" s="151">
        <f>J142</f>
        <v>0</v>
      </c>
      <c r="K73" s="99"/>
      <c r="L73" s="152"/>
    </row>
    <row r="74" spans="1:31" s="10" customFormat="1" ht="19.899999999999999" customHeight="1">
      <c r="B74" s="148"/>
      <c r="C74" s="99"/>
      <c r="D74" s="149" t="s">
        <v>1470</v>
      </c>
      <c r="E74" s="150"/>
      <c r="F74" s="150"/>
      <c r="G74" s="150"/>
      <c r="H74" s="150"/>
      <c r="I74" s="150"/>
      <c r="J74" s="151">
        <f>J161</f>
        <v>0</v>
      </c>
      <c r="K74" s="99"/>
      <c r="L74" s="152"/>
    </row>
    <row r="75" spans="1:31" s="10" customFormat="1" ht="19.899999999999999" customHeight="1">
      <c r="B75" s="148"/>
      <c r="C75" s="99"/>
      <c r="D75" s="149" t="s">
        <v>819</v>
      </c>
      <c r="E75" s="150"/>
      <c r="F75" s="150"/>
      <c r="G75" s="150"/>
      <c r="H75" s="150"/>
      <c r="I75" s="150"/>
      <c r="J75" s="151">
        <f>J178</f>
        <v>0</v>
      </c>
      <c r="K75" s="99"/>
      <c r="L75" s="152"/>
    </row>
    <row r="76" spans="1:31" s="2" customFormat="1" ht="21.7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31" s="2" customFormat="1" ht="6.95" customHeight="1">
      <c r="A81" s="36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24.95" customHeight="1">
      <c r="A82" s="36"/>
      <c r="B82" s="37"/>
      <c r="C82" s="25" t="s">
        <v>172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12" customHeight="1">
      <c r="A84" s="36"/>
      <c r="B84" s="37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6.5" customHeight="1">
      <c r="A85" s="36"/>
      <c r="B85" s="37"/>
      <c r="C85" s="38"/>
      <c r="D85" s="38"/>
      <c r="E85" s="401" t="str">
        <f>E7</f>
        <v>Olomouc ADM Nerudova</v>
      </c>
      <c r="F85" s="402"/>
      <c r="G85" s="402"/>
      <c r="H85" s="402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1" customFormat="1" ht="12" customHeight="1">
      <c r="B86" s="23"/>
      <c r="C86" s="31" t="s">
        <v>159</v>
      </c>
      <c r="D86" s="24"/>
      <c r="E86" s="24"/>
      <c r="F86" s="24"/>
      <c r="G86" s="24"/>
      <c r="H86" s="24"/>
      <c r="I86" s="24"/>
      <c r="J86" s="24"/>
      <c r="K86" s="24"/>
      <c r="L86" s="22"/>
    </row>
    <row r="87" spans="1:31" s="2" customFormat="1" ht="16.5" customHeight="1">
      <c r="A87" s="36"/>
      <c r="B87" s="37"/>
      <c r="C87" s="38"/>
      <c r="D87" s="38"/>
      <c r="E87" s="401" t="s">
        <v>1468</v>
      </c>
      <c r="F87" s="403"/>
      <c r="G87" s="403"/>
      <c r="H87" s="403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2" customHeight="1">
      <c r="A88" s="36"/>
      <c r="B88" s="37"/>
      <c r="C88" s="31" t="s">
        <v>451</v>
      </c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6.5" customHeight="1">
      <c r="A89" s="36"/>
      <c r="B89" s="37"/>
      <c r="C89" s="38"/>
      <c r="D89" s="38"/>
      <c r="E89" s="357" t="str">
        <f>E11</f>
        <v>1S73 - šatny SPS</v>
      </c>
      <c r="F89" s="403"/>
      <c r="G89" s="403"/>
      <c r="H89" s="403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21</v>
      </c>
      <c r="D91" s="38"/>
      <c r="E91" s="38"/>
      <c r="F91" s="29" t="str">
        <f>F14</f>
        <v xml:space="preserve"> </v>
      </c>
      <c r="G91" s="38"/>
      <c r="H91" s="38"/>
      <c r="I91" s="31" t="s">
        <v>23</v>
      </c>
      <c r="J91" s="61">
        <f>IF(J14="","",J14)</f>
        <v>0</v>
      </c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5.2" customHeight="1">
      <c r="A93" s="36"/>
      <c r="B93" s="37"/>
      <c r="C93" s="31" t="s">
        <v>24</v>
      </c>
      <c r="D93" s="38"/>
      <c r="E93" s="38"/>
      <c r="F93" s="29" t="str">
        <f>E17</f>
        <v xml:space="preserve"> </v>
      </c>
      <c r="G93" s="38"/>
      <c r="H93" s="38"/>
      <c r="I93" s="31" t="s">
        <v>29</v>
      </c>
      <c r="J93" s="34" t="str">
        <f>E23</f>
        <v xml:space="preserve"> </v>
      </c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5.2" customHeight="1">
      <c r="A94" s="36"/>
      <c r="B94" s="37"/>
      <c r="C94" s="31" t="s">
        <v>27</v>
      </c>
      <c r="D94" s="38"/>
      <c r="E94" s="38"/>
      <c r="F94" s="29" t="str">
        <f>IF(E20="","",E20)</f>
        <v>Vyplň údaj</v>
      </c>
      <c r="G94" s="38"/>
      <c r="H94" s="38"/>
      <c r="I94" s="31" t="s">
        <v>31</v>
      </c>
      <c r="J94" s="34" t="str">
        <f>E26</f>
        <v xml:space="preserve"> </v>
      </c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1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11" customFormat="1" ht="29.25" customHeight="1">
      <c r="A96" s="153"/>
      <c r="B96" s="154"/>
      <c r="C96" s="155" t="s">
        <v>173</v>
      </c>
      <c r="D96" s="156" t="s">
        <v>53</v>
      </c>
      <c r="E96" s="156" t="s">
        <v>49</v>
      </c>
      <c r="F96" s="156" t="s">
        <v>50</v>
      </c>
      <c r="G96" s="156" t="s">
        <v>174</v>
      </c>
      <c r="H96" s="156" t="s">
        <v>175</v>
      </c>
      <c r="I96" s="156" t="s">
        <v>176</v>
      </c>
      <c r="J96" s="156" t="s">
        <v>163</v>
      </c>
      <c r="K96" s="157" t="s">
        <v>177</v>
      </c>
      <c r="L96" s="158"/>
      <c r="M96" s="70" t="s">
        <v>19</v>
      </c>
      <c r="N96" s="71" t="s">
        <v>38</v>
      </c>
      <c r="O96" s="71" t="s">
        <v>178</v>
      </c>
      <c r="P96" s="71" t="s">
        <v>179</v>
      </c>
      <c r="Q96" s="71" t="s">
        <v>180</v>
      </c>
      <c r="R96" s="71" t="s">
        <v>181</v>
      </c>
      <c r="S96" s="71" t="s">
        <v>182</v>
      </c>
      <c r="T96" s="72" t="s">
        <v>183</v>
      </c>
      <c r="U96" s="153"/>
      <c r="V96" s="153"/>
      <c r="W96" s="153"/>
      <c r="X96" s="153"/>
      <c r="Y96" s="153"/>
      <c r="Z96" s="153"/>
      <c r="AA96" s="153"/>
      <c r="AB96" s="153"/>
      <c r="AC96" s="153"/>
      <c r="AD96" s="153"/>
      <c r="AE96" s="153"/>
    </row>
    <row r="97" spans="1:65" s="2" customFormat="1" ht="22.9" customHeight="1">
      <c r="A97" s="36"/>
      <c r="B97" s="37"/>
      <c r="C97" s="77" t="s">
        <v>184</v>
      </c>
      <c r="D97" s="38"/>
      <c r="E97" s="38"/>
      <c r="F97" s="38"/>
      <c r="G97" s="38"/>
      <c r="H97" s="38"/>
      <c r="I97" s="38"/>
      <c r="J97" s="159">
        <f>BK97</f>
        <v>0</v>
      </c>
      <c r="K97" s="38"/>
      <c r="L97" s="41"/>
      <c r="M97" s="73"/>
      <c r="N97" s="160"/>
      <c r="O97" s="74"/>
      <c r="P97" s="161">
        <f>P98+P132</f>
        <v>0</v>
      </c>
      <c r="Q97" s="74"/>
      <c r="R97" s="161">
        <f>R98+R132</f>
        <v>8.3503649200000005</v>
      </c>
      <c r="S97" s="74"/>
      <c r="T97" s="162">
        <f>T98+T132</f>
        <v>0.58800000000000008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67</v>
      </c>
      <c r="AU97" s="19" t="s">
        <v>164</v>
      </c>
      <c r="BK97" s="163">
        <f>BK98+BK132</f>
        <v>0</v>
      </c>
    </row>
    <row r="98" spans="1:65" s="12" customFormat="1" ht="25.9" customHeight="1">
      <c r="B98" s="164"/>
      <c r="C98" s="165"/>
      <c r="D98" s="166" t="s">
        <v>67</v>
      </c>
      <c r="E98" s="167" t="s">
        <v>185</v>
      </c>
      <c r="F98" s="167" t="s">
        <v>186</v>
      </c>
      <c r="G98" s="165"/>
      <c r="H98" s="165"/>
      <c r="I98" s="168"/>
      <c r="J98" s="169">
        <f>BK98</f>
        <v>0</v>
      </c>
      <c r="K98" s="165"/>
      <c r="L98" s="170"/>
      <c r="M98" s="171"/>
      <c r="N98" s="172"/>
      <c r="O98" s="172"/>
      <c r="P98" s="173">
        <f>P99+P103+P116+P121+P129</f>
        <v>0</v>
      </c>
      <c r="Q98" s="172"/>
      <c r="R98" s="173">
        <f>R99+R103+R116+R121+R129</f>
        <v>6.7280300000000004</v>
      </c>
      <c r="S98" s="172"/>
      <c r="T98" s="174">
        <f>T99+T103+T116+T121+T129</f>
        <v>0.54</v>
      </c>
      <c r="AR98" s="175" t="s">
        <v>76</v>
      </c>
      <c r="AT98" s="176" t="s">
        <v>67</v>
      </c>
      <c r="AU98" s="176" t="s">
        <v>68</v>
      </c>
      <c r="AY98" s="175" t="s">
        <v>187</v>
      </c>
      <c r="BK98" s="177">
        <f>BK99+BK103+BK116+BK121+BK129</f>
        <v>0</v>
      </c>
    </row>
    <row r="99" spans="1:65" s="12" customFormat="1" ht="22.9" customHeight="1">
      <c r="B99" s="164"/>
      <c r="C99" s="165"/>
      <c r="D99" s="166" t="s">
        <v>67</v>
      </c>
      <c r="E99" s="178" t="s">
        <v>203</v>
      </c>
      <c r="F99" s="178" t="s">
        <v>820</v>
      </c>
      <c r="G99" s="165"/>
      <c r="H99" s="165"/>
      <c r="I99" s="168"/>
      <c r="J99" s="179">
        <f>BK99</f>
        <v>0</v>
      </c>
      <c r="K99" s="165"/>
      <c r="L99" s="170"/>
      <c r="M99" s="171"/>
      <c r="N99" s="172"/>
      <c r="O99" s="172"/>
      <c r="P99" s="173">
        <f>SUM(P100:P102)</f>
        <v>0</v>
      </c>
      <c r="Q99" s="172"/>
      <c r="R99" s="173">
        <f>SUM(R100:R102)</f>
        <v>0.56324999999999992</v>
      </c>
      <c r="S99" s="172"/>
      <c r="T99" s="174">
        <f>SUM(T100:T102)</f>
        <v>0</v>
      </c>
      <c r="AR99" s="175" t="s">
        <v>76</v>
      </c>
      <c r="AT99" s="176" t="s">
        <v>67</v>
      </c>
      <c r="AU99" s="176" t="s">
        <v>76</v>
      </c>
      <c r="AY99" s="175" t="s">
        <v>187</v>
      </c>
      <c r="BK99" s="177">
        <f>SUM(BK100:BK102)</f>
        <v>0</v>
      </c>
    </row>
    <row r="100" spans="1:65" s="2" customFormat="1" ht="37.9" customHeight="1">
      <c r="A100" s="36"/>
      <c r="B100" s="37"/>
      <c r="C100" s="180" t="s">
        <v>76</v>
      </c>
      <c r="D100" s="180" t="s">
        <v>190</v>
      </c>
      <c r="E100" s="181" t="s">
        <v>1471</v>
      </c>
      <c r="F100" s="182" t="s">
        <v>1472</v>
      </c>
      <c r="G100" s="183" t="s">
        <v>337</v>
      </c>
      <c r="H100" s="184">
        <v>0.3</v>
      </c>
      <c r="I100" s="185"/>
      <c r="J100" s="186">
        <f>ROUND(I100*H100,2)</f>
        <v>0</v>
      </c>
      <c r="K100" s="182" t="s">
        <v>194</v>
      </c>
      <c r="L100" s="41"/>
      <c r="M100" s="187" t="s">
        <v>19</v>
      </c>
      <c r="N100" s="188" t="s">
        <v>39</v>
      </c>
      <c r="O100" s="66"/>
      <c r="P100" s="189">
        <f>O100*H100</f>
        <v>0</v>
      </c>
      <c r="Q100" s="189">
        <v>1.8774999999999999</v>
      </c>
      <c r="R100" s="189">
        <f>Q100*H100</f>
        <v>0.56324999999999992</v>
      </c>
      <c r="S100" s="189">
        <v>0</v>
      </c>
      <c r="T100" s="19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195</v>
      </c>
      <c r="AT100" s="191" t="s">
        <v>190</v>
      </c>
      <c r="AU100" s="191" t="s">
        <v>78</v>
      </c>
      <c r="AY100" s="19" t="s">
        <v>187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9" t="s">
        <v>76</v>
      </c>
      <c r="BK100" s="192">
        <f>ROUND(I100*H100,2)</f>
        <v>0</v>
      </c>
      <c r="BL100" s="19" t="s">
        <v>195</v>
      </c>
      <c r="BM100" s="191" t="s">
        <v>1473</v>
      </c>
    </row>
    <row r="101" spans="1:65" s="2" customFormat="1" ht="11.25">
      <c r="A101" s="36"/>
      <c r="B101" s="37"/>
      <c r="C101" s="38"/>
      <c r="D101" s="193" t="s">
        <v>197</v>
      </c>
      <c r="E101" s="38"/>
      <c r="F101" s="194" t="s">
        <v>1474</v>
      </c>
      <c r="G101" s="38"/>
      <c r="H101" s="38"/>
      <c r="I101" s="195"/>
      <c r="J101" s="38"/>
      <c r="K101" s="38"/>
      <c r="L101" s="41"/>
      <c r="M101" s="196"/>
      <c r="N101" s="197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197</v>
      </c>
      <c r="AU101" s="19" t="s">
        <v>78</v>
      </c>
    </row>
    <row r="102" spans="1:65" s="13" customFormat="1" ht="11.25">
      <c r="B102" s="208"/>
      <c r="C102" s="209"/>
      <c r="D102" s="210" t="s">
        <v>249</v>
      </c>
      <c r="E102" s="211" t="s">
        <v>19</v>
      </c>
      <c r="F102" s="212" t="s">
        <v>1475</v>
      </c>
      <c r="G102" s="209"/>
      <c r="H102" s="213">
        <v>0.3</v>
      </c>
      <c r="I102" s="214"/>
      <c r="J102" s="209"/>
      <c r="K102" s="209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249</v>
      </c>
      <c r="AU102" s="219" t="s">
        <v>78</v>
      </c>
      <c r="AV102" s="13" t="s">
        <v>78</v>
      </c>
      <c r="AW102" s="13" t="s">
        <v>30</v>
      </c>
      <c r="AX102" s="13" t="s">
        <v>76</v>
      </c>
      <c r="AY102" s="219" t="s">
        <v>187</v>
      </c>
    </row>
    <row r="103" spans="1:65" s="12" customFormat="1" ht="22.9" customHeight="1">
      <c r="B103" s="164"/>
      <c r="C103" s="165"/>
      <c r="D103" s="166" t="s">
        <v>67</v>
      </c>
      <c r="E103" s="178" t="s">
        <v>221</v>
      </c>
      <c r="F103" s="178" t="s">
        <v>827</v>
      </c>
      <c r="G103" s="165"/>
      <c r="H103" s="165"/>
      <c r="I103" s="168"/>
      <c r="J103" s="179">
        <f>BK103</f>
        <v>0</v>
      </c>
      <c r="K103" s="165"/>
      <c r="L103" s="170"/>
      <c r="M103" s="171"/>
      <c r="N103" s="172"/>
      <c r="O103" s="172"/>
      <c r="P103" s="173">
        <f>SUM(P104:P115)</f>
        <v>0</v>
      </c>
      <c r="Q103" s="172"/>
      <c r="R103" s="173">
        <f>SUM(R104:R115)</f>
        <v>6.1647800000000004</v>
      </c>
      <c r="S103" s="172"/>
      <c r="T103" s="174">
        <f>SUM(T104:T115)</f>
        <v>0</v>
      </c>
      <c r="AR103" s="175" t="s">
        <v>76</v>
      </c>
      <c r="AT103" s="176" t="s">
        <v>67</v>
      </c>
      <c r="AU103" s="176" t="s">
        <v>76</v>
      </c>
      <c r="AY103" s="175" t="s">
        <v>187</v>
      </c>
      <c r="BK103" s="177">
        <f>SUM(BK104:BK115)</f>
        <v>0</v>
      </c>
    </row>
    <row r="104" spans="1:65" s="2" customFormat="1" ht="49.15" customHeight="1">
      <c r="A104" s="36"/>
      <c r="B104" s="37"/>
      <c r="C104" s="180" t="s">
        <v>78</v>
      </c>
      <c r="D104" s="180" t="s">
        <v>190</v>
      </c>
      <c r="E104" s="181" t="s">
        <v>1476</v>
      </c>
      <c r="F104" s="182" t="s">
        <v>1477</v>
      </c>
      <c r="G104" s="183" t="s">
        <v>193</v>
      </c>
      <c r="H104" s="184">
        <v>212.7</v>
      </c>
      <c r="I104" s="185"/>
      <c r="J104" s="186">
        <f>ROUND(I104*H104,2)</f>
        <v>0</v>
      </c>
      <c r="K104" s="182" t="s">
        <v>194</v>
      </c>
      <c r="L104" s="41"/>
      <c r="M104" s="187" t="s">
        <v>19</v>
      </c>
      <c r="N104" s="188" t="s">
        <v>39</v>
      </c>
      <c r="O104" s="66"/>
      <c r="P104" s="189">
        <f>O104*H104</f>
        <v>0</v>
      </c>
      <c r="Q104" s="189">
        <v>2.8400000000000002E-2</v>
      </c>
      <c r="R104" s="189">
        <f>Q104*H104</f>
        <v>6.04068</v>
      </c>
      <c r="S104" s="189">
        <v>0</v>
      </c>
      <c r="T104" s="19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195</v>
      </c>
      <c r="AT104" s="191" t="s">
        <v>190</v>
      </c>
      <c r="AU104" s="191" t="s">
        <v>78</v>
      </c>
      <c r="AY104" s="19" t="s">
        <v>187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76</v>
      </c>
      <c r="BK104" s="192">
        <f>ROUND(I104*H104,2)</f>
        <v>0</v>
      </c>
      <c r="BL104" s="19" t="s">
        <v>195</v>
      </c>
      <c r="BM104" s="191" t="s">
        <v>1478</v>
      </c>
    </row>
    <row r="105" spans="1:65" s="2" customFormat="1" ht="11.25">
      <c r="A105" s="36"/>
      <c r="B105" s="37"/>
      <c r="C105" s="38"/>
      <c r="D105" s="193" t="s">
        <v>197</v>
      </c>
      <c r="E105" s="38"/>
      <c r="F105" s="194" t="s">
        <v>1479</v>
      </c>
      <c r="G105" s="38"/>
      <c r="H105" s="38"/>
      <c r="I105" s="195"/>
      <c r="J105" s="38"/>
      <c r="K105" s="38"/>
      <c r="L105" s="41"/>
      <c r="M105" s="196"/>
      <c r="N105" s="197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197</v>
      </c>
      <c r="AU105" s="19" t="s">
        <v>78</v>
      </c>
    </row>
    <row r="106" spans="1:65" s="13" customFormat="1" ht="11.25">
      <c r="B106" s="208"/>
      <c r="C106" s="209"/>
      <c r="D106" s="210" t="s">
        <v>249</v>
      </c>
      <c r="E106" s="211" t="s">
        <v>19</v>
      </c>
      <c r="F106" s="212" t="s">
        <v>1480</v>
      </c>
      <c r="G106" s="209"/>
      <c r="H106" s="213">
        <v>57</v>
      </c>
      <c r="I106" s="214"/>
      <c r="J106" s="209"/>
      <c r="K106" s="209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249</v>
      </c>
      <c r="AU106" s="219" t="s">
        <v>78</v>
      </c>
      <c r="AV106" s="13" t="s">
        <v>78</v>
      </c>
      <c r="AW106" s="13" t="s">
        <v>30</v>
      </c>
      <c r="AX106" s="13" t="s">
        <v>68</v>
      </c>
      <c r="AY106" s="219" t="s">
        <v>187</v>
      </c>
    </row>
    <row r="107" spans="1:65" s="13" customFormat="1" ht="11.25">
      <c r="B107" s="208"/>
      <c r="C107" s="209"/>
      <c r="D107" s="210" t="s">
        <v>249</v>
      </c>
      <c r="E107" s="211" t="s">
        <v>19</v>
      </c>
      <c r="F107" s="212" t="s">
        <v>1481</v>
      </c>
      <c r="G107" s="209"/>
      <c r="H107" s="213">
        <v>24</v>
      </c>
      <c r="I107" s="214"/>
      <c r="J107" s="209"/>
      <c r="K107" s="209"/>
      <c r="L107" s="215"/>
      <c r="M107" s="216"/>
      <c r="N107" s="217"/>
      <c r="O107" s="217"/>
      <c r="P107" s="217"/>
      <c r="Q107" s="217"/>
      <c r="R107" s="217"/>
      <c r="S107" s="217"/>
      <c r="T107" s="218"/>
      <c r="AT107" s="219" t="s">
        <v>249</v>
      </c>
      <c r="AU107" s="219" t="s">
        <v>78</v>
      </c>
      <c r="AV107" s="13" t="s">
        <v>78</v>
      </c>
      <c r="AW107" s="13" t="s">
        <v>30</v>
      </c>
      <c r="AX107" s="13" t="s">
        <v>68</v>
      </c>
      <c r="AY107" s="219" t="s">
        <v>187</v>
      </c>
    </row>
    <row r="108" spans="1:65" s="13" customFormat="1" ht="11.25">
      <c r="B108" s="208"/>
      <c r="C108" s="209"/>
      <c r="D108" s="210" t="s">
        <v>249</v>
      </c>
      <c r="E108" s="211" t="s">
        <v>19</v>
      </c>
      <c r="F108" s="212" t="s">
        <v>1482</v>
      </c>
      <c r="G108" s="209"/>
      <c r="H108" s="213">
        <v>61.5</v>
      </c>
      <c r="I108" s="214"/>
      <c r="J108" s="209"/>
      <c r="K108" s="209"/>
      <c r="L108" s="215"/>
      <c r="M108" s="216"/>
      <c r="N108" s="217"/>
      <c r="O108" s="217"/>
      <c r="P108" s="217"/>
      <c r="Q108" s="217"/>
      <c r="R108" s="217"/>
      <c r="S108" s="217"/>
      <c r="T108" s="218"/>
      <c r="AT108" s="219" t="s">
        <v>249</v>
      </c>
      <c r="AU108" s="219" t="s">
        <v>78</v>
      </c>
      <c r="AV108" s="13" t="s">
        <v>78</v>
      </c>
      <c r="AW108" s="13" t="s">
        <v>30</v>
      </c>
      <c r="AX108" s="13" t="s">
        <v>68</v>
      </c>
      <c r="AY108" s="219" t="s">
        <v>187</v>
      </c>
    </row>
    <row r="109" spans="1:65" s="13" customFormat="1" ht="11.25">
      <c r="B109" s="208"/>
      <c r="C109" s="209"/>
      <c r="D109" s="210" t="s">
        <v>249</v>
      </c>
      <c r="E109" s="211" t="s">
        <v>19</v>
      </c>
      <c r="F109" s="212" t="s">
        <v>1483</v>
      </c>
      <c r="G109" s="209"/>
      <c r="H109" s="213">
        <v>37.799999999999997</v>
      </c>
      <c r="I109" s="214"/>
      <c r="J109" s="209"/>
      <c r="K109" s="209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249</v>
      </c>
      <c r="AU109" s="219" t="s">
        <v>78</v>
      </c>
      <c r="AV109" s="13" t="s">
        <v>78</v>
      </c>
      <c r="AW109" s="13" t="s">
        <v>30</v>
      </c>
      <c r="AX109" s="13" t="s">
        <v>68</v>
      </c>
      <c r="AY109" s="219" t="s">
        <v>187</v>
      </c>
    </row>
    <row r="110" spans="1:65" s="13" customFormat="1" ht="11.25">
      <c r="B110" s="208"/>
      <c r="C110" s="209"/>
      <c r="D110" s="210" t="s">
        <v>249</v>
      </c>
      <c r="E110" s="211" t="s">
        <v>19</v>
      </c>
      <c r="F110" s="212" t="s">
        <v>1484</v>
      </c>
      <c r="G110" s="209"/>
      <c r="H110" s="213">
        <v>32.4</v>
      </c>
      <c r="I110" s="214"/>
      <c r="J110" s="209"/>
      <c r="K110" s="209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249</v>
      </c>
      <c r="AU110" s="219" t="s">
        <v>78</v>
      </c>
      <c r="AV110" s="13" t="s">
        <v>78</v>
      </c>
      <c r="AW110" s="13" t="s">
        <v>30</v>
      </c>
      <c r="AX110" s="13" t="s">
        <v>68</v>
      </c>
      <c r="AY110" s="219" t="s">
        <v>187</v>
      </c>
    </row>
    <row r="111" spans="1:65" s="15" customFormat="1" ht="11.25">
      <c r="B111" s="230"/>
      <c r="C111" s="231"/>
      <c r="D111" s="210" t="s">
        <v>249</v>
      </c>
      <c r="E111" s="232" t="s">
        <v>19</v>
      </c>
      <c r="F111" s="233" t="s">
        <v>319</v>
      </c>
      <c r="G111" s="231"/>
      <c r="H111" s="234">
        <v>212.70000000000002</v>
      </c>
      <c r="I111" s="235"/>
      <c r="J111" s="231"/>
      <c r="K111" s="231"/>
      <c r="L111" s="236"/>
      <c r="M111" s="237"/>
      <c r="N111" s="238"/>
      <c r="O111" s="238"/>
      <c r="P111" s="238"/>
      <c r="Q111" s="238"/>
      <c r="R111" s="238"/>
      <c r="S111" s="238"/>
      <c r="T111" s="239"/>
      <c r="AT111" s="240" t="s">
        <v>249</v>
      </c>
      <c r="AU111" s="240" t="s">
        <v>78</v>
      </c>
      <c r="AV111" s="15" t="s">
        <v>195</v>
      </c>
      <c r="AW111" s="15" t="s">
        <v>30</v>
      </c>
      <c r="AX111" s="15" t="s">
        <v>76</v>
      </c>
      <c r="AY111" s="240" t="s">
        <v>187</v>
      </c>
    </row>
    <row r="112" spans="1:65" s="2" customFormat="1" ht="37.9" customHeight="1">
      <c r="A112" s="36"/>
      <c r="B112" s="37"/>
      <c r="C112" s="180" t="s">
        <v>203</v>
      </c>
      <c r="D112" s="180" t="s">
        <v>190</v>
      </c>
      <c r="E112" s="181" t="s">
        <v>1485</v>
      </c>
      <c r="F112" s="182" t="s">
        <v>1486</v>
      </c>
      <c r="G112" s="183" t="s">
        <v>214</v>
      </c>
      <c r="H112" s="184">
        <v>2</v>
      </c>
      <c r="I112" s="185"/>
      <c r="J112" s="186">
        <f>ROUND(I112*H112,2)</f>
        <v>0</v>
      </c>
      <c r="K112" s="182" t="s">
        <v>194</v>
      </c>
      <c r="L112" s="41"/>
      <c r="M112" s="187" t="s">
        <v>19</v>
      </c>
      <c r="N112" s="188" t="s">
        <v>39</v>
      </c>
      <c r="O112" s="66"/>
      <c r="P112" s="189">
        <f>O112*H112</f>
        <v>0</v>
      </c>
      <c r="Q112" s="189">
        <v>4.684E-2</v>
      </c>
      <c r="R112" s="189">
        <f>Q112*H112</f>
        <v>9.3679999999999999E-2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195</v>
      </c>
      <c r="AT112" s="191" t="s">
        <v>190</v>
      </c>
      <c r="AU112" s="191" t="s">
        <v>78</v>
      </c>
      <c r="AY112" s="19" t="s">
        <v>187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76</v>
      </c>
      <c r="BK112" s="192">
        <f>ROUND(I112*H112,2)</f>
        <v>0</v>
      </c>
      <c r="BL112" s="19" t="s">
        <v>195</v>
      </c>
      <c r="BM112" s="191" t="s">
        <v>1487</v>
      </c>
    </row>
    <row r="113" spans="1:65" s="2" customFormat="1" ht="11.25">
      <c r="A113" s="36"/>
      <c r="B113" s="37"/>
      <c r="C113" s="38"/>
      <c r="D113" s="193" t="s">
        <v>197</v>
      </c>
      <c r="E113" s="38"/>
      <c r="F113" s="194" t="s">
        <v>1488</v>
      </c>
      <c r="G113" s="38"/>
      <c r="H113" s="38"/>
      <c r="I113" s="195"/>
      <c r="J113" s="38"/>
      <c r="K113" s="38"/>
      <c r="L113" s="41"/>
      <c r="M113" s="196"/>
      <c r="N113" s="197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197</v>
      </c>
      <c r="AU113" s="19" t="s">
        <v>78</v>
      </c>
    </row>
    <row r="114" spans="1:65" s="2" customFormat="1" ht="24.2" customHeight="1">
      <c r="A114" s="36"/>
      <c r="B114" s="37"/>
      <c r="C114" s="198" t="s">
        <v>195</v>
      </c>
      <c r="D114" s="198" t="s">
        <v>243</v>
      </c>
      <c r="E114" s="199" t="s">
        <v>1489</v>
      </c>
      <c r="F114" s="200" t="s">
        <v>1490</v>
      </c>
      <c r="G114" s="201" t="s">
        <v>214</v>
      </c>
      <c r="H114" s="202">
        <v>2</v>
      </c>
      <c r="I114" s="203"/>
      <c r="J114" s="204">
        <f>ROUND(I114*H114,2)</f>
        <v>0</v>
      </c>
      <c r="K114" s="200" t="s">
        <v>194</v>
      </c>
      <c r="L114" s="205"/>
      <c r="M114" s="206" t="s">
        <v>19</v>
      </c>
      <c r="N114" s="207" t="s">
        <v>39</v>
      </c>
      <c r="O114" s="66"/>
      <c r="P114" s="189">
        <f>O114*H114</f>
        <v>0</v>
      </c>
      <c r="Q114" s="189">
        <v>1.521E-2</v>
      </c>
      <c r="R114" s="189">
        <f>Q114*H114</f>
        <v>3.0419999999999999E-2</v>
      </c>
      <c r="S114" s="189">
        <v>0</v>
      </c>
      <c r="T114" s="19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233</v>
      </c>
      <c r="AT114" s="191" t="s">
        <v>243</v>
      </c>
      <c r="AU114" s="191" t="s">
        <v>78</v>
      </c>
      <c r="AY114" s="19" t="s">
        <v>187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9" t="s">
        <v>76</v>
      </c>
      <c r="BK114" s="192">
        <f>ROUND(I114*H114,2)</f>
        <v>0</v>
      </c>
      <c r="BL114" s="19" t="s">
        <v>195</v>
      </c>
      <c r="BM114" s="191" t="s">
        <v>1491</v>
      </c>
    </row>
    <row r="115" spans="1:65" s="2" customFormat="1" ht="11.25">
      <c r="A115" s="36"/>
      <c r="B115" s="37"/>
      <c r="C115" s="38"/>
      <c r="D115" s="193" t="s">
        <v>197</v>
      </c>
      <c r="E115" s="38"/>
      <c r="F115" s="194" t="s">
        <v>1492</v>
      </c>
      <c r="G115" s="38"/>
      <c r="H115" s="38"/>
      <c r="I115" s="195"/>
      <c r="J115" s="38"/>
      <c r="K115" s="38"/>
      <c r="L115" s="41"/>
      <c r="M115" s="196"/>
      <c r="N115" s="197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197</v>
      </c>
      <c r="AU115" s="19" t="s">
        <v>78</v>
      </c>
    </row>
    <row r="116" spans="1:65" s="12" customFormat="1" ht="22.9" customHeight="1">
      <c r="B116" s="164"/>
      <c r="C116" s="165"/>
      <c r="D116" s="166" t="s">
        <v>67</v>
      </c>
      <c r="E116" s="178" t="s">
        <v>188</v>
      </c>
      <c r="F116" s="178" t="s">
        <v>189</v>
      </c>
      <c r="G116" s="165"/>
      <c r="H116" s="165"/>
      <c r="I116" s="168"/>
      <c r="J116" s="179">
        <f>BK116</f>
        <v>0</v>
      </c>
      <c r="K116" s="165"/>
      <c r="L116" s="170"/>
      <c r="M116" s="171"/>
      <c r="N116" s="172"/>
      <c r="O116" s="172"/>
      <c r="P116" s="173">
        <f>SUM(P117:P120)</f>
        <v>0</v>
      </c>
      <c r="Q116" s="172"/>
      <c r="R116" s="173">
        <f>SUM(R117:R120)</f>
        <v>0</v>
      </c>
      <c r="S116" s="172"/>
      <c r="T116" s="174">
        <f>SUM(T117:T120)</f>
        <v>0.54</v>
      </c>
      <c r="AR116" s="175" t="s">
        <v>76</v>
      </c>
      <c r="AT116" s="176" t="s">
        <v>67</v>
      </c>
      <c r="AU116" s="176" t="s">
        <v>76</v>
      </c>
      <c r="AY116" s="175" t="s">
        <v>187</v>
      </c>
      <c r="BK116" s="177">
        <f>SUM(BK117:BK120)</f>
        <v>0</v>
      </c>
    </row>
    <row r="117" spans="1:65" s="2" customFormat="1" ht="55.5" customHeight="1">
      <c r="A117" s="36"/>
      <c r="B117" s="37"/>
      <c r="C117" s="180" t="s">
        <v>217</v>
      </c>
      <c r="D117" s="180" t="s">
        <v>190</v>
      </c>
      <c r="E117" s="181" t="s">
        <v>1493</v>
      </c>
      <c r="F117" s="182" t="s">
        <v>1494</v>
      </c>
      <c r="G117" s="183" t="s">
        <v>193</v>
      </c>
      <c r="H117" s="184">
        <v>2</v>
      </c>
      <c r="I117" s="185"/>
      <c r="J117" s="186">
        <f>ROUND(I117*H117,2)</f>
        <v>0</v>
      </c>
      <c r="K117" s="182" t="s">
        <v>194</v>
      </c>
      <c r="L117" s="41"/>
      <c r="M117" s="187" t="s">
        <v>19</v>
      </c>
      <c r="N117" s="188" t="s">
        <v>39</v>
      </c>
      <c r="O117" s="66"/>
      <c r="P117" s="189">
        <f>O117*H117</f>
        <v>0</v>
      </c>
      <c r="Q117" s="189">
        <v>0</v>
      </c>
      <c r="R117" s="189">
        <f>Q117*H117</f>
        <v>0</v>
      </c>
      <c r="S117" s="189">
        <v>0.27</v>
      </c>
      <c r="T117" s="190">
        <f>S117*H117</f>
        <v>0.54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195</v>
      </c>
      <c r="AT117" s="191" t="s">
        <v>190</v>
      </c>
      <c r="AU117" s="191" t="s">
        <v>78</v>
      </c>
      <c r="AY117" s="19" t="s">
        <v>187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9" t="s">
        <v>76</v>
      </c>
      <c r="BK117" s="192">
        <f>ROUND(I117*H117,2)</f>
        <v>0</v>
      </c>
      <c r="BL117" s="19" t="s">
        <v>195</v>
      </c>
      <c r="BM117" s="191" t="s">
        <v>1495</v>
      </c>
    </row>
    <row r="118" spans="1:65" s="2" customFormat="1" ht="11.25">
      <c r="A118" s="36"/>
      <c r="B118" s="37"/>
      <c r="C118" s="38"/>
      <c r="D118" s="193" t="s">
        <v>197</v>
      </c>
      <c r="E118" s="38"/>
      <c r="F118" s="194" t="s">
        <v>1496</v>
      </c>
      <c r="G118" s="38"/>
      <c r="H118" s="38"/>
      <c r="I118" s="195"/>
      <c r="J118" s="38"/>
      <c r="K118" s="38"/>
      <c r="L118" s="41"/>
      <c r="M118" s="196"/>
      <c r="N118" s="197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197</v>
      </c>
      <c r="AU118" s="19" t="s">
        <v>78</v>
      </c>
    </row>
    <row r="119" spans="1:65" s="13" customFormat="1" ht="11.25">
      <c r="B119" s="208"/>
      <c r="C119" s="209"/>
      <c r="D119" s="210" t="s">
        <v>249</v>
      </c>
      <c r="E119" s="211" t="s">
        <v>19</v>
      </c>
      <c r="F119" s="212" t="s">
        <v>1497</v>
      </c>
      <c r="G119" s="209"/>
      <c r="H119" s="213">
        <v>2</v>
      </c>
      <c r="I119" s="214"/>
      <c r="J119" s="209"/>
      <c r="K119" s="209"/>
      <c r="L119" s="215"/>
      <c r="M119" s="216"/>
      <c r="N119" s="217"/>
      <c r="O119" s="217"/>
      <c r="P119" s="217"/>
      <c r="Q119" s="217"/>
      <c r="R119" s="217"/>
      <c r="S119" s="217"/>
      <c r="T119" s="218"/>
      <c r="AT119" s="219" t="s">
        <v>249</v>
      </c>
      <c r="AU119" s="219" t="s">
        <v>78</v>
      </c>
      <c r="AV119" s="13" t="s">
        <v>78</v>
      </c>
      <c r="AW119" s="13" t="s">
        <v>30</v>
      </c>
      <c r="AX119" s="13" t="s">
        <v>68</v>
      </c>
      <c r="AY119" s="219" t="s">
        <v>187</v>
      </c>
    </row>
    <row r="120" spans="1:65" s="13" customFormat="1" ht="11.25">
      <c r="B120" s="208"/>
      <c r="C120" s="209"/>
      <c r="D120" s="210" t="s">
        <v>249</v>
      </c>
      <c r="E120" s="211" t="s">
        <v>19</v>
      </c>
      <c r="F120" s="212" t="s">
        <v>1498</v>
      </c>
      <c r="G120" s="209"/>
      <c r="H120" s="213">
        <v>2</v>
      </c>
      <c r="I120" s="214"/>
      <c r="J120" s="209"/>
      <c r="K120" s="209"/>
      <c r="L120" s="215"/>
      <c r="M120" s="216"/>
      <c r="N120" s="217"/>
      <c r="O120" s="217"/>
      <c r="P120" s="217"/>
      <c r="Q120" s="217"/>
      <c r="R120" s="217"/>
      <c r="S120" s="217"/>
      <c r="T120" s="218"/>
      <c r="AT120" s="219" t="s">
        <v>249</v>
      </c>
      <c r="AU120" s="219" t="s">
        <v>78</v>
      </c>
      <c r="AV120" s="13" t="s">
        <v>78</v>
      </c>
      <c r="AW120" s="13" t="s">
        <v>30</v>
      </c>
      <c r="AX120" s="13" t="s">
        <v>76</v>
      </c>
      <c r="AY120" s="219" t="s">
        <v>187</v>
      </c>
    </row>
    <row r="121" spans="1:65" s="12" customFormat="1" ht="22.9" customHeight="1">
      <c r="B121" s="164"/>
      <c r="C121" s="165"/>
      <c r="D121" s="166" t="s">
        <v>67</v>
      </c>
      <c r="E121" s="178" t="s">
        <v>861</v>
      </c>
      <c r="F121" s="178" t="s">
        <v>862</v>
      </c>
      <c r="G121" s="165"/>
      <c r="H121" s="165"/>
      <c r="I121" s="168"/>
      <c r="J121" s="179">
        <f>BK121</f>
        <v>0</v>
      </c>
      <c r="K121" s="165"/>
      <c r="L121" s="170"/>
      <c r="M121" s="171"/>
      <c r="N121" s="172"/>
      <c r="O121" s="172"/>
      <c r="P121" s="173">
        <f>SUM(P122:P128)</f>
        <v>0</v>
      </c>
      <c r="Q121" s="172"/>
      <c r="R121" s="173">
        <f>SUM(R122:R128)</f>
        <v>0</v>
      </c>
      <c r="S121" s="172"/>
      <c r="T121" s="174">
        <f>SUM(T122:T128)</f>
        <v>0</v>
      </c>
      <c r="AR121" s="175" t="s">
        <v>76</v>
      </c>
      <c r="AT121" s="176" t="s">
        <v>67</v>
      </c>
      <c r="AU121" s="176" t="s">
        <v>76</v>
      </c>
      <c r="AY121" s="175" t="s">
        <v>187</v>
      </c>
      <c r="BK121" s="177">
        <f>SUM(BK122:BK128)</f>
        <v>0</v>
      </c>
    </row>
    <row r="122" spans="1:65" s="2" customFormat="1" ht="33" customHeight="1">
      <c r="A122" s="36"/>
      <c r="B122" s="37"/>
      <c r="C122" s="180" t="s">
        <v>221</v>
      </c>
      <c r="D122" s="180" t="s">
        <v>190</v>
      </c>
      <c r="E122" s="181" t="s">
        <v>876</v>
      </c>
      <c r="F122" s="182" t="s">
        <v>877</v>
      </c>
      <c r="G122" s="183" t="s">
        <v>542</v>
      </c>
      <c r="H122" s="184">
        <v>0.58799999999999997</v>
      </c>
      <c r="I122" s="185"/>
      <c r="J122" s="186">
        <f>ROUND(I122*H122,2)</f>
        <v>0</v>
      </c>
      <c r="K122" s="182" t="s">
        <v>194</v>
      </c>
      <c r="L122" s="41"/>
      <c r="M122" s="187" t="s">
        <v>19</v>
      </c>
      <c r="N122" s="188" t="s">
        <v>39</v>
      </c>
      <c r="O122" s="66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195</v>
      </c>
      <c r="AT122" s="191" t="s">
        <v>190</v>
      </c>
      <c r="AU122" s="191" t="s">
        <v>78</v>
      </c>
      <c r="AY122" s="19" t="s">
        <v>187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76</v>
      </c>
      <c r="BK122" s="192">
        <f>ROUND(I122*H122,2)</f>
        <v>0</v>
      </c>
      <c r="BL122" s="19" t="s">
        <v>195</v>
      </c>
      <c r="BM122" s="191" t="s">
        <v>1499</v>
      </c>
    </row>
    <row r="123" spans="1:65" s="2" customFormat="1" ht="11.25">
      <c r="A123" s="36"/>
      <c r="B123" s="37"/>
      <c r="C123" s="38"/>
      <c r="D123" s="193" t="s">
        <v>197</v>
      </c>
      <c r="E123" s="38"/>
      <c r="F123" s="194" t="s">
        <v>879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197</v>
      </c>
      <c r="AU123" s="19" t="s">
        <v>78</v>
      </c>
    </row>
    <row r="124" spans="1:65" s="2" customFormat="1" ht="44.25" customHeight="1">
      <c r="A124" s="36"/>
      <c r="B124" s="37"/>
      <c r="C124" s="180" t="s">
        <v>227</v>
      </c>
      <c r="D124" s="180" t="s">
        <v>190</v>
      </c>
      <c r="E124" s="181" t="s">
        <v>880</v>
      </c>
      <c r="F124" s="182" t="s">
        <v>881</v>
      </c>
      <c r="G124" s="183" t="s">
        <v>542</v>
      </c>
      <c r="H124" s="184">
        <v>23.52</v>
      </c>
      <c r="I124" s="185"/>
      <c r="J124" s="186">
        <f>ROUND(I124*H124,2)</f>
        <v>0</v>
      </c>
      <c r="K124" s="182" t="s">
        <v>194</v>
      </c>
      <c r="L124" s="41"/>
      <c r="M124" s="187" t="s">
        <v>19</v>
      </c>
      <c r="N124" s="188" t="s">
        <v>39</v>
      </c>
      <c r="O124" s="66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195</v>
      </c>
      <c r="AT124" s="191" t="s">
        <v>190</v>
      </c>
      <c r="AU124" s="191" t="s">
        <v>78</v>
      </c>
      <c r="AY124" s="19" t="s">
        <v>187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76</v>
      </c>
      <c r="BK124" s="192">
        <f>ROUND(I124*H124,2)</f>
        <v>0</v>
      </c>
      <c r="BL124" s="19" t="s">
        <v>195</v>
      </c>
      <c r="BM124" s="191" t="s">
        <v>1500</v>
      </c>
    </row>
    <row r="125" spans="1:65" s="2" customFormat="1" ht="11.25">
      <c r="A125" s="36"/>
      <c r="B125" s="37"/>
      <c r="C125" s="38"/>
      <c r="D125" s="193" t="s">
        <v>197</v>
      </c>
      <c r="E125" s="38"/>
      <c r="F125" s="194" t="s">
        <v>883</v>
      </c>
      <c r="G125" s="38"/>
      <c r="H125" s="38"/>
      <c r="I125" s="195"/>
      <c r="J125" s="38"/>
      <c r="K125" s="38"/>
      <c r="L125" s="41"/>
      <c r="M125" s="196"/>
      <c r="N125" s="197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197</v>
      </c>
      <c r="AU125" s="19" t="s">
        <v>78</v>
      </c>
    </row>
    <row r="126" spans="1:65" s="13" customFormat="1" ht="11.25">
      <c r="B126" s="208"/>
      <c r="C126" s="209"/>
      <c r="D126" s="210" t="s">
        <v>249</v>
      </c>
      <c r="E126" s="211" t="s">
        <v>19</v>
      </c>
      <c r="F126" s="212" t="s">
        <v>1501</v>
      </c>
      <c r="G126" s="209"/>
      <c r="H126" s="213">
        <v>23.52</v>
      </c>
      <c r="I126" s="214"/>
      <c r="J126" s="209"/>
      <c r="K126" s="209"/>
      <c r="L126" s="215"/>
      <c r="M126" s="216"/>
      <c r="N126" s="217"/>
      <c r="O126" s="217"/>
      <c r="P126" s="217"/>
      <c r="Q126" s="217"/>
      <c r="R126" s="217"/>
      <c r="S126" s="217"/>
      <c r="T126" s="218"/>
      <c r="AT126" s="219" t="s">
        <v>249</v>
      </c>
      <c r="AU126" s="219" t="s">
        <v>78</v>
      </c>
      <c r="AV126" s="13" t="s">
        <v>78</v>
      </c>
      <c r="AW126" s="13" t="s">
        <v>30</v>
      </c>
      <c r="AX126" s="13" t="s">
        <v>76</v>
      </c>
      <c r="AY126" s="219" t="s">
        <v>187</v>
      </c>
    </row>
    <row r="127" spans="1:65" s="2" customFormat="1" ht="44.25" customHeight="1">
      <c r="A127" s="36"/>
      <c r="B127" s="37"/>
      <c r="C127" s="180" t="s">
        <v>233</v>
      </c>
      <c r="D127" s="180" t="s">
        <v>190</v>
      </c>
      <c r="E127" s="181" t="s">
        <v>885</v>
      </c>
      <c r="F127" s="182" t="s">
        <v>886</v>
      </c>
      <c r="G127" s="183" t="s">
        <v>542</v>
      </c>
      <c r="H127" s="184">
        <v>0.58799999999999997</v>
      </c>
      <c r="I127" s="185"/>
      <c r="J127" s="186">
        <f>ROUND(I127*H127,2)</f>
        <v>0</v>
      </c>
      <c r="K127" s="182" t="s">
        <v>194</v>
      </c>
      <c r="L127" s="41"/>
      <c r="M127" s="187" t="s">
        <v>19</v>
      </c>
      <c r="N127" s="188" t="s">
        <v>39</v>
      </c>
      <c r="O127" s="66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195</v>
      </c>
      <c r="AT127" s="191" t="s">
        <v>190</v>
      </c>
      <c r="AU127" s="191" t="s">
        <v>78</v>
      </c>
      <c r="AY127" s="19" t="s">
        <v>187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76</v>
      </c>
      <c r="BK127" s="192">
        <f>ROUND(I127*H127,2)</f>
        <v>0</v>
      </c>
      <c r="BL127" s="19" t="s">
        <v>195</v>
      </c>
      <c r="BM127" s="191" t="s">
        <v>1502</v>
      </c>
    </row>
    <row r="128" spans="1:65" s="2" customFormat="1" ht="11.25">
      <c r="A128" s="36"/>
      <c r="B128" s="37"/>
      <c r="C128" s="38"/>
      <c r="D128" s="193" t="s">
        <v>197</v>
      </c>
      <c r="E128" s="38"/>
      <c r="F128" s="194" t="s">
        <v>888</v>
      </c>
      <c r="G128" s="38"/>
      <c r="H128" s="38"/>
      <c r="I128" s="195"/>
      <c r="J128" s="38"/>
      <c r="K128" s="38"/>
      <c r="L128" s="41"/>
      <c r="M128" s="196"/>
      <c r="N128" s="197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197</v>
      </c>
      <c r="AU128" s="19" t="s">
        <v>78</v>
      </c>
    </row>
    <row r="129" spans="1:65" s="12" customFormat="1" ht="22.9" customHeight="1">
      <c r="B129" s="164"/>
      <c r="C129" s="165"/>
      <c r="D129" s="166" t="s">
        <v>67</v>
      </c>
      <c r="E129" s="178" t="s">
        <v>889</v>
      </c>
      <c r="F129" s="178" t="s">
        <v>890</v>
      </c>
      <c r="G129" s="165"/>
      <c r="H129" s="165"/>
      <c r="I129" s="168"/>
      <c r="J129" s="179">
        <f>BK129</f>
        <v>0</v>
      </c>
      <c r="K129" s="165"/>
      <c r="L129" s="170"/>
      <c r="M129" s="171"/>
      <c r="N129" s="172"/>
      <c r="O129" s="172"/>
      <c r="P129" s="173">
        <f>SUM(P130:P131)</f>
        <v>0</v>
      </c>
      <c r="Q129" s="172"/>
      <c r="R129" s="173">
        <f>SUM(R130:R131)</f>
        <v>0</v>
      </c>
      <c r="S129" s="172"/>
      <c r="T129" s="174">
        <f>SUM(T130:T131)</f>
        <v>0</v>
      </c>
      <c r="AR129" s="175" t="s">
        <v>76</v>
      </c>
      <c r="AT129" s="176" t="s">
        <v>67</v>
      </c>
      <c r="AU129" s="176" t="s">
        <v>76</v>
      </c>
      <c r="AY129" s="175" t="s">
        <v>187</v>
      </c>
      <c r="BK129" s="177">
        <f>SUM(BK130:BK131)</f>
        <v>0</v>
      </c>
    </row>
    <row r="130" spans="1:65" s="2" customFormat="1" ht="55.5" customHeight="1">
      <c r="A130" s="36"/>
      <c r="B130" s="37"/>
      <c r="C130" s="180" t="s">
        <v>188</v>
      </c>
      <c r="D130" s="180" t="s">
        <v>190</v>
      </c>
      <c r="E130" s="181" t="s">
        <v>1446</v>
      </c>
      <c r="F130" s="182" t="s">
        <v>1447</v>
      </c>
      <c r="G130" s="183" t="s">
        <v>542</v>
      </c>
      <c r="H130" s="184">
        <v>6.7279999999999998</v>
      </c>
      <c r="I130" s="185"/>
      <c r="J130" s="186">
        <f>ROUND(I130*H130,2)</f>
        <v>0</v>
      </c>
      <c r="K130" s="182" t="s">
        <v>194</v>
      </c>
      <c r="L130" s="41"/>
      <c r="M130" s="187" t="s">
        <v>19</v>
      </c>
      <c r="N130" s="188" t="s">
        <v>39</v>
      </c>
      <c r="O130" s="66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195</v>
      </c>
      <c r="AT130" s="191" t="s">
        <v>190</v>
      </c>
      <c r="AU130" s="191" t="s">
        <v>78</v>
      </c>
      <c r="AY130" s="19" t="s">
        <v>187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76</v>
      </c>
      <c r="BK130" s="192">
        <f>ROUND(I130*H130,2)</f>
        <v>0</v>
      </c>
      <c r="BL130" s="19" t="s">
        <v>195</v>
      </c>
      <c r="BM130" s="191" t="s">
        <v>1503</v>
      </c>
    </row>
    <row r="131" spans="1:65" s="2" customFormat="1" ht="11.25">
      <c r="A131" s="36"/>
      <c r="B131" s="37"/>
      <c r="C131" s="38"/>
      <c r="D131" s="193" t="s">
        <v>197</v>
      </c>
      <c r="E131" s="38"/>
      <c r="F131" s="194" t="s">
        <v>1449</v>
      </c>
      <c r="G131" s="38"/>
      <c r="H131" s="38"/>
      <c r="I131" s="195"/>
      <c r="J131" s="38"/>
      <c r="K131" s="38"/>
      <c r="L131" s="41"/>
      <c r="M131" s="196"/>
      <c r="N131" s="197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197</v>
      </c>
      <c r="AU131" s="19" t="s">
        <v>78</v>
      </c>
    </row>
    <row r="132" spans="1:65" s="12" customFormat="1" ht="25.9" customHeight="1">
      <c r="B132" s="164"/>
      <c r="C132" s="165"/>
      <c r="D132" s="166" t="s">
        <v>67</v>
      </c>
      <c r="E132" s="167" t="s">
        <v>208</v>
      </c>
      <c r="F132" s="167" t="s">
        <v>209</v>
      </c>
      <c r="G132" s="165"/>
      <c r="H132" s="165"/>
      <c r="I132" s="168"/>
      <c r="J132" s="169">
        <f>BK132</f>
        <v>0</v>
      </c>
      <c r="K132" s="165"/>
      <c r="L132" s="170"/>
      <c r="M132" s="171"/>
      <c r="N132" s="172"/>
      <c r="O132" s="172"/>
      <c r="P132" s="173">
        <f>P133+P135+P142+P161+P178</f>
        <v>0</v>
      </c>
      <c r="Q132" s="172"/>
      <c r="R132" s="173">
        <f>R133+R135+R142+R161+R178</f>
        <v>1.6223349199999999</v>
      </c>
      <c r="S132" s="172"/>
      <c r="T132" s="174">
        <f>T133+T135+T142+T161+T178</f>
        <v>4.8000000000000001E-2</v>
      </c>
      <c r="AR132" s="175" t="s">
        <v>78</v>
      </c>
      <c r="AT132" s="176" t="s">
        <v>67</v>
      </c>
      <c r="AU132" s="176" t="s">
        <v>68</v>
      </c>
      <c r="AY132" s="175" t="s">
        <v>187</v>
      </c>
      <c r="BK132" s="177">
        <f>BK133+BK135+BK142+BK161+BK178</f>
        <v>0</v>
      </c>
    </row>
    <row r="133" spans="1:65" s="12" customFormat="1" ht="22.9" customHeight="1">
      <c r="B133" s="164"/>
      <c r="C133" s="165"/>
      <c r="D133" s="166" t="s">
        <v>67</v>
      </c>
      <c r="E133" s="178" t="s">
        <v>1021</v>
      </c>
      <c r="F133" s="178" t="s">
        <v>1022</v>
      </c>
      <c r="G133" s="165"/>
      <c r="H133" s="165"/>
      <c r="I133" s="168"/>
      <c r="J133" s="179">
        <f>BK133</f>
        <v>0</v>
      </c>
      <c r="K133" s="165"/>
      <c r="L133" s="170"/>
      <c r="M133" s="171"/>
      <c r="N133" s="172"/>
      <c r="O133" s="172"/>
      <c r="P133" s="173">
        <f>P134</f>
        <v>0</v>
      </c>
      <c r="Q133" s="172"/>
      <c r="R133" s="173">
        <f>R134</f>
        <v>0</v>
      </c>
      <c r="S133" s="172"/>
      <c r="T133" s="174">
        <f>T134</f>
        <v>0</v>
      </c>
      <c r="AR133" s="175" t="s">
        <v>78</v>
      </c>
      <c r="AT133" s="176" t="s">
        <v>67</v>
      </c>
      <c r="AU133" s="176" t="s">
        <v>76</v>
      </c>
      <c r="AY133" s="175" t="s">
        <v>187</v>
      </c>
      <c r="BK133" s="177">
        <f>BK134</f>
        <v>0</v>
      </c>
    </row>
    <row r="134" spans="1:65" s="2" customFormat="1" ht="16.5" customHeight="1">
      <c r="A134" s="36"/>
      <c r="B134" s="37"/>
      <c r="C134" s="180" t="s">
        <v>242</v>
      </c>
      <c r="D134" s="180" t="s">
        <v>190</v>
      </c>
      <c r="E134" s="181" t="s">
        <v>1504</v>
      </c>
      <c r="F134" s="182" t="s">
        <v>1505</v>
      </c>
      <c r="G134" s="183" t="s">
        <v>936</v>
      </c>
      <c r="H134" s="184">
        <v>1</v>
      </c>
      <c r="I134" s="185"/>
      <c r="J134" s="186">
        <f>ROUND(I134*H134,2)</f>
        <v>0</v>
      </c>
      <c r="K134" s="182" t="s">
        <v>19</v>
      </c>
      <c r="L134" s="41"/>
      <c r="M134" s="187" t="s">
        <v>19</v>
      </c>
      <c r="N134" s="188" t="s">
        <v>39</v>
      </c>
      <c r="O134" s="66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215</v>
      </c>
      <c r="AT134" s="191" t="s">
        <v>190</v>
      </c>
      <c r="AU134" s="191" t="s">
        <v>78</v>
      </c>
      <c r="AY134" s="19" t="s">
        <v>187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76</v>
      </c>
      <c r="BK134" s="192">
        <f>ROUND(I134*H134,2)</f>
        <v>0</v>
      </c>
      <c r="BL134" s="19" t="s">
        <v>215</v>
      </c>
      <c r="BM134" s="191" t="s">
        <v>1506</v>
      </c>
    </row>
    <row r="135" spans="1:65" s="12" customFormat="1" ht="22.9" customHeight="1">
      <c r="B135" s="164"/>
      <c r="C135" s="165"/>
      <c r="D135" s="166" t="s">
        <v>67</v>
      </c>
      <c r="E135" s="178" t="s">
        <v>1078</v>
      </c>
      <c r="F135" s="178" t="s">
        <v>1079</v>
      </c>
      <c r="G135" s="165"/>
      <c r="H135" s="165"/>
      <c r="I135" s="168"/>
      <c r="J135" s="179">
        <f>BK135</f>
        <v>0</v>
      </c>
      <c r="K135" s="165"/>
      <c r="L135" s="170"/>
      <c r="M135" s="171"/>
      <c r="N135" s="172"/>
      <c r="O135" s="172"/>
      <c r="P135" s="173">
        <f>SUM(P136:P141)</f>
        <v>0</v>
      </c>
      <c r="Q135" s="172"/>
      <c r="R135" s="173">
        <f>SUM(R136:R141)</f>
        <v>3.2000000000000001E-2</v>
      </c>
      <c r="S135" s="172"/>
      <c r="T135" s="174">
        <f>SUM(T136:T141)</f>
        <v>4.8000000000000001E-2</v>
      </c>
      <c r="AR135" s="175" t="s">
        <v>78</v>
      </c>
      <c r="AT135" s="176" t="s">
        <v>67</v>
      </c>
      <c r="AU135" s="176" t="s">
        <v>76</v>
      </c>
      <c r="AY135" s="175" t="s">
        <v>187</v>
      </c>
      <c r="BK135" s="177">
        <f>SUM(BK136:BK141)</f>
        <v>0</v>
      </c>
    </row>
    <row r="136" spans="1:65" s="2" customFormat="1" ht="49.15" customHeight="1">
      <c r="A136" s="36"/>
      <c r="B136" s="37"/>
      <c r="C136" s="180" t="s">
        <v>251</v>
      </c>
      <c r="D136" s="180" t="s">
        <v>190</v>
      </c>
      <c r="E136" s="181" t="s">
        <v>1088</v>
      </c>
      <c r="F136" s="182" t="s">
        <v>1089</v>
      </c>
      <c r="G136" s="183" t="s">
        <v>214</v>
      </c>
      <c r="H136" s="184">
        <v>2</v>
      </c>
      <c r="I136" s="185"/>
      <c r="J136" s="186">
        <f>ROUND(I136*H136,2)</f>
        <v>0</v>
      </c>
      <c r="K136" s="182" t="s">
        <v>194</v>
      </c>
      <c r="L136" s="41"/>
      <c r="M136" s="187" t="s">
        <v>19</v>
      </c>
      <c r="N136" s="188" t="s">
        <v>39</v>
      </c>
      <c r="O136" s="66"/>
      <c r="P136" s="189">
        <f>O136*H136</f>
        <v>0</v>
      </c>
      <c r="Q136" s="189">
        <v>0</v>
      </c>
      <c r="R136" s="189">
        <f>Q136*H136</f>
        <v>0</v>
      </c>
      <c r="S136" s="189">
        <v>2.4E-2</v>
      </c>
      <c r="T136" s="190">
        <f>S136*H136</f>
        <v>4.8000000000000001E-2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215</v>
      </c>
      <c r="AT136" s="191" t="s">
        <v>190</v>
      </c>
      <c r="AU136" s="191" t="s">
        <v>78</v>
      </c>
      <c r="AY136" s="19" t="s">
        <v>187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76</v>
      </c>
      <c r="BK136" s="192">
        <f>ROUND(I136*H136,2)</f>
        <v>0</v>
      </c>
      <c r="BL136" s="19" t="s">
        <v>215</v>
      </c>
      <c r="BM136" s="191" t="s">
        <v>1507</v>
      </c>
    </row>
    <row r="137" spans="1:65" s="2" customFormat="1" ht="11.25">
      <c r="A137" s="36"/>
      <c r="B137" s="37"/>
      <c r="C137" s="38"/>
      <c r="D137" s="193" t="s">
        <v>197</v>
      </c>
      <c r="E137" s="38"/>
      <c r="F137" s="194" t="s">
        <v>1091</v>
      </c>
      <c r="G137" s="38"/>
      <c r="H137" s="38"/>
      <c r="I137" s="195"/>
      <c r="J137" s="38"/>
      <c r="K137" s="38"/>
      <c r="L137" s="41"/>
      <c r="M137" s="196"/>
      <c r="N137" s="197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197</v>
      </c>
      <c r="AU137" s="19" t="s">
        <v>78</v>
      </c>
    </row>
    <row r="138" spans="1:65" s="2" customFormat="1" ht="24.2" customHeight="1">
      <c r="A138" s="36"/>
      <c r="B138" s="37"/>
      <c r="C138" s="198" t="s">
        <v>256</v>
      </c>
      <c r="D138" s="198" t="s">
        <v>243</v>
      </c>
      <c r="E138" s="199" t="s">
        <v>1508</v>
      </c>
      <c r="F138" s="200" t="s">
        <v>1509</v>
      </c>
      <c r="G138" s="201" t="s">
        <v>214</v>
      </c>
      <c r="H138" s="202">
        <v>2</v>
      </c>
      <c r="I138" s="203"/>
      <c r="J138" s="204">
        <f>ROUND(I138*H138,2)</f>
        <v>0</v>
      </c>
      <c r="K138" s="200" t="s">
        <v>194</v>
      </c>
      <c r="L138" s="205"/>
      <c r="M138" s="206" t="s">
        <v>19</v>
      </c>
      <c r="N138" s="207" t="s">
        <v>39</v>
      </c>
      <c r="O138" s="66"/>
      <c r="P138" s="189">
        <f>O138*H138</f>
        <v>0</v>
      </c>
      <c r="Q138" s="189">
        <v>1.6E-2</v>
      </c>
      <c r="R138" s="189">
        <f>Q138*H138</f>
        <v>3.2000000000000001E-2</v>
      </c>
      <c r="S138" s="189">
        <v>0</v>
      </c>
      <c r="T138" s="19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246</v>
      </c>
      <c r="AT138" s="191" t="s">
        <v>243</v>
      </c>
      <c r="AU138" s="191" t="s">
        <v>78</v>
      </c>
      <c r="AY138" s="19" t="s">
        <v>187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9" t="s">
        <v>76</v>
      </c>
      <c r="BK138" s="192">
        <f>ROUND(I138*H138,2)</f>
        <v>0</v>
      </c>
      <c r="BL138" s="19" t="s">
        <v>215</v>
      </c>
      <c r="BM138" s="191" t="s">
        <v>1510</v>
      </c>
    </row>
    <row r="139" spans="1:65" s="2" customFormat="1" ht="11.25">
      <c r="A139" s="36"/>
      <c r="B139" s="37"/>
      <c r="C139" s="38"/>
      <c r="D139" s="193" t="s">
        <v>197</v>
      </c>
      <c r="E139" s="38"/>
      <c r="F139" s="194" t="s">
        <v>1511</v>
      </c>
      <c r="G139" s="38"/>
      <c r="H139" s="38"/>
      <c r="I139" s="195"/>
      <c r="J139" s="38"/>
      <c r="K139" s="38"/>
      <c r="L139" s="41"/>
      <c r="M139" s="196"/>
      <c r="N139" s="197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197</v>
      </c>
      <c r="AU139" s="19" t="s">
        <v>78</v>
      </c>
    </row>
    <row r="140" spans="1:65" s="2" customFormat="1" ht="44.25" customHeight="1">
      <c r="A140" s="36"/>
      <c r="B140" s="37"/>
      <c r="C140" s="180" t="s">
        <v>262</v>
      </c>
      <c r="D140" s="180" t="s">
        <v>190</v>
      </c>
      <c r="E140" s="181" t="s">
        <v>1512</v>
      </c>
      <c r="F140" s="182" t="s">
        <v>1513</v>
      </c>
      <c r="G140" s="183" t="s">
        <v>542</v>
      </c>
      <c r="H140" s="184">
        <v>3.2000000000000001E-2</v>
      </c>
      <c r="I140" s="185"/>
      <c r="J140" s="186">
        <f>ROUND(I140*H140,2)</f>
        <v>0</v>
      </c>
      <c r="K140" s="182" t="s">
        <v>194</v>
      </c>
      <c r="L140" s="41"/>
      <c r="M140" s="187" t="s">
        <v>19</v>
      </c>
      <c r="N140" s="188" t="s">
        <v>39</v>
      </c>
      <c r="O140" s="66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215</v>
      </c>
      <c r="AT140" s="191" t="s">
        <v>190</v>
      </c>
      <c r="AU140" s="191" t="s">
        <v>78</v>
      </c>
      <c r="AY140" s="19" t="s">
        <v>187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76</v>
      </c>
      <c r="BK140" s="192">
        <f>ROUND(I140*H140,2)</f>
        <v>0</v>
      </c>
      <c r="BL140" s="19" t="s">
        <v>215</v>
      </c>
      <c r="BM140" s="191" t="s">
        <v>1514</v>
      </c>
    </row>
    <row r="141" spans="1:65" s="2" customFormat="1" ht="11.25">
      <c r="A141" s="36"/>
      <c r="B141" s="37"/>
      <c r="C141" s="38"/>
      <c r="D141" s="193" t="s">
        <v>197</v>
      </c>
      <c r="E141" s="38"/>
      <c r="F141" s="194" t="s">
        <v>1515</v>
      </c>
      <c r="G141" s="38"/>
      <c r="H141" s="38"/>
      <c r="I141" s="195"/>
      <c r="J141" s="38"/>
      <c r="K141" s="38"/>
      <c r="L141" s="41"/>
      <c r="M141" s="196"/>
      <c r="N141" s="197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197</v>
      </c>
      <c r="AU141" s="19" t="s">
        <v>78</v>
      </c>
    </row>
    <row r="142" spans="1:65" s="12" customFormat="1" ht="22.9" customHeight="1">
      <c r="B142" s="164"/>
      <c r="C142" s="165"/>
      <c r="D142" s="166" t="s">
        <v>67</v>
      </c>
      <c r="E142" s="178" t="s">
        <v>1096</v>
      </c>
      <c r="F142" s="178" t="s">
        <v>1097</v>
      </c>
      <c r="G142" s="165"/>
      <c r="H142" s="165"/>
      <c r="I142" s="168"/>
      <c r="J142" s="179">
        <f>BK142</f>
        <v>0</v>
      </c>
      <c r="K142" s="165"/>
      <c r="L142" s="170"/>
      <c r="M142" s="171"/>
      <c r="N142" s="172"/>
      <c r="O142" s="172"/>
      <c r="P142" s="173">
        <f>SUM(P143:P160)</f>
        <v>0</v>
      </c>
      <c r="Q142" s="172"/>
      <c r="R142" s="173">
        <f>SUM(R143:R160)</f>
        <v>0.94101299999999988</v>
      </c>
      <c r="S142" s="172"/>
      <c r="T142" s="174">
        <f>SUM(T143:T160)</f>
        <v>0</v>
      </c>
      <c r="AR142" s="175" t="s">
        <v>78</v>
      </c>
      <c r="AT142" s="176" t="s">
        <v>67</v>
      </c>
      <c r="AU142" s="176" t="s">
        <v>76</v>
      </c>
      <c r="AY142" s="175" t="s">
        <v>187</v>
      </c>
      <c r="BK142" s="177">
        <f>SUM(BK143:BK160)</f>
        <v>0</v>
      </c>
    </row>
    <row r="143" spans="1:65" s="2" customFormat="1" ht="24.2" customHeight="1">
      <c r="A143" s="36"/>
      <c r="B143" s="37"/>
      <c r="C143" s="180" t="s">
        <v>267</v>
      </c>
      <c r="D143" s="180" t="s">
        <v>190</v>
      </c>
      <c r="E143" s="181" t="s">
        <v>1516</v>
      </c>
      <c r="F143" s="182" t="s">
        <v>1517</v>
      </c>
      <c r="G143" s="183" t="s">
        <v>230</v>
      </c>
      <c r="H143" s="184">
        <v>70.900000000000006</v>
      </c>
      <c r="I143" s="185"/>
      <c r="J143" s="186">
        <f>ROUND(I143*H143,2)</f>
        <v>0</v>
      </c>
      <c r="K143" s="182" t="s">
        <v>194</v>
      </c>
      <c r="L143" s="41"/>
      <c r="M143" s="187" t="s">
        <v>19</v>
      </c>
      <c r="N143" s="188" t="s">
        <v>39</v>
      </c>
      <c r="O143" s="66"/>
      <c r="P143" s="189">
        <f>O143*H143</f>
        <v>0</v>
      </c>
      <c r="Q143" s="189">
        <v>3.0299999999999999E-4</v>
      </c>
      <c r="R143" s="189">
        <f>Q143*H143</f>
        <v>2.14827E-2</v>
      </c>
      <c r="S143" s="189">
        <v>0</v>
      </c>
      <c r="T143" s="19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215</v>
      </c>
      <c r="AT143" s="191" t="s">
        <v>190</v>
      </c>
      <c r="AU143" s="191" t="s">
        <v>78</v>
      </c>
      <c r="AY143" s="19" t="s">
        <v>187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76</v>
      </c>
      <c r="BK143" s="192">
        <f>ROUND(I143*H143,2)</f>
        <v>0</v>
      </c>
      <c r="BL143" s="19" t="s">
        <v>215</v>
      </c>
      <c r="BM143" s="191" t="s">
        <v>1518</v>
      </c>
    </row>
    <row r="144" spans="1:65" s="2" customFormat="1" ht="11.25">
      <c r="A144" s="36"/>
      <c r="B144" s="37"/>
      <c r="C144" s="38"/>
      <c r="D144" s="193" t="s">
        <v>197</v>
      </c>
      <c r="E144" s="38"/>
      <c r="F144" s="194" t="s">
        <v>1519</v>
      </c>
      <c r="G144" s="38"/>
      <c r="H144" s="38"/>
      <c r="I144" s="195"/>
      <c r="J144" s="38"/>
      <c r="K144" s="38"/>
      <c r="L144" s="41"/>
      <c r="M144" s="196"/>
      <c r="N144" s="197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197</v>
      </c>
      <c r="AU144" s="19" t="s">
        <v>78</v>
      </c>
    </row>
    <row r="145" spans="1:65" s="13" customFormat="1" ht="11.25">
      <c r="B145" s="208"/>
      <c r="C145" s="209"/>
      <c r="D145" s="210" t="s">
        <v>249</v>
      </c>
      <c r="E145" s="211" t="s">
        <v>19</v>
      </c>
      <c r="F145" s="212" t="s">
        <v>1520</v>
      </c>
      <c r="G145" s="209"/>
      <c r="H145" s="213">
        <v>19</v>
      </c>
      <c r="I145" s="214"/>
      <c r="J145" s="209"/>
      <c r="K145" s="209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249</v>
      </c>
      <c r="AU145" s="219" t="s">
        <v>78</v>
      </c>
      <c r="AV145" s="13" t="s">
        <v>78</v>
      </c>
      <c r="AW145" s="13" t="s">
        <v>30</v>
      </c>
      <c r="AX145" s="13" t="s">
        <v>68</v>
      </c>
      <c r="AY145" s="219" t="s">
        <v>187</v>
      </c>
    </row>
    <row r="146" spans="1:65" s="13" customFormat="1" ht="11.25">
      <c r="B146" s="208"/>
      <c r="C146" s="209"/>
      <c r="D146" s="210" t="s">
        <v>249</v>
      </c>
      <c r="E146" s="211" t="s">
        <v>19</v>
      </c>
      <c r="F146" s="212" t="s">
        <v>1521</v>
      </c>
      <c r="G146" s="209"/>
      <c r="H146" s="213">
        <v>8</v>
      </c>
      <c r="I146" s="214"/>
      <c r="J146" s="209"/>
      <c r="K146" s="209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249</v>
      </c>
      <c r="AU146" s="219" t="s">
        <v>78</v>
      </c>
      <c r="AV146" s="13" t="s">
        <v>78</v>
      </c>
      <c r="AW146" s="13" t="s">
        <v>30</v>
      </c>
      <c r="AX146" s="13" t="s">
        <v>68</v>
      </c>
      <c r="AY146" s="219" t="s">
        <v>187</v>
      </c>
    </row>
    <row r="147" spans="1:65" s="13" customFormat="1" ht="11.25">
      <c r="B147" s="208"/>
      <c r="C147" s="209"/>
      <c r="D147" s="210" t="s">
        <v>249</v>
      </c>
      <c r="E147" s="211" t="s">
        <v>19</v>
      </c>
      <c r="F147" s="212" t="s">
        <v>1522</v>
      </c>
      <c r="G147" s="209"/>
      <c r="H147" s="213">
        <v>20.5</v>
      </c>
      <c r="I147" s="214"/>
      <c r="J147" s="209"/>
      <c r="K147" s="209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249</v>
      </c>
      <c r="AU147" s="219" t="s">
        <v>78</v>
      </c>
      <c r="AV147" s="13" t="s">
        <v>78</v>
      </c>
      <c r="AW147" s="13" t="s">
        <v>30</v>
      </c>
      <c r="AX147" s="13" t="s">
        <v>68</v>
      </c>
      <c r="AY147" s="219" t="s">
        <v>187</v>
      </c>
    </row>
    <row r="148" spans="1:65" s="13" customFormat="1" ht="11.25">
      <c r="B148" s="208"/>
      <c r="C148" s="209"/>
      <c r="D148" s="210" t="s">
        <v>249</v>
      </c>
      <c r="E148" s="211" t="s">
        <v>19</v>
      </c>
      <c r="F148" s="212" t="s">
        <v>1523</v>
      </c>
      <c r="G148" s="209"/>
      <c r="H148" s="213">
        <v>12.6</v>
      </c>
      <c r="I148" s="214"/>
      <c r="J148" s="209"/>
      <c r="K148" s="209"/>
      <c r="L148" s="215"/>
      <c r="M148" s="216"/>
      <c r="N148" s="217"/>
      <c r="O148" s="217"/>
      <c r="P148" s="217"/>
      <c r="Q148" s="217"/>
      <c r="R148" s="217"/>
      <c r="S148" s="217"/>
      <c r="T148" s="218"/>
      <c r="AT148" s="219" t="s">
        <v>249</v>
      </c>
      <c r="AU148" s="219" t="s">
        <v>78</v>
      </c>
      <c r="AV148" s="13" t="s">
        <v>78</v>
      </c>
      <c r="AW148" s="13" t="s">
        <v>30</v>
      </c>
      <c r="AX148" s="13" t="s">
        <v>68</v>
      </c>
      <c r="AY148" s="219" t="s">
        <v>187</v>
      </c>
    </row>
    <row r="149" spans="1:65" s="13" customFormat="1" ht="11.25">
      <c r="B149" s="208"/>
      <c r="C149" s="209"/>
      <c r="D149" s="210" t="s">
        <v>249</v>
      </c>
      <c r="E149" s="211" t="s">
        <v>19</v>
      </c>
      <c r="F149" s="212" t="s">
        <v>1524</v>
      </c>
      <c r="G149" s="209"/>
      <c r="H149" s="213">
        <v>10.8</v>
      </c>
      <c r="I149" s="214"/>
      <c r="J149" s="209"/>
      <c r="K149" s="209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249</v>
      </c>
      <c r="AU149" s="219" t="s">
        <v>78</v>
      </c>
      <c r="AV149" s="13" t="s">
        <v>78</v>
      </c>
      <c r="AW149" s="13" t="s">
        <v>30</v>
      </c>
      <c r="AX149" s="13" t="s">
        <v>68</v>
      </c>
      <c r="AY149" s="219" t="s">
        <v>187</v>
      </c>
    </row>
    <row r="150" spans="1:65" s="15" customFormat="1" ht="11.25">
      <c r="B150" s="230"/>
      <c r="C150" s="231"/>
      <c r="D150" s="210" t="s">
        <v>249</v>
      </c>
      <c r="E150" s="232" t="s">
        <v>19</v>
      </c>
      <c r="F150" s="233" t="s">
        <v>319</v>
      </c>
      <c r="G150" s="231"/>
      <c r="H150" s="234">
        <v>70.900000000000006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AT150" s="240" t="s">
        <v>249</v>
      </c>
      <c r="AU150" s="240" t="s">
        <v>78</v>
      </c>
      <c r="AV150" s="15" t="s">
        <v>195</v>
      </c>
      <c r="AW150" s="15" t="s">
        <v>30</v>
      </c>
      <c r="AX150" s="15" t="s">
        <v>76</v>
      </c>
      <c r="AY150" s="240" t="s">
        <v>187</v>
      </c>
    </row>
    <row r="151" spans="1:65" s="2" customFormat="1" ht="37.9" customHeight="1">
      <c r="A151" s="36"/>
      <c r="B151" s="37"/>
      <c r="C151" s="180" t="s">
        <v>8</v>
      </c>
      <c r="D151" s="180" t="s">
        <v>190</v>
      </c>
      <c r="E151" s="181" t="s">
        <v>1525</v>
      </c>
      <c r="F151" s="182" t="s">
        <v>1526</v>
      </c>
      <c r="G151" s="183" t="s">
        <v>193</v>
      </c>
      <c r="H151" s="184">
        <v>30</v>
      </c>
      <c r="I151" s="185"/>
      <c r="J151" s="186">
        <f>ROUND(I151*H151,2)</f>
        <v>0</v>
      </c>
      <c r="K151" s="182" t="s">
        <v>194</v>
      </c>
      <c r="L151" s="41"/>
      <c r="M151" s="187" t="s">
        <v>19</v>
      </c>
      <c r="N151" s="188" t="s">
        <v>39</v>
      </c>
      <c r="O151" s="66"/>
      <c r="P151" s="189">
        <f>O151*H151</f>
        <v>0</v>
      </c>
      <c r="Q151" s="189">
        <v>7.4999999999999997E-3</v>
      </c>
      <c r="R151" s="189">
        <f>Q151*H151</f>
        <v>0.22499999999999998</v>
      </c>
      <c r="S151" s="189">
        <v>0</v>
      </c>
      <c r="T151" s="19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215</v>
      </c>
      <c r="AT151" s="191" t="s">
        <v>190</v>
      </c>
      <c r="AU151" s="191" t="s">
        <v>78</v>
      </c>
      <c r="AY151" s="19" t="s">
        <v>187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76</v>
      </c>
      <c r="BK151" s="192">
        <f>ROUND(I151*H151,2)</f>
        <v>0</v>
      </c>
      <c r="BL151" s="19" t="s">
        <v>215</v>
      </c>
      <c r="BM151" s="191" t="s">
        <v>1527</v>
      </c>
    </row>
    <row r="152" spans="1:65" s="2" customFormat="1" ht="11.25">
      <c r="A152" s="36"/>
      <c r="B152" s="37"/>
      <c r="C152" s="38"/>
      <c r="D152" s="193" t="s">
        <v>197</v>
      </c>
      <c r="E152" s="38"/>
      <c r="F152" s="194" t="s">
        <v>1528</v>
      </c>
      <c r="G152" s="38"/>
      <c r="H152" s="38"/>
      <c r="I152" s="195"/>
      <c r="J152" s="38"/>
      <c r="K152" s="38"/>
      <c r="L152" s="41"/>
      <c r="M152" s="196"/>
      <c r="N152" s="197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197</v>
      </c>
      <c r="AU152" s="19" t="s">
        <v>78</v>
      </c>
    </row>
    <row r="153" spans="1:65" s="2" customFormat="1" ht="24.2" customHeight="1">
      <c r="A153" s="36"/>
      <c r="B153" s="37"/>
      <c r="C153" s="198" t="s">
        <v>215</v>
      </c>
      <c r="D153" s="198" t="s">
        <v>243</v>
      </c>
      <c r="E153" s="199" t="s">
        <v>1529</v>
      </c>
      <c r="F153" s="200" t="s">
        <v>1530</v>
      </c>
      <c r="G153" s="201" t="s">
        <v>193</v>
      </c>
      <c r="H153" s="202">
        <v>39.238999999999997</v>
      </c>
      <c r="I153" s="203"/>
      <c r="J153" s="204">
        <f>ROUND(I153*H153,2)</f>
        <v>0</v>
      </c>
      <c r="K153" s="200" t="s">
        <v>194</v>
      </c>
      <c r="L153" s="205"/>
      <c r="M153" s="206" t="s">
        <v>19</v>
      </c>
      <c r="N153" s="207" t="s">
        <v>39</v>
      </c>
      <c r="O153" s="66"/>
      <c r="P153" s="189">
        <f>O153*H153</f>
        <v>0</v>
      </c>
      <c r="Q153" s="189">
        <v>1.77E-2</v>
      </c>
      <c r="R153" s="189">
        <f>Q153*H153</f>
        <v>0.69453029999999993</v>
      </c>
      <c r="S153" s="189">
        <v>0</v>
      </c>
      <c r="T153" s="19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1" t="s">
        <v>246</v>
      </c>
      <c r="AT153" s="191" t="s">
        <v>243</v>
      </c>
      <c r="AU153" s="191" t="s">
        <v>78</v>
      </c>
      <c r="AY153" s="19" t="s">
        <v>187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9" t="s">
        <v>76</v>
      </c>
      <c r="BK153" s="192">
        <f>ROUND(I153*H153,2)</f>
        <v>0</v>
      </c>
      <c r="BL153" s="19" t="s">
        <v>215</v>
      </c>
      <c r="BM153" s="191" t="s">
        <v>1531</v>
      </c>
    </row>
    <row r="154" spans="1:65" s="2" customFormat="1" ht="11.25">
      <c r="A154" s="36"/>
      <c r="B154" s="37"/>
      <c r="C154" s="38"/>
      <c r="D154" s="193" t="s">
        <v>197</v>
      </c>
      <c r="E154" s="38"/>
      <c r="F154" s="194" t="s">
        <v>1532</v>
      </c>
      <c r="G154" s="38"/>
      <c r="H154" s="38"/>
      <c r="I154" s="195"/>
      <c r="J154" s="38"/>
      <c r="K154" s="38"/>
      <c r="L154" s="41"/>
      <c r="M154" s="196"/>
      <c r="N154" s="197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197</v>
      </c>
      <c r="AU154" s="19" t="s">
        <v>78</v>
      </c>
    </row>
    <row r="155" spans="1:65" s="13" customFormat="1" ht="11.25">
      <c r="B155" s="208"/>
      <c r="C155" s="209"/>
      <c r="D155" s="210" t="s">
        <v>249</v>
      </c>
      <c r="E155" s="211" t="s">
        <v>19</v>
      </c>
      <c r="F155" s="212" t="s">
        <v>1533</v>
      </c>
      <c r="G155" s="209"/>
      <c r="H155" s="213">
        <v>30</v>
      </c>
      <c r="I155" s="214"/>
      <c r="J155" s="209"/>
      <c r="K155" s="209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249</v>
      </c>
      <c r="AU155" s="219" t="s">
        <v>78</v>
      </c>
      <c r="AV155" s="13" t="s">
        <v>78</v>
      </c>
      <c r="AW155" s="13" t="s">
        <v>30</v>
      </c>
      <c r="AX155" s="13" t="s">
        <v>68</v>
      </c>
      <c r="AY155" s="219" t="s">
        <v>187</v>
      </c>
    </row>
    <row r="156" spans="1:65" s="13" customFormat="1" ht="11.25">
      <c r="B156" s="208"/>
      <c r="C156" s="209"/>
      <c r="D156" s="210" t="s">
        <v>249</v>
      </c>
      <c r="E156" s="211" t="s">
        <v>19</v>
      </c>
      <c r="F156" s="212" t="s">
        <v>1534</v>
      </c>
      <c r="G156" s="209"/>
      <c r="H156" s="213">
        <v>5.6719999999999997</v>
      </c>
      <c r="I156" s="214"/>
      <c r="J156" s="209"/>
      <c r="K156" s="209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249</v>
      </c>
      <c r="AU156" s="219" t="s">
        <v>78</v>
      </c>
      <c r="AV156" s="13" t="s">
        <v>78</v>
      </c>
      <c r="AW156" s="13" t="s">
        <v>30</v>
      </c>
      <c r="AX156" s="13" t="s">
        <v>68</v>
      </c>
      <c r="AY156" s="219" t="s">
        <v>187</v>
      </c>
    </row>
    <row r="157" spans="1:65" s="15" customFormat="1" ht="11.25">
      <c r="B157" s="230"/>
      <c r="C157" s="231"/>
      <c r="D157" s="210" t="s">
        <v>249</v>
      </c>
      <c r="E157" s="232" t="s">
        <v>19</v>
      </c>
      <c r="F157" s="233" t="s">
        <v>319</v>
      </c>
      <c r="G157" s="231"/>
      <c r="H157" s="234">
        <v>35.671999999999997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AT157" s="240" t="s">
        <v>249</v>
      </c>
      <c r="AU157" s="240" t="s">
        <v>78</v>
      </c>
      <c r="AV157" s="15" t="s">
        <v>195</v>
      </c>
      <c r="AW157" s="15" t="s">
        <v>30</v>
      </c>
      <c r="AX157" s="15" t="s">
        <v>76</v>
      </c>
      <c r="AY157" s="240" t="s">
        <v>187</v>
      </c>
    </row>
    <row r="158" spans="1:65" s="13" customFormat="1" ht="11.25">
      <c r="B158" s="208"/>
      <c r="C158" s="209"/>
      <c r="D158" s="210" t="s">
        <v>249</v>
      </c>
      <c r="E158" s="209"/>
      <c r="F158" s="212" t="s">
        <v>1535</v>
      </c>
      <c r="G158" s="209"/>
      <c r="H158" s="213">
        <v>39.238999999999997</v>
      </c>
      <c r="I158" s="214"/>
      <c r="J158" s="209"/>
      <c r="K158" s="209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249</v>
      </c>
      <c r="AU158" s="219" t="s">
        <v>78</v>
      </c>
      <c r="AV158" s="13" t="s">
        <v>78</v>
      </c>
      <c r="AW158" s="13" t="s">
        <v>4</v>
      </c>
      <c r="AX158" s="13" t="s">
        <v>76</v>
      </c>
      <c r="AY158" s="219" t="s">
        <v>187</v>
      </c>
    </row>
    <row r="159" spans="1:65" s="2" customFormat="1" ht="44.25" customHeight="1">
      <c r="A159" s="36"/>
      <c r="B159" s="37"/>
      <c r="C159" s="180" t="s">
        <v>281</v>
      </c>
      <c r="D159" s="180" t="s">
        <v>190</v>
      </c>
      <c r="E159" s="181" t="s">
        <v>1536</v>
      </c>
      <c r="F159" s="182" t="s">
        <v>1537</v>
      </c>
      <c r="G159" s="183" t="s">
        <v>542</v>
      </c>
      <c r="H159" s="184">
        <v>0.94099999999999995</v>
      </c>
      <c r="I159" s="185"/>
      <c r="J159" s="186">
        <f>ROUND(I159*H159,2)</f>
        <v>0</v>
      </c>
      <c r="K159" s="182" t="s">
        <v>194</v>
      </c>
      <c r="L159" s="41"/>
      <c r="M159" s="187" t="s">
        <v>19</v>
      </c>
      <c r="N159" s="188" t="s">
        <v>39</v>
      </c>
      <c r="O159" s="66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215</v>
      </c>
      <c r="AT159" s="191" t="s">
        <v>190</v>
      </c>
      <c r="AU159" s="191" t="s">
        <v>78</v>
      </c>
      <c r="AY159" s="19" t="s">
        <v>187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76</v>
      </c>
      <c r="BK159" s="192">
        <f>ROUND(I159*H159,2)</f>
        <v>0</v>
      </c>
      <c r="BL159" s="19" t="s">
        <v>215</v>
      </c>
      <c r="BM159" s="191" t="s">
        <v>1538</v>
      </c>
    </row>
    <row r="160" spans="1:65" s="2" customFormat="1" ht="11.25">
      <c r="A160" s="36"/>
      <c r="B160" s="37"/>
      <c r="C160" s="38"/>
      <c r="D160" s="193" t="s">
        <v>197</v>
      </c>
      <c r="E160" s="38"/>
      <c r="F160" s="194" t="s">
        <v>1539</v>
      </c>
      <c r="G160" s="38"/>
      <c r="H160" s="38"/>
      <c r="I160" s="195"/>
      <c r="J160" s="38"/>
      <c r="K160" s="38"/>
      <c r="L160" s="41"/>
      <c r="M160" s="196"/>
      <c r="N160" s="197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197</v>
      </c>
      <c r="AU160" s="19" t="s">
        <v>78</v>
      </c>
    </row>
    <row r="161" spans="1:65" s="12" customFormat="1" ht="22.9" customHeight="1">
      <c r="B161" s="164"/>
      <c r="C161" s="165"/>
      <c r="D161" s="166" t="s">
        <v>67</v>
      </c>
      <c r="E161" s="178" t="s">
        <v>1540</v>
      </c>
      <c r="F161" s="178" t="s">
        <v>1541</v>
      </c>
      <c r="G161" s="165"/>
      <c r="H161" s="165"/>
      <c r="I161" s="168"/>
      <c r="J161" s="179">
        <f>BK161</f>
        <v>0</v>
      </c>
      <c r="K161" s="165"/>
      <c r="L161" s="170"/>
      <c r="M161" s="171"/>
      <c r="N161" s="172"/>
      <c r="O161" s="172"/>
      <c r="P161" s="173">
        <f>SUM(P162:P177)</f>
        <v>0</v>
      </c>
      <c r="Q161" s="172"/>
      <c r="R161" s="173">
        <f>SUM(R162:R177)</f>
        <v>0.55156499999999997</v>
      </c>
      <c r="S161" s="172"/>
      <c r="T161" s="174">
        <f>SUM(T162:T177)</f>
        <v>0</v>
      </c>
      <c r="AR161" s="175" t="s">
        <v>78</v>
      </c>
      <c r="AT161" s="176" t="s">
        <v>67</v>
      </c>
      <c r="AU161" s="176" t="s">
        <v>76</v>
      </c>
      <c r="AY161" s="175" t="s">
        <v>187</v>
      </c>
      <c r="BK161" s="177">
        <f>SUM(BK162:BK177)</f>
        <v>0</v>
      </c>
    </row>
    <row r="162" spans="1:65" s="2" customFormat="1" ht="33" customHeight="1">
      <c r="A162" s="36"/>
      <c r="B162" s="37"/>
      <c r="C162" s="180" t="s">
        <v>286</v>
      </c>
      <c r="D162" s="180" t="s">
        <v>190</v>
      </c>
      <c r="E162" s="181" t="s">
        <v>1542</v>
      </c>
      <c r="F162" s="182" t="s">
        <v>1543</v>
      </c>
      <c r="G162" s="183" t="s">
        <v>193</v>
      </c>
      <c r="H162" s="184">
        <v>59.89</v>
      </c>
      <c r="I162" s="185"/>
      <c r="J162" s="186">
        <f>ROUND(I162*H162,2)</f>
        <v>0</v>
      </c>
      <c r="K162" s="182" t="s">
        <v>194</v>
      </c>
      <c r="L162" s="41"/>
      <c r="M162" s="187" t="s">
        <v>19</v>
      </c>
      <c r="N162" s="188" t="s">
        <v>39</v>
      </c>
      <c r="O162" s="66"/>
      <c r="P162" s="189">
        <f>O162*H162</f>
        <v>0</v>
      </c>
      <c r="Q162" s="189">
        <v>7.4999999999999997E-3</v>
      </c>
      <c r="R162" s="189">
        <f>Q162*H162</f>
        <v>0.44917499999999999</v>
      </c>
      <c r="S162" s="189">
        <v>0</v>
      </c>
      <c r="T162" s="19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215</v>
      </c>
      <c r="AT162" s="191" t="s">
        <v>190</v>
      </c>
      <c r="AU162" s="191" t="s">
        <v>78</v>
      </c>
      <c r="AY162" s="19" t="s">
        <v>187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76</v>
      </c>
      <c r="BK162" s="192">
        <f>ROUND(I162*H162,2)</f>
        <v>0</v>
      </c>
      <c r="BL162" s="19" t="s">
        <v>215</v>
      </c>
      <c r="BM162" s="191" t="s">
        <v>1544</v>
      </c>
    </row>
    <row r="163" spans="1:65" s="2" customFormat="1" ht="11.25">
      <c r="A163" s="36"/>
      <c r="B163" s="37"/>
      <c r="C163" s="38"/>
      <c r="D163" s="193" t="s">
        <v>197</v>
      </c>
      <c r="E163" s="38"/>
      <c r="F163" s="194" t="s">
        <v>1545</v>
      </c>
      <c r="G163" s="38"/>
      <c r="H163" s="38"/>
      <c r="I163" s="195"/>
      <c r="J163" s="38"/>
      <c r="K163" s="38"/>
      <c r="L163" s="41"/>
      <c r="M163" s="196"/>
      <c r="N163" s="197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197</v>
      </c>
      <c r="AU163" s="19" t="s">
        <v>78</v>
      </c>
    </row>
    <row r="164" spans="1:65" s="13" customFormat="1" ht="11.25">
      <c r="B164" s="208"/>
      <c r="C164" s="209"/>
      <c r="D164" s="210" t="s">
        <v>249</v>
      </c>
      <c r="E164" s="211" t="s">
        <v>19</v>
      </c>
      <c r="F164" s="212" t="s">
        <v>1546</v>
      </c>
      <c r="G164" s="209"/>
      <c r="H164" s="213">
        <v>17.7</v>
      </c>
      <c r="I164" s="214"/>
      <c r="J164" s="209"/>
      <c r="K164" s="209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249</v>
      </c>
      <c r="AU164" s="219" t="s">
        <v>78</v>
      </c>
      <c r="AV164" s="13" t="s">
        <v>78</v>
      </c>
      <c r="AW164" s="13" t="s">
        <v>30</v>
      </c>
      <c r="AX164" s="13" t="s">
        <v>68</v>
      </c>
      <c r="AY164" s="219" t="s">
        <v>187</v>
      </c>
    </row>
    <row r="165" spans="1:65" s="13" customFormat="1" ht="11.25">
      <c r="B165" s="208"/>
      <c r="C165" s="209"/>
      <c r="D165" s="210" t="s">
        <v>249</v>
      </c>
      <c r="E165" s="211" t="s">
        <v>19</v>
      </c>
      <c r="F165" s="212" t="s">
        <v>1547</v>
      </c>
      <c r="G165" s="209"/>
      <c r="H165" s="213">
        <v>3.84</v>
      </c>
      <c r="I165" s="214"/>
      <c r="J165" s="209"/>
      <c r="K165" s="209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249</v>
      </c>
      <c r="AU165" s="219" t="s">
        <v>78</v>
      </c>
      <c r="AV165" s="13" t="s">
        <v>78</v>
      </c>
      <c r="AW165" s="13" t="s">
        <v>30</v>
      </c>
      <c r="AX165" s="13" t="s">
        <v>68</v>
      </c>
      <c r="AY165" s="219" t="s">
        <v>187</v>
      </c>
    </row>
    <row r="166" spans="1:65" s="13" customFormat="1" ht="11.25">
      <c r="B166" s="208"/>
      <c r="C166" s="209"/>
      <c r="D166" s="210" t="s">
        <v>249</v>
      </c>
      <c r="E166" s="211" t="s">
        <v>19</v>
      </c>
      <c r="F166" s="212" t="s">
        <v>1548</v>
      </c>
      <c r="G166" s="209"/>
      <c r="H166" s="213">
        <v>26.25</v>
      </c>
      <c r="I166" s="214"/>
      <c r="J166" s="209"/>
      <c r="K166" s="209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249</v>
      </c>
      <c r="AU166" s="219" t="s">
        <v>78</v>
      </c>
      <c r="AV166" s="13" t="s">
        <v>78</v>
      </c>
      <c r="AW166" s="13" t="s">
        <v>30</v>
      </c>
      <c r="AX166" s="13" t="s">
        <v>68</v>
      </c>
      <c r="AY166" s="219" t="s">
        <v>187</v>
      </c>
    </row>
    <row r="167" spans="1:65" s="13" customFormat="1" ht="11.25">
      <c r="B167" s="208"/>
      <c r="C167" s="209"/>
      <c r="D167" s="210" t="s">
        <v>249</v>
      </c>
      <c r="E167" s="211" t="s">
        <v>19</v>
      </c>
      <c r="F167" s="212" t="s">
        <v>1549</v>
      </c>
      <c r="G167" s="209"/>
      <c r="H167" s="213">
        <v>6.5</v>
      </c>
      <c r="I167" s="214"/>
      <c r="J167" s="209"/>
      <c r="K167" s="209"/>
      <c r="L167" s="215"/>
      <c r="M167" s="216"/>
      <c r="N167" s="217"/>
      <c r="O167" s="217"/>
      <c r="P167" s="217"/>
      <c r="Q167" s="217"/>
      <c r="R167" s="217"/>
      <c r="S167" s="217"/>
      <c r="T167" s="218"/>
      <c r="AT167" s="219" t="s">
        <v>249</v>
      </c>
      <c r="AU167" s="219" t="s">
        <v>78</v>
      </c>
      <c r="AV167" s="13" t="s">
        <v>78</v>
      </c>
      <c r="AW167" s="13" t="s">
        <v>30</v>
      </c>
      <c r="AX167" s="13" t="s">
        <v>68</v>
      </c>
      <c r="AY167" s="219" t="s">
        <v>187</v>
      </c>
    </row>
    <row r="168" spans="1:65" s="13" customFormat="1" ht="11.25">
      <c r="B168" s="208"/>
      <c r="C168" s="209"/>
      <c r="D168" s="210" t="s">
        <v>249</v>
      </c>
      <c r="E168" s="211" t="s">
        <v>19</v>
      </c>
      <c r="F168" s="212" t="s">
        <v>1550</v>
      </c>
      <c r="G168" s="209"/>
      <c r="H168" s="213">
        <v>5.6</v>
      </c>
      <c r="I168" s="214"/>
      <c r="J168" s="209"/>
      <c r="K168" s="209"/>
      <c r="L168" s="215"/>
      <c r="M168" s="216"/>
      <c r="N168" s="217"/>
      <c r="O168" s="217"/>
      <c r="P168" s="217"/>
      <c r="Q168" s="217"/>
      <c r="R168" s="217"/>
      <c r="S168" s="217"/>
      <c r="T168" s="218"/>
      <c r="AT168" s="219" t="s">
        <v>249</v>
      </c>
      <c r="AU168" s="219" t="s">
        <v>78</v>
      </c>
      <c r="AV168" s="13" t="s">
        <v>78</v>
      </c>
      <c r="AW168" s="13" t="s">
        <v>30</v>
      </c>
      <c r="AX168" s="13" t="s">
        <v>68</v>
      </c>
      <c r="AY168" s="219" t="s">
        <v>187</v>
      </c>
    </row>
    <row r="169" spans="1:65" s="15" customFormat="1" ht="11.25">
      <c r="B169" s="230"/>
      <c r="C169" s="231"/>
      <c r="D169" s="210" t="s">
        <v>249</v>
      </c>
      <c r="E169" s="232" t="s">
        <v>19</v>
      </c>
      <c r="F169" s="233" t="s">
        <v>319</v>
      </c>
      <c r="G169" s="231"/>
      <c r="H169" s="234">
        <v>59.89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AT169" s="240" t="s">
        <v>249</v>
      </c>
      <c r="AU169" s="240" t="s">
        <v>78</v>
      </c>
      <c r="AV169" s="15" t="s">
        <v>195</v>
      </c>
      <c r="AW169" s="15" t="s">
        <v>30</v>
      </c>
      <c r="AX169" s="15" t="s">
        <v>76</v>
      </c>
      <c r="AY169" s="240" t="s">
        <v>187</v>
      </c>
    </row>
    <row r="170" spans="1:65" s="2" customFormat="1" ht="24.2" customHeight="1">
      <c r="A170" s="36"/>
      <c r="B170" s="37"/>
      <c r="C170" s="180" t="s">
        <v>291</v>
      </c>
      <c r="D170" s="180" t="s">
        <v>190</v>
      </c>
      <c r="E170" s="181" t="s">
        <v>1551</v>
      </c>
      <c r="F170" s="182" t="s">
        <v>1552</v>
      </c>
      <c r="G170" s="183" t="s">
        <v>193</v>
      </c>
      <c r="H170" s="184">
        <v>30</v>
      </c>
      <c r="I170" s="185"/>
      <c r="J170" s="186">
        <f>ROUND(I170*H170,2)</f>
        <v>0</v>
      </c>
      <c r="K170" s="182" t="s">
        <v>194</v>
      </c>
      <c r="L170" s="41"/>
      <c r="M170" s="187" t="s">
        <v>19</v>
      </c>
      <c r="N170" s="188" t="s">
        <v>39</v>
      </c>
      <c r="O170" s="66"/>
      <c r="P170" s="189">
        <f>O170*H170</f>
        <v>0</v>
      </c>
      <c r="Q170" s="189">
        <v>2.9999999999999997E-4</v>
      </c>
      <c r="R170" s="189">
        <f>Q170*H170</f>
        <v>8.9999999999999993E-3</v>
      </c>
      <c r="S170" s="189">
        <v>0</v>
      </c>
      <c r="T170" s="19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215</v>
      </c>
      <c r="AT170" s="191" t="s">
        <v>190</v>
      </c>
      <c r="AU170" s="191" t="s">
        <v>78</v>
      </c>
      <c r="AY170" s="19" t="s">
        <v>187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76</v>
      </c>
      <c r="BK170" s="192">
        <f>ROUND(I170*H170,2)</f>
        <v>0</v>
      </c>
      <c r="BL170" s="19" t="s">
        <v>215</v>
      </c>
      <c r="BM170" s="191" t="s">
        <v>1553</v>
      </c>
    </row>
    <row r="171" spans="1:65" s="2" customFormat="1" ht="11.25">
      <c r="A171" s="36"/>
      <c r="B171" s="37"/>
      <c r="C171" s="38"/>
      <c r="D171" s="193" t="s">
        <v>197</v>
      </c>
      <c r="E171" s="38"/>
      <c r="F171" s="194" t="s">
        <v>1554</v>
      </c>
      <c r="G171" s="38"/>
      <c r="H171" s="38"/>
      <c r="I171" s="195"/>
      <c r="J171" s="38"/>
      <c r="K171" s="38"/>
      <c r="L171" s="41"/>
      <c r="M171" s="196"/>
      <c r="N171" s="197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197</v>
      </c>
      <c r="AU171" s="19" t="s">
        <v>78</v>
      </c>
    </row>
    <row r="172" spans="1:65" s="13" customFormat="1" ht="11.25">
      <c r="B172" s="208"/>
      <c r="C172" s="209"/>
      <c r="D172" s="210" t="s">
        <v>249</v>
      </c>
      <c r="E172" s="211" t="s">
        <v>19</v>
      </c>
      <c r="F172" s="212" t="s">
        <v>355</v>
      </c>
      <c r="G172" s="209"/>
      <c r="H172" s="213">
        <v>30</v>
      </c>
      <c r="I172" s="214"/>
      <c r="J172" s="209"/>
      <c r="K172" s="209"/>
      <c r="L172" s="215"/>
      <c r="M172" s="216"/>
      <c r="N172" s="217"/>
      <c r="O172" s="217"/>
      <c r="P172" s="217"/>
      <c r="Q172" s="217"/>
      <c r="R172" s="217"/>
      <c r="S172" s="217"/>
      <c r="T172" s="218"/>
      <c r="AT172" s="219" t="s">
        <v>249</v>
      </c>
      <c r="AU172" s="219" t="s">
        <v>78</v>
      </c>
      <c r="AV172" s="13" t="s">
        <v>78</v>
      </c>
      <c r="AW172" s="13" t="s">
        <v>30</v>
      </c>
      <c r="AX172" s="13" t="s">
        <v>76</v>
      </c>
      <c r="AY172" s="219" t="s">
        <v>187</v>
      </c>
    </row>
    <row r="173" spans="1:65" s="2" customFormat="1" ht="16.5" customHeight="1">
      <c r="A173" s="36"/>
      <c r="B173" s="37"/>
      <c r="C173" s="198" t="s">
        <v>296</v>
      </c>
      <c r="D173" s="198" t="s">
        <v>243</v>
      </c>
      <c r="E173" s="199" t="s">
        <v>1555</v>
      </c>
      <c r="F173" s="200" t="s">
        <v>1556</v>
      </c>
      <c r="G173" s="201" t="s">
        <v>193</v>
      </c>
      <c r="H173" s="202">
        <v>33</v>
      </c>
      <c r="I173" s="203"/>
      <c r="J173" s="204">
        <f>ROUND(I173*H173,2)</f>
        <v>0</v>
      </c>
      <c r="K173" s="200" t="s">
        <v>194</v>
      </c>
      <c r="L173" s="205"/>
      <c r="M173" s="206" t="s">
        <v>19</v>
      </c>
      <c r="N173" s="207" t="s">
        <v>39</v>
      </c>
      <c r="O173" s="66"/>
      <c r="P173" s="189">
        <f>O173*H173</f>
        <v>0</v>
      </c>
      <c r="Q173" s="189">
        <v>2.8300000000000001E-3</v>
      </c>
      <c r="R173" s="189">
        <f>Q173*H173</f>
        <v>9.3390000000000001E-2</v>
      </c>
      <c r="S173" s="189">
        <v>0</v>
      </c>
      <c r="T173" s="19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246</v>
      </c>
      <c r="AT173" s="191" t="s">
        <v>243</v>
      </c>
      <c r="AU173" s="191" t="s">
        <v>78</v>
      </c>
      <c r="AY173" s="19" t="s">
        <v>187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76</v>
      </c>
      <c r="BK173" s="192">
        <f>ROUND(I173*H173,2)</f>
        <v>0</v>
      </c>
      <c r="BL173" s="19" t="s">
        <v>215</v>
      </c>
      <c r="BM173" s="191" t="s">
        <v>1557</v>
      </c>
    </row>
    <row r="174" spans="1:65" s="2" customFormat="1" ht="11.25">
      <c r="A174" s="36"/>
      <c r="B174" s="37"/>
      <c r="C174" s="38"/>
      <c r="D174" s="193" t="s">
        <v>197</v>
      </c>
      <c r="E174" s="38"/>
      <c r="F174" s="194" t="s">
        <v>1558</v>
      </c>
      <c r="G174" s="38"/>
      <c r="H174" s="38"/>
      <c r="I174" s="195"/>
      <c r="J174" s="38"/>
      <c r="K174" s="38"/>
      <c r="L174" s="41"/>
      <c r="M174" s="196"/>
      <c r="N174" s="197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197</v>
      </c>
      <c r="AU174" s="19" t="s">
        <v>78</v>
      </c>
    </row>
    <row r="175" spans="1:65" s="13" customFormat="1" ht="11.25">
      <c r="B175" s="208"/>
      <c r="C175" s="209"/>
      <c r="D175" s="210" t="s">
        <v>249</v>
      </c>
      <c r="E175" s="209"/>
      <c r="F175" s="212" t="s">
        <v>1559</v>
      </c>
      <c r="G175" s="209"/>
      <c r="H175" s="213">
        <v>33</v>
      </c>
      <c r="I175" s="214"/>
      <c r="J175" s="209"/>
      <c r="K175" s="209"/>
      <c r="L175" s="215"/>
      <c r="M175" s="216"/>
      <c r="N175" s="217"/>
      <c r="O175" s="217"/>
      <c r="P175" s="217"/>
      <c r="Q175" s="217"/>
      <c r="R175" s="217"/>
      <c r="S175" s="217"/>
      <c r="T175" s="218"/>
      <c r="AT175" s="219" t="s">
        <v>249</v>
      </c>
      <c r="AU175" s="219" t="s">
        <v>78</v>
      </c>
      <c r="AV175" s="13" t="s">
        <v>78</v>
      </c>
      <c r="AW175" s="13" t="s">
        <v>4</v>
      </c>
      <c r="AX175" s="13" t="s">
        <v>76</v>
      </c>
      <c r="AY175" s="219" t="s">
        <v>187</v>
      </c>
    </row>
    <row r="176" spans="1:65" s="2" customFormat="1" ht="44.25" customHeight="1">
      <c r="A176" s="36"/>
      <c r="B176" s="37"/>
      <c r="C176" s="180" t="s">
        <v>7</v>
      </c>
      <c r="D176" s="180" t="s">
        <v>190</v>
      </c>
      <c r="E176" s="181" t="s">
        <v>1560</v>
      </c>
      <c r="F176" s="182" t="s">
        <v>1561</v>
      </c>
      <c r="G176" s="183" t="s">
        <v>542</v>
      </c>
      <c r="H176" s="184">
        <v>0.55200000000000005</v>
      </c>
      <c r="I176" s="185"/>
      <c r="J176" s="186">
        <f>ROUND(I176*H176,2)</f>
        <v>0</v>
      </c>
      <c r="K176" s="182" t="s">
        <v>194</v>
      </c>
      <c r="L176" s="41"/>
      <c r="M176" s="187" t="s">
        <v>19</v>
      </c>
      <c r="N176" s="188" t="s">
        <v>39</v>
      </c>
      <c r="O176" s="66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1" t="s">
        <v>215</v>
      </c>
      <c r="AT176" s="191" t="s">
        <v>190</v>
      </c>
      <c r="AU176" s="191" t="s">
        <v>78</v>
      </c>
      <c r="AY176" s="19" t="s">
        <v>187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9" t="s">
        <v>76</v>
      </c>
      <c r="BK176" s="192">
        <f>ROUND(I176*H176,2)</f>
        <v>0</v>
      </c>
      <c r="BL176" s="19" t="s">
        <v>215</v>
      </c>
      <c r="BM176" s="191" t="s">
        <v>1562</v>
      </c>
    </row>
    <row r="177" spans="1:65" s="2" customFormat="1" ht="11.25">
      <c r="A177" s="36"/>
      <c r="B177" s="37"/>
      <c r="C177" s="38"/>
      <c r="D177" s="193" t="s">
        <v>197</v>
      </c>
      <c r="E177" s="38"/>
      <c r="F177" s="194" t="s">
        <v>1563</v>
      </c>
      <c r="G177" s="38"/>
      <c r="H177" s="38"/>
      <c r="I177" s="195"/>
      <c r="J177" s="38"/>
      <c r="K177" s="38"/>
      <c r="L177" s="41"/>
      <c r="M177" s="196"/>
      <c r="N177" s="197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197</v>
      </c>
      <c r="AU177" s="19" t="s">
        <v>78</v>
      </c>
    </row>
    <row r="178" spans="1:65" s="12" customFormat="1" ht="22.9" customHeight="1">
      <c r="B178" s="164"/>
      <c r="C178" s="165"/>
      <c r="D178" s="166" t="s">
        <v>67</v>
      </c>
      <c r="E178" s="178" t="s">
        <v>1247</v>
      </c>
      <c r="F178" s="178" t="s">
        <v>1248</v>
      </c>
      <c r="G178" s="165"/>
      <c r="H178" s="165"/>
      <c r="I178" s="168"/>
      <c r="J178" s="179">
        <f>BK178</f>
        <v>0</v>
      </c>
      <c r="K178" s="165"/>
      <c r="L178" s="170"/>
      <c r="M178" s="171"/>
      <c r="N178" s="172"/>
      <c r="O178" s="172"/>
      <c r="P178" s="173">
        <f>SUM(P179:P194)</f>
        <v>0</v>
      </c>
      <c r="Q178" s="172"/>
      <c r="R178" s="173">
        <f>SUM(R179:R194)</f>
        <v>9.7756919999999997E-2</v>
      </c>
      <c r="S178" s="172"/>
      <c r="T178" s="174">
        <f>SUM(T179:T194)</f>
        <v>0</v>
      </c>
      <c r="AR178" s="175" t="s">
        <v>78</v>
      </c>
      <c r="AT178" s="176" t="s">
        <v>67</v>
      </c>
      <c r="AU178" s="176" t="s">
        <v>76</v>
      </c>
      <c r="AY178" s="175" t="s">
        <v>187</v>
      </c>
      <c r="BK178" s="177">
        <f>SUM(BK179:BK194)</f>
        <v>0</v>
      </c>
    </row>
    <row r="179" spans="1:65" s="2" customFormat="1" ht="33" customHeight="1">
      <c r="A179" s="36"/>
      <c r="B179" s="37"/>
      <c r="C179" s="180" t="s">
        <v>305</v>
      </c>
      <c r="D179" s="180" t="s">
        <v>190</v>
      </c>
      <c r="E179" s="181" t="s">
        <v>1276</v>
      </c>
      <c r="F179" s="182" t="s">
        <v>1277</v>
      </c>
      <c r="G179" s="183" t="s">
        <v>193</v>
      </c>
      <c r="H179" s="184">
        <v>212.7</v>
      </c>
      <c r="I179" s="185"/>
      <c r="J179" s="186">
        <f>ROUND(I179*H179,2)</f>
        <v>0</v>
      </c>
      <c r="K179" s="182" t="s">
        <v>194</v>
      </c>
      <c r="L179" s="41"/>
      <c r="M179" s="187" t="s">
        <v>19</v>
      </c>
      <c r="N179" s="188" t="s">
        <v>39</v>
      </c>
      <c r="O179" s="66"/>
      <c r="P179" s="189">
        <f>O179*H179</f>
        <v>0</v>
      </c>
      <c r="Q179" s="189">
        <v>2.0120000000000001E-4</v>
      </c>
      <c r="R179" s="189">
        <f>Q179*H179</f>
        <v>4.2795239999999998E-2</v>
      </c>
      <c r="S179" s="189">
        <v>0</v>
      </c>
      <c r="T179" s="19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1" t="s">
        <v>215</v>
      </c>
      <c r="AT179" s="191" t="s">
        <v>190</v>
      </c>
      <c r="AU179" s="191" t="s">
        <v>78</v>
      </c>
      <c r="AY179" s="19" t="s">
        <v>187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9" t="s">
        <v>76</v>
      </c>
      <c r="BK179" s="192">
        <f>ROUND(I179*H179,2)</f>
        <v>0</v>
      </c>
      <c r="BL179" s="19" t="s">
        <v>215</v>
      </c>
      <c r="BM179" s="191" t="s">
        <v>1564</v>
      </c>
    </row>
    <row r="180" spans="1:65" s="2" customFormat="1" ht="11.25">
      <c r="A180" s="36"/>
      <c r="B180" s="37"/>
      <c r="C180" s="38"/>
      <c r="D180" s="193" t="s">
        <v>197</v>
      </c>
      <c r="E180" s="38"/>
      <c r="F180" s="194" t="s">
        <v>1279</v>
      </c>
      <c r="G180" s="38"/>
      <c r="H180" s="38"/>
      <c r="I180" s="195"/>
      <c r="J180" s="38"/>
      <c r="K180" s="38"/>
      <c r="L180" s="41"/>
      <c r="M180" s="196"/>
      <c r="N180" s="197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197</v>
      </c>
      <c r="AU180" s="19" t="s">
        <v>78</v>
      </c>
    </row>
    <row r="181" spans="1:65" s="13" customFormat="1" ht="11.25">
      <c r="B181" s="208"/>
      <c r="C181" s="209"/>
      <c r="D181" s="210" t="s">
        <v>249</v>
      </c>
      <c r="E181" s="211" t="s">
        <v>19</v>
      </c>
      <c r="F181" s="212" t="s">
        <v>1480</v>
      </c>
      <c r="G181" s="209"/>
      <c r="H181" s="213">
        <v>57</v>
      </c>
      <c r="I181" s="214"/>
      <c r="J181" s="209"/>
      <c r="K181" s="209"/>
      <c r="L181" s="215"/>
      <c r="M181" s="216"/>
      <c r="N181" s="217"/>
      <c r="O181" s="217"/>
      <c r="P181" s="217"/>
      <c r="Q181" s="217"/>
      <c r="R181" s="217"/>
      <c r="S181" s="217"/>
      <c r="T181" s="218"/>
      <c r="AT181" s="219" t="s">
        <v>249</v>
      </c>
      <c r="AU181" s="219" t="s">
        <v>78</v>
      </c>
      <c r="AV181" s="13" t="s">
        <v>78</v>
      </c>
      <c r="AW181" s="13" t="s">
        <v>30</v>
      </c>
      <c r="AX181" s="13" t="s">
        <v>68</v>
      </c>
      <c r="AY181" s="219" t="s">
        <v>187</v>
      </c>
    </row>
    <row r="182" spans="1:65" s="13" customFormat="1" ht="11.25">
      <c r="B182" s="208"/>
      <c r="C182" s="209"/>
      <c r="D182" s="210" t="s">
        <v>249</v>
      </c>
      <c r="E182" s="211" t="s">
        <v>19</v>
      </c>
      <c r="F182" s="212" t="s">
        <v>1481</v>
      </c>
      <c r="G182" s="209"/>
      <c r="H182" s="213">
        <v>24</v>
      </c>
      <c r="I182" s="214"/>
      <c r="J182" s="209"/>
      <c r="K182" s="209"/>
      <c r="L182" s="215"/>
      <c r="M182" s="216"/>
      <c r="N182" s="217"/>
      <c r="O182" s="217"/>
      <c r="P182" s="217"/>
      <c r="Q182" s="217"/>
      <c r="R182" s="217"/>
      <c r="S182" s="217"/>
      <c r="T182" s="218"/>
      <c r="AT182" s="219" t="s">
        <v>249</v>
      </c>
      <c r="AU182" s="219" t="s">
        <v>78</v>
      </c>
      <c r="AV182" s="13" t="s">
        <v>78</v>
      </c>
      <c r="AW182" s="13" t="s">
        <v>30</v>
      </c>
      <c r="AX182" s="13" t="s">
        <v>68</v>
      </c>
      <c r="AY182" s="219" t="s">
        <v>187</v>
      </c>
    </row>
    <row r="183" spans="1:65" s="13" customFormat="1" ht="11.25">
      <c r="B183" s="208"/>
      <c r="C183" s="209"/>
      <c r="D183" s="210" t="s">
        <v>249</v>
      </c>
      <c r="E183" s="211" t="s">
        <v>19</v>
      </c>
      <c r="F183" s="212" t="s">
        <v>1482</v>
      </c>
      <c r="G183" s="209"/>
      <c r="H183" s="213">
        <v>61.5</v>
      </c>
      <c r="I183" s="214"/>
      <c r="J183" s="209"/>
      <c r="K183" s="209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249</v>
      </c>
      <c r="AU183" s="219" t="s">
        <v>78</v>
      </c>
      <c r="AV183" s="13" t="s">
        <v>78</v>
      </c>
      <c r="AW183" s="13" t="s">
        <v>30</v>
      </c>
      <c r="AX183" s="13" t="s">
        <v>68</v>
      </c>
      <c r="AY183" s="219" t="s">
        <v>187</v>
      </c>
    </row>
    <row r="184" spans="1:65" s="13" customFormat="1" ht="11.25">
      <c r="B184" s="208"/>
      <c r="C184" s="209"/>
      <c r="D184" s="210" t="s">
        <v>249</v>
      </c>
      <c r="E184" s="211" t="s">
        <v>19</v>
      </c>
      <c r="F184" s="212" t="s">
        <v>1483</v>
      </c>
      <c r="G184" s="209"/>
      <c r="H184" s="213">
        <v>37.799999999999997</v>
      </c>
      <c r="I184" s="214"/>
      <c r="J184" s="209"/>
      <c r="K184" s="209"/>
      <c r="L184" s="215"/>
      <c r="M184" s="216"/>
      <c r="N184" s="217"/>
      <c r="O184" s="217"/>
      <c r="P184" s="217"/>
      <c r="Q184" s="217"/>
      <c r="R184" s="217"/>
      <c r="S184" s="217"/>
      <c r="T184" s="218"/>
      <c r="AT184" s="219" t="s">
        <v>249</v>
      </c>
      <c r="AU184" s="219" t="s">
        <v>78</v>
      </c>
      <c r="AV184" s="13" t="s">
        <v>78</v>
      </c>
      <c r="AW184" s="13" t="s">
        <v>30</v>
      </c>
      <c r="AX184" s="13" t="s">
        <v>68</v>
      </c>
      <c r="AY184" s="219" t="s">
        <v>187</v>
      </c>
    </row>
    <row r="185" spans="1:65" s="13" customFormat="1" ht="11.25">
      <c r="B185" s="208"/>
      <c r="C185" s="209"/>
      <c r="D185" s="210" t="s">
        <v>249</v>
      </c>
      <c r="E185" s="211" t="s">
        <v>19</v>
      </c>
      <c r="F185" s="212" t="s">
        <v>1484</v>
      </c>
      <c r="G185" s="209"/>
      <c r="H185" s="213">
        <v>32.4</v>
      </c>
      <c r="I185" s="214"/>
      <c r="J185" s="209"/>
      <c r="K185" s="209"/>
      <c r="L185" s="215"/>
      <c r="M185" s="216"/>
      <c r="N185" s="217"/>
      <c r="O185" s="217"/>
      <c r="P185" s="217"/>
      <c r="Q185" s="217"/>
      <c r="R185" s="217"/>
      <c r="S185" s="217"/>
      <c r="T185" s="218"/>
      <c r="AT185" s="219" t="s">
        <v>249</v>
      </c>
      <c r="AU185" s="219" t="s">
        <v>78</v>
      </c>
      <c r="AV185" s="13" t="s">
        <v>78</v>
      </c>
      <c r="AW185" s="13" t="s">
        <v>30</v>
      </c>
      <c r="AX185" s="13" t="s">
        <v>68</v>
      </c>
      <c r="AY185" s="219" t="s">
        <v>187</v>
      </c>
    </row>
    <row r="186" spans="1:65" s="15" customFormat="1" ht="11.25">
      <c r="B186" s="230"/>
      <c r="C186" s="231"/>
      <c r="D186" s="210" t="s">
        <v>249</v>
      </c>
      <c r="E186" s="232" t="s">
        <v>19</v>
      </c>
      <c r="F186" s="233" t="s">
        <v>319</v>
      </c>
      <c r="G186" s="231"/>
      <c r="H186" s="234">
        <v>212.70000000000002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AT186" s="240" t="s">
        <v>249</v>
      </c>
      <c r="AU186" s="240" t="s">
        <v>78</v>
      </c>
      <c r="AV186" s="15" t="s">
        <v>195</v>
      </c>
      <c r="AW186" s="15" t="s">
        <v>30</v>
      </c>
      <c r="AX186" s="15" t="s">
        <v>76</v>
      </c>
      <c r="AY186" s="240" t="s">
        <v>187</v>
      </c>
    </row>
    <row r="187" spans="1:65" s="2" customFormat="1" ht="37.9" customHeight="1">
      <c r="A187" s="36"/>
      <c r="B187" s="37"/>
      <c r="C187" s="180" t="s">
        <v>310</v>
      </c>
      <c r="D187" s="180" t="s">
        <v>190</v>
      </c>
      <c r="E187" s="181" t="s">
        <v>1281</v>
      </c>
      <c r="F187" s="182" t="s">
        <v>1282</v>
      </c>
      <c r="G187" s="183" t="s">
        <v>193</v>
      </c>
      <c r="H187" s="184">
        <v>212.7</v>
      </c>
      <c r="I187" s="185"/>
      <c r="J187" s="186">
        <f>ROUND(I187*H187,2)</f>
        <v>0</v>
      </c>
      <c r="K187" s="182" t="s">
        <v>194</v>
      </c>
      <c r="L187" s="41"/>
      <c r="M187" s="187" t="s">
        <v>19</v>
      </c>
      <c r="N187" s="188" t="s">
        <v>39</v>
      </c>
      <c r="O187" s="66"/>
      <c r="P187" s="189">
        <f>O187*H187</f>
        <v>0</v>
      </c>
      <c r="Q187" s="189">
        <v>2.5839999999999999E-4</v>
      </c>
      <c r="R187" s="189">
        <f>Q187*H187</f>
        <v>5.4961679999999999E-2</v>
      </c>
      <c r="S187" s="189">
        <v>0</v>
      </c>
      <c r="T187" s="19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1" t="s">
        <v>215</v>
      </c>
      <c r="AT187" s="191" t="s">
        <v>190</v>
      </c>
      <c r="AU187" s="191" t="s">
        <v>78</v>
      </c>
      <c r="AY187" s="19" t="s">
        <v>187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9" t="s">
        <v>76</v>
      </c>
      <c r="BK187" s="192">
        <f>ROUND(I187*H187,2)</f>
        <v>0</v>
      </c>
      <c r="BL187" s="19" t="s">
        <v>215</v>
      </c>
      <c r="BM187" s="191" t="s">
        <v>1565</v>
      </c>
    </row>
    <row r="188" spans="1:65" s="2" customFormat="1" ht="11.25">
      <c r="A188" s="36"/>
      <c r="B188" s="37"/>
      <c r="C188" s="38"/>
      <c r="D188" s="193" t="s">
        <v>197</v>
      </c>
      <c r="E188" s="38"/>
      <c r="F188" s="194" t="s">
        <v>1284</v>
      </c>
      <c r="G188" s="38"/>
      <c r="H188" s="38"/>
      <c r="I188" s="195"/>
      <c r="J188" s="38"/>
      <c r="K188" s="38"/>
      <c r="L188" s="41"/>
      <c r="M188" s="196"/>
      <c r="N188" s="197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197</v>
      </c>
      <c r="AU188" s="19" t="s">
        <v>78</v>
      </c>
    </row>
    <row r="189" spans="1:65" s="13" customFormat="1" ht="11.25">
      <c r="B189" s="208"/>
      <c r="C189" s="209"/>
      <c r="D189" s="210" t="s">
        <v>249</v>
      </c>
      <c r="E189" s="211" t="s">
        <v>19</v>
      </c>
      <c r="F189" s="212" t="s">
        <v>1480</v>
      </c>
      <c r="G189" s="209"/>
      <c r="H189" s="213">
        <v>57</v>
      </c>
      <c r="I189" s="214"/>
      <c r="J189" s="209"/>
      <c r="K189" s="209"/>
      <c r="L189" s="215"/>
      <c r="M189" s="216"/>
      <c r="N189" s="217"/>
      <c r="O189" s="217"/>
      <c r="P189" s="217"/>
      <c r="Q189" s="217"/>
      <c r="R189" s="217"/>
      <c r="S189" s="217"/>
      <c r="T189" s="218"/>
      <c r="AT189" s="219" t="s">
        <v>249</v>
      </c>
      <c r="AU189" s="219" t="s">
        <v>78</v>
      </c>
      <c r="AV189" s="13" t="s">
        <v>78</v>
      </c>
      <c r="AW189" s="13" t="s">
        <v>30</v>
      </c>
      <c r="AX189" s="13" t="s">
        <v>68</v>
      </c>
      <c r="AY189" s="219" t="s">
        <v>187</v>
      </c>
    </row>
    <row r="190" spans="1:65" s="13" customFormat="1" ht="11.25">
      <c r="B190" s="208"/>
      <c r="C190" s="209"/>
      <c r="D190" s="210" t="s">
        <v>249</v>
      </c>
      <c r="E190" s="211" t="s">
        <v>19</v>
      </c>
      <c r="F190" s="212" t="s">
        <v>1481</v>
      </c>
      <c r="G190" s="209"/>
      <c r="H190" s="213">
        <v>24</v>
      </c>
      <c r="I190" s="214"/>
      <c r="J190" s="209"/>
      <c r="K190" s="209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249</v>
      </c>
      <c r="AU190" s="219" t="s">
        <v>78</v>
      </c>
      <c r="AV190" s="13" t="s">
        <v>78</v>
      </c>
      <c r="AW190" s="13" t="s">
        <v>30</v>
      </c>
      <c r="AX190" s="13" t="s">
        <v>68</v>
      </c>
      <c r="AY190" s="219" t="s">
        <v>187</v>
      </c>
    </row>
    <row r="191" spans="1:65" s="13" customFormat="1" ht="11.25">
      <c r="B191" s="208"/>
      <c r="C191" s="209"/>
      <c r="D191" s="210" t="s">
        <v>249</v>
      </c>
      <c r="E191" s="211" t="s">
        <v>19</v>
      </c>
      <c r="F191" s="212" t="s">
        <v>1482</v>
      </c>
      <c r="G191" s="209"/>
      <c r="H191" s="213">
        <v>61.5</v>
      </c>
      <c r="I191" s="214"/>
      <c r="J191" s="209"/>
      <c r="K191" s="209"/>
      <c r="L191" s="215"/>
      <c r="M191" s="216"/>
      <c r="N191" s="217"/>
      <c r="O191" s="217"/>
      <c r="P191" s="217"/>
      <c r="Q191" s="217"/>
      <c r="R191" s="217"/>
      <c r="S191" s="217"/>
      <c r="T191" s="218"/>
      <c r="AT191" s="219" t="s">
        <v>249</v>
      </c>
      <c r="AU191" s="219" t="s">
        <v>78</v>
      </c>
      <c r="AV191" s="13" t="s">
        <v>78</v>
      </c>
      <c r="AW191" s="13" t="s">
        <v>30</v>
      </c>
      <c r="AX191" s="13" t="s">
        <v>68</v>
      </c>
      <c r="AY191" s="219" t="s">
        <v>187</v>
      </c>
    </row>
    <row r="192" spans="1:65" s="13" customFormat="1" ht="11.25">
      <c r="B192" s="208"/>
      <c r="C192" s="209"/>
      <c r="D192" s="210" t="s">
        <v>249</v>
      </c>
      <c r="E192" s="211" t="s">
        <v>19</v>
      </c>
      <c r="F192" s="212" t="s">
        <v>1483</v>
      </c>
      <c r="G192" s="209"/>
      <c r="H192" s="213">
        <v>37.799999999999997</v>
      </c>
      <c r="I192" s="214"/>
      <c r="J192" s="209"/>
      <c r="K192" s="209"/>
      <c r="L192" s="215"/>
      <c r="M192" s="216"/>
      <c r="N192" s="217"/>
      <c r="O192" s="217"/>
      <c r="P192" s="217"/>
      <c r="Q192" s="217"/>
      <c r="R192" s="217"/>
      <c r="S192" s="217"/>
      <c r="T192" s="218"/>
      <c r="AT192" s="219" t="s">
        <v>249</v>
      </c>
      <c r="AU192" s="219" t="s">
        <v>78</v>
      </c>
      <c r="AV192" s="13" t="s">
        <v>78</v>
      </c>
      <c r="AW192" s="13" t="s">
        <v>30</v>
      </c>
      <c r="AX192" s="13" t="s">
        <v>68</v>
      </c>
      <c r="AY192" s="219" t="s">
        <v>187</v>
      </c>
    </row>
    <row r="193" spans="1:51" s="13" customFormat="1" ht="11.25">
      <c r="B193" s="208"/>
      <c r="C193" s="209"/>
      <c r="D193" s="210" t="s">
        <v>249</v>
      </c>
      <c r="E193" s="211" t="s">
        <v>19</v>
      </c>
      <c r="F193" s="212" t="s">
        <v>1484</v>
      </c>
      <c r="G193" s="209"/>
      <c r="H193" s="213">
        <v>32.4</v>
      </c>
      <c r="I193" s="214"/>
      <c r="J193" s="209"/>
      <c r="K193" s="209"/>
      <c r="L193" s="215"/>
      <c r="M193" s="216"/>
      <c r="N193" s="217"/>
      <c r="O193" s="217"/>
      <c r="P193" s="217"/>
      <c r="Q193" s="217"/>
      <c r="R193" s="217"/>
      <c r="S193" s="217"/>
      <c r="T193" s="218"/>
      <c r="AT193" s="219" t="s">
        <v>249</v>
      </c>
      <c r="AU193" s="219" t="s">
        <v>78</v>
      </c>
      <c r="AV193" s="13" t="s">
        <v>78</v>
      </c>
      <c r="AW193" s="13" t="s">
        <v>30</v>
      </c>
      <c r="AX193" s="13" t="s">
        <v>68</v>
      </c>
      <c r="AY193" s="219" t="s">
        <v>187</v>
      </c>
    </row>
    <row r="194" spans="1:51" s="15" customFormat="1" ht="11.25">
      <c r="B194" s="230"/>
      <c r="C194" s="231"/>
      <c r="D194" s="210" t="s">
        <v>249</v>
      </c>
      <c r="E194" s="232" t="s">
        <v>19</v>
      </c>
      <c r="F194" s="233" t="s">
        <v>319</v>
      </c>
      <c r="G194" s="231"/>
      <c r="H194" s="234">
        <v>212.70000000000002</v>
      </c>
      <c r="I194" s="235"/>
      <c r="J194" s="231"/>
      <c r="K194" s="231"/>
      <c r="L194" s="236"/>
      <c r="M194" s="242"/>
      <c r="N194" s="243"/>
      <c r="O194" s="243"/>
      <c r="P194" s="243"/>
      <c r="Q194" s="243"/>
      <c r="R194" s="243"/>
      <c r="S194" s="243"/>
      <c r="T194" s="244"/>
      <c r="AT194" s="240" t="s">
        <v>249</v>
      </c>
      <c r="AU194" s="240" t="s">
        <v>78</v>
      </c>
      <c r="AV194" s="15" t="s">
        <v>195</v>
      </c>
      <c r="AW194" s="15" t="s">
        <v>30</v>
      </c>
      <c r="AX194" s="15" t="s">
        <v>76</v>
      </c>
      <c r="AY194" s="240" t="s">
        <v>187</v>
      </c>
    </row>
    <row r="195" spans="1:51" s="2" customFormat="1" ht="6.95" customHeight="1">
      <c r="A195" s="36"/>
      <c r="B195" s="49"/>
      <c r="C195" s="50"/>
      <c r="D195" s="50"/>
      <c r="E195" s="50"/>
      <c r="F195" s="50"/>
      <c r="G195" s="50"/>
      <c r="H195" s="50"/>
      <c r="I195" s="50"/>
      <c r="J195" s="50"/>
      <c r="K195" s="50"/>
      <c r="L195" s="41"/>
      <c r="M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</row>
  </sheetData>
  <sheetProtection algorithmName="SHA-512" hashValue="y1bhMMDcRcmRJo/NKZUJ27YdRzJSsxQMtCD3xDkeKkQaW+6PgiiO9VHD7lmtCAnIGtnQA7Vsh/n43H0yglBndg==" saltValue="tyB2hE29LRpHB+UpUsaoyCvHSc1fSj8la3W/DV+Ql+9hnn2rgokBkkCDMbKRXHCrmOcaUJbY+i0W0dBQL0apgw==" spinCount="100000" sheet="1" objects="1" scenarios="1" formatColumns="0" formatRows="0" autoFilter="0"/>
  <autoFilter ref="C96:K194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1" r:id="rId1"/>
    <hyperlink ref="F105" r:id="rId2"/>
    <hyperlink ref="F113" r:id="rId3"/>
    <hyperlink ref="F115" r:id="rId4"/>
    <hyperlink ref="F118" r:id="rId5"/>
    <hyperlink ref="F123" r:id="rId6"/>
    <hyperlink ref="F125" r:id="rId7"/>
    <hyperlink ref="F128" r:id="rId8"/>
    <hyperlink ref="F131" r:id="rId9"/>
    <hyperlink ref="F137" r:id="rId10"/>
    <hyperlink ref="F139" r:id="rId11"/>
    <hyperlink ref="F141" r:id="rId12"/>
    <hyperlink ref="F144" r:id="rId13"/>
    <hyperlink ref="F152" r:id="rId14"/>
    <hyperlink ref="F154" r:id="rId15"/>
    <hyperlink ref="F160" r:id="rId16"/>
    <hyperlink ref="F163" r:id="rId17"/>
    <hyperlink ref="F171" r:id="rId18"/>
    <hyperlink ref="F174" r:id="rId19"/>
    <hyperlink ref="F177" r:id="rId20"/>
    <hyperlink ref="F180" r:id="rId21"/>
    <hyperlink ref="F188" r:id="rId2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27</vt:i4>
      </vt:variant>
      <vt:variant>
        <vt:lpstr>Pojmenované oblasti</vt:lpstr>
      </vt:variant>
      <vt:variant>
        <vt:i4>52</vt:i4>
      </vt:variant>
    </vt:vector>
  </HeadingPairs>
  <TitlesOfParts>
    <vt:vector size="79" baseType="lpstr">
      <vt:lpstr>Rekapitulace zakázky</vt:lpstr>
      <vt:lpstr>SO01 - Střecha</vt:lpstr>
      <vt:lpstr>SO02 - 1 - Oprava VST</vt:lpstr>
      <vt:lpstr>SO02 - 2 - Výměna stoupač...</vt:lpstr>
      <vt:lpstr>SO02 - 3 - topná tělesa</vt:lpstr>
      <vt:lpstr>SO03 - Socální uzly</vt:lpstr>
      <vt:lpstr>SO04 - Chodby</vt:lpstr>
      <vt:lpstr>SO05 - Vstup</vt:lpstr>
      <vt:lpstr>1S73 - šatny SPS</vt:lpstr>
      <vt:lpstr>0P23 - Kancelář m. č. 0P23</vt:lpstr>
      <vt:lpstr>0P27 - Kancelář m. č. 0P27</vt:lpstr>
      <vt:lpstr>0P29 - Kancelář m. č. 0P29</vt:lpstr>
      <vt:lpstr>0P46 - Kancelář m. č. 0P46</vt:lpstr>
      <vt:lpstr>0P82 - Kancelář m.č 0P82</vt:lpstr>
      <vt:lpstr>0P85 - Kancelář m. č. 0P85</vt:lpstr>
      <vt:lpstr>2P6x - Kanceláře m.č. 2P6...</vt:lpstr>
      <vt:lpstr>0P22; 0P23; 0P24 - kancel...</vt:lpstr>
      <vt:lpstr>0P59;0P59A;0P87;0P88 - Ka...</vt:lpstr>
      <vt:lpstr>2P22; 2P23 - Kanceláře ÚNPI</vt:lpstr>
      <vt:lpstr>3P04; 3P05 - Kanceláře sp...</vt:lpstr>
      <vt:lpstr>3P35 - Kancelář SEE</vt:lpstr>
      <vt:lpstr>3P45 - Kancelář ST Zlín</vt:lpstr>
      <vt:lpstr>3P51; 3P52 - Kanceláře SMT</vt:lpstr>
      <vt:lpstr>3P55 - 3P59 - Kanceláře OTR</vt:lpstr>
      <vt:lpstr>4P12; 4P15 - Kanceláře 5NP</vt:lpstr>
      <vt:lpstr>VRN - Vedlejší a ostatní ...</vt:lpstr>
      <vt:lpstr>Pokyny pro vyplnění</vt:lpstr>
      <vt:lpstr>'0P22; 0P23; 0P24 - kancel...'!Názvy_tisku</vt:lpstr>
      <vt:lpstr>'0P23 - Kancelář m. č. 0P23'!Názvy_tisku</vt:lpstr>
      <vt:lpstr>'0P27 - Kancelář m. č. 0P27'!Názvy_tisku</vt:lpstr>
      <vt:lpstr>'0P29 - Kancelář m. č. 0P29'!Názvy_tisku</vt:lpstr>
      <vt:lpstr>'0P46 - Kancelář m. č. 0P46'!Názvy_tisku</vt:lpstr>
      <vt:lpstr>'0P59;0P59A;0P87;0P88 - Ka...'!Názvy_tisku</vt:lpstr>
      <vt:lpstr>'0P82 - Kancelář m.č 0P82'!Názvy_tisku</vt:lpstr>
      <vt:lpstr>'0P85 - Kancelář m. č. 0P85'!Názvy_tisku</vt:lpstr>
      <vt:lpstr>'1S73 - šatny SPS'!Názvy_tisku</vt:lpstr>
      <vt:lpstr>'2P22; 2P23 - Kanceláře ÚNPI'!Názvy_tisku</vt:lpstr>
      <vt:lpstr>'2P6x - Kanceláře m.č. 2P6...'!Názvy_tisku</vt:lpstr>
      <vt:lpstr>'3P04; 3P05 - Kanceláře sp...'!Názvy_tisku</vt:lpstr>
      <vt:lpstr>'3P35 - Kancelář SEE'!Názvy_tisku</vt:lpstr>
      <vt:lpstr>'3P45 - Kancelář ST Zlín'!Názvy_tisku</vt:lpstr>
      <vt:lpstr>'3P51; 3P52 - Kanceláře SMT'!Názvy_tisku</vt:lpstr>
      <vt:lpstr>'3P55 - 3P59 - Kanceláře OTR'!Názvy_tisku</vt:lpstr>
      <vt:lpstr>'4P12; 4P15 - Kanceláře 5NP'!Názvy_tisku</vt:lpstr>
      <vt:lpstr>'Rekapitulace zakázky'!Názvy_tisku</vt:lpstr>
      <vt:lpstr>'SO01 - Střecha'!Názvy_tisku</vt:lpstr>
      <vt:lpstr>'SO02 - 1 - Oprava VST'!Názvy_tisku</vt:lpstr>
      <vt:lpstr>'SO02 - 2 - Výměna stoupač...'!Názvy_tisku</vt:lpstr>
      <vt:lpstr>'SO02 - 3 - topná tělesa'!Názvy_tisku</vt:lpstr>
      <vt:lpstr>'SO03 - Socální uzly'!Názvy_tisku</vt:lpstr>
      <vt:lpstr>'SO04 - Chodby'!Názvy_tisku</vt:lpstr>
      <vt:lpstr>'SO05 - Vstup'!Názvy_tisku</vt:lpstr>
      <vt:lpstr>'VRN - Vedlejší a ostatní ...'!Názvy_tisku</vt:lpstr>
      <vt:lpstr>'0P22; 0P23; 0P24 - kancel...'!Oblast_tisku</vt:lpstr>
      <vt:lpstr>'0P23 - Kancelář m. č. 0P23'!Oblast_tisku</vt:lpstr>
      <vt:lpstr>'0P27 - Kancelář m. č. 0P27'!Oblast_tisku</vt:lpstr>
      <vt:lpstr>'0P29 - Kancelář m. č. 0P29'!Oblast_tisku</vt:lpstr>
      <vt:lpstr>'0P46 - Kancelář m. č. 0P46'!Oblast_tisku</vt:lpstr>
      <vt:lpstr>'0P59;0P59A;0P87;0P88 - Ka...'!Oblast_tisku</vt:lpstr>
      <vt:lpstr>'0P82 - Kancelář m.č 0P82'!Oblast_tisku</vt:lpstr>
      <vt:lpstr>'0P85 - Kancelář m. č. 0P85'!Oblast_tisku</vt:lpstr>
      <vt:lpstr>'1S73 - šatny SPS'!Oblast_tisku</vt:lpstr>
      <vt:lpstr>'2P22; 2P23 - Kanceláře ÚNPI'!Oblast_tisku</vt:lpstr>
      <vt:lpstr>'2P6x - Kanceláře m.č. 2P6...'!Oblast_tisku</vt:lpstr>
      <vt:lpstr>'3P04; 3P05 - Kanceláře sp...'!Oblast_tisku</vt:lpstr>
      <vt:lpstr>'3P35 - Kancelář SEE'!Oblast_tisku</vt:lpstr>
      <vt:lpstr>'3P45 - Kancelář ST Zlín'!Oblast_tisku</vt:lpstr>
      <vt:lpstr>'3P51; 3P52 - Kanceláře SMT'!Oblast_tisku</vt:lpstr>
      <vt:lpstr>'3P55 - 3P59 - Kanceláře OTR'!Oblast_tisku</vt:lpstr>
      <vt:lpstr>'4P12; 4P15 - Kanceláře 5NP'!Oblast_tisku</vt:lpstr>
      <vt:lpstr>'Rekapitulace zakázky'!Oblast_tisku</vt:lpstr>
      <vt:lpstr>'SO01 - Střecha'!Oblast_tisku</vt:lpstr>
      <vt:lpstr>'SO02 - 1 - Oprava VST'!Oblast_tisku</vt:lpstr>
      <vt:lpstr>'SO02 - 2 - Výměna stoupač...'!Oblast_tisku</vt:lpstr>
      <vt:lpstr>'SO02 - 3 - topná tělesa'!Oblast_tisku</vt:lpstr>
      <vt:lpstr>'SO03 - Socální uzly'!Oblast_tisku</vt:lpstr>
      <vt:lpstr>'SO04 - Chodby'!Oblast_tisku</vt:lpstr>
      <vt:lpstr>'SO05 - Vstup'!Oblast_tisku</vt:lpstr>
      <vt:lpstr>'VRN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Studený Marek, Ing. et Ing.</dc:creator>
  <cp:lastModifiedBy>Duda Vlastimil, Ing.</cp:lastModifiedBy>
  <dcterms:created xsi:type="dcterms:W3CDTF">2021-07-07T11:08:21Z</dcterms:created>
  <dcterms:modified xsi:type="dcterms:W3CDTF">2021-07-21T11:44:00Z</dcterms:modified>
</cp:coreProperties>
</file>