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Tabule 2021\Zadávací dokumentace\"/>
    </mc:Choice>
  </mc:AlternateContent>
  <bookViews>
    <workbookView xWindow="0" yWindow="0" windowWidth="28800" windowHeight="11835" firstSheet="1" activeTab="1"/>
  </bookViews>
  <sheets>
    <sheet name="Rekapitulace zakázky" sheetId="1" state="hidden" r:id="rId1"/>
    <sheet name="OR_PHA - Dodávka a osazov..." sheetId="2" r:id="rId2"/>
  </sheets>
  <definedNames>
    <definedName name="_xlnm._FilterDatabase" localSheetId="1" hidden="1">'OR_PHA - Dodávka a osazov...'!$C$120:$K$270</definedName>
    <definedName name="_xlnm.Print_Titles" localSheetId="1">'OR_PHA - Dodávka a osazov...'!$120:$120</definedName>
    <definedName name="_xlnm.Print_Titles" localSheetId="0">'Rekapitulace zakázky'!$92:$92</definedName>
    <definedName name="_xlnm.Print_Area" localSheetId="1">'OR_PHA - Dodávka a osazov...'!$C$4:$J$76,'OR_PHA - Dodávka a osazov...'!$C$82:$J$104,'OR_PHA - Dodávka a osazov...'!$C$110:$J$270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269" i="2"/>
  <c r="BH269" i="2"/>
  <c r="BG269" i="2"/>
  <c r="BF269" i="2"/>
  <c r="T269" i="2"/>
  <c r="T268" i="2" s="1"/>
  <c r="R269" i="2"/>
  <c r="R268" i="2" s="1"/>
  <c r="P269" i="2"/>
  <c r="P268" i="2" s="1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T261" i="2" s="1"/>
  <c r="R262" i="2"/>
  <c r="R261" i="2"/>
  <c r="P262" i="2"/>
  <c r="P261" i="2" s="1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8" i="2"/>
  <c r="F117" i="2"/>
  <c r="F115" i="2"/>
  <c r="J90" i="2"/>
  <c r="F89" i="2"/>
  <c r="F87" i="2"/>
  <c r="E85" i="2"/>
  <c r="J19" i="2"/>
  <c r="E19" i="2"/>
  <c r="J89" i="2" s="1"/>
  <c r="J18" i="2"/>
  <c r="J16" i="2"/>
  <c r="E16" i="2"/>
  <c r="J15" i="2"/>
  <c r="J10" i="2"/>
  <c r="J115" i="2"/>
  <c r="L90" i="1"/>
  <c r="AM90" i="1"/>
  <c r="AM89" i="1"/>
  <c r="L89" i="1"/>
  <c r="AM87" i="1"/>
  <c r="L87" i="1"/>
  <c r="L85" i="1"/>
  <c r="L84" i="1"/>
  <c r="J265" i="2"/>
  <c r="BK252" i="2"/>
  <c r="BK235" i="2"/>
  <c r="BK211" i="2"/>
  <c r="BK199" i="2"/>
  <c r="J181" i="2"/>
  <c r="J162" i="2"/>
  <c r="BK146" i="2"/>
  <c r="J133" i="2"/>
  <c r="BK269" i="2"/>
  <c r="J258" i="2"/>
  <c r="BK243" i="2"/>
  <c r="J233" i="2"/>
  <c r="BK218" i="2"/>
  <c r="J203" i="2"/>
  <c r="J192" i="2"/>
  <c r="BK181" i="2"/>
  <c r="J165" i="2"/>
  <c r="J153" i="2"/>
  <c r="BK130" i="2"/>
  <c r="BK123" i="2"/>
  <c r="BK264" i="2"/>
  <c r="BK254" i="2"/>
  <c r="BK248" i="2"/>
  <c r="J243" i="2"/>
  <c r="J222" i="2"/>
  <c r="J213" i="2"/>
  <c r="J196" i="2"/>
  <c r="J190" i="2"/>
  <c r="J178" i="2"/>
  <c r="BK169" i="2"/>
  <c r="BK158" i="2"/>
  <c r="J150" i="2"/>
  <c r="J245" i="2"/>
  <c r="BK233" i="2"/>
  <c r="J223" i="2"/>
  <c r="BK209" i="2"/>
  <c r="J201" i="2"/>
  <c r="J169" i="2"/>
  <c r="J146" i="2"/>
  <c r="BK140" i="2"/>
  <c r="J124" i="2"/>
  <c r="J260" i="2"/>
  <c r="J253" i="2"/>
  <c r="J240" i="2"/>
  <c r="BK222" i="2"/>
  <c r="BK201" i="2"/>
  <c r="BK187" i="2"/>
  <c r="J163" i="2"/>
  <c r="J151" i="2"/>
  <c r="BK137" i="2"/>
  <c r="J128" i="2"/>
  <c r="BK262" i="2"/>
  <c r="J255" i="2"/>
  <c r="BK236" i="2"/>
  <c r="J227" i="2"/>
  <c r="J211" i="2"/>
  <c r="BK190" i="2"/>
  <c r="J183" i="2"/>
  <c r="J172" i="2"/>
  <c r="J157" i="2"/>
  <c r="BK144" i="2"/>
  <c r="BK128" i="2"/>
  <c r="J262" i="2"/>
  <c r="BK255" i="2"/>
  <c r="J252" i="2"/>
  <c r="J241" i="2"/>
  <c r="J218" i="2"/>
  <c r="J205" i="2"/>
  <c r="BK192" i="2"/>
  <c r="BK180" i="2"/>
  <c r="BK176" i="2"/>
  <c r="J171" i="2"/>
  <c r="BK159" i="2"/>
  <c r="BK151" i="2"/>
  <c r="J135" i="2"/>
  <c r="BK240" i="2"/>
  <c r="BK230" i="2"/>
  <c r="BK216" i="2"/>
  <c r="BK205" i="2"/>
  <c r="BK198" i="2"/>
  <c r="J174" i="2"/>
  <c r="BK148" i="2"/>
  <c r="BK141" i="2"/>
  <c r="BK135" i="2"/>
  <c r="J264" i="2"/>
  <c r="J251" i="2"/>
  <c r="J231" i="2"/>
  <c r="J220" i="2"/>
  <c r="BK189" i="2"/>
  <c r="BK171" i="2"/>
  <c r="J159" i="2"/>
  <c r="J141" i="2"/>
  <c r="J132" i="2"/>
  <c r="BK265" i="2"/>
  <c r="J254" i="2"/>
  <c r="BK241" i="2"/>
  <c r="BK231" i="2"/>
  <c r="BK220" i="2"/>
  <c r="J208" i="2"/>
  <c r="J194" i="2"/>
  <c r="BK185" i="2"/>
  <c r="BK178" i="2"/>
  <c r="J158" i="2"/>
  <c r="J148" i="2"/>
  <c r="J137" i="2"/>
  <c r="BK124" i="2"/>
  <c r="BK266" i="2"/>
  <c r="J257" i="2"/>
  <c r="BK253" i="2"/>
  <c r="J246" i="2"/>
  <c r="J236" i="2"/>
  <c r="J215" i="2"/>
  <c r="BK194" i="2"/>
  <c r="J187" i="2"/>
  <c r="BK174" i="2"/>
  <c r="BK165" i="2"/>
  <c r="BK157" i="2"/>
  <c r="J140" i="2"/>
  <c r="BK132" i="2"/>
  <c r="J235" i="2"/>
  <c r="J225" i="2"/>
  <c r="BK208" i="2"/>
  <c r="BK196" i="2"/>
  <c r="BK150" i="2"/>
  <c r="J144" i="2"/>
  <c r="J139" i="2"/>
  <c r="J123" i="2"/>
  <c r="J269" i="2"/>
  <c r="BK257" i="2"/>
  <c r="J248" i="2"/>
  <c r="BK223" i="2"/>
  <c r="J209" i="2"/>
  <c r="J185" i="2"/>
  <c r="BK167" i="2"/>
  <c r="BK153" i="2"/>
  <c r="BK139" i="2"/>
  <c r="J130" i="2"/>
  <c r="J266" i="2"/>
  <c r="BK260" i="2"/>
  <c r="BK246" i="2"/>
  <c r="J238" i="2"/>
  <c r="J230" i="2"/>
  <c r="BK213" i="2"/>
  <c r="J199" i="2"/>
  <c r="J189" i="2"/>
  <c r="J176" i="2"/>
  <c r="BK162" i="2"/>
  <c r="J155" i="2"/>
  <c r="J143" i="2"/>
  <c r="BK126" i="2"/>
  <c r="BK258" i="2"/>
  <c r="BK251" i="2"/>
  <c r="BK245" i="2"/>
  <c r="BK225" i="2"/>
  <c r="J216" i="2"/>
  <c r="J198" i="2"/>
  <c r="BK183" i="2"/>
  <c r="BK172" i="2"/>
  <c r="BK163" i="2"/>
  <c r="BK155" i="2"/>
  <c r="BK133" i="2"/>
  <c r="BK238" i="2"/>
  <c r="BK227" i="2"/>
  <c r="BK215" i="2"/>
  <c r="BK203" i="2"/>
  <c r="J180" i="2"/>
  <c r="J167" i="2"/>
  <c r="BK143" i="2"/>
  <c r="J126" i="2"/>
  <c r="AS94" i="1"/>
  <c r="P122" i="2" l="1"/>
  <c r="BK161" i="2"/>
  <c r="J161" i="2" s="1"/>
  <c r="J96" i="2" s="1"/>
  <c r="R161" i="2"/>
  <c r="P207" i="2"/>
  <c r="BK229" i="2"/>
  <c r="J229" i="2"/>
  <c r="J98" i="2" s="1"/>
  <c r="R229" i="2"/>
  <c r="P250" i="2"/>
  <c r="P256" i="2"/>
  <c r="P263" i="2"/>
  <c r="BK122" i="2"/>
  <c r="J122" i="2" s="1"/>
  <c r="J95" i="2" s="1"/>
  <c r="T122" i="2"/>
  <c r="T161" i="2"/>
  <c r="T207" i="2"/>
  <c r="P229" i="2"/>
  <c r="BK250" i="2"/>
  <c r="J250" i="2"/>
  <c r="J99" i="2" s="1"/>
  <c r="T250" i="2"/>
  <c r="T256" i="2"/>
  <c r="T263" i="2"/>
  <c r="R122" i="2"/>
  <c r="P161" i="2"/>
  <c r="BK207" i="2"/>
  <c r="J207" i="2"/>
  <c r="J97" i="2" s="1"/>
  <c r="R207" i="2"/>
  <c r="T229" i="2"/>
  <c r="R250" i="2"/>
  <c r="BK256" i="2"/>
  <c r="J256" i="2"/>
  <c r="J100" i="2" s="1"/>
  <c r="R256" i="2"/>
  <c r="BK263" i="2"/>
  <c r="J263" i="2"/>
  <c r="J102" i="2" s="1"/>
  <c r="R263" i="2"/>
  <c r="BK261" i="2"/>
  <c r="J261" i="2"/>
  <c r="J101" i="2" s="1"/>
  <c r="BK268" i="2"/>
  <c r="J268" i="2" s="1"/>
  <c r="J103" i="2" s="1"/>
  <c r="BE126" i="2"/>
  <c r="BE128" i="2"/>
  <c r="BE144" i="2"/>
  <c r="BE158" i="2"/>
  <c r="BE162" i="2"/>
  <c r="BE171" i="2"/>
  <c r="BE174" i="2"/>
  <c r="BE176" i="2"/>
  <c r="BE180" i="2"/>
  <c r="BE181" i="2"/>
  <c r="BE183" i="2"/>
  <c r="BE187" i="2"/>
  <c r="BE190" i="2"/>
  <c r="BE192" i="2"/>
  <c r="BE211" i="2"/>
  <c r="BE220" i="2"/>
  <c r="BE222" i="2"/>
  <c r="BE235" i="2"/>
  <c r="BE236" i="2"/>
  <c r="BE252" i="2"/>
  <c r="BE254" i="2"/>
  <c r="BE135" i="2"/>
  <c r="BE137" i="2"/>
  <c r="BE141" i="2"/>
  <c r="BE143" i="2"/>
  <c r="BE189" i="2"/>
  <c r="BE198" i="2"/>
  <c r="BE199" i="2"/>
  <c r="BE201" i="2"/>
  <c r="BE208" i="2"/>
  <c r="BE209" i="2"/>
  <c r="BE218" i="2"/>
  <c r="BE227" i="2"/>
  <c r="BE231" i="2"/>
  <c r="BE238" i="2"/>
  <c r="BE240" i="2"/>
  <c r="BE243" i="2"/>
  <c r="BE251" i="2"/>
  <c r="BE257" i="2"/>
  <c r="BE260" i="2"/>
  <c r="BE266" i="2"/>
  <c r="BE269" i="2"/>
  <c r="J87" i="2"/>
  <c r="F90" i="2"/>
  <c r="J117" i="2"/>
  <c r="BE132" i="2"/>
  <c r="BE139" i="2"/>
  <c r="BE140" i="2"/>
  <c r="BE146" i="2"/>
  <c r="BE150" i="2"/>
  <c r="BE151" i="2"/>
  <c r="BE153" i="2"/>
  <c r="BE155" i="2"/>
  <c r="BE157" i="2"/>
  <c r="BE159" i="2"/>
  <c r="BE165" i="2"/>
  <c r="BE172" i="2"/>
  <c r="BE185" i="2"/>
  <c r="BE194" i="2"/>
  <c r="BE203" i="2"/>
  <c r="BE205" i="2"/>
  <c r="BE215" i="2"/>
  <c r="BE233" i="2"/>
  <c r="BE246" i="2"/>
  <c r="BE248" i="2"/>
  <c r="BE258" i="2"/>
  <c r="BE264" i="2"/>
  <c r="BE265" i="2"/>
  <c r="BE123" i="2"/>
  <c r="BE124" i="2"/>
  <c r="BE130" i="2"/>
  <c r="BE133" i="2"/>
  <c r="BE148" i="2"/>
  <c r="BE163" i="2"/>
  <c r="BE167" i="2"/>
  <c r="BE169" i="2"/>
  <c r="BE178" i="2"/>
  <c r="BE196" i="2"/>
  <c r="BE213" i="2"/>
  <c r="BE216" i="2"/>
  <c r="BE223" i="2"/>
  <c r="BE225" i="2"/>
  <c r="BE230" i="2"/>
  <c r="BE241" i="2"/>
  <c r="BE245" i="2"/>
  <c r="BE253" i="2"/>
  <c r="BE255" i="2"/>
  <c r="BE262" i="2"/>
  <c r="F34" i="2"/>
  <c r="BC95" i="1" s="1"/>
  <c r="BC94" i="1" s="1"/>
  <c r="W32" i="1" s="1"/>
  <c r="J32" i="2"/>
  <c r="AW95" i="1" s="1"/>
  <c r="F33" i="2"/>
  <c r="BB95" i="1"/>
  <c r="BB94" i="1" s="1"/>
  <c r="AX94" i="1" s="1"/>
  <c r="F35" i="2"/>
  <c r="BD95" i="1"/>
  <c r="BD94" i="1" s="1"/>
  <c r="W33" i="1" s="1"/>
  <c r="F32" i="2"/>
  <c r="BA95" i="1"/>
  <c r="BA94" i="1" s="1"/>
  <c r="W30" i="1" s="1"/>
  <c r="R121" i="2" l="1"/>
  <c r="T121" i="2"/>
  <c r="P121" i="2"/>
  <c r="AU95" i="1"/>
  <c r="AU94" i="1" s="1"/>
  <c r="BK121" i="2"/>
  <c r="J121" i="2"/>
  <c r="J94" i="2"/>
  <c r="W31" i="1"/>
  <c r="AY94" i="1"/>
  <c r="J31" i="2"/>
  <c r="AV95" i="1" s="1"/>
  <c r="AT95" i="1" s="1"/>
  <c r="AW94" i="1"/>
  <c r="AK30" i="1"/>
  <c r="F31" i="2"/>
  <c r="AZ95" i="1" s="1"/>
  <c r="AZ94" i="1" s="1"/>
  <c r="W29" i="1" s="1"/>
  <c r="J28" i="2" l="1"/>
  <c r="AG95" i="1"/>
  <c r="AG94" i="1"/>
  <c r="AK26" i="1"/>
  <c r="AK35" i="1" s="1"/>
  <c r="AV94" i="1"/>
  <c r="AK29" i="1"/>
  <c r="J37" i="2" l="1"/>
  <c r="AN95" i="1"/>
  <c r="AT94" i="1"/>
  <c r="AN94" i="1"/>
</calcChain>
</file>

<file path=xl/sharedStrings.xml><?xml version="1.0" encoding="utf-8"?>
<sst xmlns="http://schemas.openxmlformats.org/spreadsheetml/2006/main" count="1718" uniqueCount="492">
  <si>
    <t>Export Komplet</t>
  </si>
  <si>
    <t/>
  </si>
  <si>
    <t>2.0</t>
  </si>
  <si>
    <t>ZAMOK</t>
  </si>
  <si>
    <t>False</t>
  </si>
  <si>
    <t>{755cf382-3e1b-4497-8559-fe6ee34f1c0b}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</si>
  <si>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</si>
  <si>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</si>
  <si>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</si>
  <si>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</si>
  <si>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</si>
  <si>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</si>
  <si>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</si>
  <si>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</si>
  <si>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</si>
  <si>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</si>
  <si>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</si>
  <si>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 osazování tabulí na označení stanic a zastávek včetně orientačních tabulí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</si>
  <si>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</si>
  <si>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</si>
  <si>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</si>
  <si>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</si>
  <si>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</si>
  <si>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</si>
  <si>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</si>
  <si>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</si>
  <si>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</si>
  <si>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</si>
  <si>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</si>
  <si>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</si>
  <si>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</si>
  <si>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</si>
  <si>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</si>
  <si>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</si>
  <si>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</si>
  <si>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</si>
  <si>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</si>
  <si>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</si>
  <si>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</si>
  <si>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</si>
  <si>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</si>
  <si>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</si>
  <si>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</si>
  <si>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</si>
  <si>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</si>
  <si>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</si>
  <si>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</si>
  <si>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</si>
  <si>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</si>
  <si>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</si>
  <si>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</si>
  <si>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</si>
  <si>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</si>
  <si>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</si>
  <si>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</si>
  <si>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</si>
  <si>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</si>
  <si>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</si>
  <si>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</si>
  <si>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</si>
  <si>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</si>
  <si>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</si>
  <si>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</si>
  <si>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</si>
  <si>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</si>
  <si>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</si>
  <si>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</si>
  <si>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</si>
  <si>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</si>
  <si>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</si>
  <si>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</si>
  <si>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</si>
  <si>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</si>
  <si>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</si>
  <si>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</si>
  <si>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</si>
  <si>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</si>
  <si>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</si>
  <si>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</si>
  <si>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</si>
  <si>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</si>
  <si>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</si>
  <si>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</si>
  <si>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</si>
  <si>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</si>
  <si>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</si>
  <si>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Náklady ze soupisu prací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</si>
  <si>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</si>
  <si>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</si>
  <si>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</si>
  <si>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</si>
  <si>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</si>
  <si>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</si>
  <si>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</si>
  <si>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</si>
  <si>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Doprava a manipulace</t>
  </si>
  <si>
    <t>VRN - Vedlejší rozpočtové náklady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</si>
  <si>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</si>
  <si>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</si>
  <si>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</si>
  <si>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</si>
  <si>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</si>
  <si>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</si>
  <si>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</si>
  <si>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</si>
  <si>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</si>
  <si>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</si>
  <si>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</si>
  <si>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</si>
  <si>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</si>
  <si>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</si>
  <si>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</si>
  <si>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</si>
  <si>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</si>
  <si>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</si>
  <si>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</si>
  <si>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</si>
  <si>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361202990</t>
  </si>
  <si>
    <t>N1-M1</t>
  </si>
  <si>
    <t>Montáž tabule s nápisem v základním provedení na pozemní objekt</t>
  </si>
  <si>
    <t>1933795172</t>
  </si>
  <si>
    <t>P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</si>
  <si>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</t>
  </si>
  <si>
    <t>3</t>
  </si>
  <si>
    <t>N1-M2</t>
  </si>
  <si>
    <t>Montáž tabule s nápisem v základním provedení mimo pozemní objekt (samostatně stojící)</t>
  </si>
  <si>
    <t>-234004993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</si>
  <si>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</t>
  </si>
  <si>
    <t>M</t>
  </si>
  <si>
    <t>N1</t>
  </si>
  <si>
    <t>Tabule s nápisem v základním provedení jednostranná</t>
  </si>
  <si>
    <t>m</t>
  </si>
  <si>
    <t>8</t>
  </si>
  <si>
    <t>1382524532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</si>
  <si>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</t>
  </si>
  <si>
    <t>5</t>
  </si>
  <si>
    <t>N1.1</t>
  </si>
  <si>
    <t>Tabule s nápisem v základním provedení oboustranná</t>
  </si>
  <si>
    <t>1909913512</t>
  </si>
  <si>
    <t>6</t>
  </si>
  <si>
    <t>N2-D</t>
  </si>
  <si>
    <t>Demontáž tabule s prosvětleným nápisem včetně odvozu a likvidace odpadu</t>
  </si>
  <si>
    <t>-179295176</t>
  </si>
  <si>
    <t>7</t>
  </si>
  <si>
    <t>N2-M</t>
  </si>
  <si>
    <t>Montáž tabule s prosvětleným nápisem</t>
  </si>
  <si>
    <t>-920081008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</si>
  <si>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</t>
  </si>
  <si>
    <t>N2</t>
  </si>
  <si>
    <t>Tabule s prosvětleným nápisem jednostranná</t>
  </si>
  <si>
    <t>-330864099</t>
  </si>
  <si>
    <t>Poznámka k položce:_x000D_
Tabule s nápisem s vnitřním světelným zdrojem prosvětlujícím činnou plochu tabule dle TNŽ 73 6390, směrnice SŽ č. 118 a grafického manuálu_x000D_
_x000D_
jedná se o kompletní provedení</t>
  </si>
  <si>
    <t>9</t>
  </si>
  <si>
    <t>N2.1</t>
  </si>
  <si>
    <t>Tabule s prosvětleným nápisem oboustranná</t>
  </si>
  <si>
    <t>-1909080222</t>
  </si>
  <si>
    <t>10</t>
  </si>
  <si>
    <t>N2.2-D</t>
  </si>
  <si>
    <t>Demontáž krytu (plexiskla) prosvětlené tabule včetně odvozu a likvidace odpadu</t>
  </si>
  <si>
    <t>-393017411</t>
  </si>
  <si>
    <t>11</t>
  </si>
  <si>
    <t>N2.2-M</t>
  </si>
  <si>
    <t>Montáž krytu (plexiskla) prosvětlené tabule</t>
  </si>
  <si>
    <t>-1477934636</t>
  </si>
  <si>
    <t>12</t>
  </si>
  <si>
    <t>N2.2</t>
  </si>
  <si>
    <t>Náhradní kryt (plexisklo) prosvětlené tabule</t>
  </si>
  <si>
    <t>m2</t>
  </si>
  <si>
    <t>997477072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</si>
  <si>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</si>
  <si>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</si>
  <si>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</si>
  <si>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odvozu a likvidace odpadu</t>
  </si>
  <si>
    <t>702103782</t>
  </si>
  <si>
    <t>14</t>
  </si>
  <si>
    <t>N3-M</t>
  </si>
  <si>
    <t>Montáž osvětleného nápisu</t>
  </si>
  <si>
    <t>2040840339</t>
  </si>
  <si>
    <t>N3</t>
  </si>
  <si>
    <t>Osvětlený nápis jednostranný</t>
  </si>
  <si>
    <t>1571039646</t>
  </si>
  <si>
    <t>Poznámka k položce:_x000D_
nápis osvětlený světlem určeným pro osvětlení venkovních prostor SŽ (předpis SŽDC E11) dle TNŽ 73 6390, směrnice SŽ č. 118 a grafického manuálu_x000D_
_x000D_
jedná se o kompletní provedení včetně světelného zdroje</t>
  </si>
  <si>
    <t>16</t>
  </si>
  <si>
    <t>N3.1</t>
  </si>
  <si>
    <t>Osvětlený nápis oboustranný</t>
  </si>
  <si>
    <t>294720751</t>
  </si>
  <si>
    <t>17</t>
  </si>
  <si>
    <t>N4-D</t>
  </si>
  <si>
    <t>Demontáž samostatného prosvětleného piktogramu „Železniční stanice-zastávka“ včetně odvozu a likvidace odpadu</t>
  </si>
  <si>
    <t>-2042184987</t>
  </si>
  <si>
    <t>18</t>
  </si>
  <si>
    <t>N4-M</t>
  </si>
  <si>
    <t>Montáž samostatného prosvětleného piktogramu „Železniční stanice-zastávka“</t>
  </si>
  <si>
    <t>1983895927</t>
  </si>
  <si>
    <t>19</t>
  </si>
  <si>
    <t>N4</t>
  </si>
  <si>
    <t>Samostatný prosvětlený piktogram „Železniční stanice-zastávka“ jednostranný</t>
  </si>
  <si>
    <t>-214736489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</si>
  <si>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
_x000D_
jedná se o kompletní provedení</t>
  </si>
  <si>
    <t>20</t>
  </si>
  <si>
    <t>N4.1</t>
  </si>
  <si>
    <t>Samostatný prosvětlený piktogram „Železniční stanice-zastávka“ oboustranný</t>
  </si>
  <si>
    <t>-382024818</t>
  </si>
  <si>
    <t>N4.4-D</t>
  </si>
  <si>
    <t>Demontáž krytu (plexiskla) piktogramu „Železniční stanice-zastávka“ včetně odvozu a likvidace odpadu</t>
  </si>
  <si>
    <t>-481405276</t>
  </si>
  <si>
    <t>22</t>
  </si>
  <si>
    <t>N4.4-M</t>
  </si>
  <si>
    <t>Montáž krytu (plexiskla) piktogramu „Železniční stanice-zastávka“</t>
  </si>
  <si>
    <t>-2014234759</t>
  </si>
  <si>
    <t>23</t>
  </si>
  <si>
    <t>N4.4</t>
  </si>
  <si>
    <t>Náhradní kryt (plexisklo) piktogramu „Železniční stanice-zastávka“</t>
  </si>
  <si>
    <t>-1653386127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</si>
  <si>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</si>
  <si>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</si>
  <si>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</si>
  <si>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</si>
  <si>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</si>
  <si>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</si>
  <si>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-1226506619</t>
  </si>
  <si>
    <t>25</t>
  </si>
  <si>
    <t>O1-M1</t>
  </si>
  <si>
    <t>Montáž směrové tabule jízdy vlaků na pozemní objekt</t>
  </si>
  <si>
    <t>-674485512</t>
  </si>
  <si>
    <t>26</t>
  </si>
  <si>
    <t>O1-M2</t>
  </si>
  <si>
    <t>Montáž směrové tabule jízdy vlaků mimo pozemní objekt (samostatně stojící)</t>
  </si>
  <si>
    <t>693991329</t>
  </si>
  <si>
    <t>27</t>
  </si>
  <si>
    <t>O1</t>
  </si>
  <si>
    <t>Směrová tabule jízdy vlaků jednostranná</t>
  </si>
  <si>
    <t>622806549</t>
  </si>
  <si>
    <t>Poznámka k položce:_x000D_
provedeny budou dle směrnice SŽ č. 118, grafického manuálu ke směrnici č. 118 a dle TNŽ 73 6390_x000D_
_x000D_
jedná se o kompletní provedení</t>
  </si>
  <si>
    <t>28</t>
  </si>
  <si>
    <t>O1.1</t>
  </si>
  <si>
    <t>Směrová tabule jízdy vlaků oboustranná</t>
  </si>
  <si>
    <t>-427868715</t>
  </si>
  <si>
    <t>29</t>
  </si>
  <si>
    <t>O2-D</t>
  </si>
  <si>
    <t>Demontáž piktogramu včetně odvozu a likvidace odpadu</t>
  </si>
  <si>
    <t>1300256275</t>
  </si>
  <si>
    <t>30</t>
  </si>
  <si>
    <t>O2-M1</t>
  </si>
  <si>
    <t>Montáž piktogramu na pozemní objekt</t>
  </si>
  <si>
    <t>-1853757055</t>
  </si>
  <si>
    <t>31</t>
  </si>
  <si>
    <t>O2-M2</t>
  </si>
  <si>
    <t>Montáž piktogramu mimo pozemní objekt (samostatně stojící)</t>
  </si>
  <si>
    <t>195683932</t>
  </si>
  <si>
    <t>32</t>
  </si>
  <si>
    <t>O2</t>
  </si>
  <si>
    <t>Piktogram jednostranný</t>
  </si>
  <si>
    <t>581044187</t>
  </si>
  <si>
    <t>33</t>
  </si>
  <si>
    <t>O2.1</t>
  </si>
  <si>
    <t>Piktogram oboustranný</t>
  </si>
  <si>
    <t>-277080473</t>
  </si>
  <si>
    <t>34</t>
  </si>
  <si>
    <t>O3-D</t>
  </si>
  <si>
    <t>Demontáž jednořádkové orientační tabule včetně odvozu a likvidace odpadu</t>
  </si>
  <si>
    <t>747059924</t>
  </si>
  <si>
    <t>35</t>
  </si>
  <si>
    <t>O3-M1</t>
  </si>
  <si>
    <t>Montáž jednořádkové orientační tabule na pozemní objekt</t>
  </si>
  <si>
    <t>2012200926</t>
  </si>
  <si>
    <t>36</t>
  </si>
  <si>
    <t>O3-M2</t>
  </si>
  <si>
    <t>Montáž jednořádkové orientační tabule mimo pozemní objekt (samostatně stojící)</t>
  </si>
  <si>
    <t>1091012050</t>
  </si>
  <si>
    <t>37</t>
  </si>
  <si>
    <t>O3</t>
  </si>
  <si>
    <t>Jednořádková orientační tabule jednostranná</t>
  </si>
  <si>
    <t>-330901815</t>
  </si>
  <si>
    <t>38</t>
  </si>
  <si>
    <t>O3.1</t>
  </si>
  <si>
    <t>Jednořádková orientační tabule oboustranná</t>
  </si>
  <si>
    <t>-515094343</t>
  </si>
  <si>
    <t>39</t>
  </si>
  <si>
    <t>O4-D</t>
  </si>
  <si>
    <t>Demontáž dvouřádkové orientační tabule včetně odvozu a likvidace odpadu</t>
  </si>
  <si>
    <t>81750772</t>
  </si>
  <si>
    <t>40</t>
  </si>
  <si>
    <t>O4-M1</t>
  </si>
  <si>
    <t>Montáž dvouřádkové orientační tabule na pozemní objekt</t>
  </si>
  <si>
    <t>1518893370</t>
  </si>
  <si>
    <t>41</t>
  </si>
  <si>
    <t>O4-M2</t>
  </si>
  <si>
    <t>Montáž dvouřádkové orientační tabule mimo pozemní objekt (samostatně stojící)</t>
  </si>
  <si>
    <t>227129834</t>
  </si>
  <si>
    <t>42</t>
  </si>
  <si>
    <t>O4</t>
  </si>
  <si>
    <t>Dvouřádková orientační tabule jednostranná</t>
  </si>
  <si>
    <t>-1470196564</t>
  </si>
  <si>
    <t>43</t>
  </si>
  <si>
    <t>O4.1</t>
  </si>
  <si>
    <t>Dvouřádková orientační tabule oboustranná</t>
  </si>
  <si>
    <t>-207269116</t>
  </si>
  <si>
    <t>44</t>
  </si>
  <si>
    <t>O5-D</t>
  </si>
  <si>
    <t>Demontáž víceřádkové textové tabule včetně odvozu a likvidace odpadu</t>
  </si>
  <si>
    <t>539747055</t>
  </si>
  <si>
    <t>45</t>
  </si>
  <si>
    <t>O5-M1</t>
  </si>
  <si>
    <t>Montáž víceřádkové textové tabule na pozemní objekt</t>
  </si>
  <si>
    <t>-1086227631</t>
  </si>
  <si>
    <t>46</t>
  </si>
  <si>
    <t>O5-M2</t>
  </si>
  <si>
    <t>Montáž víceřádkové textové tabule mimo pozemní objekt (samostatně stojící)</t>
  </si>
  <si>
    <t>1303671938</t>
  </si>
  <si>
    <t>47</t>
  </si>
  <si>
    <t>O5</t>
  </si>
  <si>
    <t>Víceřádková textová tabule jednostranná</t>
  </si>
  <si>
    <t>387953542</t>
  </si>
  <si>
    <t>48</t>
  </si>
  <si>
    <t>O5.1</t>
  </si>
  <si>
    <t>Víceřádková textová tabule oboustranná</t>
  </si>
  <si>
    <t>-1220390335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</si>
  <si>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</si>
  <si>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</si>
  <si>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</si>
  <si>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</si>
  <si>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</si>
  <si>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253216318</t>
  </si>
  <si>
    <t>50</t>
  </si>
  <si>
    <t>S1-M</t>
  </si>
  <si>
    <t>Montáž tabule pro číslování kolejí</t>
  </si>
  <si>
    <t>-770521889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</si>
  <si>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prvku_x000D_
</t>
  </si>
  <si>
    <t>51</t>
  </si>
  <si>
    <t>S1</t>
  </si>
  <si>
    <t>Tabule pro číslování kolejí jednostranná</t>
  </si>
  <si>
    <t>1743243332</t>
  </si>
  <si>
    <t>52</t>
  </si>
  <si>
    <t>S1.1</t>
  </si>
  <si>
    <t>Tabule pro číslování kolejí oboustranná</t>
  </si>
  <si>
    <t>1434996700</t>
  </si>
  <si>
    <t>53</t>
  </si>
  <si>
    <t>S2-D</t>
  </si>
  <si>
    <t>Demontáž tabule pro značení sektorů včetně odvozu a likvidace odpadu</t>
  </si>
  <si>
    <t>-1424361726</t>
  </si>
  <si>
    <t>54</t>
  </si>
  <si>
    <t>S2-M</t>
  </si>
  <si>
    <t>Montáž tabule pro značení sektorů</t>
  </si>
  <si>
    <t>-1804479609</t>
  </si>
  <si>
    <t>55</t>
  </si>
  <si>
    <t>S2</t>
  </si>
  <si>
    <t>Tabule pro značení sektorů jednostranná</t>
  </si>
  <si>
    <t>-1678610603</t>
  </si>
  <si>
    <t>56</t>
  </si>
  <si>
    <t>S2.1</t>
  </si>
  <si>
    <t>Tabule pro značení sektorů oboustranná</t>
  </si>
  <si>
    <t>-1252355126</t>
  </si>
  <si>
    <t>57</t>
  </si>
  <si>
    <t>S3-D</t>
  </si>
  <si>
    <t>Demontáž tabule pro značení sektorů a kolejí v podchodech a nadchodech včetně odvozu a likvidace odpadu</t>
  </si>
  <si>
    <t>-203242848</t>
  </si>
  <si>
    <t>58</t>
  </si>
  <si>
    <t>S3-M</t>
  </si>
  <si>
    <t>Montáž tabule pro značení sektorů a kolejí v podchodech a nadchodech</t>
  </si>
  <si>
    <t>1443257470</t>
  </si>
  <si>
    <t>59</t>
  </si>
  <si>
    <t>S3</t>
  </si>
  <si>
    <t>Tabule pro značení sektorů a kolejí v podchodech a nadchodech jednostranná</t>
  </si>
  <si>
    <t>1835309549</t>
  </si>
  <si>
    <t>60</t>
  </si>
  <si>
    <t>S3.1</t>
  </si>
  <si>
    <t>Tabule pro značení sektorů a kolejí v podchodech a nadchodech oboustranná</t>
  </si>
  <si>
    <t>2073153131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</si>
  <si>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</si>
  <si>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</si>
  <si>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</si>
  <si>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</si>
  <si>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</si>
  <si>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538627751</t>
  </si>
  <si>
    <t>62</t>
  </si>
  <si>
    <t>H1-M</t>
  </si>
  <si>
    <t>Montáž hmatného štítku v Braillově písmu s číslem nástupiště</t>
  </si>
  <si>
    <t>-481478308</t>
  </si>
  <si>
    <t>Poznámka k položce:_x000D_
Jedná se o kompletní montáž na jakoukoliv konstrukci či umístění</t>
  </si>
  <si>
    <t>63</t>
  </si>
  <si>
    <t>H1</t>
  </si>
  <si>
    <t>Hmatné štítky v Braillově písmu s číslem nástupiště</t>
  </si>
  <si>
    <t>52884779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</si>
  <si>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</si>
  <si>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</si>
  <si>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</si>
  <si>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-1803616433</t>
  </si>
  <si>
    <t>65</t>
  </si>
  <si>
    <t>H2-M</t>
  </si>
  <si>
    <t>Montáž hmatných štítků s prismatickým písmem a zároveň s Braillovým písmem s informací o rozvržení sektorů na nástupišti</t>
  </si>
  <si>
    <t>-625068784</t>
  </si>
  <si>
    <t>66</t>
  </si>
  <si>
    <t>H2</t>
  </si>
  <si>
    <t>Hmatné štítky s prismatickým písmem a zároveň s Braillovým písmem s informací o rozvržení sektorů na nástupišti</t>
  </si>
  <si>
    <t>-1275578262</t>
  </si>
  <si>
    <t>67</t>
  </si>
  <si>
    <t>H3-D</t>
  </si>
  <si>
    <t>Demontáž hmatného štítku s informací o druhu WC včetně odvozu a likvidace odpadu</t>
  </si>
  <si>
    <t>707914537</t>
  </si>
  <si>
    <t>68</t>
  </si>
  <si>
    <t>H3-M</t>
  </si>
  <si>
    <t>Montáž hmatného štítku s informací o druhu WC</t>
  </si>
  <si>
    <t>1182542482</t>
  </si>
  <si>
    <t>69</t>
  </si>
  <si>
    <t>H3</t>
  </si>
  <si>
    <t>Hmatné štítky s informací o druhu WC</t>
  </si>
  <si>
    <t>319404368</t>
  </si>
  <si>
    <t>70</t>
  </si>
  <si>
    <t>H4-D</t>
  </si>
  <si>
    <t>Demontáž hmatného štítku označující samostatnou místnost s přebalovacím pultem včetně odvozu a likvidace odpadu</t>
  </si>
  <si>
    <t>1805576908</t>
  </si>
  <si>
    <t>71</t>
  </si>
  <si>
    <t>H4-M</t>
  </si>
  <si>
    <t>Montáž hmatného štítku označující samostatnou místnost s přebalovacím pultem</t>
  </si>
  <si>
    <t>-1411589323</t>
  </si>
  <si>
    <t>72</t>
  </si>
  <si>
    <t>H4</t>
  </si>
  <si>
    <t>Hmatný štítek označující samostatnou místnost s přebalovacím pultem</t>
  </si>
  <si>
    <t>1405429216</t>
  </si>
  <si>
    <t>005</t>
  </si>
  <si>
    <t>Úchytné a pomocné prvky</t>
  </si>
  <si>
    <t>73</t>
  </si>
  <si>
    <t>U1</t>
  </si>
  <si>
    <t>Objímka kompletní do 70mm</t>
  </si>
  <si>
    <t>-771594917</t>
  </si>
  <si>
    <t>74</t>
  </si>
  <si>
    <t>U11</t>
  </si>
  <si>
    <t>Objímka kompletní nad 70mm do 200mm</t>
  </si>
  <si>
    <t>2016677769</t>
  </si>
  <si>
    <t>75</t>
  </si>
  <si>
    <t>U2</t>
  </si>
  <si>
    <t>Tyč ke kotvení Pz průměr do 60,3mm, tl. do 2,9mm, bezešvá hladká</t>
  </si>
  <si>
    <t>-2139737961</t>
  </si>
  <si>
    <t>76</t>
  </si>
  <si>
    <t>U3</t>
  </si>
  <si>
    <t>Tyč ke kotvení Pz průměr nad 60,3mm do 152mm, tl. do 8mm, bezešvá hladká</t>
  </si>
  <si>
    <t>-1501036543</t>
  </si>
  <si>
    <t>77</t>
  </si>
  <si>
    <t>U4</t>
  </si>
  <si>
    <t>Ostatní atypické Pz úchytné, kotevní a pomocné prvky</t>
  </si>
  <si>
    <t>kg</t>
  </si>
  <si>
    <t>-1815468489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</si>
  <si>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</si>
  <si>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</si>
  <si>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</si>
  <si>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</si>
  <si>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</si>
  <si>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-610647090</t>
  </si>
  <si>
    <t>79</t>
  </si>
  <si>
    <t>Z1-M</t>
  </si>
  <si>
    <t>Montáž samolepícího značení včetně možného piktogramu či jiné grafiky, jakékoliv barevnosti a případných reflexních prvků</t>
  </si>
  <si>
    <t>775255582</t>
  </si>
  <si>
    <t>Poznámka k položce:_x000D_
Jedná se o kompletní montáž na jakoukoliv konstrukci či umístění včetně přípravy podkladu pro nalepení, odmaštění aj.</t>
  </si>
  <si>
    <t>80</t>
  </si>
  <si>
    <t>Z1</t>
  </si>
  <si>
    <t>Samolepící značení včetně možného piktogramu či jiné grafiky, jakékoliv barevnosti a případných reflexních prvků</t>
  </si>
  <si>
    <t>-2103304121</t>
  </si>
  <si>
    <t>007</t>
  </si>
  <si>
    <t>Přípravné a projekční práce</t>
  </si>
  <si>
    <t>81</t>
  </si>
  <si>
    <t>P1</t>
  </si>
  <si>
    <t>Vypracování návrhu orientačního a informačního systému ve stanici včetně podrobného výpisu úchytných a ostatních pomocných prvků s hmotností a dopravy na místo určení v obvodu OŘ Praha</t>
  </si>
  <si>
    <t>žst</t>
  </si>
  <si>
    <t>-96054782</t>
  </si>
  <si>
    <t>008</t>
  </si>
  <si>
    <t>Doprava a manipulace</t>
  </si>
  <si>
    <t>82</t>
  </si>
  <si>
    <t>D1</t>
  </si>
  <si>
    <t>Doprava na místo určení v obvodu OŘ Praha</t>
  </si>
  <si>
    <t>-688030912</t>
  </si>
  <si>
    <t>83</t>
  </si>
  <si>
    <t>D2</t>
  </si>
  <si>
    <t>Příplatek za výškové práce - použití plošiny nebo lešení</t>
  </si>
  <si>
    <t>1903097025</t>
  </si>
  <si>
    <t>84</t>
  </si>
  <si>
    <t>99701350R</t>
  </si>
  <si>
    <t>Odvoz výzisku z železného šrotu na místo určené objednatelem</t>
  </si>
  <si>
    <t>km</t>
  </si>
  <si>
    <t>-1517830257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</si>
  <si>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</si>
  <si>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VRN</t>
  </si>
  <si>
    <t>Vedlejší rozpočtové náklady</t>
  </si>
  <si>
    <t>85</t>
  </si>
  <si>
    <t>VRN_R3</t>
  </si>
  <si>
    <t>1024</t>
  </si>
  <si>
    <t>-1382026822</t>
  </si>
  <si>
    <t>Poznámka k položce:_x000D_
V této položce jsou zahrnuty veškeré paušální výdaje za možné vedlejší rozpočtové náklady,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</si>
  <si>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KRYCÍ LIST SOUPISU</t>
  </si>
  <si>
    <t>REKAPITULACE ČLENĚNÍ SOUPISU</t>
  </si>
  <si>
    <t>SOUPIS JEDNOTKOVÝCH CEN</t>
  </si>
  <si>
    <t>Dodávka a osazování tabulí na označení stanic a zastávek včetně orientačních tabulí v obvodu OŘ Praha na rok 2021-2022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</si>
</sst>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4" fontId="18" fillId="2" borderId="0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05"/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18"/>
      <c r="AQ5" s="18"/>
      <c r="AR5" s="16"/>
      <c r="BE5" s="23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18"/>
      <c r="AQ6" s="18"/>
      <c r="AR6" s="16"/>
      <c r="BE6" s="23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3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3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3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3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3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3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35"/>
      <c r="BS13" s="13" t="s">
        <v>6</v>
      </c>
    </row>
    <row r="14" spans="1:74" ht="12.75">
      <c r="B14" s="17"/>
      <c r="C14" s="18"/>
      <c r="D14" s="18"/>
      <c r="E14" s="240" t="s">
        <v>31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3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3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3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35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35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35"/>
      <c r="BS19" s="13" t="s">
        <v>6</v>
      </c>
    </row>
    <row r="20" spans="1:71" s="1" customFormat="1" ht="18.399999999999999" customHeight="1">
      <c r="B20" s="17"/>
      <c r="C20" s="18"/>
      <c r="D20" s="18"/>
      <c r="E20" s="23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35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35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35"/>
    </row>
    <row r="23" spans="1:71" s="1" customFormat="1" ht="16.5" customHeight="1">
      <c r="B23" s="17"/>
      <c r="C23" s="18"/>
      <c r="D23" s="18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18"/>
      <c r="AP23" s="18"/>
      <c r="AQ23" s="18"/>
      <c r="AR23" s="16"/>
      <c r="BE23" s="23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3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35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43">
        <f>ROUND(AG94,2)</f>
        <v>0</v>
      </c>
      <c r="AL26" s="244"/>
      <c r="AM26" s="244"/>
      <c r="AN26" s="244"/>
      <c r="AO26" s="244"/>
      <c r="AP26" s="32"/>
      <c r="AQ26" s="32"/>
      <c r="AR26" s="35"/>
      <c r="BE26" s="23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35"/>
    </row>
    <row r="28" spans="1:71" s="2" customFormat="1" ht="12.75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45" t="s">
        <v>37</v>
      </c>
      <c r="M28" s="245"/>
      <c r="N28" s="245"/>
      <c r="O28" s="245"/>
      <c r="P28" s="245"/>
      <c r="Q28" s="32"/>
      <c r="R28" s="32"/>
      <c r="S28" s="32"/>
      <c r="T28" s="32"/>
      <c r="U28" s="32"/>
      <c r="V28" s="32"/>
      <c r="W28" s="245" t="s">
        <v>38</v>
      </c>
      <c r="X28" s="245"/>
      <c r="Y28" s="245"/>
      <c r="Z28" s="245"/>
      <c r="AA28" s="245"/>
      <c r="AB28" s="245"/>
      <c r="AC28" s="245"/>
      <c r="AD28" s="245"/>
      <c r="AE28" s="245"/>
      <c r="AF28" s="32"/>
      <c r="AG28" s="32"/>
      <c r="AH28" s="32"/>
      <c r="AI28" s="32"/>
      <c r="AJ28" s="32"/>
      <c r="AK28" s="245" t="s">
        <v>39</v>
      </c>
      <c r="AL28" s="245"/>
      <c r="AM28" s="245"/>
      <c r="AN28" s="245"/>
      <c r="AO28" s="245"/>
      <c r="AP28" s="32"/>
      <c r="AQ28" s="32"/>
      <c r="AR28" s="35"/>
      <c r="BE28" s="235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24">
        <v>0.21</v>
      </c>
      <c r="M29" s="223"/>
      <c r="N29" s="223"/>
      <c r="O29" s="223"/>
      <c r="P29" s="223"/>
      <c r="Q29" s="37"/>
      <c r="R29" s="37"/>
      <c r="S29" s="37"/>
      <c r="T29" s="37"/>
      <c r="U29" s="37"/>
      <c r="V29" s="37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F29" s="37"/>
      <c r="AG29" s="37"/>
      <c r="AH29" s="37"/>
      <c r="AI29" s="37"/>
      <c r="AJ29" s="37"/>
      <c r="AK29" s="222">
        <f>ROUND(AV94, 2)</f>
        <v>0</v>
      </c>
      <c r="AL29" s="223"/>
      <c r="AM29" s="223"/>
      <c r="AN29" s="223"/>
      <c r="AO29" s="223"/>
      <c r="AP29" s="37"/>
      <c r="AQ29" s="37"/>
      <c r="AR29" s="38"/>
      <c r="BE29" s="236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24">
        <v>0.15</v>
      </c>
      <c r="M30" s="223"/>
      <c r="N30" s="223"/>
      <c r="O30" s="223"/>
      <c r="P30" s="223"/>
      <c r="Q30" s="37"/>
      <c r="R30" s="37"/>
      <c r="S30" s="37"/>
      <c r="T30" s="37"/>
      <c r="U30" s="37"/>
      <c r="V30" s="37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F30" s="37"/>
      <c r="AG30" s="37"/>
      <c r="AH30" s="37"/>
      <c r="AI30" s="37"/>
      <c r="AJ30" s="37"/>
      <c r="AK30" s="222">
        <f>ROUND(AW94, 2)</f>
        <v>0</v>
      </c>
      <c r="AL30" s="223"/>
      <c r="AM30" s="223"/>
      <c r="AN30" s="223"/>
      <c r="AO30" s="223"/>
      <c r="AP30" s="37"/>
      <c r="AQ30" s="37"/>
      <c r="AR30" s="38"/>
      <c r="BE30" s="236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24">
        <v>0.21</v>
      </c>
      <c r="M31" s="223"/>
      <c r="N31" s="223"/>
      <c r="O31" s="223"/>
      <c r="P31" s="223"/>
      <c r="Q31" s="37"/>
      <c r="R31" s="37"/>
      <c r="S31" s="37"/>
      <c r="T31" s="37"/>
      <c r="U31" s="37"/>
      <c r="V31" s="37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F31" s="37"/>
      <c r="AG31" s="37"/>
      <c r="AH31" s="37"/>
      <c r="AI31" s="37"/>
      <c r="AJ31" s="37"/>
      <c r="AK31" s="222">
        <v>0</v>
      </c>
      <c r="AL31" s="223"/>
      <c r="AM31" s="223"/>
      <c r="AN31" s="223"/>
      <c r="AO31" s="223"/>
      <c r="AP31" s="37"/>
      <c r="AQ31" s="37"/>
      <c r="AR31" s="38"/>
      <c r="BE31" s="236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24">
        <v>0.15</v>
      </c>
      <c r="M32" s="223"/>
      <c r="N32" s="223"/>
      <c r="O32" s="223"/>
      <c r="P32" s="223"/>
      <c r="Q32" s="37"/>
      <c r="R32" s="37"/>
      <c r="S32" s="37"/>
      <c r="T32" s="37"/>
      <c r="U32" s="37"/>
      <c r="V32" s="37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F32" s="37"/>
      <c r="AG32" s="37"/>
      <c r="AH32" s="37"/>
      <c r="AI32" s="37"/>
      <c r="AJ32" s="37"/>
      <c r="AK32" s="222">
        <v>0</v>
      </c>
      <c r="AL32" s="223"/>
      <c r="AM32" s="223"/>
      <c r="AN32" s="223"/>
      <c r="AO32" s="223"/>
      <c r="AP32" s="37"/>
      <c r="AQ32" s="37"/>
      <c r="AR32" s="38"/>
      <c r="BE32" s="236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24">
        <v>0</v>
      </c>
      <c r="M33" s="223"/>
      <c r="N33" s="223"/>
      <c r="O33" s="223"/>
      <c r="P33" s="223"/>
      <c r="Q33" s="37"/>
      <c r="R33" s="37"/>
      <c r="S33" s="37"/>
      <c r="T33" s="37"/>
      <c r="U33" s="37"/>
      <c r="V33" s="37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F33" s="37"/>
      <c r="AG33" s="37"/>
      <c r="AH33" s="37"/>
      <c r="AI33" s="37"/>
      <c r="AJ33" s="37"/>
      <c r="AK33" s="222">
        <v>0</v>
      </c>
      <c r="AL33" s="223"/>
      <c r="AM33" s="223"/>
      <c r="AN33" s="223"/>
      <c r="AO33" s="223"/>
      <c r="AP33" s="37"/>
      <c r="AQ33" s="37"/>
      <c r="AR33" s="38"/>
      <c r="BE33" s="23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35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25" t="s">
        <v>48</v>
      </c>
      <c r="Y35" s="226"/>
      <c r="Z35" s="226"/>
      <c r="AA35" s="226"/>
      <c r="AB35" s="226"/>
      <c r="AC35" s="41"/>
      <c r="AD35" s="41"/>
      <c r="AE35" s="41"/>
      <c r="AF35" s="41"/>
      <c r="AG35" s="41"/>
      <c r="AH35" s="41"/>
      <c r="AI35" s="41"/>
      <c r="AJ35" s="41"/>
      <c r="AK35" s="227">
        <f>SUM(AK26:AK33)</f>
        <v>0</v>
      </c>
      <c r="AL35" s="226"/>
      <c r="AM35" s="226"/>
      <c r="AN35" s="226"/>
      <c r="AO35" s="228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 ht="12.75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 ht="12.75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 ht="12.75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11" t="str">
        <f>K6</f>
        <v>Dodávka a osazování tabulí na označení stanic a zastávek včetně orientačních tabulí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13" t="str">
        <f>IF(AN8= "","",AN8)</f>
        <v>28. 6. 2021</v>
      </c>
      <c r="AN87" s="213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14" t="str">
        <f>IF(E17="","",E17)</f>
        <v xml:space="preserve"> </v>
      </c>
      <c r="AN89" s="215"/>
      <c r="AO89" s="215"/>
      <c r="AP89" s="215"/>
      <c r="AQ89" s="32"/>
      <c r="AR89" s="35"/>
      <c r="AS89" s="216" t="s">
        <v>56</v>
      </c>
      <c r="AT89" s="21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14" t="str">
        <f>IF(E20="","",E20)</f>
        <v/>
      </c>
      <c r="AN90" s="215"/>
      <c r="AO90" s="215"/>
      <c r="AP90" s="215"/>
      <c r="AQ90" s="32"/>
      <c r="AR90" s="35"/>
      <c r="AS90" s="218"/>
      <c r="AT90" s="21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20"/>
      <c r="AT91" s="22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06" t="s">
        <v>57</v>
      </c>
      <c r="D92" s="207"/>
      <c r="E92" s="207"/>
      <c r="F92" s="207"/>
      <c r="G92" s="207"/>
      <c r="H92" s="69"/>
      <c r="I92" s="208" t="s">
        <v>58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/>
      <c r="AF92" s="207"/>
      <c r="AG92" s="209" t="s">
        <v>59</v>
      </c>
      <c r="AH92" s="207"/>
      <c r="AI92" s="207"/>
      <c r="AJ92" s="207"/>
      <c r="AK92" s="207"/>
      <c r="AL92" s="207"/>
      <c r="AM92" s="207"/>
      <c r="AN92" s="208" t="s">
        <v>60</v>
      </c>
      <c r="AO92" s="207"/>
      <c r="AP92" s="210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32">
        <f>ROUND(AG95,2)</f>
        <v>0</v>
      </c>
      <c r="AH94" s="232"/>
      <c r="AI94" s="232"/>
      <c r="AJ94" s="232"/>
      <c r="AK94" s="232"/>
      <c r="AL94" s="232"/>
      <c r="AM94" s="232"/>
      <c r="AN94" s="233">
        <f>SUM(AG94,AT94)</f>
        <v>0</v>
      </c>
      <c r="AO94" s="233"/>
      <c r="AP94" s="23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75</v>
      </c>
      <c r="BT94" s="87" t="s">
        <v>76</v>
      </c>
      <c r="BV94" s="87" t="s">
        <v>77</v>
      </c>
      <c r="BW94" s="87" t="s">
        <v>5</v>
      </c>
      <c r="BX94" s="87" t="s">
        <v>78</v>
      </c>
      <c r="CL94" s="87" t="s">
        <v>1</v>
      </c>
    </row>
    <row r="95" spans="1:90" s="7" customFormat="1" ht="37.5" customHeight="1">
      <c r="A95" s="88" t="s">
        <v>79</v>
      </c>
      <c r="B95" s="89"/>
      <c r="C95" s="90"/>
      <c r="D95" s="231" t="s">
        <v>14</v>
      </c>
      <c r="E95" s="231"/>
      <c r="F95" s="231"/>
      <c r="G95" s="231"/>
      <c r="H95" s="231"/>
      <c r="I95" s="91"/>
      <c r="J95" s="231" t="s">
        <v>17</v>
      </c>
      <c r="K95" s="231"/>
      <c r="L95" s="231"/>
      <c r="M95" s="231"/>
      <c r="N95" s="231"/>
      <c r="O95" s="231"/>
      <c r="P95" s="231"/>
      <c r="Q95" s="231"/>
      <c r="R95" s="231"/>
      <c r="S95" s="231"/>
      <c r="T95" s="231"/>
      <c r="U95" s="231"/>
      <c r="V95" s="231"/>
      <c r="W95" s="231"/>
      <c r="X95" s="231"/>
      <c r="Y95" s="231"/>
      <c r="Z95" s="231"/>
      <c r="AA95" s="231"/>
      <c r="AB95" s="231"/>
      <c r="AC95" s="231"/>
      <c r="AD95" s="231"/>
      <c r="AE95" s="231"/>
      <c r="AF95" s="231"/>
      <c r="AG95" s="229">
        <f>'OR_PHA - Dodávka a osazov...'!J28</f>
        <v>0</v>
      </c>
      <c r="AH95" s="230"/>
      <c r="AI95" s="230"/>
      <c r="AJ95" s="230"/>
      <c r="AK95" s="230"/>
      <c r="AL95" s="230"/>
      <c r="AM95" s="230"/>
      <c r="AN95" s="229">
        <f>SUM(AG95,AT95)</f>
        <v>0</v>
      </c>
      <c r="AO95" s="230"/>
      <c r="AP95" s="230"/>
      <c r="AQ95" s="92" t="s">
        <v>80</v>
      </c>
      <c r="AR95" s="93"/>
      <c r="AS95" s="94">
        <v>0</v>
      </c>
      <c r="AT95" s="95">
        <f>ROUND(SUM(AV95:AW95),2)</f>
        <v>0</v>
      </c>
      <c r="AU95" s="96">
        <f>'OR_PHA - Dodávka a osazov...'!P121</f>
        <v>0</v>
      </c>
      <c r="AV95" s="95">
        <f>'OR_PHA - Dodávka a osazov...'!J31</f>
        <v>0</v>
      </c>
      <c r="AW95" s="95">
        <f>'OR_PHA - Dodávka a osazov...'!J32</f>
        <v>0</v>
      </c>
      <c r="AX95" s="95">
        <f>'OR_PHA - Dodávka a osazov...'!J33</f>
        <v>0</v>
      </c>
      <c r="AY95" s="95">
        <f>'OR_PHA - Dodávka a osazov...'!J34</f>
        <v>0</v>
      </c>
      <c r="AZ95" s="95">
        <f>'OR_PHA - Dodávka a osazov...'!F31</f>
        <v>0</v>
      </c>
      <c r="BA95" s="95">
        <f>'OR_PHA - Dodávka a osazov...'!F32</f>
        <v>0</v>
      </c>
      <c r="BB95" s="95">
        <f>'OR_PHA - Dodávka a osazov...'!F33</f>
        <v>0</v>
      </c>
      <c r="BC95" s="95">
        <f>'OR_PHA - Dodávka a osazov...'!F34</f>
        <v>0</v>
      </c>
      <c r="BD95" s="97">
        <f>'OR_PHA - Dodávka a osazov...'!F35</f>
        <v>0</v>
      </c>
      <c r="BT95" s="98" t="s">
        <v>81</v>
      </c>
      <c r="BU95" s="98" t="s">
        <v>82</v>
      </c>
      <c r="BV95" s="98" t="s">
        <v>77</v>
      </c>
      <c r="BW95" s="98" t="s">
        <v>5</v>
      </c>
      <c r="BX95" s="98" t="s">
        <v>78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t4hvD27YonQ0uL+t3Ik0+p7IyRfR1qRxiGaD6FXWmA1I2NvmonTPx2Flsl5fo6KvZ+l/7PexhOUFsUTXiGuTrw==" saltValue="JYComJAHXM2KJnM8fIwg9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a osaz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71"/>
  <sheetViews>
    <sheetView showGridLines="0" tabSelected="1" topLeftCell="A106" zoomScaleNormal="100" workbookViewId="0">
      <selection activeCell="E114" sqref="E11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4.6640625" style="1" customWidth="1"/>
    <col min="7" max="7" width="7.5" style="1" customWidth="1"/>
    <col min="8" max="8" width="14" style="1" hidden="1" customWidth="1"/>
    <col min="9" max="9" width="15.83203125" style="1" customWidth="1"/>
    <col min="10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idden="1"/>
    <row r="2" spans="1:46" s="1" customFormat="1" ht="36.950000000000003" hidden="1" customHeight="1"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AT2" s="13" t="s">
        <v>5</v>
      </c>
    </row>
    <row r="3" spans="1:46" s="1" customFormat="1" ht="6.95" hidden="1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83</v>
      </c>
    </row>
    <row r="4" spans="1:46" s="1" customFormat="1" ht="24.95" hidden="1" customHeight="1">
      <c r="B4" s="16"/>
      <c r="D4" s="101" t="s">
        <v>488</v>
      </c>
      <c r="L4" s="16"/>
      <c r="M4" s="102" t="s">
        <v>10</v>
      </c>
      <c r="AT4" s="13" t="s">
        <v>4</v>
      </c>
    </row>
    <row r="5" spans="1:46" s="1" customFormat="1" ht="6.95" hidden="1" customHeight="1">
      <c r="B5" s="16"/>
      <c r="L5" s="16"/>
    </row>
    <row r="6" spans="1:46" s="2" customFormat="1" ht="12" hidden="1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30" hidden="1" customHeight="1">
      <c r="A7" s="30"/>
      <c r="B7" s="35"/>
      <c r="C7" s="30"/>
      <c r="D7" s="30"/>
      <c r="E7" s="247" t="s">
        <v>17</v>
      </c>
      <c r="F7" s="248"/>
      <c r="G7" s="248"/>
      <c r="H7" s="248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idden="1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hidden="1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hidden="1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28. 6. 2021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hidden="1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hidden="1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hidden="1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hidden="1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hidden="1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hidden="1" customHeight="1">
      <c r="A16" s="30"/>
      <c r="B16" s="35"/>
      <c r="C16" s="30"/>
      <c r="D16" s="30"/>
      <c r="E16" s="249" t="str">
        <f>'Rekapitulace zakázky'!E14</f>
        <v>Vyplň údaj</v>
      </c>
      <c r="F16" s="250"/>
      <c r="G16" s="250"/>
      <c r="H16" s="250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hidden="1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hidden="1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hidden="1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hidden="1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hidden="1" customHeight="1">
      <c r="A21" s="30"/>
      <c r="B21" s="35"/>
      <c r="C21" s="30"/>
      <c r="D21" s="103" t="s">
        <v>34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hidden="1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hidden="1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hidden="1" customHeight="1">
      <c r="A24" s="30"/>
      <c r="B24" s="35"/>
      <c r="C24" s="30"/>
      <c r="D24" s="103" t="s">
        <v>35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hidden="1" customHeight="1">
      <c r="A25" s="106"/>
      <c r="B25" s="107"/>
      <c r="C25" s="106"/>
      <c r="D25" s="106"/>
      <c r="E25" s="251" t="s">
        <v>1</v>
      </c>
      <c r="F25" s="251"/>
      <c r="G25" s="251"/>
      <c r="H25" s="251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hidden="1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hidden="1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hidden="1" customHeight="1">
      <c r="A28" s="30"/>
      <c r="B28" s="35"/>
      <c r="C28" s="30"/>
      <c r="D28" s="110" t="s">
        <v>36</v>
      </c>
      <c r="E28" s="30"/>
      <c r="F28" s="30"/>
      <c r="G28" s="30"/>
      <c r="H28" s="30"/>
      <c r="I28" s="30"/>
      <c r="J28" s="111">
        <f>ROUND(J121,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hidden="1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hidden="1" customHeight="1">
      <c r="A30" s="30"/>
      <c r="B30" s="35"/>
      <c r="C30" s="30"/>
      <c r="D30" s="30"/>
      <c r="E30" s="30"/>
      <c r="F30" s="112" t="s">
        <v>38</v>
      </c>
      <c r="G30" s="30"/>
      <c r="H30" s="30"/>
      <c r="I30" s="112" t="s">
        <v>37</v>
      </c>
      <c r="J30" s="112" t="s">
        <v>39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hidden="1" customHeight="1">
      <c r="A31" s="30"/>
      <c r="B31" s="35"/>
      <c r="C31" s="30"/>
      <c r="D31" s="113" t="s">
        <v>40</v>
      </c>
      <c r="E31" s="103" t="s">
        <v>41</v>
      </c>
      <c r="F31" s="114">
        <f>ROUND((SUM(BE121:BE270)),  2)</f>
        <v>0</v>
      </c>
      <c r="G31" s="30"/>
      <c r="H31" s="30"/>
      <c r="I31" s="115">
        <v>0.21</v>
      </c>
      <c r="J31" s="114">
        <f>ROUND(((SUM(BE121:BE270))*I31),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hidden="1" customHeight="1">
      <c r="A32" s="30"/>
      <c r="B32" s="35"/>
      <c r="C32" s="30"/>
      <c r="D32" s="30"/>
      <c r="E32" s="103" t="s">
        <v>42</v>
      </c>
      <c r="F32" s="114">
        <f>ROUND((SUM(BF121:BF270)),  2)</f>
        <v>0</v>
      </c>
      <c r="G32" s="30"/>
      <c r="H32" s="30"/>
      <c r="I32" s="115">
        <v>0.15</v>
      </c>
      <c r="J32" s="114">
        <f>ROUND(((SUM(BF121:BF270))*I32),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43</v>
      </c>
      <c r="F33" s="114">
        <f>ROUND((SUM(BG121:BG270)),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44</v>
      </c>
      <c r="F34" s="114">
        <f>ROUND((SUM(BH121:BH270)),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45</v>
      </c>
      <c r="F35" s="114">
        <f>ROUND((SUM(BI121:BI270)),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hidden="1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hidden="1" customHeight="1">
      <c r="A37" s="30"/>
      <c r="B37" s="35"/>
      <c r="C37" s="116"/>
      <c r="D37" s="117" t="s">
        <v>46</v>
      </c>
      <c r="E37" s="118"/>
      <c r="F37" s="118"/>
      <c r="G37" s="119" t="s">
        <v>47</v>
      </c>
      <c r="H37" s="120" t="s">
        <v>48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hidden="1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hidden="1" customHeight="1">
      <c r="B39" s="16"/>
      <c r="L39" s="16"/>
    </row>
    <row r="40" spans="1:31" s="1" customFormat="1" ht="14.45" hidden="1" customHeight="1">
      <c r="B40" s="16"/>
      <c r="L40" s="16"/>
    </row>
    <row r="41" spans="1:31" s="1" customFormat="1" ht="14.45" hidden="1" customHeight="1">
      <c r="B41" s="16"/>
      <c r="L41" s="16"/>
    </row>
    <row r="42" spans="1:31" s="1" customFormat="1" ht="14.45" hidden="1" customHeight="1">
      <c r="B42" s="16"/>
      <c r="L42" s="16"/>
    </row>
    <row r="43" spans="1:31" s="1" customFormat="1" ht="14.45" hidden="1" customHeight="1">
      <c r="B43" s="16"/>
      <c r="L43" s="16"/>
    </row>
    <row r="44" spans="1:31" s="1" customFormat="1" ht="14.45" hidden="1" customHeight="1">
      <c r="B44" s="16"/>
      <c r="L44" s="16"/>
    </row>
    <row r="45" spans="1:31" s="1" customFormat="1" ht="14.45" hidden="1" customHeight="1">
      <c r="B45" s="16"/>
      <c r="L45" s="16"/>
    </row>
    <row r="46" spans="1:31" s="1" customFormat="1" ht="14.45" hidden="1" customHeight="1">
      <c r="B46" s="16"/>
      <c r="L46" s="16"/>
    </row>
    <row r="47" spans="1:31" s="1" customFormat="1" ht="14.45" hidden="1" customHeight="1">
      <c r="B47" s="16"/>
      <c r="L47" s="16"/>
    </row>
    <row r="48" spans="1:31" s="1" customFormat="1" ht="14.45" hidden="1" customHeight="1">
      <c r="B48" s="16"/>
      <c r="L48" s="16"/>
    </row>
    <row r="49" spans="1:31" s="1" customFormat="1" ht="14.45" hidden="1" customHeight="1">
      <c r="B49" s="16"/>
      <c r="L49" s="16"/>
    </row>
    <row r="50" spans="1:31" s="2" customFormat="1" ht="14.45" hidden="1" customHeight="1">
      <c r="B50" s="47"/>
      <c r="D50" s="123" t="s">
        <v>49</v>
      </c>
      <c r="E50" s="124"/>
      <c r="F50" s="124"/>
      <c r="G50" s="123" t="s">
        <v>50</v>
      </c>
      <c r="H50" s="124"/>
      <c r="I50" s="124"/>
      <c r="J50" s="124"/>
      <c r="K50" s="124"/>
      <c r="L50" s="47"/>
    </row>
    <row r="51" spans="1:31" hidden="1">
      <c r="B51" s="16"/>
      <c r="L51" s="16"/>
    </row>
    <row r="52" spans="1:31" hidden="1">
      <c r="B52" s="16"/>
      <c r="L52" s="16"/>
    </row>
    <row r="53" spans="1:31" hidden="1">
      <c r="B53" s="16"/>
      <c r="L53" s="16"/>
    </row>
    <row r="54" spans="1:31" hidden="1">
      <c r="B54" s="16"/>
      <c r="L54" s="16"/>
    </row>
    <row r="55" spans="1:31" hidden="1">
      <c r="B55" s="16"/>
      <c r="L55" s="16"/>
    </row>
    <row r="56" spans="1:31" hidden="1">
      <c r="B56" s="16"/>
      <c r="L56" s="16"/>
    </row>
    <row r="57" spans="1:31" hidden="1">
      <c r="B57" s="16"/>
      <c r="L57" s="16"/>
    </row>
    <row r="58" spans="1:31" hidden="1">
      <c r="B58" s="16"/>
      <c r="L58" s="16"/>
    </row>
    <row r="59" spans="1:31" hidden="1">
      <c r="B59" s="16"/>
      <c r="L59" s="16"/>
    </row>
    <row r="60" spans="1:31" hidden="1">
      <c r="B60" s="16"/>
      <c r="L60" s="16"/>
    </row>
    <row r="61" spans="1:31" s="2" customFormat="1" ht="12.75" hidden="1">
      <c r="A61" s="30"/>
      <c r="B61" s="35"/>
      <c r="C61" s="30"/>
      <c r="D61" s="125" t="s">
        <v>51</v>
      </c>
      <c r="E61" s="126"/>
      <c r="F61" s="127" t="s">
        <v>52</v>
      </c>
      <c r="G61" s="125" t="s">
        <v>51</v>
      </c>
      <c r="H61" s="126"/>
      <c r="I61" s="126"/>
      <c r="J61" s="128" t="s">
        <v>52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idden="1">
      <c r="B62" s="16"/>
      <c r="L62" s="16"/>
    </row>
    <row r="63" spans="1:31" hidden="1">
      <c r="B63" s="16"/>
      <c r="L63" s="16"/>
    </row>
    <row r="64" spans="1:31" hidden="1">
      <c r="B64" s="16"/>
      <c r="L64" s="16"/>
    </row>
    <row r="65" spans="1:31" s="2" customFormat="1" ht="12.75" hidden="1">
      <c r="A65" s="30"/>
      <c r="B65" s="35"/>
      <c r="C65" s="30"/>
      <c r="D65" s="123" t="s">
        <v>53</v>
      </c>
      <c r="E65" s="129"/>
      <c r="F65" s="129"/>
      <c r="G65" s="123" t="s">
        <v>54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idden="1">
      <c r="B66" s="16"/>
      <c r="L66" s="16"/>
    </row>
    <row r="67" spans="1:31" hidden="1">
      <c r="B67" s="16"/>
      <c r="L67" s="16"/>
    </row>
    <row r="68" spans="1:31" hidden="1">
      <c r="B68" s="16"/>
      <c r="L68" s="16"/>
    </row>
    <row r="69" spans="1:31" hidden="1">
      <c r="B69" s="16"/>
      <c r="L69" s="16"/>
    </row>
    <row r="70" spans="1:31" hidden="1">
      <c r="B70" s="16"/>
      <c r="L70" s="16"/>
    </row>
    <row r="71" spans="1:31" hidden="1">
      <c r="B71" s="16"/>
      <c r="L71" s="16"/>
    </row>
    <row r="72" spans="1:31" hidden="1">
      <c r="B72" s="16"/>
      <c r="L72" s="16"/>
    </row>
    <row r="73" spans="1:31" hidden="1">
      <c r="B73" s="16"/>
      <c r="L73" s="16"/>
    </row>
    <row r="74" spans="1:31" hidden="1">
      <c r="B74" s="16"/>
      <c r="L74" s="16"/>
    </row>
    <row r="75" spans="1:31" hidden="1">
      <c r="B75" s="16"/>
      <c r="L75" s="16"/>
    </row>
    <row r="76" spans="1:31" s="2" customFormat="1" ht="12.75" hidden="1">
      <c r="A76" s="30"/>
      <c r="B76" s="35"/>
      <c r="C76" s="30"/>
      <c r="D76" s="125" t="s">
        <v>51</v>
      </c>
      <c r="E76" s="126"/>
      <c r="F76" s="127" t="s">
        <v>52</v>
      </c>
      <c r="G76" s="125" t="s">
        <v>51</v>
      </c>
      <c r="H76" s="126"/>
      <c r="I76" s="126"/>
      <c r="J76" s="128" t="s">
        <v>52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hidden="1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78" spans="1:31" hidden="1"/>
    <row r="79" spans="1:31" hidden="1"/>
    <row r="80" spans="1:31" hidden="1"/>
    <row r="81" spans="1:47" s="2" customFormat="1" ht="6.95" hidden="1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hidden="1" customHeight="1">
      <c r="A82" s="30"/>
      <c r="B82" s="31"/>
      <c r="C82" s="19" t="s">
        <v>489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hidden="1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hidden="1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30" hidden="1" customHeight="1">
      <c r="A85" s="30"/>
      <c r="B85" s="31"/>
      <c r="C85" s="32"/>
      <c r="D85" s="32"/>
      <c r="E85" s="211" t="str">
        <f>E7</f>
        <v>Dodávka a osazování tabulí na označení stanic a zastávek včetně orientačních tabulí</v>
      </c>
      <c r="F85" s="246"/>
      <c r="G85" s="246"/>
      <c r="H85" s="246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hidden="1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hidden="1" customHeight="1">
      <c r="A87" s="30"/>
      <c r="B87" s="31"/>
      <c r="C87" s="25" t="s">
        <v>20</v>
      </c>
      <c r="D87" s="32"/>
      <c r="E87" s="32"/>
      <c r="F87" s="23" t="str">
        <f>F10</f>
        <v xml:space="preserve"> </v>
      </c>
      <c r="G87" s="32"/>
      <c r="H87" s="32"/>
      <c r="I87" s="25" t="s">
        <v>22</v>
      </c>
      <c r="J87" s="62" t="str">
        <f>IF(J10="","",J10)</f>
        <v>28. 6. 2021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hidden="1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hidden="1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hidden="1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34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hidden="1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hidden="1" customHeight="1">
      <c r="A92" s="30"/>
      <c r="B92" s="31"/>
      <c r="C92" s="134" t="s">
        <v>84</v>
      </c>
      <c r="D92" s="135"/>
      <c r="E92" s="135"/>
      <c r="F92" s="135"/>
      <c r="G92" s="135"/>
      <c r="H92" s="135"/>
      <c r="I92" s="135"/>
      <c r="J92" s="136" t="s">
        <v>85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hidden="1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hidden="1" customHeight="1">
      <c r="A94" s="30"/>
      <c r="B94" s="31"/>
      <c r="C94" s="137" t="s">
        <v>86</v>
      </c>
      <c r="D94" s="32"/>
      <c r="E94" s="32"/>
      <c r="F94" s="32"/>
      <c r="G94" s="32"/>
      <c r="H94" s="32"/>
      <c r="I94" s="32"/>
      <c r="J94" s="80">
        <f>J121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87</v>
      </c>
    </row>
    <row r="95" spans="1:47" s="9" customFormat="1" ht="24.95" hidden="1" customHeight="1">
      <c r="B95" s="138"/>
      <c r="C95" s="139"/>
      <c r="D95" s="140" t="s">
        <v>88</v>
      </c>
      <c r="E95" s="141"/>
      <c r="F95" s="141"/>
      <c r="G95" s="141"/>
      <c r="H95" s="141"/>
      <c r="I95" s="141"/>
      <c r="J95" s="142">
        <f>J122</f>
        <v>0</v>
      </c>
      <c r="K95" s="139"/>
      <c r="L95" s="143"/>
    </row>
    <row r="96" spans="1:47" s="9" customFormat="1" ht="24.95" hidden="1" customHeight="1">
      <c r="B96" s="138"/>
      <c r="C96" s="139"/>
      <c r="D96" s="140" t="s">
        <v>89</v>
      </c>
      <c r="E96" s="141"/>
      <c r="F96" s="141"/>
      <c r="G96" s="141"/>
      <c r="H96" s="141"/>
      <c r="I96" s="141"/>
      <c r="J96" s="142">
        <f>J161</f>
        <v>0</v>
      </c>
      <c r="K96" s="139"/>
      <c r="L96" s="143"/>
    </row>
    <row r="97" spans="1:31" s="9" customFormat="1" ht="24.95" hidden="1" customHeight="1">
      <c r="B97" s="138"/>
      <c r="C97" s="139"/>
      <c r="D97" s="140" t="s">
        <v>90</v>
      </c>
      <c r="E97" s="141"/>
      <c r="F97" s="141"/>
      <c r="G97" s="141"/>
      <c r="H97" s="141"/>
      <c r="I97" s="141"/>
      <c r="J97" s="142">
        <f>J207</f>
        <v>0</v>
      </c>
      <c r="K97" s="139"/>
      <c r="L97" s="143"/>
    </row>
    <row r="98" spans="1:31" s="9" customFormat="1" ht="24.95" hidden="1" customHeight="1">
      <c r="B98" s="138"/>
      <c r="C98" s="139"/>
      <c r="D98" s="140" t="s">
        <v>91</v>
      </c>
      <c r="E98" s="141"/>
      <c r="F98" s="141"/>
      <c r="G98" s="141"/>
      <c r="H98" s="141"/>
      <c r="I98" s="141"/>
      <c r="J98" s="142">
        <f>J229</f>
        <v>0</v>
      </c>
      <c r="K98" s="139"/>
      <c r="L98" s="143"/>
    </row>
    <row r="99" spans="1:31" s="9" customFormat="1" ht="24.95" hidden="1" customHeight="1">
      <c r="B99" s="138"/>
      <c r="C99" s="139"/>
      <c r="D99" s="140" t="s">
        <v>92</v>
      </c>
      <c r="E99" s="141"/>
      <c r="F99" s="141"/>
      <c r="G99" s="141"/>
      <c r="H99" s="141"/>
      <c r="I99" s="141"/>
      <c r="J99" s="142">
        <f>J250</f>
        <v>0</v>
      </c>
      <c r="K99" s="139"/>
      <c r="L99" s="143"/>
    </row>
    <row r="100" spans="1:31" s="9" customFormat="1" ht="24.95" hidden="1" customHeight="1">
      <c r="B100" s="138"/>
      <c r="C100" s="139"/>
      <c r="D100" s="140" t="s">
        <v>93</v>
      </c>
      <c r="E100" s="141"/>
      <c r="F100" s="141"/>
      <c r="G100" s="141"/>
      <c r="H100" s="141"/>
      <c r="I100" s="141"/>
      <c r="J100" s="142">
        <f>J256</f>
        <v>0</v>
      </c>
      <c r="K100" s="139"/>
      <c r="L100" s="143"/>
    </row>
    <row r="101" spans="1:31" s="9" customFormat="1" ht="24.95" hidden="1" customHeight="1">
      <c r="B101" s="138"/>
      <c r="C101" s="139"/>
      <c r="D101" s="140" t="s">
        <v>94</v>
      </c>
      <c r="E101" s="141"/>
      <c r="F101" s="141"/>
      <c r="G101" s="141"/>
      <c r="H101" s="141"/>
      <c r="I101" s="141"/>
      <c r="J101" s="142">
        <f>J261</f>
        <v>0</v>
      </c>
      <c r="K101" s="139"/>
      <c r="L101" s="143"/>
    </row>
    <row r="102" spans="1:31" s="9" customFormat="1" ht="24.95" hidden="1" customHeight="1">
      <c r="B102" s="138"/>
      <c r="C102" s="139"/>
      <c r="D102" s="140" t="s">
        <v>95</v>
      </c>
      <c r="E102" s="141"/>
      <c r="F102" s="141"/>
      <c r="G102" s="141"/>
      <c r="H102" s="141"/>
      <c r="I102" s="141"/>
      <c r="J102" s="142">
        <f>J263</f>
        <v>0</v>
      </c>
      <c r="K102" s="139"/>
      <c r="L102" s="143"/>
    </row>
    <row r="103" spans="1:31" s="9" customFormat="1" ht="24.95" hidden="1" customHeight="1">
      <c r="B103" s="138"/>
      <c r="C103" s="139"/>
      <c r="D103" s="140" t="s">
        <v>96</v>
      </c>
      <c r="E103" s="141"/>
      <c r="F103" s="141"/>
      <c r="G103" s="141"/>
      <c r="H103" s="141"/>
      <c r="I103" s="141"/>
      <c r="J103" s="142">
        <f>J268</f>
        <v>0</v>
      </c>
      <c r="K103" s="139"/>
      <c r="L103" s="143"/>
    </row>
    <row r="104" spans="1:31" s="2" customFormat="1" ht="21.75" hidden="1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hidden="1" customHeight="1">
      <c r="A105" s="3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490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16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30" customHeight="1">
      <c r="A113" s="30"/>
      <c r="B113" s="31"/>
      <c r="C113" s="32"/>
      <c r="D113" s="32"/>
      <c r="E113" s="211" t="s">
        <v>491</v>
      </c>
      <c r="F113" s="246"/>
      <c r="G113" s="246"/>
      <c r="H113" s="246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F10</f>
        <v xml:space="preserve"> </v>
      </c>
      <c r="G115" s="32"/>
      <c r="H115" s="32"/>
      <c r="I115" s="25"/>
      <c r="J115" s="62" t="str">
        <f>IF(J10="","",J10)</f>
        <v>28. 6. 2021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E13</f>
        <v>Správa železnic, státní organizace</v>
      </c>
      <c r="G117" s="32"/>
      <c r="H117" s="32"/>
      <c r="I117" s="25"/>
      <c r="J117" s="28" t="str">
        <f>E19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30</v>
      </c>
      <c r="D118" s="32"/>
      <c r="E118" s="32"/>
      <c r="F118" s="204" t="s">
        <v>31</v>
      </c>
      <c r="G118" s="32"/>
      <c r="H118" s="32"/>
      <c r="I118" s="25"/>
      <c r="J118" s="28">
        <f>E22</f>
        <v>0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4"/>
      <c r="B120" s="145"/>
      <c r="C120" s="146" t="s">
        <v>97</v>
      </c>
      <c r="D120" s="147" t="s">
        <v>61</v>
      </c>
      <c r="E120" s="147" t="s">
        <v>57</v>
      </c>
      <c r="F120" s="147" t="s">
        <v>58</v>
      </c>
      <c r="G120" s="147" t="s">
        <v>98</v>
      </c>
      <c r="H120" s="147" t="s">
        <v>99</v>
      </c>
      <c r="I120" s="147" t="s">
        <v>100</v>
      </c>
      <c r="J120" s="148" t="s">
        <v>85</v>
      </c>
      <c r="K120" s="149" t="s">
        <v>101</v>
      </c>
      <c r="L120" s="150"/>
      <c r="M120" s="71" t="s">
        <v>1</v>
      </c>
      <c r="N120" s="72" t="s">
        <v>40</v>
      </c>
      <c r="O120" s="72" t="s">
        <v>102</v>
      </c>
      <c r="P120" s="72" t="s">
        <v>103</v>
      </c>
      <c r="Q120" s="72" t="s">
        <v>104</v>
      </c>
      <c r="R120" s="72" t="s">
        <v>105</v>
      </c>
      <c r="S120" s="72" t="s">
        <v>106</v>
      </c>
      <c r="T120" s="73" t="s">
        <v>107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65" s="2" customFormat="1" ht="22.9" customHeight="1">
      <c r="A121" s="30"/>
      <c r="B121" s="31"/>
      <c r="C121" s="78" t="s">
        <v>108</v>
      </c>
      <c r="D121" s="32"/>
      <c r="E121" s="32"/>
      <c r="F121" s="32"/>
      <c r="G121" s="32"/>
      <c r="H121" s="32"/>
      <c r="I121" s="32"/>
      <c r="J121" s="151">
        <f>BK121</f>
        <v>0</v>
      </c>
      <c r="K121" s="32"/>
      <c r="L121" s="35"/>
      <c r="M121" s="74"/>
      <c r="N121" s="152"/>
      <c r="O121" s="75"/>
      <c r="P121" s="153">
        <f>P122+P161+P207+P229+P250+P256+P261+P263+P268</f>
        <v>0</v>
      </c>
      <c r="Q121" s="75"/>
      <c r="R121" s="153">
        <f>R122+R161+R207+R229+R250+R256+R261+R263+R268</f>
        <v>0</v>
      </c>
      <c r="S121" s="75"/>
      <c r="T121" s="154">
        <f>T122+T161+T207+T229+T250+T256+T261+T263+T268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75</v>
      </c>
      <c r="AU121" s="13" t="s">
        <v>87</v>
      </c>
      <c r="BK121" s="155">
        <f>BK122+BK161+BK207+BK229+BK250+BK256+BK261+BK263+BK268</f>
        <v>0</v>
      </c>
    </row>
    <row r="122" spans="1:65" s="11" customFormat="1" ht="25.9" customHeight="1">
      <c r="B122" s="156"/>
      <c r="C122" s="157"/>
      <c r="D122" s="158" t="s">
        <v>75</v>
      </c>
      <c r="E122" s="159" t="s">
        <v>109</v>
      </c>
      <c r="F122" s="159" t="s">
        <v>110</v>
      </c>
      <c r="G122" s="157"/>
      <c r="H122" s="157"/>
      <c r="I122" s="160"/>
      <c r="J122" s="161">
        <f>BK122</f>
        <v>0</v>
      </c>
      <c r="K122" s="157"/>
      <c r="L122" s="162"/>
      <c r="M122" s="163"/>
      <c r="N122" s="164"/>
      <c r="O122" s="164"/>
      <c r="P122" s="165">
        <f>SUM(P123:P160)</f>
        <v>0</v>
      </c>
      <c r="Q122" s="164"/>
      <c r="R122" s="165">
        <f>SUM(R123:R160)</f>
        <v>0</v>
      </c>
      <c r="S122" s="164"/>
      <c r="T122" s="166">
        <f>SUM(T123:T160)</f>
        <v>0</v>
      </c>
      <c r="AR122" s="167" t="s">
        <v>81</v>
      </c>
      <c r="AT122" s="168" t="s">
        <v>75</v>
      </c>
      <c r="AU122" s="168" t="s">
        <v>76</v>
      </c>
      <c r="AY122" s="167" t="s">
        <v>111</v>
      </c>
      <c r="BK122" s="169">
        <f>SUM(BK123:BK160)</f>
        <v>0</v>
      </c>
    </row>
    <row r="123" spans="1:65" s="2" customFormat="1" ht="24.2" customHeight="1">
      <c r="A123" s="30"/>
      <c r="B123" s="31"/>
      <c r="C123" s="170" t="s">
        <v>81</v>
      </c>
      <c r="D123" s="170" t="s">
        <v>112</v>
      </c>
      <c r="E123" s="171" t="s">
        <v>113</v>
      </c>
      <c r="F123" s="172" t="s">
        <v>114</v>
      </c>
      <c r="G123" s="173" t="s">
        <v>115</v>
      </c>
      <c r="H123" s="174">
        <v>100</v>
      </c>
      <c r="I123" s="175"/>
      <c r="J123" s="176">
        <f>ROUND(I123*H123,2)</f>
        <v>0</v>
      </c>
      <c r="K123" s="177"/>
      <c r="L123" s="35"/>
      <c r="M123" s="178" t="s">
        <v>1</v>
      </c>
      <c r="N123" s="179" t="s">
        <v>41</v>
      </c>
      <c r="O123" s="67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116</v>
      </c>
      <c r="AT123" s="182" t="s">
        <v>112</v>
      </c>
      <c r="AU123" s="182" t="s">
        <v>81</v>
      </c>
      <c r="AY123" s="13" t="s">
        <v>111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3" t="s">
        <v>81</v>
      </c>
      <c r="BK123" s="183">
        <f>ROUND(I123*H123,2)</f>
        <v>0</v>
      </c>
      <c r="BL123" s="13" t="s">
        <v>116</v>
      </c>
      <c r="BM123" s="182" t="s">
        <v>117</v>
      </c>
    </row>
    <row r="124" spans="1:65" s="2" customFormat="1" ht="24.2" customHeight="1">
      <c r="A124" s="30"/>
      <c r="B124" s="31"/>
      <c r="C124" s="170" t="s">
        <v>83</v>
      </c>
      <c r="D124" s="170" t="s">
        <v>112</v>
      </c>
      <c r="E124" s="171" t="s">
        <v>118</v>
      </c>
      <c r="F124" s="172" t="s">
        <v>119</v>
      </c>
      <c r="G124" s="173" t="s">
        <v>115</v>
      </c>
      <c r="H124" s="174">
        <v>100</v>
      </c>
      <c r="I124" s="175"/>
      <c r="J124" s="176">
        <f>ROUND(I124*H124,2)</f>
        <v>0</v>
      </c>
      <c r="K124" s="177"/>
      <c r="L124" s="35"/>
      <c r="M124" s="178" t="s">
        <v>1</v>
      </c>
      <c r="N124" s="179" t="s">
        <v>41</v>
      </c>
      <c r="O124" s="6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116</v>
      </c>
      <c r="AT124" s="182" t="s">
        <v>112</v>
      </c>
      <c r="AU124" s="182" t="s">
        <v>81</v>
      </c>
      <c r="AY124" s="13" t="s">
        <v>111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3" t="s">
        <v>81</v>
      </c>
      <c r="BK124" s="183">
        <f>ROUND(I124*H124,2)</f>
        <v>0</v>
      </c>
      <c r="BL124" s="13" t="s">
        <v>116</v>
      </c>
      <c r="BM124" s="182" t="s">
        <v>120</v>
      </c>
    </row>
    <row r="125" spans="1:65" s="2" customFormat="1" ht="68.25">
      <c r="A125" s="30"/>
      <c r="B125" s="31"/>
      <c r="C125" s="32"/>
      <c r="D125" s="184" t="s">
        <v>121</v>
      </c>
      <c r="E125" s="32"/>
      <c r="F125" s="185" t="s">
        <v>122</v>
      </c>
      <c r="G125" s="32"/>
      <c r="H125" s="32"/>
      <c r="I125" s="186"/>
      <c r="J125" s="32"/>
      <c r="K125" s="32"/>
      <c r="L125" s="35"/>
      <c r="M125" s="187"/>
      <c r="N125" s="188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121</v>
      </c>
      <c r="AU125" s="13" t="s">
        <v>81</v>
      </c>
    </row>
    <row r="126" spans="1:65" s="2" customFormat="1" ht="24.2" customHeight="1">
      <c r="A126" s="30"/>
      <c r="B126" s="31"/>
      <c r="C126" s="170" t="s">
        <v>123</v>
      </c>
      <c r="D126" s="170" t="s">
        <v>112</v>
      </c>
      <c r="E126" s="171" t="s">
        <v>124</v>
      </c>
      <c r="F126" s="172" t="s">
        <v>125</v>
      </c>
      <c r="G126" s="173" t="s">
        <v>115</v>
      </c>
      <c r="H126" s="174">
        <v>100</v>
      </c>
      <c r="I126" s="175"/>
      <c r="J126" s="176">
        <f>ROUND(I126*H126,2)</f>
        <v>0</v>
      </c>
      <c r="K126" s="177"/>
      <c r="L126" s="35"/>
      <c r="M126" s="178" t="s">
        <v>1</v>
      </c>
      <c r="N126" s="179" t="s">
        <v>41</v>
      </c>
      <c r="O126" s="6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116</v>
      </c>
      <c r="AT126" s="182" t="s">
        <v>112</v>
      </c>
      <c r="AU126" s="182" t="s">
        <v>81</v>
      </c>
      <c r="AY126" s="13" t="s">
        <v>111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3" t="s">
        <v>81</v>
      </c>
      <c r="BK126" s="183">
        <f>ROUND(I126*H126,2)</f>
        <v>0</v>
      </c>
      <c r="BL126" s="13" t="s">
        <v>116</v>
      </c>
      <c r="BM126" s="182" t="s">
        <v>126</v>
      </c>
    </row>
    <row r="127" spans="1:65" s="2" customFormat="1" ht="68.25">
      <c r="A127" s="30"/>
      <c r="B127" s="31"/>
      <c r="C127" s="32"/>
      <c r="D127" s="184" t="s">
        <v>121</v>
      </c>
      <c r="E127" s="32"/>
      <c r="F127" s="185" t="s">
        <v>127</v>
      </c>
      <c r="G127" s="32"/>
      <c r="H127" s="32"/>
      <c r="I127" s="186"/>
      <c r="J127" s="32"/>
      <c r="K127" s="32"/>
      <c r="L127" s="35"/>
      <c r="M127" s="187"/>
      <c r="N127" s="188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121</v>
      </c>
      <c r="AU127" s="13" t="s">
        <v>81</v>
      </c>
    </row>
    <row r="128" spans="1:65" s="2" customFormat="1" ht="21.75" customHeight="1">
      <c r="A128" s="30"/>
      <c r="B128" s="31"/>
      <c r="C128" s="189" t="s">
        <v>116</v>
      </c>
      <c r="D128" s="189" t="s">
        <v>128</v>
      </c>
      <c r="E128" s="190" t="s">
        <v>129</v>
      </c>
      <c r="F128" s="191" t="s">
        <v>130</v>
      </c>
      <c r="G128" s="192" t="s">
        <v>131</v>
      </c>
      <c r="H128" s="193">
        <v>100</v>
      </c>
      <c r="I128" s="194"/>
      <c r="J128" s="195">
        <f>ROUND(I128*H128,2)</f>
        <v>0</v>
      </c>
      <c r="K128" s="196"/>
      <c r="L128" s="197"/>
      <c r="M128" s="198" t="s">
        <v>1</v>
      </c>
      <c r="N128" s="199" t="s">
        <v>41</v>
      </c>
      <c r="O128" s="6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132</v>
      </c>
      <c r="AT128" s="182" t="s">
        <v>128</v>
      </c>
      <c r="AU128" s="182" t="s">
        <v>81</v>
      </c>
      <c r="AY128" s="13" t="s">
        <v>111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81</v>
      </c>
      <c r="BK128" s="183">
        <f>ROUND(I128*H128,2)</f>
        <v>0</v>
      </c>
      <c r="BL128" s="13" t="s">
        <v>116</v>
      </c>
      <c r="BM128" s="182" t="s">
        <v>133</v>
      </c>
    </row>
    <row r="129" spans="1:65" s="2" customFormat="1" ht="58.5">
      <c r="A129" s="30"/>
      <c r="B129" s="31"/>
      <c r="C129" s="32"/>
      <c r="D129" s="184" t="s">
        <v>121</v>
      </c>
      <c r="E129" s="32"/>
      <c r="F129" s="185" t="s">
        <v>134</v>
      </c>
      <c r="G129" s="32"/>
      <c r="H129" s="32"/>
      <c r="I129" s="186"/>
      <c r="J129" s="32"/>
      <c r="K129" s="32"/>
      <c r="L129" s="35"/>
      <c r="M129" s="187"/>
      <c r="N129" s="188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121</v>
      </c>
      <c r="AU129" s="13" t="s">
        <v>81</v>
      </c>
    </row>
    <row r="130" spans="1:65" s="2" customFormat="1" ht="21.75" customHeight="1">
      <c r="A130" s="30"/>
      <c r="B130" s="31"/>
      <c r="C130" s="189" t="s">
        <v>135</v>
      </c>
      <c r="D130" s="189" t="s">
        <v>128</v>
      </c>
      <c r="E130" s="190" t="s">
        <v>136</v>
      </c>
      <c r="F130" s="191" t="s">
        <v>137</v>
      </c>
      <c r="G130" s="192" t="s">
        <v>131</v>
      </c>
      <c r="H130" s="193">
        <v>20</v>
      </c>
      <c r="I130" s="194"/>
      <c r="J130" s="195">
        <f>ROUND(I130*H130,2)</f>
        <v>0</v>
      </c>
      <c r="K130" s="196"/>
      <c r="L130" s="197"/>
      <c r="M130" s="198" t="s">
        <v>1</v>
      </c>
      <c r="N130" s="199" t="s">
        <v>41</v>
      </c>
      <c r="O130" s="6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132</v>
      </c>
      <c r="AT130" s="182" t="s">
        <v>128</v>
      </c>
      <c r="AU130" s="182" t="s">
        <v>81</v>
      </c>
      <c r="AY130" s="13" t="s">
        <v>111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3" t="s">
        <v>81</v>
      </c>
      <c r="BK130" s="183">
        <f>ROUND(I130*H130,2)</f>
        <v>0</v>
      </c>
      <c r="BL130" s="13" t="s">
        <v>116</v>
      </c>
      <c r="BM130" s="182" t="s">
        <v>138</v>
      </c>
    </row>
    <row r="131" spans="1:65" s="2" customFormat="1" ht="58.5">
      <c r="A131" s="30"/>
      <c r="B131" s="31"/>
      <c r="C131" s="32"/>
      <c r="D131" s="184" t="s">
        <v>121</v>
      </c>
      <c r="E131" s="32"/>
      <c r="F131" s="185" t="s">
        <v>134</v>
      </c>
      <c r="G131" s="32"/>
      <c r="H131" s="32"/>
      <c r="I131" s="186"/>
      <c r="J131" s="32"/>
      <c r="K131" s="32"/>
      <c r="L131" s="35"/>
      <c r="M131" s="187"/>
      <c r="N131" s="188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121</v>
      </c>
      <c r="AU131" s="13" t="s">
        <v>81</v>
      </c>
    </row>
    <row r="132" spans="1:65" s="2" customFormat="1" ht="24.2" customHeight="1">
      <c r="A132" s="30"/>
      <c r="B132" s="31"/>
      <c r="C132" s="170" t="s">
        <v>139</v>
      </c>
      <c r="D132" s="170" t="s">
        <v>112</v>
      </c>
      <c r="E132" s="171" t="s">
        <v>140</v>
      </c>
      <c r="F132" s="172" t="s">
        <v>141</v>
      </c>
      <c r="G132" s="173" t="s">
        <v>115</v>
      </c>
      <c r="H132" s="174">
        <v>150</v>
      </c>
      <c r="I132" s="175"/>
      <c r="J132" s="176">
        <f>ROUND(I132*H132,2)</f>
        <v>0</v>
      </c>
      <c r="K132" s="177"/>
      <c r="L132" s="35"/>
      <c r="M132" s="178" t="s">
        <v>1</v>
      </c>
      <c r="N132" s="179" t="s">
        <v>41</v>
      </c>
      <c r="O132" s="6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116</v>
      </c>
      <c r="AT132" s="182" t="s">
        <v>112</v>
      </c>
      <c r="AU132" s="182" t="s">
        <v>81</v>
      </c>
      <c r="AY132" s="13" t="s">
        <v>111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3" t="s">
        <v>81</v>
      </c>
      <c r="BK132" s="183">
        <f>ROUND(I132*H132,2)</f>
        <v>0</v>
      </c>
      <c r="BL132" s="13" t="s">
        <v>116</v>
      </c>
      <c r="BM132" s="182" t="s">
        <v>142</v>
      </c>
    </row>
    <row r="133" spans="1:65" s="2" customFormat="1" ht="16.5" customHeight="1">
      <c r="A133" s="30"/>
      <c r="B133" s="31"/>
      <c r="C133" s="170" t="s">
        <v>143</v>
      </c>
      <c r="D133" s="170" t="s">
        <v>112</v>
      </c>
      <c r="E133" s="171" t="s">
        <v>144</v>
      </c>
      <c r="F133" s="172" t="s">
        <v>145</v>
      </c>
      <c r="G133" s="173" t="s">
        <v>115</v>
      </c>
      <c r="H133" s="174">
        <v>150</v>
      </c>
      <c r="I133" s="175"/>
      <c r="J133" s="176">
        <f>ROUND(I133*H133,2)</f>
        <v>0</v>
      </c>
      <c r="K133" s="177"/>
      <c r="L133" s="35"/>
      <c r="M133" s="178" t="s">
        <v>1</v>
      </c>
      <c r="N133" s="179" t="s">
        <v>41</v>
      </c>
      <c r="O133" s="67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116</v>
      </c>
      <c r="AT133" s="182" t="s">
        <v>112</v>
      </c>
      <c r="AU133" s="182" t="s">
        <v>81</v>
      </c>
      <c r="AY133" s="13" t="s">
        <v>111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3" t="s">
        <v>81</v>
      </c>
      <c r="BK133" s="183">
        <f>ROUND(I133*H133,2)</f>
        <v>0</v>
      </c>
      <c r="BL133" s="13" t="s">
        <v>116</v>
      </c>
      <c r="BM133" s="182" t="s">
        <v>146</v>
      </c>
    </row>
    <row r="134" spans="1:65" s="2" customFormat="1" ht="68.25">
      <c r="A134" s="30"/>
      <c r="B134" s="31"/>
      <c r="C134" s="32"/>
      <c r="D134" s="184" t="s">
        <v>121</v>
      </c>
      <c r="E134" s="32"/>
      <c r="F134" s="185" t="s">
        <v>147</v>
      </c>
      <c r="G134" s="32"/>
      <c r="H134" s="32"/>
      <c r="I134" s="186"/>
      <c r="J134" s="32"/>
      <c r="K134" s="32"/>
      <c r="L134" s="35"/>
      <c r="M134" s="187"/>
      <c r="N134" s="188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121</v>
      </c>
      <c r="AU134" s="13" t="s">
        <v>81</v>
      </c>
    </row>
    <row r="135" spans="1:65" s="2" customFormat="1" ht="16.5" customHeight="1">
      <c r="A135" s="30"/>
      <c r="B135" s="31"/>
      <c r="C135" s="189" t="s">
        <v>132</v>
      </c>
      <c r="D135" s="189" t="s">
        <v>128</v>
      </c>
      <c r="E135" s="190" t="s">
        <v>148</v>
      </c>
      <c r="F135" s="191" t="s">
        <v>149</v>
      </c>
      <c r="G135" s="192" t="s">
        <v>131</v>
      </c>
      <c r="H135" s="193">
        <v>250</v>
      </c>
      <c r="I135" s="194"/>
      <c r="J135" s="195">
        <f>ROUND(I135*H135,2)</f>
        <v>0</v>
      </c>
      <c r="K135" s="196"/>
      <c r="L135" s="197"/>
      <c r="M135" s="198" t="s">
        <v>1</v>
      </c>
      <c r="N135" s="199" t="s">
        <v>41</v>
      </c>
      <c r="O135" s="6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132</v>
      </c>
      <c r="AT135" s="182" t="s">
        <v>128</v>
      </c>
      <c r="AU135" s="182" t="s">
        <v>81</v>
      </c>
      <c r="AY135" s="13" t="s">
        <v>111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3" t="s">
        <v>81</v>
      </c>
      <c r="BK135" s="183">
        <f>ROUND(I135*H135,2)</f>
        <v>0</v>
      </c>
      <c r="BL135" s="13" t="s">
        <v>116</v>
      </c>
      <c r="BM135" s="182" t="s">
        <v>150</v>
      </c>
    </row>
    <row r="136" spans="1:65" s="2" customFormat="1" ht="58.5">
      <c r="A136" s="30"/>
      <c r="B136" s="31"/>
      <c r="C136" s="32"/>
      <c r="D136" s="184" t="s">
        <v>121</v>
      </c>
      <c r="E136" s="32"/>
      <c r="F136" s="185" t="s">
        <v>151</v>
      </c>
      <c r="G136" s="32"/>
      <c r="H136" s="32"/>
      <c r="I136" s="186"/>
      <c r="J136" s="32"/>
      <c r="K136" s="32"/>
      <c r="L136" s="35"/>
      <c r="M136" s="187"/>
      <c r="N136" s="188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121</v>
      </c>
      <c r="AU136" s="13" t="s">
        <v>81</v>
      </c>
    </row>
    <row r="137" spans="1:65" s="2" customFormat="1" ht="16.5" customHeight="1">
      <c r="A137" s="30"/>
      <c r="B137" s="31"/>
      <c r="C137" s="189" t="s">
        <v>152</v>
      </c>
      <c r="D137" s="189" t="s">
        <v>128</v>
      </c>
      <c r="E137" s="190" t="s">
        <v>153</v>
      </c>
      <c r="F137" s="191" t="s">
        <v>154</v>
      </c>
      <c r="G137" s="192" t="s">
        <v>131</v>
      </c>
      <c r="H137" s="193">
        <v>10</v>
      </c>
      <c r="I137" s="194"/>
      <c r="J137" s="195">
        <f>ROUND(I137*H137,2)</f>
        <v>0</v>
      </c>
      <c r="K137" s="196"/>
      <c r="L137" s="197"/>
      <c r="M137" s="198" t="s">
        <v>1</v>
      </c>
      <c r="N137" s="199" t="s">
        <v>41</v>
      </c>
      <c r="O137" s="67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132</v>
      </c>
      <c r="AT137" s="182" t="s">
        <v>128</v>
      </c>
      <c r="AU137" s="182" t="s">
        <v>81</v>
      </c>
      <c r="AY137" s="13" t="s">
        <v>111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81</v>
      </c>
      <c r="BK137" s="183">
        <f>ROUND(I137*H137,2)</f>
        <v>0</v>
      </c>
      <c r="BL137" s="13" t="s">
        <v>116</v>
      </c>
      <c r="BM137" s="182" t="s">
        <v>155</v>
      </c>
    </row>
    <row r="138" spans="1:65" s="2" customFormat="1" ht="58.5">
      <c r="A138" s="30"/>
      <c r="B138" s="31"/>
      <c r="C138" s="32"/>
      <c r="D138" s="184" t="s">
        <v>121</v>
      </c>
      <c r="E138" s="32"/>
      <c r="F138" s="185" t="s">
        <v>151</v>
      </c>
      <c r="G138" s="32"/>
      <c r="H138" s="32"/>
      <c r="I138" s="186"/>
      <c r="J138" s="32"/>
      <c r="K138" s="32"/>
      <c r="L138" s="35"/>
      <c r="M138" s="187"/>
      <c r="N138" s="188"/>
      <c r="O138" s="67"/>
      <c r="P138" s="67"/>
      <c r="Q138" s="67"/>
      <c r="R138" s="67"/>
      <c r="S138" s="67"/>
      <c r="T138" s="68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121</v>
      </c>
      <c r="AU138" s="13" t="s">
        <v>81</v>
      </c>
    </row>
    <row r="139" spans="1:65" s="2" customFormat="1" ht="24.2" customHeight="1">
      <c r="A139" s="30"/>
      <c r="B139" s="31"/>
      <c r="C139" s="170" t="s">
        <v>156</v>
      </c>
      <c r="D139" s="170" t="s">
        <v>112</v>
      </c>
      <c r="E139" s="171" t="s">
        <v>157</v>
      </c>
      <c r="F139" s="172" t="s">
        <v>158</v>
      </c>
      <c r="G139" s="173" t="s">
        <v>115</v>
      </c>
      <c r="H139" s="174">
        <v>40</v>
      </c>
      <c r="I139" s="175"/>
      <c r="J139" s="176">
        <f>ROUND(I139*H139,2)</f>
        <v>0</v>
      </c>
      <c r="K139" s="177"/>
      <c r="L139" s="35"/>
      <c r="M139" s="178" t="s">
        <v>1</v>
      </c>
      <c r="N139" s="179" t="s">
        <v>41</v>
      </c>
      <c r="O139" s="67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116</v>
      </c>
      <c r="AT139" s="182" t="s">
        <v>112</v>
      </c>
      <c r="AU139" s="182" t="s">
        <v>81</v>
      </c>
      <c r="AY139" s="13" t="s">
        <v>111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3" t="s">
        <v>81</v>
      </c>
      <c r="BK139" s="183">
        <f>ROUND(I139*H139,2)</f>
        <v>0</v>
      </c>
      <c r="BL139" s="13" t="s">
        <v>116</v>
      </c>
      <c r="BM139" s="182" t="s">
        <v>159</v>
      </c>
    </row>
    <row r="140" spans="1:65" s="2" customFormat="1" ht="16.5" customHeight="1">
      <c r="A140" s="30"/>
      <c r="B140" s="31"/>
      <c r="C140" s="170" t="s">
        <v>160</v>
      </c>
      <c r="D140" s="170" t="s">
        <v>112</v>
      </c>
      <c r="E140" s="171" t="s">
        <v>161</v>
      </c>
      <c r="F140" s="172" t="s">
        <v>162</v>
      </c>
      <c r="G140" s="173" t="s">
        <v>115</v>
      </c>
      <c r="H140" s="174">
        <v>40</v>
      </c>
      <c r="I140" s="175"/>
      <c r="J140" s="176">
        <f>ROUND(I140*H140,2)</f>
        <v>0</v>
      </c>
      <c r="K140" s="177"/>
      <c r="L140" s="35"/>
      <c r="M140" s="178" t="s">
        <v>1</v>
      </c>
      <c r="N140" s="179" t="s">
        <v>41</v>
      </c>
      <c r="O140" s="6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116</v>
      </c>
      <c r="AT140" s="182" t="s">
        <v>112</v>
      </c>
      <c r="AU140" s="182" t="s">
        <v>81</v>
      </c>
      <c r="AY140" s="13" t="s">
        <v>111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81</v>
      </c>
      <c r="BK140" s="183">
        <f>ROUND(I140*H140,2)</f>
        <v>0</v>
      </c>
      <c r="BL140" s="13" t="s">
        <v>116</v>
      </c>
      <c r="BM140" s="182" t="s">
        <v>163</v>
      </c>
    </row>
    <row r="141" spans="1:65" s="2" customFormat="1" ht="16.5" customHeight="1">
      <c r="A141" s="30"/>
      <c r="B141" s="31"/>
      <c r="C141" s="189" t="s">
        <v>164</v>
      </c>
      <c r="D141" s="189" t="s">
        <v>128</v>
      </c>
      <c r="E141" s="190" t="s">
        <v>165</v>
      </c>
      <c r="F141" s="191" t="s">
        <v>166</v>
      </c>
      <c r="G141" s="192" t="s">
        <v>167</v>
      </c>
      <c r="H141" s="193">
        <v>40</v>
      </c>
      <c r="I141" s="194"/>
      <c r="J141" s="195">
        <f>ROUND(I141*H141,2)</f>
        <v>0</v>
      </c>
      <c r="K141" s="196"/>
      <c r="L141" s="197"/>
      <c r="M141" s="198" t="s">
        <v>1</v>
      </c>
      <c r="N141" s="199" t="s">
        <v>41</v>
      </c>
      <c r="O141" s="67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2" t="s">
        <v>132</v>
      </c>
      <c r="AT141" s="182" t="s">
        <v>128</v>
      </c>
      <c r="AU141" s="182" t="s">
        <v>81</v>
      </c>
      <c r="AY141" s="13" t="s">
        <v>111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3" t="s">
        <v>81</v>
      </c>
      <c r="BK141" s="183">
        <f>ROUND(I141*H141,2)</f>
        <v>0</v>
      </c>
      <c r="BL141" s="13" t="s">
        <v>116</v>
      </c>
      <c r="BM141" s="182" t="s">
        <v>168</v>
      </c>
    </row>
    <row r="142" spans="1:65" s="2" customFormat="1" ht="39">
      <c r="A142" s="30"/>
      <c r="B142" s="31"/>
      <c r="C142" s="32"/>
      <c r="D142" s="184" t="s">
        <v>121</v>
      </c>
      <c r="E142" s="32"/>
      <c r="F142" s="185" t="s">
        <v>169</v>
      </c>
      <c r="G142" s="32"/>
      <c r="H142" s="32"/>
      <c r="I142" s="186"/>
      <c r="J142" s="32"/>
      <c r="K142" s="32"/>
      <c r="L142" s="35"/>
      <c r="M142" s="187"/>
      <c r="N142" s="188"/>
      <c r="O142" s="67"/>
      <c r="P142" s="67"/>
      <c r="Q142" s="67"/>
      <c r="R142" s="67"/>
      <c r="S142" s="67"/>
      <c r="T142" s="68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3" t="s">
        <v>121</v>
      </c>
      <c r="AU142" s="13" t="s">
        <v>81</v>
      </c>
    </row>
    <row r="143" spans="1:65" s="2" customFormat="1" ht="24.2" customHeight="1">
      <c r="A143" s="30"/>
      <c r="B143" s="31"/>
      <c r="C143" s="170" t="s">
        <v>170</v>
      </c>
      <c r="D143" s="170" t="s">
        <v>112</v>
      </c>
      <c r="E143" s="171" t="s">
        <v>171</v>
      </c>
      <c r="F143" s="172" t="s">
        <v>172</v>
      </c>
      <c r="G143" s="173" t="s">
        <v>115</v>
      </c>
      <c r="H143" s="174">
        <v>50</v>
      </c>
      <c r="I143" s="175"/>
      <c r="J143" s="176">
        <f>ROUND(I143*H143,2)</f>
        <v>0</v>
      </c>
      <c r="K143" s="177"/>
      <c r="L143" s="35"/>
      <c r="M143" s="178" t="s">
        <v>1</v>
      </c>
      <c r="N143" s="179" t="s">
        <v>41</v>
      </c>
      <c r="O143" s="67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116</v>
      </c>
      <c r="AT143" s="182" t="s">
        <v>112</v>
      </c>
      <c r="AU143" s="182" t="s">
        <v>81</v>
      </c>
      <c r="AY143" s="13" t="s">
        <v>111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81</v>
      </c>
      <c r="BK143" s="183">
        <f>ROUND(I143*H143,2)</f>
        <v>0</v>
      </c>
      <c r="BL143" s="13" t="s">
        <v>116</v>
      </c>
      <c r="BM143" s="182" t="s">
        <v>173</v>
      </c>
    </row>
    <row r="144" spans="1:65" s="2" customFormat="1" ht="16.5" customHeight="1">
      <c r="A144" s="30"/>
      <c r="B144" s="31"/>
      <c r="C144" s="170" t="s">
        <v>174</v>
      </c>
      <c r="D144" s="170" t="s">
        <v>112</v>
      </c>
      <c r="E144" s="171" t="s">
        <v>175</v>
      </c>
      <c r="F144" s="172" t="s">
        <v>176</v>
      </c>
      <c r="G144" s="173" t="s">
        <v>115</v>
      </c>
      <c r="H144" s="174">
        <v>50</v>
      </c>
      <c r="I144" s="175"/>
      <c r="J144" s="176">
        <f>ROUND(I144*H144,2)</f>
        <v>0</v>
      </c>
      <c r="K144" s="177"/>
      <c r="L144" s="35"/>
      <c r="M144" s="178" t="s">
        <v>1</v>
      </c>
      <c r="N144" s="179" t="s">
        <v>41</v>
      </c>
      <c r="O144" s="6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2" t="s">
        <v>116</v>
      </c>
      <c r="AT144" s="182" t="s">
        <v>112</v>
      </c>
      <c r="AU144" s="182" t="s">
        <v>81</v>
      </c>
      <c r="AY144" s="13" t="s">
        <v>111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3" t="s">
        <v>81</v>
      </c>
      <c r="BK144" s="183">
        <f>ROUND(I144*H144,2)</f>
        <v>0</v>
      </c>
      <c r="BL144" s="13" t="s">
        <v>116</v>
      </c>
      <c r="BM144" s="182" t="s">
        <v>177</v>
      </c>
    </row>
    <row r="145" spans="1:65" s="2" customFormat="1" ht="68.25">
      <c r="A145" s="30"/>
      <c r="B145" s="31"/>
      <c r="C145" s="32"/>
      <c r="D145" s="184" t="s">
        <v>121</v>
      </c>
      <c r="E145" s="32"/>
      <c r="F145" s="185" t="s">
        <v>147</v>
      </c>
      <c r="G145" s="32"/>
      <c r="H145" s="32"/>
      <c r="I145" s="186"/>
      <c r="J145" s="32"/>
      <c r="K145" s="32"/>
      <c r="L145" s="35"/>
      <c r="M145" s="187"/>
      <c r="N145" s="188"/>
      <c r="O145" s="67"/>
      <c r="P145" s="67"/>
      <c r="Q145" s="67"/>
      <c r="R145" s="67"/>
      <c r="S145" s="67"/>
      <c r="T145" s="68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121</v>
      </c>
      <c r="AU145" s="13" t="s">
        <v>81</v>
      </c>
    </row>
    <row r="146" spans="1:65" s="2" customFormat="1" ht="16.5" customHeight="1">
      <c r="A146" s="30"/>
      <c r="B146" s="31"/>
      <c r="C146" s="189" t="s">
        <v>8</v>
      </c>
      <c r="D146" s="189" t="s">
        <v>128</v>
      </c>
      <c r="E146" s="190" t="s">
        <v>178</v>
      </c>
      <c r="F146" s="191" t="s">
        <v>179</v>
      </c>
      <c r="G146" s="192" t="s">
        <v>131</v>
      </c>
      <c r="H146" s="193">
        <v>50</v>
      </c>
      <c r="I146" s="194"/>
      <c r="J146" s="195">
        <f>ROUND(I146*H146,2)</f>
        <v>0</v>
      </c>
      <c r="K146" s="196"/>
      <c r="L146" s="197"/>
      <c r="M146" s="198" t="s">
        <v>1</v>
      </c>
      <c r="N146" s="199" t="s">
        <v>41</v>
      </c>
      <c r="O146" s="67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2" t="s">
        <v>132</v>
      </c>
      <c r="AT146" s="182" t="s">
        <v>128</v>
      </c>
      <c r="AU146" s="182" t="s">
        <v>81</v>
      </c>
      <c r="AY146" s="13" t="s">
        <v>111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81</v>
      </c>
      <c r="BK146" s="183">
        <f>ROUND(I146*H146,2)</f>
        <v>0</v>
      </c>
      <c r="BL146" s="13" t="s">
        <v>116</v>
      </c>
      <c r="BM146" s="182" t="s">
        <v>180</v>
      </c>
    </row>
    <row r="147" spans="1:65" s="2" customFormat="1" ht="58.5">
      <c r="A147" s="30"/>
      <c r="B147" s="31"/>
      <c r="C147" s="32"/>
      <c r="D147" s="184" t="s">
        <v>121</v>
      </c>
      <c r="E147" s="32"/>
      <c r="F147" s="185" t="s">
        <v>181</v>
      </c>
      <c r="G147" s="32"/>
      <c r="H147" s="32"/>
      <c r="I147" s="186"/>
      <c r="J147" s="32"/>
      <c r="K147" s="32"/>
      <c r="L147" s="35"/>
      <c r="M147" s="187"/>
      <c r="N147" s="188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121</v>
      </c>
      <c r="AU147" s="13" t="s">
        <v>81</v>
      </c>
    </row>
    <row r="148" spans="1:65" s="2" customFormat="1" ht="16.5" customHeight="1">
      <c r="A148" s="30"/>
      <c r="B148" s="31"/>
      <c r="C148" s="189" t="s">
        <v>182</v>
      </c>
      <c r="D148" s="189" t="s">
        <v>128</v>
      </c>
      <c r="E148" s="190" t="s">
        <v>183</v>
      </c>
      <c r="F148" s="191" t="s">
        <v>184</v>
      </c>
      <c r="G148" s="192" t="s">
        <v>131</v>
      </c>
      <c r="H148" s="193">
        <v>5</v>
      </c>
      <c r="I148" s="194"/>
      <c r="J148" s="195">
        <f>ROUND(I148*H148,2)</f>
        <v>0</v>
      </c>
      <c r="K148" s="196"/>
      <c r="L148" s="197"/>
      <c r="M148" s="198" t="s">
        <v>1</v>
      </c>
      <c r="N148" s="199" t="s">
        <v>41</v>
      </c>
      <c r="O148" s="6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132</v>
      </c>
      <c r="AT148" s="182" t="s">
        <v>128</v>
      </c>
      <c r="AU148" s="182" t="s">
        <v>81</v>
      </c>
      <c r="AY148" s="13" t="s">
        <v>111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3" t="s">
        <v>81</v>
      </c>
      <c r="BK148" s="183">
        <f>ROUND(I148*H148,2)</f>
        <v>0</v>
      </c>
      <c r="BL148" s="13" t="s">
        <v>116</v>
      </c>
      <c r="BM148" s="182" t="s">
        <v>185</v>
      </c>
    </row>
    <row r="149" spans="1:65" s="2" customFormat="1" ht="58.5">
      <c r="A149" s="30"/>
      <c r="B149" s="31"/>
      <c r="C149" s="32"/>
      <c r="D149" s="184" t="s">
        <v>121</v>
      </c>
      <c r="E149" s="32"/>
      <c r="F149" s="185" t="s">
        <v>181</v>
      </c>
      <c r="G149" s="32"/>
      <c r="H149" s="32"/>
      <c r="I149" s="186"/>
      <c r="J149" s="32"/>
      <c r="K149" s="32"/>
      <c r="L149" s="35"/>
      <c r="M149" s="187"/>
      <c r="N149" s="188"/>
      <c r="O149" s="67"/>
      <c r="P149" s="67"/>
      <c r="Q149" s="67"/>
      <c r="R149" s="67"/>
      <c r="S149" s="67"/>
      <c r="T149" s="68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121</v>
      </c>
      <c r="AU149" s="13" t="s">
        <v>81</v>
      </c>
    </row>
    <row r="150" spans="1:65" s="2" customFormat="1" ht="37.9" customHeight="1">
      <c r="A150" s="30"/>
      <c r="B150" s="31"/>
      <c r="C150" s="170" t="s">
        <v>186</v>
      </c>
      <c r="D150" s="170" t="s">
        <v>112</v>
      </c>
      <c r="E150" s="171" t="s">
        <v>187</v>
      </c>
      <c r="F150" s="172" t="s">
        <v>188</v>
      </c>
      <c r="G150" s="173" t="s">
        <v>115</v>
      </c>
      <c r="H150" s="174">
        <v>12</v>
      </c>
      <c r="I150" s="175"/>
      <c r="J150" s="176">
        <f>ROUND(I150*H150,2)</f>
        <v>0</v>
      </c>
      <c r="K150" s="177"/>
      <c r="L150" s="35"/>
      <c r="M150" s="178" t="s">
        <v>1</v>
      </c>
      <c r="N150" s="179" t="s">
        <v>41</v>
      </c>
      <c r="O150" s="6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116</v>
      </c>
      <c r="AT150" s="182" t="s">
        <v>112</v>
      </c>
      <c r="AU150" s="182" t="s">
        <v>81</v>
      </c>
      <c r="AY150" s="13" t="s">
        <v>111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3" t="s">
        <v>81</v>
      </c>
      <c r="BK150" s="183">
        <f>ROUND(I150*H150,2)</f>
        <v>0</v>
      </c>
      <c r="BL150" s="13" t="s">
        <v>116</v>
      </c>
      <c r="BM150" s="182" t="s">
        <v>189</v>
      </c>
    </row>
    <row r="151" spans="1:65" s="2" customFormat="1" ht="24.2" customHeight="1">
      <c r="A151" s="30"/>
      <c r="B151" s="31"/>
      <c r="C151" s="170" t="s">
        <v>190</v>
      </c>
      <c r="D151" s="170" t="s">
        <v>112</v>
      </c>
      <c r="E151" s="171" t="s">
        <v>191</v>
      </c>
      <c r="F151" s="172" t="s">
        <v>192</v>
      </c>
      <c r="G151" s="173" t="s">
        <v>115</v>
      </c>
      <c r="H151" s="174">
        <v>12</v>
      </c>
      <c r="I151" s="175"/>
      <c r="J151" s="176">
        <f>ROUND(I151*H151,2)</f>
        <v>0</v>
      </c>
      <c r="K151" s="177"/>
      <c r="L151" s="35"/>
      <c r="M151" s="178" t="s">
        <v>1</v>
      </c>
      <c r="N151" s="179" t="s">
        <v>41</v>
      </c>
      <c r="O151" s="67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2" t="s">
        <v>116</v>
      </c>
      <c r="AT151" s="182" t="s">
        <v>112</v>
      </c>
      <c r="AU151" s="182" t="s">
        <v>81</v>
      </c>
      <c r="AY151" s="13" t="s">
        <v>111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3" t="s">
        <v>81</v>
      </c>
      <c r="BK151" s="183">
        <f>ROUND(I151*H151,2)</f>
        <v>0</v>
      </c>
      <c r="BL151" s="13" t="s">
        <v>116</v>
      </c>
      <c r="BM151" s="182" t="s">
        <v>193</v>
      </c>
    </row>
    <row r="152" spans="1:65" s="2" customFormat="1" ht="68.25">
      <c r="A152" s="30"/>
      <c r="B152" s="31"/>
      <c r="C152" s="32"/>
      <c r="D152" s="184" t="s">
        <v>121</v>
      </c>
      <c r="E152" s="32"/>
      <c r="F152" s="185" t="s">
        <v>147</v>
      </c>
      <c r="G152" s="32"/>
      <c r="H152" s="32"/>
      <c r="I152" s="186"/>
      <c r="J152" s="32"/>
      <c r="K152" s="32"/>
      <c r="L152" s="35"/>
      <c r="M152" s="187"/>
      <c r="N152" s="188"/>
      <c r="O152" s="67"/>
      <c r="P152" s="67"/>
      <c r="Q152" s="67"/>
      <c r="R152" s="67"/>
      <c r="S152" s="67"/>
      <c r="T152" s="68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121</v>
      </c>
      <c r="AU152" s="13" t="s">
        <v>81</v>
      </c>
    </row>
    <row r="153" spans="1:65" s="2" customFormat="1" ht="24.2" customHeight="1">
      <c r="A153" s="30"/>
      <c r="B153" s="31"/>
      <c r="C153" s="189" t="s">
        <v>194</v>
      </c>
      <c r="D153" s="189" t="s">
        <v>128</v>
      </c>
      <c r="E153" s="190" t="s">
        <v>195</v>
      </c>
      <c r="F153" s="191" t="s">
        <v>196</v>
      </c>
      <c r="G153" s="192" t="s">
        <v>115</v>
      </c>
      <c r="H153" s="193">
        <v>10</v>
      </c>
      <c r="I153" s="194"/>
      <c r="J153" s="195">
        <f>ROUND(I153*H153,2)</f>
        <v>0</v>
      </c>
      <c r="K153" s="196"/>
      <c r="L153" s="197"/>
      <c r="M153" s="198" t="s">
        <v>1</v>
      </c>
      <c r="N153" s="199" t="s">
        <v>41</v>
      </c>
      <c r="O153" s="67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2" t="s">
        <v>132</v>
      </c>
      <c r="AT153" s="182" t="s">
        <v>128</v>
      </c>
      <c r="AU153" s="182" t="s">
        <v>81</v>
      </c>
      <c r="AY153" s="13" t="s">
        <v>111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81</v>
      </c>
      <c r="BK153" s="183">
        <f>ROUND(I153*H153,2)</f>
        <v>0</v>
      </c>
      <c r="BL153" s="13" t="s">
        <v>116</v>
      </c>
      <c r="BM153" s="182" t="s">
        <v>197</v>
      </c>
    </row>
    <row r="154" spans="1:65" s="2" customFormat="1" ht="68.25">
      <c r="A154" s="30"/>
      <c r="B154" s="31"/>
      <c r="C154" s="32"/>
      <c r="D154" s="184" t="s">
        <v>121</v>
      </c>
      <c r="E154" s="32"/>
      <c r="F154" s="185" t="s">
        <v>198</v>
      </c>
      <c r="G154" s="32"/>
      <c r="H154" s="32"/>
      <c r="I154" s="186"/>
      <c r="J154" s="32"/>
      <c r="K154" s="32"/>
      <c r="L154" s="35"/>
      <c r="M154" s="187"/>
      <c r="N154" s="188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121</v>
      </c>
      <c r="AU154" s="13" t="s">
        <v>81</v>
      </c>
    </row>
    <row r="155" spans="1:65" s="2" customFormat="1" ht="24.2" customHeight="1">
      <c r="A155" s="30"/>
      <c r="B155" s="31"/>
      <c r="C155" s="189" t="s">
        <v>199</v>
      </c>
      <c r="D155" s="189" t="s">
        <v>128</v>
      </c>
      <c r="E155" s="190" t="s">
        <v>200</v>
      </c>
      <c r="F155" s="191" t="s">
        <v>201</v>
      </c>
      <c r="G155" s="192" t="s">
        <v>115</v>
      </c>
      <c r="H155" s="193">
        <v>2</v>
      </c>
      <c r="I155" s="194"/>
      <c r="J155" s="195">
        <f>ROUND(I155*H155,2)</f>
        <v>0</v>
      </c>
      <c r="K155" s="196"/>
      <c r="L155" s="197"/>
      <c r="M155" s="198" t="s">
        <v>1</v>
      </c>
      <c r="N155" s="199" t="s">
        <v>41</v>
      </c>
      <c r="O155" s="6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2" t="s">
        <v>132</v>
      </c>
      <c r="AT155" s="182" t="s">
        <v>128</v>
      </c>
      <c r="AU155" s="182" t="s">
        <v>81</v>
      </c>
      <c r="AY155" s="13" t="s">
        <v>111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81</v>
      </c>
      <c r="BK155" s="183">
        <f>ROUND(I155*H155,2)</f>
        <v>0</v>
      </c>
      <c r="BL155" s="13" t="s">
        <v>116</v>
      </c>
      <c r="BM155" s="182" t="s">
        <v>202</v>
      </c>
    </row>
    <row r="156" spans="1:65" s="2" customFormat="1" ht="68.25">
      <c r="A156" s="30"/>
      <c r="B156" s="31"/>
      <c r="C156" s="32"/>
      <c r="D156" s="184" t="s">
        <v>121</v>
      </c>
      <c r="E156" s="32"/>
      <c r="F156" s="185" t="s">
        <v>198</v>
      </c>
      <c r="G156" s="32"/>
      <c r="H156" s="32"/>
      <c r="I156" s="186"/>
      <c r="J156" s="32"/>
      <c r="K156" s="32"/>
      <c r="L156" s="35"/>
      <c r="M156" s="187"/>
      <c r="N156" s="188"/>
      <c r="O156" s="67"/>
      <c r="P156" s="67"/>
      <c r="Q156" s="67"/>
      <c r="R156" s="67"/>
      <c r="S156" s="67"/>
      <c r="T156" s="68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121</v>
      </c>
      <c r="AU156" s="13" t="s">
        <v>81</v>
      </c>
    </row>
    <row r="157" spans="1:65" s="2" customFormat="1" ht="33" customHeight="1">
      <c r="A157" s="30"/>
      <c r="B157" s="31"/>
      <c r="C157" s="170" t="s">
        <v>7</v>
      </c>
      <c r="D157" s="170" t="s">
        <v>112</v>
      </c>
      <c r="E157" s="171" t="s">
        <v>203</v>
      </c>
      <c r="F157" s="172" t="s">
        <v>204</v>
      </c>
      <c r="G157" s="173" t="s">
        <v>115</v>
      </c>
      <c r="H157" s="174">
        <v>10</v>
      </c>
      <c r="I157" s="175"/>
      <c r="J157" s="176">
        <f>ROUND(I157*H157,2)</f>
        <v>0</v>
      </c>
      <c r="K157" s="177"/>
      <c r="L157" s="35"/>
      <c r="M157" s="178" t="s">
        <v>1</v>
      </c>
      <c r="N157" s="179" t="s">
        <v>41</v>
      </c>
      <c r="O157" s="67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2" t="s">
        <v>116</v>
      </c>
      <c r="AT157" s="182" t="s">
        <v>112</v>
      </c>
      <c r="AU157" s="182" t="s">
        <v>81</v>
      </c>
      <c r="AY157" s="13" t="s">
        <v>111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3" t="s">
        <v>81</v>
      </c>
      <c r="BK157" s="183">
        <f>ROUND(I157*H157,2)</f>
        <v>0</v>
      </c>
      <c r="BL157" s="13" t="s">
        <v>116</v>
      </c>
      <c r="BM157" s="182" t="s">
        <v>205</v>
      </c>
    </row>
    <row r="158" spans="1:65" s="2" customFormat="1" ht="24.2" customHeight="1">
      <c r="A158" s="30"/>
      <c r="B158" s="31"/>
      <c r="C158" s="170" t="s">
        <v>206</v>
      </c>
      <c r="D158" s="170" t="s">
        <v>112</v>
      </c>
      <c r="E158" s="171" t="s">
        <v>207</v>
      </c>
      <c r="F158" s="172" t="s">
        <v>208</v>
      </c>
      <c r="G158" s="173" t="s">
        <v>115</v>
      </c>
      <c r="H158" s="174">
        <v>10</v>
      </c>
      <c r="I158" s="175"/>
      <c r="J158" s="176">
        <f>ROUND(I158*H158,2)</f>
        <v>0</v>
      </c>
      <c r="K158" s="177"/>
      <c r="L158" s="35"/>
      <c r="M158" s="178" t="s">
        <v>1</v>
      </c>
      <c r="N158" s="179" t="s">
        <v>41</v>
      </c>
      <c r="O158" s="67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2" t="s">
        <v>116</v>
      </c>
      <c r="AT158" s="182" t="s">
        <v>112</v>
      </c>
      <c r="AU158" s="182" t="s">
        <v>81</v>
      </c>
      <c r="AY158" s="13" t="s">
        <v>111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81</v>
      </c>
      <c r="BK158" s="183">
        <f>ROUND(I158*H158,2)</f>
        <v>0</v>
      </c>
      <c r="BL158" s="13" t="s">
        <v>116</v>
      </c>
      <c r="BM158" s="182" t="s">
        <v>209</v>
      </c>
    </row>
    <row r="159" spans="1:65" s="2" customFormat="1" ht="24.2" customHeight="1">
      <c r="A159" s="30"/>
      <c r="B159" s="31"/>
      <c r="C159" s="189" t="s">
        <v>210</v>
      </c>
      <c r="D159" s="189" t="s">
        <v>128</v>
      </c>
      <c r="E159" s="190" t="s">
        <v>211</v>
      </c>
      <c r="F159" s="191" t="s">
        <v>212</v>
      </c>
      <c r="G159" s="192" t="s">
        <v>115</v>
      </c>
      <c r="H159" s="193">
        <v>10</v>
      </c>
      <c r="I159" s="194"/>
      <c r="J159" s="195">
        <f>ROUND(I159*H159,2)</f>
        <v>0</v>
      </c>
      <c r="K159" s="196"/>
      <c r="L159" s="197"/>
      <c r="M159" s="198" t="s">
        <v>1</v>
      </c>
      <c r="N159" s="199" t="s">
        <v>41</v>
      </c>
      <c r="O159" s="67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2" t="s">
        <v>132</v>
      </c>
      <c r="AT159" s="182" t="s">
        <v>128</v>
      </c>
      <c r="AU159" s="182" t="s">
        <v>81</v>
      </c>
      <c r="AY159" s="13" t="s">
        <v>111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3" t="s">
        <v>81</v>
      </c>
      <c r="BK159" s="183">
        <f>ROUND(I159*H159,2)</f>
        <v>0</v>
      </c>
      <c r="BL159" s="13" t="s">
        <v>116</v>
      </c>
      <c r="BM159" s="182" t="s">
        <v>213</v>
      </c>
    </row>
    <row r="160" spans="1:65" s="2" customFormat="1" ht="58.5">
      <c r="A160" s="30"/>
      <c r="B160" s="31"/>
      <c r="C160" s="32"/>
      <c r="D160" s="184" t="s">
        <v>121</v>
      </c>
      <c r="E160" s="32"/>
      <c r="F160" s="185" t="s">
        <v>214</v>
      </c>
      <c r="G160" s="32"/>
      <c r="H160" s="32"/>
      <c r="I160" s="186"/>
      <c r="J160" s="32"/>
      <c r="K160" s="32"/>
      <c r="L160" s="35"/>
      <c r="M160" s="187"/>
      <c r="N160" s="188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121</v>
      </c>
      <c r="AU160" s="13" t="s">
        <v>81</v>
      </c>
    </row>
    <row r="161" spans="1:65" s="11" customFormat="1" ht="25.9" customHeight="1">
      <c r="B161" s="156"/>
      <c r="C161" s="157"/>
      <c r="D161" s="158" t="s">
        <v>75</v>
      </c>
      <c r="E161" s="159" t="s">
        <v>215</v>
      </c>
      <c r="F161" s="159" t="s">
        <v>216</v>
      </c>
      <c r="G161" s="157"/>
      <c r="H161" s="157"/>
      <c r="I161" s="160"/>
      <c r="J161" s="161">
        <f>BK161</f>
        <v>0</v>
      </c>
      <c r="K161" s="157"/>
      <c r="L161" s="162"/>
      <c r="M161" s="163"/>
      <c r="N161" s="164"/>
      <c r="O161" s="164"/>
      <c r="P161" s="165">
        <f>SUM(P162:P206)</f>
        <v>0</v>
      </c>
      <c r="Q161" s="164"/>
      <c r="R161" s="165">
        <f>SUM(R162:R206)</f>
        <v>0</v>
      </c>
      <c r="S161" s="164"/>
      <c r="T161" s="166">
        <f>SUM(T162:T206)</f>
        <v>0</v>
      </c>
      <c r="AR161" s="167" t="s">
        <v>81</v>
      </c>
      <c r="AT161" s="168" t="s">
        <v>75</v>
      </c>
      <c r="AU161" s="168" t="s">
        <v>76</v>
      </c>
      <c r="AY161" s="167" t="s">
        <v>111</v>
      </c>
      <c r="BK161" s="169">
        <f>SUM(BK162:BK206)</f>
        <v>0</v>
      </c>
    </row>
    <row r="162" spans="1:65" s="2" customFormat="1" ht="24.2" customHeight="1">
      <c r="A162" s="30"/>
      <c r="B162" s="31"/>
      <c r="C162" s="170" t="s">
        <v>217</v>
      </c>
      <c r="D162" s="170" t="s">
        <v>112</v>
      </c>
      <c r="E162" s="171" t="s">
        <v>218</v>
      </c>
      <c r="F162" s="172" t="s">
        <v>219</v>
      </c>
      <c r="G162" s="173" t="s">
        <v>115</v>
      </c>
      <c r="H162" s="174">
        <v>50</v>
      </c>
      <c r="I162" s="175"/>
      <c r="J162" s="176">
        <f>ROUND(I162*H162,2)</f>
        <v>0</v>
      </c>
      <c r="K162" s="177"/>
      <c r="L162" s="35"/>
      <c r="M162" s="178" t="s">
        <v>1</v>
      </c>
      <c r="N162" s="179" t="s">
        <v>41</v>
      </c>
      <c r="O162" s="6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2" t="s">
        <v>116</v>
      </c>
      <c r="AT162" s="182" t="s">
        <v>112</v>
      </c>
      <c r="AU162" s="182" t="s">
        <v>81</v>
      </c>
      <c r="AY162" s="13" t="s">
        <v>111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3" t="s">
        <v>81</v>
      </c>
      <c r="BK162" s="183">
        <f>ROUND(I162*H162,2)</f>
        <v>0</v>
      </c>
      <c r="BL162" s="13" t="s">
        <v>116</v>
      </c>
      <c r="BM162" s="182" t="s">
        <v>220</v>
      </c>
    </row>
    <row r="163" spans="1:65" s="2" customFormat="1" ht="21.75" customHeight="1">
      <c r="A163" s="30"/>
      <c r="B163" s="31"/>
      <c r="C163" s="170" t="s">
        <v>221</v>
      </c>
      <c r="D163" s="170" t="s">
        <v>112</v>
      </c>
      <c r="E163" s="171" t="s">
        <v>222</v>
      </c>
      <c r="F163" s="172" t="s">
        <v>223</v>
      </c>
      <c r="G163" s="173" t="s">
        <v>115</v>
      </c>
      <c r="H163" s="174">
        <v>50</v>
      </c>
      <c r="I163" s="175"/>
      <c r="J163" s="176">
        <f>ROUND(I163*H163,2)</f>
        <v>0</v>
      </c>
      <c r="K163" s="177"/>
      <c r="L163" s="35"/>
      <c r="M163" s="178" t="s">
        <v>1</v>
      </c>
      <c r="N163" s="179" t="s">
        <v>41</v>
      </c>
      <c r="O163" s="67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2" t="s">
        <v>116</v>
      </c>
      <c r="AT163" s="182" t="s">
        <v>112</v>
      </c>
      <c r="AU163" s="182" t="s">
        <v>81</v>
      </c>
      <c r="AY163" s="13" t="s">
        <v>111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3" t="s">
        <v>81</v>
      </c>
      <c r="BK163" s="183">
        <f>ROUND(I163*H163,2)</f>
        <v>0</v>
      </c>
      <c r="BL163" s="13" t="s">
        <v>116</v>
      </c>
      <c r="BM163" s="182" t="s">
        <v>224</v>
      </c>
    </row>
    <row r="164" spans="1:65" s="2" customFormat="1" ht="68.25">
      <c r="A164" s="30"/>
      <c r="B164" s="31"/>
      <c r="C164" s="32"/>
      <c r="D164" s="184" t="s">
        <v>121</v>
      </c>
      <c r="E164" s="32"/>
      <c r="F164" s="185" t="s">
        <v>122</v>
      </c>
      <c r="G164" s="32"/>
      <c r="H164" s="32"/>
      <c r="I164" s="186"/>
      <c r="J164" s="32"/>
      <c r="K164" s="32"/>
      <c r="L164" s="35"/>
      <c r="M164" s="187"/>
      <c r="N164" s="188"/>
      <c r="O164" s="67"/>
      <c r="P164" s="67"/>
      <c r="Q164" s="67"/>
      <c r="R164" s="67"/>
      <c r="S164" s="67"/>
      <c r="T164" s="68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121</v>
      </c>
      <c r="AU164" s="13" t="s">
        <v>81</v>
      </c>
    </row>
    <row r="165" spans="1:65" s="2" customFormat="1" ht="24.2" customHeight="1">
      <c r="A165" s="30"/>
      <c r="B165" s="31"/>
      <c r="C165" s="170" t="s">
        <v>225</v>
      </c>
      <c r="D165" s="170" t="s">
        <v>112</v>
      </c>
      <c r="E165" s="171" t="s">
        <v>226</v>
      </c>
      <c r="F165" s="172" t="s">
        <v>227</v>
      </c>
      <c r="G165" s="173" t="s">
        <v>115</v>
      </c>
      <c r="H165" s="174">
        <v>50</v>
      </c>
      <c r="I165" s="175"/>
      <c r="J165" s="176">
        <f>ROUND(I165*H165,2)</f>
        <v>0</v>
      </c>
      <c r="K165" s="177"/>
      <c r="L165" s="35"/>
      <c r="M165" s="178" t="s">
        <v>1</v>
      </c>
      <c r="N165" s="179" t="s">
        <v>41</v>
      </c>
      <c r="O165" s="67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2" t="s">
        <v>116</v>
      </c>
      <c r="AT165" s="182" t="s">
        <v>112</v>
      </c>
      <c r="AU165" s="182" t="s">
        <v>81</v>
      </c>
      <c r="AY165" s="13" t="s">
        <v>111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3" t="s">
        <v>81</v>
      </c>
      <c r="BK165" s="183">
        <f>ROUND(I165*H165,2)</f>
        <v>0</v>
      </c>
      <c r="BL165" s="13" t="s">
        <v>116</v>
      </c>
      <c r="BM165" s="182" t="s">
        <v>228</v>
      </c>
    </row>
    <row r="166" spans="1:65" s="2" customFormat="1" ht="68.25">
      <c r="A166" s="30"/>
      <c r="B166" s="31"/>
      <c r="C166" s="32"/>
      <c r="D166" s="184" t="s">
        <v>121</v>
      </c>
      <c r="E166" s="32"/>
      <c r="F166" s="185" t="s">
        <v>127</v>
      </c>
      <c r="G166" s="32"/>
      <c r="H166" s="32"/>
      <c r="I166" s="186"/>
      <c r="J166" s="32"/>
      <c r="K166" s="32"/>
      <c r="L166" s="35"/>
      <c r="M166" s="187"/>
      <c r="N166" s="188"/>
      <c r="O166" s="67"/>
      <c r="P166" s="67"/>
      <c r="Q166" s="67"/>
      <c r="R166" s="67"/>
      <c r="S166" s="67"/>
      <c r="T166" s="68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121</v>
      </c>
      <c r="AU166" s="13" t="s">
        <v>81</v>
      </c>
    </row>
    <row r="167" spans="1:65" s="2" customFormat="1" ht="16.5" customHeight="1">
      <c r="A167" s="30"/>
      <c r="B167" s="31"/>
      <c r="C167" s="189" t="s">
        <v>229</v>
      </c>
      <c r="D167" s="189" t="s">
        <v>128</v>
      </c>
      <c r="E167" s="190" t="s">
        <v>230</v>
      </c>
      <c r="F167" s="191" t="s">
        <v>231</v>
      </c>
      <c r="G167" s="192" t="s">
        <v>167</v>
      </c>
      <c r="H167" s="193">
        <v>25</v>
      </c>
      <c r="I167" s="194"/>
      <c r="J167" s="195">
        <f>ROUND(I167*H167,2)</f>
        <v>0</v>
      </c>
      <c r="K167" s="196"/>
      <c r="L167" s="197"/>
      <c r="M167" s="198" t="s">
        <v>1</v>
      </c>
      <c r="N167" s="199" t="s">
        <v>41</v>
      </c>
      <c r="O167" s="67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2" t="s">
        <v>132</v>
      </c>
      <c r="AT167" s="182" t="s">
        <v>128</v>
      </c>
      <c r="AU167" s="182" t="s">
        <v>81</v>
      </c>
      <c r="AY167" s="13" t="s">
        <v>111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81</v>
      </c>
      <c r="BK167" s="183">
        <f>ROUND(I167*H167,2)</f>
        <v>0</v>
      </c>
      <c r="BL167" s="13" t="s">
        <v>116</v>
      </c>
      <c r="BM167" s="182" t="s">
        <v>232</v>
      </c>
    </row>
    <row r="168" spans="1:65" s="2" customFormat="1" ht="48.75">
      <c r="A168" s="30"/>
      <c r="B168" s="31"/>
      <c r="C168" s="32"/>
      <c r="D168" s="184" t="s">
        <v>121</v>
      </c>
      <c r="E168" s="32"/>
      <c r="F168" s="185" t="s">
        <v>233</v>
      </c>
      <c r="G168" s="32"/>
      <c r="H168" s="32"/>
      <c r="I168" s="186"/>
      <c r="J168" s="32"/>
      <c r="K168" s="32"/>
      <c r="L168" s="35"/>
      <c r="M168" s="187"/>
      <c r="N168" s="188"/>
      <c r="O168" s="67"/>
      <c r="P168" s="67"/>
      <c r="Q168" s="67"/>
      <c r="R168" s="67"/>
      <c r="S168" s="67"/>
      <c r="T168" s="68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121</v>
      </c>
      <c r="AU168" s="13" t="s">
        <v>81</v>
      </c>
    </row>
    <row r="169" spans="1:65" s="2" customFormat="1" ht="16.5" customHeight="1">
      <c r="A169" s="30"/>
      <c r="B169" s="31"/>
      <c r="C169" s="189" t="s">
        <v>234</v>
      </c>
      <c r="D169" s="189" t="s">
        <v>128</v>
      </c>
      <c r="E169" s="190" t="s">
        <v>235</v>
      </c>
      <c r="F169" s="191" t="s">
        <v>236</v>
      </c>
      <c r="G169" s="192" t="s">
        <v>167</v>
      </c>
      <c r="H169" s="193">
        <v>5</v>
      </c>
      <c r="I169" s="194"/>
      <c r="J169" s="195">
        <f>ROUND(I169*H169,2)</f>
        <v>0</v>
      </c>
      <c r="K169" s="196"/>
      <c r="L169" s="197"/>
      <c r="M169" s="198" t="s">
        <v>1</v>
      </c>
      <c r="N169" s="199" t="s">
        <v>41</v>
      </c>
      <c r="O169" s="67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2" t="s">
        <v>132</v>
      </c>
      <c r="AT169" s="182" t="s">
        <v>128</v>
      </c>
      <c r="AU169" s="182" t="s">
        <v>81</v>
      </c>
      <c r="AY169" s="13" t="s">
        <v>111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3" t="s">
        <v>81</v>
      </c>
      <c r="BK169" s="183">
        <f>ROUND(I169*H169,2)</f>
        <v>0</v>
      </c>
      <c r="BL169" s="13" t="s">
        <v>116</v>
      </c>
      <c r="BM169" s="182" t="s">
        <v>237</v>
      </c>
    </row>
    <row r="170" spans="1:65" s="2" customFormat="1" ht="48.75">
      <c r="A170" s="30"/>
      <c r="B170" s="31"/>
      <c r="C170" s="32"/>
      <c r="D170" s="184" t="s">
        <v>121</v>
      </c>
      <c r="E170" s="32"/>
      <c r="F170" s="185" t="s">
        <v>233</v>
      </c>
      <c r="G170" s="32"/>
      <c r="H170" s="32"/>
      <c r="I170" s="186"/>
      <c r="J170" s="32"/>
      <c r="K170" s="32"/>
      <c r="L170" s="35"/>
      <c r="M170" s="187"/>
      <c r="N170" s="188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121</v>
      </c>
      <c r="AU170" s="13" t="s">
        <v>81</v>
      </c>
    </row>
    <row r="171" spans="1:65" s="2" customFormat="1" ht="24.2" customHeight="1">
      <c r="A171" s="30"/>
      <c r="B171" s="31"/>
      <c r="C171" s="170" t="s">
        <v>238</v>
      </c>
      <c r="D171" s="170" t="s">
        <v>112</v>
      </c>
      <c r="E171" s="171" t="s">
        <v>239</v>
      </c>
      <c r="F171" s="172" t="s">
        <v>240</v>
      </c>
      <c r="G171" s="173" t="s">
        <v>115</v>
      </c>
      <c r="H171" s="174">
        <v>100</v>
      </c>
      <c r="I171" s="175"/>
      <c r="J171" s="176">
        <f>ROUND(I171*H171,2)</f>
        <v>0</v>
      </c>
      <c r="K171" s="177"/>
      <c r="L171" s="35"/>
      <c r="M171" s="178" t="s">
        <v>1</v>
      </c>
      <c r="N171" s="179" t="s">
        <v>41</v>
      </c>
      <c r="O171" s="67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2" t="s">
        <v>116</v>
      </c>
      <c r="AT171" s="182" t="s">
        <v>112</v>
      </c>
      <c r="AU171" s="182" t="s">
        <v>81</v>
      </c>
      <c r="AY171" s="13" t="s">
        <v>111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3" t="s">
        <v>81</v>
      </c>
      <c r="BK171" s="183">
        <f>ROUND(I171*H171,2)</f>
        <v>0</v>
      </c>
      <c r="BL171" s="13" t="s">
        <v>116</v>
      </c>
      <c r="BM171" s="182" t="s">
        <v>241</v>
      </c>
    </row>
    <row r="172" spans="1:65" s="2" customFormat="1" ht="16.5" customHeight="1">
      <c r="A172" s="30"/>
      <c r="B172" s="31"/>
      <c r="C172" s="170" t="s">
        <v>242</v>
      </c>
      <c r="D172" s="170" t="s">
        <v>112</v>
      </c>
      <c r="E172" s="171" t="s">
        <v>243</v>
      </c>
      <c r="F172" s="172" t="s">
        <v>244</v>
      </c>
      <c r="G172" s="173" t="s">
        <v>115</v>
      </c>
      <c r="H172" s="174">
        <v>100</v>
      </c>
      <c r="I172" s="175"/>
      <c r="J172" s="176">
        <f>ROUND(I172*H172,2)</f>
        <v>0</v>
      </c>
      <c r="K172" s="177"/>
      <c r="L172" s="35"/>
      <c r="M172" s="178" t="s">
        <v>1</v>
      </c>
      <c r="N172" s="179" t="s">
        <v>41</v>
      </c>
      <c r="O172" s="67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2" t="s">
        <v>116</v>
      </c>
      <c r="AT172" s="182" t="s">
        <v>112</v>
      </c>
      <c r="AU172" s="182" t="s">
        <v>81</v>
      </c>
      <c r="AY172" s="13" t="s">
        <v>111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3" t="s">
        <v>81</v>
      </c>
      <c r="BK172" s="183">
        <f>ROUND(I172*H172,2)</f>
        <v>0</v>
      </c>
      <c r="BL172" s="13" t="s">
        <v>116</v>
      </c>
      <c r="BM172" s="182" t="s">
        <v>245</v>
      </c>
    </row>
    <row r="173" spans="1:65" s="2" customFormat="1" ht="68.25">
      <c r="A173" s="30"/>
      <c r="B173" s="31"/>
      <c r="C173" s="32"/>
      <c r="D173" s="184" t="s">
        <v>121</v>
      </c>
      <c r="E173" s="32"/>
      <c r="F173" s="185" t="s">
        <v>122</v>
      </c>
      <c r="G173" s="32"/>
      <c r="H173" s="32"/>
      <c r="I173" s="186"/>
      <c r="J173" s="32"/>
      <c r="K173" s="32"/>
      <c r="L173" s="35"/>
      <c r="M173" s="187"/>
      <c r="N173" s="188"/>
      <c r="O173" s="67"/>
      <c r="P173" s="67"/>
      <c r="Q173" s="67"/>
      <c r="R173" s="67"/>
      <c r="S173" s="67"/>
      <c r="T173" s="68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121</v>
      </c>
      <c r="AU173" s="13" t="s">
        <v>81</v>
      </c>
    </row>
    <row r="174" spans="1:65" s="2" customFormat="1" ht="24.2" customHeight="1">
      <c r="A174" s="30"/>
      <c r="B174" s="31"/>
      <c r="C174" s="170" t="s">
        <v>246</v>
      </c>
      <c r="D174" s="170" t="s">
        <v>112</v>
      </c>
      <c r="E174" s="171" t="s">
        <v>247</v>
      </c>
      <c r="F174" s="172" t="s">
        <v>248</v>
      </c>
      <c r="G174" s="173" t="s">
        <v>115</v>
      </c>
      <c r="H174" s="174">
        <v>100</v>
      </c>
      <c r="I174" s="175"/>
      <c r="J174" s="176">
        <f>ROUND(I174*H174,2)</f>
        <v>0</v>
      </c>
      <c r="K174" s="177"/>
      <c r="L174" s="35"/>
      <c r="M174" s="178" t="s">
        <v>1</v>
      </c>
      <c r="N174" s="179" t="s">
        <v>41</v>
      </c>
      <c r="O174" s="67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2" t="s">
        <v>116</v>
      </c>
      <c r="AT174" s="182" t="s">
        <v>112</v>
      </c>
      <c r="AU174" s="182" t="s">
        <v>81</v>
      </c>
      <c r="AY174" s="13" t="s">
        <v>111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3" t="s">
        <v>81</v>
      </c>
      <c r="BK174" s="183">
        <f>ROUND(I174*H174,2)</f>
        <v>0</v>
      </c>
      <c r="BL174" s="13" t="s">
        <v>116</v>
      </c>
      <c r="BM174" s="182" t="s">
        <v>249</v>
      </c>
    </row>
    <row r="175" spans="1:65" s="2" customFormat="1" ht="68.25">
      <c r="A175" s="30"/>
      <c r="B175" s="31"/>
      <c r="C175" s="32"/>
      <c r="D175" s="184" t="s">
        <v>121</v>
      </c>
      <c r="E175" s="32"/>
      <c r="F175" s="185" t="s">
        <v>127</v>
      </c>
      <c r="G175" s="32"/>
      <c r="H175" s="32"/>
      <c r="I175" s="186"/>
      <c r="J175" s="32"/>
      <c r="K175" s="32"/>
      <c r="L175" s="35"/>
      <c r="M175" s="187"/>
      <c r="N175" s="188"/>
      <c r="O175" s="67"/>
      <c r="P175" s="67"/>
      <c r="Q175" s="67"/>
      <c r="R175" s="67"/>
      <c r="S175" s="67"/>
      <c r="T175" s="68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3" t="s">
        <v>121</v>
      </c>
      <c r="AU175" s="13" t="s">
        <v>81</v>
      </c>
    </row>
    <row r="176" spans="1:65" s="2" customFormat="1" ht="16.5" customHeight="1">
      <c r="A176" s="30"/>
      <c r="B176" s="31"/>
      <c r="C176" s="189" t="s">
        <v>250</v>
      </c>
      <c r="D176" s="189" t="s">
        <v>128</v>
      </c>
      <c r="E176" s="190" t="s">
        <v>251</v>
      </c>
      <c r="F176" s="191" t="s">
        <v>252</v>
      </c>
      <c r="G176" s="192" t="s">
        <v>115</v>
      </c>
      <c r="H176" s="193">
        <v>80</v>
      </c>
      <c r="I176" s="194"/>
      <c r="J176" s="195">
        <f>ROUND(I176*H176,2)</f>
        <v>0</v>
      </c>
      <c r="K176" s="196"/>
      <c r="L176" s="197"/>
      <c r="M176" s="198" t="s">
        <v>1</v>
      </c>
      <c r="N176" s="199" t="s">
        <v>41</v>
      </c>
      <c r="O176" s="67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2" t="s">
        <v>132</v>
      </c>
      <c r="AT176" s="182" t="s">
        <v>128</v>
      </c>
      <c r="AU176" s="182" t="s">
        <v>81</v>
      </c>
      <c r="AY176" s="13" t="s">
        <v>111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81</v>
      </c>
      <c r="BK176" s="183">
        <f>ROUND(I176*H176,2)</f>
        <v>0</v>
      </c>
      <c r="BL176" s="13" t="s">
        <v>116</v>
      </c>
      <c r="BM176" s="182" t="s">
        <v>253</v>
      </c>
    </row>
    <row r="177" spans="1:65" s="2" customFormat="1" ht="48.75">
      <c r="A177" s="30"/>
      <c r="B177" s="31"/>
      <c r="C177" s="32"/>
      <c r="D177" s="184" t="s">
        <v>121</v>
      </c>
      <c r="E177" s="32"/>
      <c r="F177" s="185" t="s">
        <v>233</v>
      </c>
      <c r="G177" s="32"/>
      <c r="H177" s="32"/>
      <c r="I177" s="186"/>
      <c r="J177" s="32"/>
      <c r="K177" s="32"/>
      <c r="L177" s="35"/>
      <c r="M177" s="187"/>
      <c r="N177" s="188"/>
      <c r="O177" s="67"/>
      <c r="P177" s="67"/>
      <c r="Q177" s="67"/>
      <c r="R177" s="67"/>
      <c r="S177" s="67"/>
      <c r="T177" s="68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121</v>
      </c>
      <c r="AU177" s="13" t="s">
        <v>81</v>
      </c>
    </row>
    <row r="178" spans="1:65" s="2" customFormat="1" ht="16.5" customHeight="1">
      <c r="A178" s="30"/>
      <c r="B178" s="31"/>
      <c r="C178" s="189" t="s">
        <v>254</v>
      </c>
      <c r="D178" s="189" t="s">
        <v>128</v>
      </c>
      <c r="E178" s="190" t="s">
        <v>255</v>
      </c>
      <c r="F178" s="191" t="s">
        <v>256</v>
      </c>
      <c r="G178" s="192" t="s">
        <v>115</v>
      </c>
      <c r="H178" s="193">
        <v>20</v>
      </c>
      <c r="I178" s="194"/>
      <c r="J178" s="195">
        <f>ROUND(I178*H178,2)</f>
        <v>0</v>
      </c>
      <c r="K178" s="196"/>
      <c r="L178" s="197"/>
      <c r="M178" s="198" t="s">
        <v>1</v>
      </c>
      <c r="N178" s="199" t="s">
        <v>41</v>
      </c>
      <c r="O178" s="67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2" t="s">
        <v>132</v>
      </c>
      <c r="AT178" s="182" t="s">
        <v>128</v>
      </c>
      <c r="AU178" s="182" t="s">
        <v>81</v>
      </c>
      <c r="AY178" s="13" t="s">
        <v>111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3" t="s">
        <v>81</v>
      </c>
      <c r="BK178" s="183">
        <f>ROUND(I178*H178,2)</f>
        <v>0</v>
      </c>
      <c r="BL178" s="13" t="s">
        <v>116</v>
      </c>
      <c r="BM178" s="182" t="s">
        <v>257</v>
      </c>
    </row>
    <row r="179" spans="1:65" s="2" customFormat="1" ht="48.75">
      <c r="A179" s="30"/>
      <c r="B179" s="31"/>
      <c r="C179" s="32"/>
      <c r="D179" s="184" t="s">
        <v>121</v>
      </c>
      <c r="E179" s="32"/>
      <c r="F179" s="185" t="s">
        <v>233</v>
      </c>
      <c r="G179" s="32"/>
      <c r="H179" s="32"/>
      <c r="I179" s="186"/>
      <c r="J179" s="32"/>
      <c r="K179" s="32"/>
      <c r="L179" s="35"/>
      <c r="M179" s="187"/>
      <c r="N179" s="188"/>
      <c r="O179" s="67"/>
      <c r="P179" s="67"/>
      <c r="Q179" s="67"/>
      <c r="R179" s="67"/>
      <c r="S179" s="67"/>
      <c r="T179" s="68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121</v>
      </c>
      <c r="AU179" s="13" t="s">
        <v>81</v>
      </c>
    </row>
    <row r="180" spans="1:65" s="2" customFormat="1" ht="24.2" customHeight="1">
      <c r="A180" s="30"/>
      <c r="B180" s="31"/>
      <c r="C180" s="170" t="s">
        <v>258</v>
      </c>
      <c r="D180" s="170" t="s">
        <v>112</v>
      </c>
      <c r="E180" s="171" t="s">
        <v>259</v>
      </c>
      <c r="F180" s="172" t="s">
        <v>260</v>
      </c>
      <c r="G180" s="173" t="s">
        <v>115</v>
      </c>
      <c r="H180" s="174">
        <v>100</v>
      </c>
      <c r="I180" s="175"/>
      <c r="J180" s="176">
        <f>ROUND(I180*H180,2)</f>
        <v>0</v>
      </c>
      <c r="K180" s="177"/>
      <c r="L180" s="35"/>
      <c r="M180" s="178" t="s">
        <v>1</v>
      </c>
      <c r="N180" s="179" t="s">
        <v>41</v>
      </c>
      <c r="O180" s="67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2" t="s">
        <v>116</v>
      </c>
      <c r="AT180" s="182" t="s">
        <v>112</v>
      </c>
      <c r="AU180" s="182" t="s">
        <v>81</v>
      </c>
      <c r="AY180" s="13" t="s">
        <v>111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3" t="s">
        <v>81</v>
      </c>
      <c r="BK180" s="183">
        <f>ROUND(I180*H180,2)</f>
        <v>0</v>
      </c>
      <c r="BL180" s="13" t="s">
        <v>116</v>
      </c>
      <c r="BM180" s="182" t="s">
        <v>261</v>
      </c>
    </row>
    <row r="181" spans="1:65" s="2" customFormat="1" ht="24.2" customHeight="1">
      <c r="A181" s="30"/>
      <c r="B181" s="31"/>
      <c r="C181" s="170" t="s">
        <v>262</v>
      </c>
      <c r="D181" s="170" t="s">
        <v>112</v>
      </c>
      <c r="E181" s="171" t="s">
        <v>263</v>
      </c>
      <c r="F181" s="172" t="s">
        <v>264</v>
      </c>
      <c r="G181" s="173" t="s">
        <v>115</v>
      </c>
      <c r="H181" s="174">
        <v>100</v>
      </c>
      <c r="I181" s="175"/>
      <c r="J181" s="176">
        <f>ROUND(I181*H181,2)</f>
        <v>0</v>
      </c>
      <c r="K181" s="177"/>
      <c r="L181" s="35"/>
      <c r="M181" s="178" t="s">
        <v>1</v>
      </c>
      <c r="N181" s="179" t="s">
        <v>41</v>
      </c>
      <c r="O181" s="67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2" t="s">
        <v>116</v>
      </c>
      <c r="AT181" s="182" t="s">
        <v>112</v>
      </c>
      <c r="AU181" s="182" t="s">
        <v>81</v>
      </c>
      <c r="AY181" s="13" t="s">
        <v>111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3" t="s">
        <v>81</v>
      </c>
      <c r="BK181" s="183">
        <f>ROUND(I181*H181,2)</f>
        <v>0</v>
      </c>
      <c r="BL181" s="13" t="s">
        <v>116</v>
      </c>
      <c r="BM181" s="182" t="s">
        <v>265</v>
      </c>
    </row>
    <row r="182" spans="1:65" s="2" customFormat="1" ht="68.25">
      <c r="A182" s="30"/>
      <c r="B182" s="31"/>
      <c r="C182" s="32"/>
      <c r="D182" s="184" t="s">
        <v>121</v>
      </c>
      <c r="E182" s="32"/>
      <c r="F182" s="185" t="s">
        <v>122</v>
      </c>
      <c r="G182" s="32"/>
      <c r="H182" s="32"/>
      <c r="I182" s="186"/>
      <c r="J182" s="32"/>
      <c r="K182" s="32"/>
      <c r="L182" s="35"/>
      <c r="M182" s="187"/>
      <c r="N182" s="188"/>
      <c r="O182" s="67"/>
      <c r="P182" s="67"/>
      <c r="Q182" s="67"/>
      <c r="R182" s="67"/>
      <c r="S182" s="67"/>
      <c r="T182" s="68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121</v>
      </c>
      <c r="AU182" s="13" t="s">
        <v>81</v>
      </c>
    </row>
    <row r="183" spans="1:65" s="2" customFormat="1" ht="24.2" customHeight="1">
      <c r="A183" s="30"/>
      <c r="B183" s="31"/>
      <c r="C183" s="170" t="s">
        <v>266</v>
      </c>
      <c r="D183" s="170" t="s">
        <v>112</v>
      </c>
      <c r="E183" s="171" t="s">
        <v>267</v>
      </c>
      <c r="F183" s="172" t="s">
        <v>268</v>
      </c>
      <c r="G183" s="173" t="s">
        <v>115</v>
      </c>
      <c r="H183" s="174">
        <v>100</v>
      </c>
      <c r="I183" s="175"/>
      <c r="J183" s="176">
        <f>ROUND(I183*H183,2)</f>
        <v>0</v>
      </c>
      <c r="K183" s="177"/>
      <c r="L183" s="35"/>
      <c r="M183" s="178" t="s">
        <v>1</v>
      </c>
      <c r="N183" s="179" t="s">
        <v>41</v>
      </c>
      <c r="O183" s="67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2" t="s">
        <v>116</v>
      </c>
      <c r="AT183" s="182" t="s">
        <v>112</v>
      </c>
      <c r="AU183" s="182" t="s">
        <v>81</v>
      </c>
      <c r="AY183" s="13" t="s">
        <v>111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3" t="s">
        <v>81</v>
      </c>
      <c r="BK183" s="183">
        <f>ROUND(I183*H183,2)</f>
        <v>0</v>
      </c>
      <c r="BL183" s="13" t="s">
        <v>116</v>
      </c>
      <c r="BM183" s="182" t="s">
        <v>269</v>
      </c>
    </row>
    <row r="184" spans="1:65" s="2" customFormat="1" ht="68.25">
      <c r="A184" s="30"/>
      <c r="B184" s="31"/>
      <c r="C184" s="32"/>
      <c r="D184" s="184" t="s">
        <v>121</v>
      </c>
      <c r="E184" s="32"/>
      <c r="F184" s="185" t="s">
        <v>127</v>
      </c>
      <c r="G184" s="32"/>
      <c r="H184" s="32"/>
      <c r="I184" s="186"/>
      <c r="J184" s="32"/>
      <c r="K184" s="32"/>
      <c r="L184" s="35"/>
      <c r="M184" s="187"/>
      <c r="N184" s="188"/>
      <c r="O184" s="67"/>
      <c r="P184" s="67"/>
      <c r="Q184" s="67"/>
      <c r="R184" s="67"/>
      <c r="S184" s="67"/>
      <c r="T184" s="68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121</v>
      </c>
      <c r="AU184" s="13" t="s">
        <v>81</v>
      </c>
    </row>
    <row r="185" spans="1:65" s="2" customFormat="1" ht="16.5" customHeight="1">
      <c r="A185" s="30"/>
      <c r="B185" s="31"/>
      <c r="C185" s="189" t="s">
        <v>270</v>
      </c>
      <c r="D185" s="189" t="s">
        <v>128</v>
      </c>
      <c r="E185" s="190" t="s">
        <v>271</v>
      </c>
      <c r="F185" s="191" t="s">
        <v>272</v>
      </c>
      <c r="G185" s="192" t="s">
        <v>131</v>
      </c>
      <c r="H185" s="193">
        <v>80</v>
      </c>
      <c r="I185" s="194"/>
      <c r="J185" s="195">
        <f>ROUND(I185*H185,2)</f>
        <v>0</v>
      </c>
      <c r="K185" s="196"/>
      <c r="L185" s="197"/>
      <c r="M185" s="198" t="s">
        <v>1</v>
      </c>
      <c r="N185" s="199" t="s">
        <v>41</v>
      </c>
      <c r="O185" s="67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2" t="s">
        <v>132</v>
      </c>
      <c r="AT185" s="182" t="s">
        <v>128</v>
      </c>
      <c r="AU185" s="182" t="s">
        <v>81</v>
      </c>
      <c r="AY185" s="13" t="s">
        <v>111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81</v>
      </c>
      <c r="BK185" s="183">
        <f>ROUND(I185*H185,2)</f>
        <v>0</v>
      </c>
      <c r="BL185" s="13" t="s">
        <v>116</v>
      </c>
      <c r="BM185" s="182" t="s">
        <v>273</v>
      </c>
    </row>
    <row r="186" spans="1:65" s="2" customFormat="1" ht="48.75">
      <c r="A186" s="30"/>
      <c r="B186" s="31"/>
      <c r="C186" s="32"/>
      <c r="D186" s="184" t="s">
        <v>121</v>
      </c>
      <c r="E186" s="32"/>
      <c r="F186" s="185" t="s">
        <v>233</v>
      </c>
      <c r="G186" s="32"/>
      <c r="H186" s="32"/>
      <c r="I186" s="186"/>
      <c r="J186" s="32"/>
      <c r="K186" s="32"/>
      <c r="L186" s="35"/>
      <c r="M186" s="187"/>
      <c r="N186" s="188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121</v>
      </c>
      <c r="AU186" s="13" t="s">
        <v>81</v>
      </c>
    </row>
    <row r="187" spans="1:65" s="2" customFormat="1" ht="16.5" customHeight="1">
      <c r="A187" s="30"/>
      <c r="B187" s="31"/>
      <c r="C187" s="189" t="s">
        <v>274</v>
      </c>
      <c r="D187" s="189" t="s">
        <v>128</v>
      </c>
      <c r="E187" s="190" t="s">
        <v>275</v>
      </c>
      <c r="F187" s="191" t="s">
        <v>276</v>
      </c>
      <c r="G187" s="192" t="s">
        <v>131</v>
      </c>
      <c r="H187" s="193">
        <v>20</v>
      </c>
      <c r="I187" s="194"/>
      <c r="J187" s="195">
        <f>ROUND(I187*H187,2)</f>
        <v>0</v>
      </c>
      <c r="K187" s="196"/>
      <c r="L187" s="197"/>
      <c r="M187" s="198" t="s">
        <v>1</v>
      </c>
      <c r="N187" s="199" t="s">
        <v>41</v>
      </c>
      <c r="O187" s="67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2" t="s">
        <v>132</v>
      </c>
      <c r="AT187" s="182" t="s">
        <v>128</v>
      </c>
      <c r="AU187" s="182" t="s">
        <v>81</v>
      </c>
      <c r="AY187" s="13" t="s">
        <v>111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3" t="s">
        <v>81</v>
      </c>
      <c r="BK187" s="183">
        <f>ROUND(I187*H187,2)</f>
        <v>0</v>
      </c>
      <c r="BL187" s="13" t="s">
        <v>116</v>
      </c>
      <c r="BM187" s="182" t="s">
        <v>277</v>
      </c>
    </row>
    <row r="188" spans="1:65" s="2" customFormat="1" ht="48.75">
      <c r="A188" s="30"/>
      <c r="B188" s="31"/>
      <c r="C188" s="32"/>
      <c r="D188" s="184" t="s">
        <v>121</v>
      </c>
      <c r="E188" s="32"/>
      <c r="F188" s="185" t="s">
        <v>233</v>
      </c>
      <c r="G188" s="32"/>
      <c r="H188" s="32"/>
      <c r="I188" s="186"/>
      <c r="J188" s="32"/>
      <c r="K188" s="32"/>
      <c r="L188" s="35"/>
      <c r="M188" s="187"/>
      <c r="N188" s="188"/>
      <c r="O188" s="67"/>
      <c r="P188" s="67"/>
      <c r="Q188" s="67"/>
      <c r="R188" s="67"/>
      <c r="S188" s="67"/>
      <c r="T188" s="68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121</v>
      </c>
      <c r="AU188" s="13" t="s">
        <v>81</v>
      </c>
    </row>
    <row r="189" spans="1:65" s="2" customFormat="1" ht="24.2" customHeight="1">
      <c r="A189" s="30"/>
      <c r="B189" s="31"/>
      <c r="C189" s="170" t="s">
        <v>278</v>
      </c>
      <c r="D189" s="170" t="s">
        <v>112</v>
      </c>
      <c r="E189" s="171" t="s">
        <v>279</v>
      </c>
      <c r="F189" s="172" t="s">
        <v>280</v>
      </c>
      <c r="G189" s="173" t="s">
        <v>115</v>
      </c>
      <c r="H189" s="174">
        <v>50</v>
      </c>
      <c r="I189" s="175"/>
      <c r="J189" s="176">
        <f>ROUND(I189*H189,2)</f>
        <v>0</v>
      </c>
      <c r="K189" s="177"/>
      <c r="L189" s="35"/>
      <c r="M189" s="178" t="s">
        <v>1</v>
      </c>
      <c r="N189" s="179" t="s">
        <v>41</v>
      </c>
      <c r="O189" s="67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2" t="s">
        <v>116</v>
      </c>
      <c r="AT189" s="182" t="s">
        <v>112</v>
      </c>
      <c r="AU189" s="182" t="s">
        <v>81</v>
      </c>
      <c r="AY189" s="13" t="s">
        <v>111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3" t="s">
        <v>81</v>
      </c>
      <c r="BK189" s="183">
        <f>ROUND(I189*H189,2)</f>
        <v>0</v>
      </c>
      <c r="BL189" s="13" t="s">
        <v>116</v>
      </c>
      <c r="BM189" s="182" t="s">
        <v>281</v>
      </c>
    </row>
    <row r="190" spans="1:65" s="2" customFormat="1" ht="24.2" customHeight="1">
      <c r="A190" s="30"/>
      <c r="B190" s="31"/>
      <c r="C190" s="170" t="s">
        <v>282</v>
      </c>
      <c r="D190" s="170" t="s">
        <v>112</v>
      </c>
      <c r="E190" s="171" t="s">
        <v>283</v>
      </c>
      <c r="F190" s="172" t="s">
        <v>284</v>
      </c>
      <c r="G190" s="173" t="s">
        <v>115</v>
      </c>
      <c r="H190" s="174">
        <v>50</v>
      </c>
      <c r="I190" s="175"/>
      <c r="J190" s="176">
        <f>ROUND(I190*H190,2)</f>
        <v>0</v>
      </c>
      <c r="K190" s="177"/>
      <c r="L190" s="35"/>
      <c r="M190" s="178" t="s">
        <v>1</v>
      </c>
      <c r="N190" s="179" t="s">
        <v>41</v>
      </c>
      <c r="O190" s="67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2" t="s">
        <v>116</v>
      </c>
      <c r="AT190" s="182" t="s">
        <v>112</v>
      </c>
      <c r="AU190" s="182" t="s">
        <v>81</v>
      </c>
      <c r="AY190" s="13" t="s">
        <v>111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3" t="s">
        <v>81</v>
      </c>
      <c r="BK190" s="183">
        <f>ROUND(I190*H190,2)</f>
        <v>0</v>
      </c>
      <c r="BL190" s="13" t="s">
        <v>116</v>
      </c>
      <c r="BM190" s="182" t="s">
        <v>285</v>
      </c>
    </row>
    <row r="191" spans="1:65" s="2" customFormat="1" ht="68.25">
      <c r="A191" s="30"/>
      <c r="B191" s="31"/>
      <c r="C191" s="32"/>
      <c r="D191" s="184" t="s">
        <v>121</v>
      </c>
      <c r="E191" s="32"/>
      <c r="F191" s="185" t="s">
        <v>122</v>
      </c>
      <c r="G191" s="32"/>
      <c r="H191" s="32"/>
      <c r="I191" s="186"/>
      <c r="J191" s="32"/>
      <c r="K191" s="32"/>
      <c r="L191" s="35"/>
      <c r="M191" s="187"/>
      <c r="N191" s="188"/>
      <c r="O191" s="67"/>
      <c r="P191" s="67"/>
      <c r="Q191" s="67"/>
      <c r="R191" s="67"/>
      <c r="S191" s="67"/>
      <c r="T191" s="68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121</v>
      </c>
      <c r="AU191" s="13" t="s">
        <v>81</v>
      </c>
    </row>
    <row r="192" spans="1:65" s="2" customFormat="1" ht="24.2" customHeight="1">
      <c r="A192" s="30"/>
      <c r="B192" s="31"/>
      <c r="C192" s="170" t="s">
        <v>286</v>
      </c>
      <c r="D192" s="170" t="s">
        <v>112</v>
      </c>
      <c r="E192" s="171" t="s">
        <v>287</v>
      </c>
      <c r="F192" s="172" t="s">
        <v>288</v>
      </c>
      <c r="G192" s="173" t="s">
        <v>115</v>
      </c>
      <c r="H192" s="174">
        <v>50</v>
      </c>
      <c r="I192" s="175"/>
      <c r="J192" s="176">
        <f>ROUND(I192*H192,2)</f>
        <v>0</v>
      </c>
      <c r="K192" s="177"/>
      <c r="L192" s="35"/>
      <c r="M192" s="178" t="s">
        <v>1</v>
      </c>
      <c r="N192" s="179" t="s">
        <v>41</v>
      </c>
      <c r="O192" s="67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2" t="s">
        <v>116</v>
      </c>
      <c r="AT192" s="182" t="s">
        <v>112</v>
      </c>
      <c r="AU192" s="182" t="s">
        <v>81</v>
      </c>
      <c r="AY192" s="13" t="s">
        <v>111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3" t="s">
        <v>81</v>
      </c>
      <c r="BK192" s="183">
        <f>ROUND(I192*H192,2)</f>
        <v>0</v>
      </c>
      <c r="BL192" s="13" t="s">
        <v>116</v>
      </c>
      <c r="BM192" s="182" t="s">
        <v>289</v>
      </c>
    </row>
    <row r="193" spans="1:65" s="2" customFormat="1" ht="68.25">
      <c r="A193" s="30"/>
      <c r="B193" s="31"/>
      <c r="C193" s="32"/>
      <c r="D193" s="184" t="s">
        <v>121</v>
      </c>
      <c r="E193" s="32"/>
      <c r="F193" s="185" t="s">
        <v>122</v>
      </c>
      <c r="G193" s="32"/>
      <c r="H193" s="32"/>
      <c r="I193" s="186"/>
      <c r="J193" s="32"/>
      <c r="K193" s="32"/>
      <c r="L193" s="35"/>
      <c r="M193" s="187"/>
      <c r="N193" s="188"/>
      <c r="O193" s="67"/>
      <c r="P193" s="67"/>
      <c r="Q193" s="67"/>
      <c r="R193" s="67"/>
      <c r="S193" s="67"/>
      <c r="T193" s="68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3" t="s">
        <v>121</v>
      </c>
      <c r="AU193" s="13" t="s">
        <v>81</v>
      </c>
    </row>
    <row r="194" spans="1:65" s="2" customFormat="1" ht="16.5" customHeight="1">
      <c r="A194" s="30"/>
      <c r="B194" s="31"/>
      <c r="C194" s="189" t="s">
        <v>290</v>
      </c>
      <c r="D194" s="189" t="s">
        <v>128</v>
      </c>
      <c r="E194" s="190" t="s">
        <v>291</v>
      </c>
      <c r="F194" s="191" t="s">
        <v>292</v>
      </c>
      <c r="G194" s="192" t="s">
        <v>131</v>
      </c>
      <c r="H194" s="193">
        <v>40</v>
      </c>
      <c r="I194" s="194"/>
      <c r="J194" s="195">
        <f>ROUND(I194*H194,2)</f>
        <v>0</v>
      </c>
      <c r="K194" s="196"/>
      <c r="L194" s="197"/>
      <c r="M194" s="198" t="s">
        <v>1</v>
      </c>
      <c r="N194" s="199" t="s">
        <v>41</v>
      </c>
      <c r="O194" s="67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2" t="s">
        <v>132</v>
      </c>
      <c r="AT194" s="182" t="s">
        <v>128</v>
      </c>
      <c r="AU194" s="182" t="s">
        <v>81</v>
      </c>
      <c r="AY194" s="13" t="s">
        <v>111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81</v>
      </c>
      <c r="BK194" s="183">
        <f>ROUND(I194*H194,2)</f>
        <v>0</v>
      </c>
      <c r="BL194" s="13" t="s">
        <v>116</v>
      </c>
      <c r="BM194" s="182" t="s">
        <v>293</v>
      </c>
    </row>
    <row r="195" spans="1:65" s="2" customFormat="1" ht="48.75">
      <c r="A195" s="30"/>
      <c r="B195" s="31"/>
      <c r="C195" s="32"/>
      <c r="D195" s="184" t="s">
        <v>121</v>
      </c>
      <c r="E195" s="32"/>
      <c r="F195" s="185" t="s">
        <v>233</v>
      </c>
      <c r="G195" s="32"/>
      <c r="H195" s="32"/>
      <c r="I195" s="186"/>
      <c r="J195" s="32"/>
      <c r="K195" s="32"/>
      <c r="L195" s="35"/>
      <c r="M195" s="187"/>
      <c r="N195" s="188"/>
      <c r="O195" s="67"/>
      <c r="P195" s="67"/>
      <c r="Q195" s="67"/>
      <c r="R195" s="67"/>
      <c r="S195" s="67"/>
      <c r="T195" s="68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121</v>
      </c>
      <c r="AU195" s="13" t="s">
        <v>81</v>
      </c>
    </row>
    <row r="196" spans="1:65" s="2" customFormat="1" ht="16.5" customHeight="1">
      <c r="A196" s="30"/>
      <c r="B196" s="31"/>
      <c r="C196" s="189" t="s">
        <v>294</v>
      </c>
      <c r="D196" s="189" t="s">
        <v>128</v>
      </c>
      <c r="E196" s="190" t="s">
        <v>295</v>
      </c>
      <c r="F196" s="191" t="s">
        <v>296</v>
      </c>
      <c r="G196" s="192" t="s">
        <v>131</v>
      </c>
      <c r="H196" s="193">
        <v>10</v>
      </c>
      <c r="I196" s="194"/>
      <c r="J196" s="195">
        <f>ROUND(I196*H196,2)</f>
        <v>0</v>
      </c>
      <c r="K196" s="196"/>
      <c r="L196" s="197"/>
      <c r="M196" s="198" t="s">
        <v>1</v>
      </c>
      <c r="N196" s="199" t="s">
        <v>41</v>
      </c>
      <c r="O196" s="67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2" t="s">
        <v>132</v>
      </c>
      <c r="AT196" s="182" t="s">
        <v>128</v>
      </c>
      <c r="AU196" s="182" t="s">
        <v>81</v>
      </c>
      <c r="AY196" s="13" t="s">
        <v>111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3" t="s">
        <v>81</v>
      </c>
      <c r="BK196" s="183">
        <f>ROUND(I196*H196,2)</f>
        <v>0</v>
      </c>
      <c r="BL196" s="13" t="s">
        <v>116</v>
      </c>
      <c r="BM196" s="182" t="s">
        <v>297</v>
      </c>
    </row>
    <row r="197" spans="1:65" s="2" customFormat="1" ht="48.75">
      <c r="A197" s="30"/>
      <c r="B197" s="31"/>
      <c r="C197" s="32"/>
      <c r="D197" s="184" t="s">
        <v>121</v>
      </c>
      <c r="E197" s="32"/>
      <c r="F197" s="185" t="s">
        <v>233</v>
      </c>
      <c r="G197" s="32"/>
      <c r="H197" s="32"/>
      <c r="I197" s="186"/>
      <c r="J197" s="32"/>
      <c r="K197" s="32"/>
      <c r="L197" s="35"/>
      <c r="M197" s="187"/>
      <c r="N197" s="188"/>
      <c r="O197" s="67"/>
      <c r="P197" s="67"/>
      <c r="Q197" s="67"/>
      <c r="R197" s="67"/>
      <c r="S197" s="67"/>
      <c r="T197" s="68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121</v>
      </c>
      <c r="AU197" s="13" t="s">
        <v>81</v>
      </c>
    </row>
    <row r="198" spans="1:65" s="2" customFormat="1" ht="24.2" customHeight="1">
      <c r="A198" s="30"/>
      <c r="B198" s="31"/>
      <c r="C198" s="170" t="s">
        <v>298</v>
      </c>
      <c r="D198" s="170" t="s">
        <v>112</v>
      </c>
      <c r="E198" s="171" t="s">
        <v>299</v>
      </c>
      <c r="F198" s="172" t="s">
        <v>300</v>
      </c>
      <c r="G198" s="173" t="s">
        <v>115</v>
      </c>
      <c r="H198" s="174">
        <v>20</v>
      </c>
      <c r="I198" s="175"/>
      <c r="J198" s="176">
        <f>ROUND(I198*H198,2)</f>
        <v>0</v>
      </c>
      <c r="K198" s="177"/>
      <c r="L198" s="35"/>
      <c r="M198" s="178" t="s">
        <v>1</v>
      </c>
      <c r="N198" s="179" t="s">
        <v>41</v>
      </c>
      <c r="O198" s="67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2" t="s">
        <v>116</v>
      </c>
      <c r="AT198" s="182" t="s">
        <v>112</v>
      </c>
      <c r="AU198" s="182" t="s">
        <v>81</v>
      </c>
      <c r="AY198" s="13" t="s">
        <v>111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3" t="s">
        <v>81</v>
      </c>
      <c r="BK198" s="183">
        <f>ROUND(I198*H198,2)</f>
        <v>0</v>
      </c>
      <c r="BL198" s="13" t="s">
        <v>116</v>
      </c>
      <c r="BM198" s="182" t="s">
        <v>301</v>
      </c>
    </row>
    <row r="199" spans="1:65" s="2" customFormat="1" ht="21.75" customHeight="1">
      <c r="A199" s="30"/>
      <c r="B199" s="31"/>
      <c r="C199" s="170" t="s">
        <v>302</v>
      </c>
      <c r="D199" s="170" t="s">
        <v>112</v>
      </c>
      <c r="E199" s="171" t="s">
        <v>303</v>
      </c>
      <c r="F199" s="172" t="s">
        <v>304</v>
      </c>
      <c r="G199" s="173" t="s">
        <v>115</v>
      </c>
      <c r="H199" s="174">
        <v>20</v>
      </c>
      <c r="I199" s="175"/>
      <c r="J199" s="176">
        <f>ROUND(I199*H199,2)</f>
        <v>0</v>
      </c>
      <c r="K199" s="177"/>
      <c r="L199" s="35"/>
      <c r="M199" s="178" t="s">
        <v>1</v>
      </c>
      <c r="N199" s="179" t="s">
        <v>41</v>
      </c>
      <c r="O199" s="67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2" t="s">
        <v>116</v>
      </c>
      <c r="AT199" s="182" t="s">
        <v>112</v>
      </c>
      <c r="AU199" s="182" t="s">
        <v>81</v>
      </c>
      <c r="AY199" s="13" t="s">
        <v>111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3" t="s">
        <v>81</v>
      </c>
      <c r="BK199" s="183">
        <f>ROUND(I199*H199,2)</f>
        <v>0</v>
      </c>
      <c r="BL199" s="13" t="s">
        <v>116</v>
      </c>
      <c r="BM199" s="182" t="s">
        <v>305</v>
      </c>
    </row>
    <row r="200" spans="1:65" s="2" customFormat="1" ht="68.25">
      <c r="A200" s="30"/>
      <c r="B200" s="31"/>
      <c r="C200" s="32"/>
      <c r="D200" s="184" t="s">
        <v>121</v>
      </c>
      <c r="E200" s="32"/>
      <c r="F200" s="185" t="s">
        <v>122</v>
      </c>
      <c r="G200" s="32"/>
      <c r="H200" s="32"/>
      <c r="I200" s="186"/>
      <c r="J200" s="32"/>
      <c r="K200" s="32"/>
      <c r="L200" s="35"/>
      <c r="M200" s="187"/>
      <c r="N200" s="188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121</v>
      </c>
      <c r="AU200" s="13" t="s">
        <v>81</v>
      </c>
    </row>
    <row r="201" spans="1:65" s="2" customFormat="1" ht="24.2" customHeight="1">
      <c r="A201" s="30"/>
      <c r="B201" s="31"/>
      <c r="C201" s="170" t="s">
        <v>306</v>
      </c>
      <c r="D201" s="170" t="s">
        <v>112</v>
      </c>
      <c r="E201" s="171" t="s">
        <v>307</v>
      </c>
      <c r="F201" s="172" t="s">
        <v>308</v>
      </c>
      <c r="G201" s="173" t="s">
        <v>115</v>
      </c>
      <c r="H201" s="174">
        <v>20</v>
      </c>
      <c r="I201" s="175"/>
      <c r="J201" s="176">
        <f>ROUND(I201*H201,2)</f>
        <v>0</v>
      </c>
      <c r="K201" s="177"/>
      <c r="L201" s="35"/>
      <c r="M201" s="178" t="s">
        <v>1</v>
      </c>
      <c r="N201" s="179" t="s">
        <v>41</v>
      </c>
      <c r="O201" s="67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2" t="s">
        <v>116</v>
      </c>
      <c r="AT201" s="182" t="s">
        <v>112</v>
      </c>
      <c r="AU201" s="182" t="s">
        <v>81</v>
      </c>
      <c r="AY201" s="13" t="s">
        <v>111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3" t="s">
        <v>81</v>
      </c>
      <c r="BK201" s="183">
        <f>ROUND(I201*H201,2)</f>
        <v>0</v>
      </c>
      <c r="BL201" s="13" t="s">
        <v>116</v>
      </c>
      <c r="BM201" s="182" t="s">
        <v>309</v>
      </c>
    </row>
    <row r="202" spans="1:65" s="2" customFormat="1" ht="68.25">
      <c r="A202" s="30"/>
      <c r="B202" s="31"/>
      <c r="C202" s="32"/>
      <c r="D202" s="184" t="s">
        <v>121</v>
      </c>
      <c r="E202" s="32"/>
      <c r="F202" s="185" t="s">
        <v>127</v>
      </c>
      <c r="G202" s="32"/>
      <c r="H202" s="32"/>
      <c r="I202" s="186"/>
      <c r="J202" s="32"/>
      <c r="K202" s="32"/>
      <c r="L202" s="35"/>
      <c r="M202" s="187"/>
      <c r="N202" s="188"/>
      <c r="O202" s="67"/>
      <c r="P202" s="67"/>
      <c r="Q202" s="67"/>
      <c r="R202" s="67"/>
      <c r="S202" s="67"/>
      <c r="T202" s="68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121</v>
      </c>
      <c r="AU202" s="13" t="s">
        <v>81</v>
      </c>
    </row>
    <row r="203" spans="1:65" s="2" customFormat="1" ht="16.5" customHeight="1">
      <c r="A203" s="30"/>
      <c r="B203" s="31"/>
      <c r="C203" s="189" t="s">
        <v>310</v>
      </c>
      <c r="D203" s="189" t="s">
        <v>128</v>
      </c>
      <c r="E203" s="190" t="s">
        <v>311</v>
      </c>
      <c r="F203" s="191" t="s">
        <v>312</v>
      </c>
      <c r="G203" s="192" t="s">
        <v>167</v>
      </c>
      <c r="H203" s="193">
        <v>15</v>
      </c>
      <c r="I203" s="194"/>
      <c r="J203" s="195">
        <f>ROUND(I203*H203,2)</f>
        <v>0</v>
      </c>
      <c r="K203" s="196"/>
      <c r="L203" s="197"/>
      <c r="M203" s="198" t="s">
        <v>1</v>
      </c>
      <c r="N203" s="199" t="s">
        <v>41</v>
      </c>
      <c r="O203" s="67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2" t="s">
        <v>132</v>
      </c>
      <c r="AT203" s="182" t="s">
        <v>128</v>
      </c>
      <c r="AU203" s="182" t="s">
        <v>81</v>
      </c>
      <c r="AY203" s="13" t="s">
        <v>111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81</v>
      </c>
      <c r="BK203" s="183">
        <f>ROUND(I203*H203,2)</f>
        <v>0</v>
      </c>
      <c r="BL203" s="13" t="s">
        <v>116</v>
      </c>
      <c r="BM203" s="182" t="s">
        <v>313</v>
      </c>
    </row>
    <row r="204" spans="1:65" s="2" customFormat="1" ht="48.75">
      <c r="A204" s="30"/>
      <c r="B204" s="31"/>
      <c r="C204" s="32"/>
      <c r="D204" s="184" t="s">
        <v>121</v>
      </c>
      <c r="E204" s="32"/>
      <c r="F204" s="185" t="s">
        <v>233</v>
      </c>
      <c r="G204" s="32"/>
      <c r="H204" s="32"/>
      <c r="I204" s="186"/>
      <c r="J204" s="32"/>
      <c r="K204" s="32"/>
      <c r="L204" s="35"/>
      <c r="M204" s="187"/>
      <c r="N204" s="188"/>
      <c r="O204" s="67"/>
      <c r="P204" s="67"/>
      <c r="Q204" s="67"/>
      <c r="R204" s="67"/>
      <c r="S204" s="67"/>
      <c r="T204" s="68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121</v>
      </c>
      <c r="AU204" s="13" t="s">
        <v>81</v>
      </c>
    </row>
    <row r="205" spans="1:65" s="2" customFormat="1" ht="16.5" customHeight="1">
      <c r="A205" s="30"/>
      <c r="B205" s="31"/>
      <c r="C205" s="189" t="s">
        <v>314</v>
      </c>
      <c r="D205" s="189" t="s">
        <v>128</v>
      </c>
      <c r="E205" s="190" t="s">
        <v>315</v>
      </c>
      <c r="F205" s="191" t="s">
        <v>316</v>
      </c>
      <c r="G205" s="192" t="s">
        <v>167</v>
      </c>
      <c r="H205" s="193">
        <v>5</v>
      </c>
      <c r="I205" s="194"/>
      <c r="J205" s="195">
        <f>ROUND(I205*H205,2)</f>
        <v>0</v>
      </c>
      <c r="K205" s="196"/>
      <c r="L205" s="197"/>
      <c r="M205" s="198" t="s">
        <v>1</v>
      </c>
      <c r="N205" s="199" t="s">
        <v>41</v>
      </c>
      <c r="O205" s="67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2" t="s">
        <v>132</v>
      </c>
      <c r="AT205" s="182" t="s">
        <v>128</v>
      </c>
      <c r="AU205" s="182" t="s">
        <v>81</v>
      </c>
      <c r="AY205" s="13" t="s">
        <v>111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81</v>
      </c>
      <c r="BK205" s="183">
        <f>ROUND(I205*H205,2)</f>
        <v>0</v>
      </c>
      <c r="BL205" s="13" t="s">
        <v>116</v>
      </c>
      <c r="BM205" s="182" t="s">
        <v>317</v>
      </c>
    </row>
    <row r="206" spans="1:65" s="2" customFormat="1" ht="48.75">
      <c r="A206" s="30"/>
      <c r="B206" s="31"/>
      <c r="C206" s="32"/>
      <c r="D206" s="184" t="s">
        <v>121</v>
      </c>
      <c r="E206" s="32"/>
      <c r="F206" s="185" t="s">
        <v>233</v>
      </c>
      <c r="G206" s="32"/>
      <c r="H206" s="32"/>
      <c r="I206" s="186"/>
      <c r="J206" s="32"/>
      <c r="K206" s="32"/>
      <c r="L206" s="35"/>
      <c r="M206" s="187"/>
      <c r="N206" s="188"/>
      <c r="O206" s="67"/>
      <c r="P206" s="67"/>
      <c r="Q206" s="67"/>
      <c r="R206" s="67"/>
      <c r="S206" s="67"/>
      <c r="T206" s="68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121</v>
      </c>
      <c r="AU206" s="13" t="s">
        <v>81</v>
      </c>
    </row>
    <row r="207" spans="1:65" s="11" customFormat="1" ht="25.9" customHeight="1">
      <c r="B207" s="156"/>
      <c r="C207" s="157"/>
      <c r="D207" s="158" t="s">
        <v>75</v>
      </c>
      <c r="E207" s="159" t="s">
        <v>318</v>
      </c>
      <c r="F207" s="159" t="s">
        <v>319</v>
      </c>
      <c r="G207" s="157"/>
      <c r="H207" s="157"/>
      <c r="I207" s="160"/>
      <c r="J207" s="161">
        <f>BK207</f>
        <v>0</v>
      </c>
      <c r="K207" s="157"/>
      <c r="L207" s="162"/>
      <c r="M207" s="163"/>
      <c r="N207" s="164"/>
      <c r="O207" s="164"/>
      <c r="P207" s="165">
        <f>SUM(P208:P228)</f>
        <v>0</v>
      </c>
      <c r="Q207" s="164"/>
      <c r="R207" s="165">
        <f>SUM(R208:R228)</f>
        <v>0</v>
      </c>
      <c r="S207" s="164"/>
      <c r="T207" s="166">
        <f>SUM(T208:T228)</f>
        <v>0</v>
      </c>
      <c r="AR207" s="167" t="s">
        <v>81</v>
      </c>
      <c r="AT207" s="168" t="s">
        <v>75</v>
      </c>
      <c r="AU207" s="168" t="s">
        <v>76</v>
      </c>
      <c r="AY207" s="167" t="s">
        <v>111</v>
      </c>
      <c r="BK207" s="169">
        <f>SUM(BK208:BK228)</f>
        <v>0</v>
      </c>
    </row>
    <row r="208" spans="1:65" s="2" customFormat="1" ht="24.2" customHeight="1">
      <c r="A208" s="30"/>
      <c r="B208" s="31"/>
      <c r="C208" s="170" t="s">
        <v>320</v>
      </c>
      <c r="D208" s="170" t="s">
        <v>112</v>
      </c>
      <c r="E208" s="171" t="s">
        <v>321</v>
      </c>
      <c r="F208" s="172" t="s">
        <v>322</v>
      </c>
      <c r="G208" s="173" t="s">
        <v>115</v>
      </c>
      <c r="H208" s="174">
        <v>100</v>
      </c>
      <c r="I208" s="175"/>
      <c r="J208" s="176">
        <f>ROUND(I208*H208,2)</f>
        <v>0</v>
      </c>
      <c r="K208" s="177"/>
      <c r="L208" s="35"/>
      <c r="M208" s="178" t="s">
        <v>1</v>
      </c>
      <c r="N208" s="179" t="s">
        <v>41</v>
      </c>
      <c r="O208" s="67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2" t="s">
        <v>116</v>
      </c>
      <c r="AT208" s="182" t="s">
        <v>112</v>
      </c>
      <c r="AU208" s="182" t="s">
        <v>81</v>
      </c>
      <c r="AY208" s="13" t="s">
        <v>111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3" t="s">
        <v>81</v>
      </c>
      <c r="BK208" s="183">
        <f>ROUND(I208*H208,2)</f>
        <v>0</v>
      </c>
      <c r="BL208" s="13" t="s">
        <v>116</v>
      </c>
      <c r="BM208" s="182" t="s">
        <v>323</v>
      </c>
    </row>
    <row r="209" spans="1:65" s="2" customFormat="1" ht="16.5" customHeight="1">
      <c r="A209" s="30"/>
      <c r="B209" s="31"/>
      <c r="C209" s="170" t="s">
        <v>324</v>
      </c>
      <c r="D209" s="170" t="s">
        <v>112</v>
      </c>
      <c r="E209" s="171" t="s">
        <v>325</v>
      </c>
      <c r="F209" s="172" t="s">
        <v>326</v>
      </c>
      <c r="G209" s="173" t="s">
        <v>115</v>
      </c>
      <c r="H209" s="174">
        <v>100</v>
      </c>
      <c r="I209" s="175"/>
      <c r="J209" s="176">
        <f>ROUND(I209*H209,2)</f>
        <v>0</v>
      </c>
      <c r="K209" s="177"/>
      <c r="L209" s="35"/>
      <c r="M209" s="178" t="s">
        <v>1</v>
      </c>
      <c r="N209" s="179" t="s">
        <v>41</v>
      </c>
      <c r="O209" s="67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2" t="s">
        <v>116</v>
      </c>
      <c r="AT209" s="182" t="s">
        <v>112</v>
      </c>
      <c r="AU209" s="182" t="s">
        <v>81</v>
      </c>
      <c r="AY209" s="13" t="s">
        <v>111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81</v>
      </c>
      <c r="BK209" s="183">
        <f>ROUND(I209*H209,2)</f>
        <v>0</v>
      </c>
      <c r="BL209" s="13" t="s">
        <v>116</v>
      </c>
      <c r="BM209" s="182" t="s">
        <v>327</v>
      </c>
    </row>
    <row r="210" spans="1:65" s="2" customFormat="1" ht="78">
      <c r="A210" s="30"/>
      <c r="B210" s="31"/>
      <c r="C210" s="32"/>
      <c r="D210" s="184" t="s">
        <v>121</v>
      </c>
      <c r="E210" s="32"/>
      <c r="F210" s="185" t="s">
        <v>328</v>
      </c>
      <c r="G210" s="32"/>
      <c r="H210" s="32"/>
      <c r="I210" s="186"/>
      <c r="J210" s="32"/>
      <c r="K210" s="32"/>
      <c r="L210" s="35"/>
      <c r="M210" s="187"/>
      <c r="N210" s="188"/>
      <c r="O210" s="67"/>
      <c r="P210" s="67"/>
      <c r="Q210" s="67"/>
      <c r="R210" s="67"/>
      <c r="S210" s="67"/>
      <c r="T210" s="68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121</v>
      </c>
      <c r="AU210" s="13" t="s">
        <v>81</v>
      </c>
    </row>
    <row r="211" spans="1:65" s="2" customFormat="1" ht="16.5" customHeight="1">
      <c r="A211" s="30"/>
      <c r="B211" s="31"/>
      <c r="C211" s="189" t="s">
        <v>329</v>
      </c>
      <c r="D211" s="189" t="s">
        <v>128</v>
      </c>
      <c r="E211" s="190" t="s">
        <v>330</v>
      </c>
      <c r="F211" s="191" t="s">
        <v>331</v>
      </c>
      <c r="G211" s="192" t="s">
        <v>115</v>
      </c>
      <c r="H211" s="193">
        <v>80</v>
      </c>
      <c r="I211" s="194"/>
      <c r="J211" s="195">
        <f>ROUND(I211*H211,2)</f>
        <v>0</v>
      </c>
      <c r="K211" s="196"/>
      <c r="L211" s="197"/>
      <c r="M211" s="198" t="s">
        <v>1</v>
      </c>
      <c r="N211" s="199" t="s">
        <v>41</v>
      </c>
      <c r="O211" s="67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2" t="s">
        <v>132</v>
      </c>
      <c r="AT211" s="182" t="s">
        <v>128</v>
      </c>
      <c r="AU211" s="182" t="s">
        <v>81</v>
      </c>
      <c r="AY211" s="13" t="s">
        <v>111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81</v>
      </c>
      <c r="BK211" s="183">
        <f>ROUND(I211*H211,2)</f>
        <v>0</v>
      </c>
      <c r="BL211" s="13" t="s">
        <v>116</v>
      </c>
      <c r="BM211" s="182" t="s">
        <v>332</v>
      </c>
    </row>
    <row r="212" spans="1:65" s="2" customFormat="1" ht="48.75">
      <c r="A212" s="30"/>
      <c r="B212" s="31"/>
      <c r="C212" s="32"/>
      <c r="D212" s="184" t="s">
        <v>121</v>
      </c>
      <c r="E212" s="32"/>
      <c r="F212" s="185" t="s">
        <v>233</v>
      </c>
      <c r="G212" s="32"/>
      <c r="H212" s="32"/>
      <c r="I212" s="186"/>
      <c r="J212" s="32"/>
      <c r="K212" s="32"/>
      <c r="L212" s="35"/>
      <c r="M212" s="187"/>
      <c r="N212" s="188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121</v>
      </c>
      <c r="AU212" s="13" t="s">
        <v>81</v>
      </c>
    </row>
    <row r="213" spans="1:65" s="2" customFormat="1" ht="16.5" customHeight="1">
      <c r="A213" s="30"/>
      <c r="B213" s="31"/>
      <c r="C213" s="189" t="s">
        <v>333</v>
      </c>
      <c r="D213" s="189" t="s">
        <v>128</v>
      </c>
      <c r="E213" s="190" t="s">
        <v>334</v>
      </c>
      <c r="F213" s="191" t="s">
        <v>335</v>
      </c>
      <c r="G213" s="192" t="s">
        <v>115</v>
      </c>
      <c r="H213" s="193">
        <v>20</v>
      </c>
      <c r="I213" s="194"/>
      <c r="J213" s="195">
        <f>ROUND(I213*H213,2)</f>
        <v>0</v>
      </c>
      <c r="K213" s="196"/>
      <c r="L213" s="197"/>
      <c r="M213" s="198" t="s">
        <v>1</v>
      </c>
      <c r="N213" s="199" t="s">
        <v>41</v>
      </c>
      <c r="O213" s="67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2" t="s">
        <v>132</v>
      </c>
      <c r="AT213" s="182" t="s">
        <v>128</v>
      </c>
      <c r="AU213" s="182" t="s">
        <v>81</v>
      </c>
      <c r="AY213" s="13" t="s">
        <v>111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81</v>
      </c>
      <c r="BK213" s="183">
        <f>ROUND(I213*H213,2)</f>
        <v>0</v>
      </c>
      <c r="BL213" s="13" t="s">
        <v>116</v>
      </c>
      <c r="BM213" s="182" t="s">
        <v>336</v>
      </c>
    </row>
    <row r="214" spans="1:65" s="2" customFormat="1" ht="48.75">
      <c r="A214" s="30"/>
      <c r="B214" s="31"/>
      <c r="C214" s="32"/>
      <c r="D214" s="184" t="s">
        <v>121</v>
      </c>
      <c r="E214" s="32"/>
      <c r="F214" s="185" t="s">
        <v>233</v>
      </c>
      <c r="G214" s="32"/>
      <c r="H214" s="32"/>
      <c r="I214" s="186"/>
      <c r="J214" s="32"/>
      <c r="K214" s="32"/>
      <c r="L214" s="35"/>
      <c r="M214" s="187"/>
      <c r="N214" s="188"/>
      <c r="O214" s="67"/>
      <c r="P214" s="67"/>
      <c r="Q214" s="67"/>
      <c r="R214" s="67"/>
      <c r="S214" s="67"/>
      <c r="T214" s="68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121</v>
      </c>
      <c r="AU214" s="13" t="s">
        <v>81</v>
      </c>
    </row>
    <row r="215" spans="1:65" s="2" customFormat="1" ht="24.2" customHeight="1">
      <c r="A215" s="30"/>
      <c r="B215" s="31"/>
      <c r="C215" s="170" t="s">
        <v>337</v>
      </c>
      <c r="D215" s="170" t="s">
        <v>112</v>
      </c>
      <c r="E215" s="171" t="s">
        <v>338</v>
      </c>
      <c r="F215" s="172" t="s">
        <v>339</v>
      </c>
      <c r="G215" s="173" t="s">
        <v>115</v>
      </c>
      <c r="H215" s="174">
        <v>100</v>
      </c>
      <c r="I215" s="175"/>
      <c r="J215" s="176">
        <f>ROUND(I215*H215,2)</f>
        <v>0</v>
      </c>
      <c r="K215" s="177"/>
      <c r="L215" s="35"/>
      <c r="M215" s="178" t="s">
        <v>1</v>
      </c>
      <c r="N215" s="179" t="s">
        <v>41</v>
      </c>
      <c r="O215" s="67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2" t="s">
        <v>116</v>
      </c>
      <c r="AT215" s="182" t="s">
        <v>112</v>
      </c>
      <c r="AU215" s="182" t="s">
        <v>81</v>
      </c>
      <c r="AY215" s="13" t="s">
        <v>111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81</v>
      </c>
      <c r="BK215" s="183">
        <f>ROUND(I215*H215,2)</f>
        <v>0</v>
      </c>
      <c r="BL215" s="13" t="s">
        <v>116</v>
      </c>
      <c r="BM215" s="182" t="s">
        <v>340</v>
      </c>
    </row>
    <row r="216" spans="1:65" s="2" customFormat="1" ht="16.5" customHeight="1">
      <c r="A216" s="30"/>
      <c r="B216" s="31"/>
      <c r="C216" s="170" t="s">
        <v>341</v>
      </c>
      <c r="D216" s="170" t="s">
        <v>112</v>
      </c>
      <c r="E216" s="171" t="s">
        <v>342</v>
      </c>
      <c r="F216" s="172" t="s">
        <v>343</v>
      </c>
      <c r="G216" s="173" t="s">
        <v>115</v>
      </c>
      <c r="H216" s="174">
        <v>100</v>
      </c>
      <c r="I216" s="175"/>
      <c r="J216" s="176">
        <f>ROUND(I216*H216,2)</f>
        <v>0</v>
      </c>
      <c r="K216" s="177"/>
      <c r="L216" s="35"/>
      <c r="M216" s="178" t="s">
        <v>1</v>
      </c>
      <c r="N216" s="179" t="s">
        <v>41</v>
      </c>
      <c r="O216" s="67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2" t="s">
        <v>116</v>
      </c>
      <c r="AT216" s="182" t="s">
        <v>112</v>
      </c>
      <c r="AU216" s="182" t="s">
        <v>81</v>
      </c>
      <c r="AY216" s="13" t="s">
        <v>111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3" t="s">
        <v>81</v>
      </c>
      <c r="BK216" s="183">
        <f>ROUND(I216*H216,2)</f>
        <v>0</v>
      </c>
      <c r="BL216" s="13" t="s">
        <v>116</v>
      </c>
      <c r="BM216" s="182" t="s">
        <v>344</v>
      </c>
    </row>
    <row r="217" spans="1:65" s="2" customFormat="1" ht="68.25">
      <c r="A217" s="30"/>
      <c r="B217" s="31"/>
      <c r="C217" s="32"/>
      <c r="D217" s="184" t="s">
        <v>121</v>
      </c>
      <c r="E217" s="32"/>
      <c r="F217" s="185" t="s">
        <v>147</v>
      </c>
      <c r="G217" s="32"/>
      <c r="H217" s="32"/>
      <c r="I217" s="186"/>
      <c r="J217" s="32"/>
      <c r="K217" s="32"/>
      <c r="L217" s="35"/>
      <c r="M217" s="187"/>
      <c r="N217" s="188"/>
      <c r="O217" s="67"/>
      <c r="P217" s="67"/>
      <c r="Q217" s="67"/>
      <c r="R217" s="67"/>
      <c r="S217" s="67"/>
      <c r="T217" s="68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3" t="s">
        <v>121</v>
      </c>
      <c r="AU217" s="13" t="s">
        <v>81</v>
      </c>
    </row>
    <row r="218" spans="1:65" s="2" customFormat="1" ht="16.5" customHeight="1">
      <c r="A218" s="30"/>
      <c r="B218" s="31"/>
      <c r="C218" s="189" t="s">
        <v>345</v>
      </c>
      <c r="D218" s="189" t="s">
        <v>128</v>
      </c>
      <c r="E218" s="190" t="s">
        <v>346</v>
      </c>
      <c r="F218" s="191" t="s">
        <v>347</v>
      </c>
      <c r="G218" s="192" t="s">
        <v>115</v>
      </c>
      <c r="H218" s="193">
        <v>80</v>
      </c>
      <c r="I218" s="194"/>
      <c r="J218" s="195">
        <f>ROUND(I218*H218,2)</f>
        <v>0</v>
      </c>
      <c r="K218" s="196"/>
      <c r="L218" s="197"/>
      <c r="M218" s="198" t="s">
        <v>1</v>
      </c>
      <c r="N218" s="199" t="s">
        <v>41</v>
      </c>
      <c r="O218" s="67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2" t="s">
        <v>132</v>
      </c>
      <c r="AT218" s="182" t="s">
        <v>128</v>
      </c>
      <c r="AU218" s="182" t="s">
        <v>81</v>
      </c>
      <c r="AY218" s="13" t="s">
        <v>111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3" t="s">
        <v>81</v>
      </c>
      <c r="BK218" s="183">
        <f>ROUND(I218*H218,2)</f>
        <v>0</v>
      </c>
      <c r="BL218" s="13" t="s">
        <v>116</v>
      </c>
      <c r="BM218" s="182" t="s">
        <v>348</v>
      </c>
    </row>
    <row r="219" spans="1:65" s="2" customFormat="1" ht="48.75">
      <c r="A219" s="30"/>
      <c r="B219" s="31"/>
      <c r="C219" s="32"/>
      <c r="D219" s="184" t="s">
        <v>121</v>
      </c>
      <c r="E219" s="32"/>
      <c r="F219" s="185" t="s">
        <v>233</v>
      </c>
      <c r="G219" s="32"/>
      <c r="H219" s="32"/>
      <c r="I219" s="186"/>
      <c r="J219" s="32"/>
      <c r="K219" s="32"/>
      <c r="L219" s="35"/>
      <c r="M219" s="187"/>
      <c r="N219" s="188"/>
      <c r="O219" s="67"/>
      <c r="P219" s="67"/>
      <c r="Q219" s="67"/>
      <c r="R219" s="67"/>
      <c r="S219" s="67"/>
      <c r="T219" s="68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121</v>
      </c>
      <c r="AU219" s="13" t="s">
        <v>81</v>
      </c>
    </row>
    <row r="220" spans="1:65" s="2" customFormat="1" ht="16.5" customHeight="1">
      <c r="A220" s="30"/>
      <c r="B220" s="31"/>
      <c r="C220" s="189" t="s">
        <v>349</v>
      </c>
      <c r="D220" s="189" t="s">
        <v>128</v>
      </c>
      <c r="E220" s="190" t="s">
        <v>350</v>
      </c>
      <c r="F220" s="191" t="s">
        <v>351</v>
      </c>
      <c r="G220" s="192" t="s">
        <v>115</v>
      </c>
      <c r="H220" s="193">
        <v>20</v>
      </c>
      <c r="I220" s="194"/>
      <c r="J220" s="195">
        <f>ROUND(I220*H220,2)</f>
        <v>0</v>
      </c>
      <c r="K220" s="196"/>
      <c r="L220" s="197"/>
      <c r="M220" s="198" t="s">
        <v>1</v>
      </c>
      <c r="N220" s="199" t="s">
        <v>41</v>
      </c>
      <c r="O220" s="67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2" t="s">
        <v>132</v>
      </c>
      <c r="AT220" s="182" t="s">
        <v>128</v>
      </c>
      <c r="AU220" s="182" t="s">
        <v>81</v>
      </c>
      <c r="AY220" s="13" t="s">
        <v>111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3" t="s">
        <v>81</v>
      </c>
      <c r="BK220" s="183">
        <f>ROUND(I220*H220,2)</f>
        <v>0</v>
      </c>
      <c r="BL220" s="13" t="s">
        <v>116</v>
      </c>
      <c r="BM220" s="182" t="s">
        <v>352</v>
      </c>
    </row>
    <row r="221" spans="1:65" s="2" customFormat="1" ht="48.75">
      <c r="A221" s="30"/>
      <c r="B221" s="31"/>
      <c r="C221" s="32"/>
      <c r="D221" s="184" t="s">
        <v>121</v>
      </c>
      <c r="E221" s="32"/>
      <c r="F221" s="185" t="s">
        <v>233</v>
      </c>
      <c r="G221" s="32"/>
      <c r="H221" s="32"/>
      <c r="I221" s="186"/>
      <c r="J221" s="32"/>
      <c r="K221" s="32"/>
      <c r="L221" s="35"/>
      <c r="M221" s="187"/>
      <c r="N221" s="188"/>
      <c r="O221" s="67"/>
      <c r="P221" s="67"/>
      <c r="Q221" s="67"/>
      <c r="R221" s="67"/>
      <c r="S221" s="67"/>
      <c r="T221" s="68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121</v>
      </c>
      <c r="AU221" s="13" t="s">
        <v>81</v>
      </c>
    </row>
    <row r="222" spans="1:65" s="2" customFormat="1" ht="37.9" customHeight="1">
      <c r="A222" s="30"/>
      <c r="B222" s="31"/>
      <c r="C222" s="170" t="s">
        <v>353</v>
      </c>
      <c r="D222" s="170" t="s">
        <v>112</v>
      </c>
      <c r="E222" s="171" t="s">
        <v>354</v>
      </c>
      <c r="F222" s="172" t="s">
        <v>355</v>
      </c>
      <c r="G222" s="173" t="s">
        <v>115</v>
      </c>
      <c r="H222" s="174">
        <v>100</v>
      </c>
      <c r="I222" s="175"/>
      <c r="J222" s="176">
        <f>ROUND(I222*H222,2)</f>
        <v>0</v>
      </c>
      <c r="K222" s="177"/>
      <c r="L222" s="35"/>
      <c r="M222" s="178" t="s">
        <v>1</v>
      </c>
      <c r="N222" s="179" t="s">
        <v>41</v>
      </c>
      <c r="O222" s="67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2" t="s">
        <v>116</v>
      </c>
      <c r="AT222" s="182" t="s">
        <v>112</v>
      </c>
      <c r="AU222" s="182" t="s">
        <v>81</v>
      </c>
      <c r="AY222" s="13" t="s">
        <v>111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3" t="s">
        <v>81</v>
      </c>
      <c r="BK222" s="183">
        <f>ROUND(I222*H222,2)</f>
        <v>0</v>
      </c>
      <c r="BL222" s="13" t="s">
        <v>116</v>
      </c>
      <c r="BM222" s="182" t="s">
        <v>356</v>
      </c>
    </row>
    <row r="223" spans="1:65" s="2" customFormat="1" ht="24.2" customHeight="1">
      <c r="A223" s="30"/>
      <c r="B223" s="31"/>
      <c r="C223" s="170" t="s">
        <v>357</v>
      </c>
      <c r="D223" s="170" t="s">
        <v>112</v>
      </c>
      <c r="E223" s="171" t="s">
        <v>358</v>
      </c>
      <c r="F223" s="172" t="s">
        <v>359</v>
      </c>
      <c r="G223" s="173" t="s">
        <v>115</v>
      </c>
      <c r="H223" s="174">
        <v>100</v>
      </c>
      <c r="I223" s="175"/>
      <c r="J223" s="176">
        <f>ROUND(I223*H223,2)</f>
        <v>0</v>
      </c>
      <c r="K223" s="177"/>
      <c r="L223" s="35"/>
      <c r="M223" s="178" t="s">
        <v>1</v>
      </c>
      <c r="N223" s="179" t="s">
        <v>41</v>
      </c>
      <c r="O223" s="67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2" t="s">
        <v>116</v>
      </c>
      <c r="AT223" s="182" t="s">
        <v>112</v>
      </c>
      <c r="AU223" s="182" t="s">
        <v>81</v>
      </c>
      <c r="AY223" s="13" t="s">
        <v>111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3" t="s">
        <v>81</v>
      </c>
      <c r="BK223" s="183">
        <f>ROUND(I223*H223,2)</f>
        <v>0</v>
      </c>
      <c r="BL223" s="13" t="s">
        <v>116</v>
      </c>
      <c r="BM223" s="182" t="s">
        <v>360</v>
      </c>
    </row>
    <row r="224" spans="1:65" s="2" customFormat="1" ht="68.25">
      <c r="A224" s="30"/>
      <c r="B224" s="31"/>
      <c r="C224" s="32"/>
      <c r="D224" s="184" t="s">
        <v>121</v>
      </c>
      <c r="E224" s="32"/>
      <c r="F224" s="185" t="s">
        <v>147</v>
      </c>
      <c r="G224" s="32"/>
      <c r="H224" s="32"/>
      <c r="I224" s="186"/>
      <c r="J224" s="32"/>
      <c r="K224" s="32"/>
      <c r="L224" s="35"/>
      <c r="M224" s="187"/>
      <c r="N224" s="188"/>
      <c r="O224" s="67"/>
      <c r="P224" s="67"/>
      <c r="Q224" s="67"/>
      <c r="R224" s="67"/>
      <c r="S224" s="67"/>
      <c r="T224" s="68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3" t="s">
        <v>121</v>
      </c>
      <c r="AU224" s="13" t="s">
        <v>81</v>
      </c>
    </row>
    <row r="225" spans="1:65" s="2" customFormat="1" ht="24.2" customHeight="1">
      <c r="A225" s="30"/>
      <c r="B225" s="31"/>
      <c r="C225" s="189" t="s">
        <v>361</v>
      </c>
      <c r="D225" s="189" t="s">
        <v>128</v>
      </c>
      <c r="E225" s="190" t="s">
        <v>362</v>
      </c>
      <c r="F225" s="191" t="s">
        <v>363</v>
      </c>
      <c r="G225" s="192" t="s">
        <v>115</v>
      </c>
      <c r="H225" s="193">
        <v>80</v>
      </c>
      <c r="I225" s="194"/>
      <c r="J225" s="195">
        <f>ROUND(I225*H225,2)</f>
        <v>0</v>
      </c>
      <c r="K225" s="196"/>
      <c r="L225" s="197"/>
      <c r="M225" s="198" t="s">
        <v>1</v>
      </c>
      <c r="N225" s="199" t="s">
        <v>41</v>
      </c>
      <c r="O225" s="67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82" t="s">
        <v>132</v>
      </c>
      <c r="AT225" s="182" t="s">
        <v>128</v>
      </c>
      <c r="AU225" s="182" t="s">
        <v>81</v>
      </c>
      <c r="AY225" s="13" t="s">
        <v>111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3" t="s">
        <v>81</v>
      </c>
      <c r="BK225" s="183">
        <f>ROUND(I225*H225,2)</f>
        <v>0</v>
      </c>
      <c r="BL225" s="13" t="s">
        <v>116</v>
      </c>
      <c r="BM225" s="182" t="s">
        <v>364</v>
      </c>
    </row>
    <row r="226" spans="1:65" s="2" customFormat="1" ht="48.75">
      <c r="A226" s="30"/>
      <c r="B226" s="31"/>
      <c r="C226" s="32"/>
      <c r="D226" s="184" t="s">
        <v>121</v>
      </c>
      <c r="E226" s="32"/>
      <c r="F226" s="185" t="s">
        <v>233</v>
      </c>
      <c r="G226" s="32"/>
      <c r="H226" s="32"/>
      <c r="I226" s="186"/>
      <c r="J226" s="32"/>
      <c r="K226" s="32"/>
      <c r="L226" s="35"/>
      <c r="M226" s="187"/>
      <c r="N226" s="188"/>
      <c r="O226" s="67"/>
      <c r="P226" s="67"/>
      <c r="Q226" s="67"/>
      <c r="R226" s="67"/>
      <c r="S226" s="67"/>
      <c r="T226" s="68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121</v>
      </c>
      <c r="AU226" s="13" t="s">
        <v>81</v>
      </c>
    </row>
    <row r="227" spans="1:65" s="2" customFormat="1" ht="24.2" customHeight="1">
      <c r="A227" s="30"/>
      <c r="B227" s="31"/>
      <c r="C227" s="189" t="s">
        <v>365</v>
      </c>
      <c r="D227" s="189" t="s">
        <v>128</v>
      </c>
      <c r="E227" s="190" t="s">
        <v>366</v>
      </c>
      <c r="F227" s="191" t="s">
        <v>367</v>
      </c>
      <c r="G227" s="192" t="s">
        <v>115</v>
      </c>
      <c r="H227" s="193">
        <v>20</v>
      </c>
      <c r="I227" s="194"/>
      <c r="J227" s="195">
        <f>ROUND(I227*H227,2)</f>
        <v>0</v>
      </c>
      <c r="K227" s="196"/>
      <c r="L227" s="197"/>
      <c r="M227" s="198" t="s">
        <v>1</v>
      </c>
      <c r="N227" s="199" t="s">
        <v>41</v>
      </c>
      <c r="O227" s="67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82" t="s">
        <v>132</v>
      </c>
      <c r="AT227" s="182" t="s">
        <v>128</v>
      </c>
      <c r="AU227" s="182" t="s">
        <v>81</v>
      </c>
      <c r="AY227" s="13" t="s">
        <v>111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3" t="s">
        <v>81</v>
      </c>
      <c r="BK227" s="183">
        <f>ROUND(I227*H227,2)</f>
        <v>0</v>
      </c>
      <c r="BL227" s="13" t="s">
        <v>116</v>
      </c>
      <c r="BM227" s="182" t="s">
        <v>368</v>
      </c>
    </row>
    <row r="228" spans="1:65" s="2" customFormat="1" ht="48.75">
      <c r="A228" s="30"/>
      <c r="B228" s="31"/>
      <c r="C228" s="32"/>
      <c r="D228" s="184" t="s">
        <v>121</v>
      </c>
      <c r="E228" s="32"/>
      <c r="F228" s="185" t="s">
        <v>233</v>
      </c>
      <c r="G228" s="32"/>
      <c r="H228" s="32"/>
      <c r="I228" s="186"/>
      <c r="J228" s="32"/>
      <c r="K228" s="32"/>
      <c r="L228" s="35"/>
      <c r="M228" s="187"/>
      <c r="N228" s="188"/>
      <c r="O228" s="67"/>
      <c r="P228" s="67"/>
      <c r="Q228" s="67"/>
      <c r="R228" s="67"/>
      <c r="S228" s="67"/>
      <c r="T228" s="68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3" t="s">
        <v>121</v>
      </c>
      <c r="AU228" s="13" t="s">
        <v>81</v>
      </c>
    </row>
    <row r="229" spans="1:65" s="11" customFormat="1" ht="25.9" customHeight="1">
      <c r="B229" s="156"/>
      <c r="C229" s="157"/>
      <c r="D229" s="158" t="s">
        <v>75</v>
      </c>
      <c r="E229" s="159" t="s">
        <v>369</v>
      </c>
      <c r="F229" s="159" t="s">
        <v>370</v>
      </c>
      <c r="G229" s="157"/>
      <c r="H229" s="157"/>
      <c r="I229" s="160"/>
      <c r="J229" s="161">
        <f>BK229</f>
        <v>0</v>
      </c>
      <c r="K229" s="157"/>
      <c r="L229" s="162"/>
      <c r="M229" s="163"/>
      <c r="N229" s="164"/>
      <c r="O229" s="164"/>
      <c r="P229" s="165">
        <f>SUM(P230:P249)</f>
        <v>0</v>
      </c>
      <c r="Q229" s="164"/>
      <c r="R229" s="165">
        <f>SUM(R230:R249)</f>
        <v>0</v>
      </c>
      <c r="S229" s="164"/>
      <c r="T229" s="166">
        <f>SUM(T230:T249)</f>
        <v>0</v>
      </c>
      <c r="AR229" s="167" t="s">
        <v>81</v>
      </c>
      <c r="AT229" s="168" t="s">
        <v>75</v>
      </c>
      <c r="AU229" s="168" t="s">
        <v>76</v>
      </c>
      <c r="AY229" s="167" t="s">
        <v>111</v>
      </c>
      <c r="BK229" s="169">
        <f>SUM(BK230:BK249)</f>
        <v>0</v>
      </c>
    </row>
    <row r="230" spans="1:65" s="2" customFormat="1" ht="33" customHeight="1">
      <c r="A230" s="30"/>
      <c r="B230" s="31"/>
      <c r="C230" s="170" t="s">
        <v>371</v>
      </c>
      <c r="D230" s="170" t="s">
        <v>112</v>
      </c>
      <c r="E230" s="171" t="s">
        <v>372</v>
      </c>
      <c r="F230" s="172" t="s">
        <v>373</v>
      </c>
      <c r="G230" s="173" t="s">
        <v>115</v>
      </c>
      <c r="H230" s="174">
        <v>100</v>
      </c>
      <c r="I230" s="175"/>
      <c r="J230" s="176">
        <f>ROUND(I230*H230,2)</f>
        <v>0</v>
      </c>
      <c r="K230" s="177"/>
      <c r="L230" s="35"/>
      <c r="M230" s="178" t="s">
        <v>1</v>
      </c>
      <c r="N230" s="179" t="s">
        <v>41</v>
      </c>
      <c r="O230" s="67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2" t="s">
        <v>116</v>
      </c>
      <c r="AT230" s="182" t="s">
        <v>112</v>
      </c>
      <c r="AU230" s="182" t="s">
        <v>81</v>
      </c>
      <c r="AY230" s="13" t="s">
        <v>111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3" t="s">
        <v>81</v>
      </c>
      <c r="BK230" s="183">
        <f>ROUND(I230*H230,2)</f>
        <v>0</v>
      </c>
      <c r="BL230" s="13" t="s">
        <v>116</v>
      </c>
      <c r="BM230" s="182" t="s">
        <v>374</v>
      </c>
    </row>
    <row r="231" spans="1:65" s="2" customFormat="1" ht="24.2" customHeight="1">
      <c r="A231" s="30"/>
      <c r="B231" s="31"/>
      <c r="C231" s="170" t="s">
        <v>375</v>
      </c>
      <c r="D231" s="170" t="s">
        <v>112</v>
      </c>
      <c r="E231" s="171" t="s">
        <v>376</v>
      </c>
      <c r="F231" s="172" t="s">
        <v>377</v>
      </c>
      <c r="G231" s="173" t="s">
        <v>115</v>
      </c>
      <c r="H231" s="174">
        <v>100</v>
      </c>
      <c r="I231" s="175"/>
      <c r="J231" s="176">
        <f>ROUND(I231*H231,2)</f>
        <v>0</v>
      </c>
      <c r="K231" s="177"/>
      <c r="L231" s="35"/>
      <c r="M231" s="178" t="s">
        <v>1</v>
      </c>
      <c r="N231" s="179" t="s">
        <v>41</v>
      </c>
      <c r="O231" s="67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2" t="s">
        <v>116</v>
      </c>
      <c r="AT231" s="182" t="s">
        <v>112</v>
      </c>
      <c r="AU231" s="182" t="s">
        <v>81</v>
      </c>
      <c r="AY231" s="13" t="s">
        <v>111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3" t="s">
        <v>81</v>
      </c>
      <c r="BK231" s="183">
        <f>ROUND(I231*H231,2)</f>
        <v>0</v>
      </c>
      <c r="BL231" s="13" t="s">
        <v>116</v>
      </c>
      <c r="BM231" s="182" t="s">
        <v>378</v>
      </c>
    </row>
    <row r="232" spans="1:65" s="2" customFormat="1" ht="19.5">
      <c r="A232" s="30"/>
      <c r="B232" s="31"/>
      <c r="C232" s="32"/>
      <c r="D232" s="184" t="s">
        <v>121</v>
      </c>
      <c r="E232" s="32"/>
      <c r="F232" s="185" t="s">
        <v>379</v>
      </c>
      <c r="G232" s="32"/>
      <c r="H232" s="32"/>
      <c r="I232" s="186"/>
      <c r="J232" s="32"/>
      <c r="K232" s="32"/>
      <c r="L232" s="35"/>
      <c r="M232" s="187"/>
      <c r="N232" s="188"/>
      <c r="O232" s="67"/>
      <c r="P232" s="67"/>
      <c r="Q232" s="67"/>
      <c r="R232" s="67"/>
      <c r="S232" s="67"/>
      <c r="T232" s="68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121</v>
      </c>
      <c r="AU232" s="13" t="s">
        <v>81</v>
      </c>
    </row>
    <row r="233" spans="1:65" s="2" customFormat="1" ht="21.75" customHeight="1">
      <c r="A233" s="30"/>
      <c r="B233" s="31"/>
      <c r="C233" s="189" t="s">
        <v>380</v>
      </c>
      <c r="D233" s="189" t="s">
        <v>128</v>
      </c>
      <c r="E233" s="190" t="s">
        <v>381</v>
      </c>
      <c r="F233" s="191" t="s">
        <v>382</v>
      </c>
      <c r="G233" s="192" t="s">
        <v>115</v>
      </c>
      <c r="H233" s="193">
        <v>100</v>
      </c>
      <c r="I233" s="194"/>
      <c r="J233" s="195">
        <f>ROUND(I233*H233,2)</f>
        <v>0</v>
      </c>
      <c r="K233" s="196"/>
      <c r="L233" s="197"/>
      <c r="M233" s="198" t="s">
        <v>1</v>
      </c>
      <c r="N233" s="199" t="s">
        <v>41</v>
      </c>
      <c r="O233" s="67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2" t="s">
        <v>132</v>
      </c>
      <c r="AT233" s="182" t="s">
        <v>128</v>
      </c>
      <c r="AU233" s="182" t="s">
        <v>81</v>
      </c>
      <c r="AY233" s="13" t="s">
        <v>111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3" t="s">
        <v>81</v>
      </c>
      <c r="BK233" s="183">
        <f>ROUND(I233*H233,2)</f>
        <v>0</v>
      </c>
      <c r="BL233" s="13" t="s">
        <v>116</v>
      </c>
      <c r="BM233" s="182" t="s">
        <v>383</v>
      </c>
    </row>
    <row r="234" spans="1:65" s="2" customFormat="1" ht="48.75">
      <c r="A234" s="30"/>
      <c r="B234" s="31"/>
      <c r="C234" s="32"/>
      <c r="D234" s="184" t="s">
        <v>121</v>
      </c>
      <c r="E234" s="32"/>
      <c r="F234" s="185" t="s">
        <v>233</v>
      </c>
      <c r="G234" s="32"/>
      <c r="H234" s="32"/>
      <c r="I234" s="186"/>
      <c r="J234" s="32"/>
      <c r="K234" s="32"/>
      <c r="L234" s="35"/>
      <c r="M234" s="187"/>
      <c r="N234" s="188"/>
      <c r="O234" s="67"/>
      <c r="P234" s="67"/>
      <c r="Q234" s="67"/>
      <c r="R234" s="67"/>
      <c r="S234" s="67"/>
      <c r="T234" s="68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121</v>
      </c>
      <c r="AU234" s="13" t="s">
        <v>81</v>
      </c>
    </row>
    <row r="235" spans="1:65" s="2" customFormat="1" ht="44.25" customHeight="1">
      <c r="A235" s="30"/>
      <c r="B235" s="31"/>
      <c r="C235" s="170" t="s">
        <v>384</v>
      </c>
      <c r="D235" s="170" t="s">
        <v>112</v>
      </c>
      <c r="E235" s="171" t="s">
        <v>385</v>
      </c>
      <c r="F235" s="172" t="s">
        <v>386</v>
      </c>
      <c r="G235" s="173" t="s">
        <v>115</v>
      </c>
      <c r="H235" s="174">
        <v>100</v>
      </c>
      <c r="I235" s="175"/>
      <c r="J235" s="176">
        <f>ROUND(I235*H235,2)</f>
        <v>0</v>
      </c>
      <c r="K235" s="177"/>
      <c r="L235" s="35"/>
      <c r="M235" s="178" t="s">
        <v>1</v>
      </c>
      <c r="N235" s="179" t="s">
        <v>41</v>
      </c>
      <c r="O235" s="67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82" t="s">
        <v>116</v>
      </c>
      <c r="AT235" s="182" t="s">
        <v>112</v>
      </c>
      <c r="AU235" s="182" t="s">
        <v>81</v>
      </c>
      <c r="AY235" s="13" t="s">
        <v>111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3" t="s">
        <v>81</v>
      </c>
      <c r="BK235" s="183">
        <f>ROUND(I235*H235,2)</f>
        <v>0</v>
      </c>
      <c r="BL235" s="13" t="s">
        <v>116</v>
      </c>
      <c r="BM235" s="182" t="s">
        <v>387</v>
      </c>
    </row>
    <row r="236" spans="1:65" s="2" customFormat="1" ht="37.9" customHeight="1">
      <c r="A236" s="30"/>
      <c r="B236" s="31"/>
      <c r="C236" s="170" t="s">
        <v>388</v>
      </c>
      <c r="D236" s="170" t="s">
        <v>112</v>
      </c>
      <c r="E236" s="171" t="s">
        <v>389</v>
      </c>
      <c r="F236" s="172" t="s">
        <v>390</v>
      </c>
      <c r="G236" s="173" t="s">
        <v>115</v>
      </c>
      <c r="H236" s="174">
        <v>100</v>
      </c>
      <c r="I236" s="175"/>
      <c r="J236" s="176">
        <f>ROUND(I236*H236,2)</f>
        <v>0</v>
      </c>
      <c r="K236" s="177"/>
      <c r="L236" s="35"/>
      <c r="M236" s="178" t="s">
        <v>1</v>
      </c>
      <c r="N236" s="179" t="s">
        <v>41</v>
      </c>
      <c r="O236" s="67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82" t="s">
        <v>116</v>
      </c>
      <c r="AT236" s="182" t="s">
        <v>112</v>
      </c>
      <c r="AU236" s="182" t="s">
        <v>81</v>
      </c>
      <c r="AY236" s="13" t="s">
        <v>111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3" t="s">
        <v>81</v>
      </c>
      <c r="BK236" s="183">
        <f>ROUND(I236*H236,2)</f>
        <v>0</v>
      </c>
      <c r="BL236" s="13" t="s">
        <v>116</v>
      </c>
      <c r="BM236" s="182" t="s">
        <v>391</v>
      </c>
    </row>
    <row r="237" spans="1:65" s="2" customFormat="1" ht="19.5">
      <c r="A237" s="30"/>
      <c r="B237" s="31"/>
      <c r="C237" s="32"/>
      <c r="D237" s="184" t="s">
        <v>121</v>
      </c>
      <c r="E237" s="32"/>
      <c r="F237" s="185" t="s">
        <v>379</v>
      </c>
      <c r="G237" s="32"/>
      <c r="H237" s="32"/>
      <c r="I237" s="186"/>
      <c r="J237" s="32"/>
      <c r="K237" s="32"/>
      <c r="L237" s="35"/>
      <c r="M237" s="187"/>
      <c r="N237" s="188"/>
      <c r="O237" s="67"/>
      <c r="P237" s="67"/>
      <c r="Q237" s="67"/>
      <c r="R237" s="67"/>
      <c r="S237" s="67"/>
      <c r="T237" s="68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121</v>
      </c>
      <c r="AU237" s="13" t="s">
        <v>81</v>
      </c>
    </row>
    <row r="238" spans="1:65" s="2" customFormat="1" ht="37.9" customHeight="1">
      <c r="A238" s="30"/>
      <c r="B238" s="31"/>
      <c r="C238" s="189" t="s">
        <v>392</v>
      </c>
      <c r="D238" s="189" t="s">
        <v>128</v>
      </c>
      <c r="E238" s="190" t="s">
        <v>393</v>
      </c>
      <c r="F238" s="191" t="s">
        <v>394</v>
      </c>
      <c r="G238" s="192" t="s">
        <v>115</v>
      </c>
      <c r="H238" s="193">
        <v>100</v>
      </c>
      <c r="I238" s="194"/>
      <c r="J238" s="195">
        <f>ROUND(I238*H238,2)</f>
        <v>0</v>
      </c>
      <c r="K238" s="196"/>
      <c r="L238" s="197"/>
      <c r="M238" s="198" t="s">
        <v>1</v>
      </c>
      <c r="N238" s="199" t="s">
        <v>41</v>
      </c>
      <c r="O238" s="67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2" t="s">
        <v>132</v>
      </c>
      <c r="AT238" s="182" t="s">
        <v>128</v>
      </c>
      <c r="AU238" s="182" t="s">
        <v>81</v>
      </c>
      <c r="AY238" s="13" t="s">
        <v>111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3" t="s">
        <v>81</v>
      </c>
      <c r="BK238" s="183">
        <f>ROUND(I238*H238,2)</f>
        <v>0</v>
      </c>
      <c r="BL238" s="13" t="s">
        <v>116</v>
      </c>
      <c r="BM238" s="182" t="s">
        <v>395</v>
      </c>
    </row>
    <row r="239" spans="1:65" s="2" customFormat="1" ht="48.75">
      <c r="A239" s="30"/>
      <c r="B239" s="31"/>
      <c r="C239" s="32"/>
      <c r="D239" s="184" t="s">
        <v>121</v>
      </c>
      <c r="E239" s="32"/>
      <c r="F239" s="185" t="s">
        <v>233</v>
      </c>
      <c r="G239" s="32"/>
      <c r="H239" s="32"/>
      <c r="I239" s="186"/>
      <c r="J239" s="32"/>
      <c r="K239" s="32"/>
      <c r="L239" s="35"/>
      <c r="M239" s="187"/>
      <c r="N239" s="188"/>
      <c r="O239" s="67"/>
      <c r="P239" s="67"/>
      <c r="Q239" s="67"/>
      <c r="R239" s="67"/>
      <c r="S239" s="67"/>
      <c r="T239" s="68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121</v>
      </c>
      <c r="AU239" s="13" t="s">
        <v>81</v>
      </c>
    </row>
    <row r="240" spans="1:65" s="2" customFormat="1" ht="24.2" customHeight="1">
      <c r="A240" s="30"/>
      <c r="B240" s="31"/>
      <c r="C240" s="170" t="s">
        <v>396</v>
      </c>
      <c r="D240" s="170" t="s">
        <v>112</v>
      </c>
      <c r="E240" s="171" t="s">
        <v>397</v>
      </c>
      <c r="F240" s="172" t="s">
        <v>398</v>
      </c>
      <c r="G240" s="173" t="s">
        <v>115</v>
      </c>
      <c r="H240" s="174">
        <v>100</v>
      </c>
      <c r="I240" s="175"/>
      <c r="J240" s="176">
        <f>ROUND(I240*H240,2)</f>
        <v>0</v>
      </c>
      <c r="K240" s="177"/>
      <c r="L240" s="35"/>
      <c r="M240" s="178" t="s">
        <v>1</v>
      </c>
      <c r="N240" s="179" t="s">
        <v>41</v>
      </c>
      <c r="O240" s="67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82" t="s">
        <v>116</v>
      </c>
      <c r="AT240" s="182" t="s">
        <v>112</v>
      </c>
      <c r="AU240" s="182" t="s">
        <v>81</v>
      </c>
      <c r="AY240" s="13" t="s">
        <v>111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3" t="s">
        <v>81</v>
      </c>
      <c r="BK240" s="183">
        <f>ROUND(I240*H240,2)</f>
        <v>0</v>
      </c>
      <c r="BL240" s="13" t="s">
        <v>116</v>
      </c>
      <c r="BM240" s="182" t="s">
        <v>399</v>
      </c>
    </row>
    <row r="241" spans="1:65" s="2" customFormat="1" ht="21.75" customHeight="1">
      <c r="A241" s="30"/>
      <c r="B241" s="31"/>
      <c r="C241" s="170" t="s">
        <v>400</v>
      </c>
      <c r="D241" s="170" t="s">
        <v>112</v>
      </c>
      <c r="E241" s="171" t="s">
        <v>401</v>
      </c>
      <c r="F241" s="172" t="s">
        <v>402</v>
      </c>
      <c r="G241" s="173" t="s">
        <v>115</v>
      </c>
      <c r="H241" s="174">
        <v>100</v>
      </c>
      <c r="I241" s="175"/>
      <c r="J241" s="176">
        <f>ROUND(I241*H241,2)</f>
        <v>0</v>
      </c>
      <c r="K241" s="177"/>
      <c r="L241" s="35"/>
      <c r="M241" s="178" t="s">
        <v>1</v>
      </c>
      <c r="N241" s="179" t="s">
        <v>41</v>
      </c>
      <c r="O241" s="67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2" t="s">
        <v>116</v>
      </c>
      <c r="AT241" s="182" t="s">
        <v>112</v>
      </c>
      <c r="AU241" s="182" t="s">
        <v>81</v>
      </c>
      <c r="AY241" s="13" t="s">
        <v>111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3" t="s">
        <v>81</v>
      </c>
      <c r="BK241" s="183">
        <f>ROUND(I241*H241,2)</f>
        <v>0</v>
      </c>
      <c r="BL241" s="13" t="s">
        <v>116</v>
      </c>
      <c r="BM241" s="182" t="s">
        <v>403</v>
      </c>
    </row>
    <row r="242" spans="1:65" s="2" customFormat="1" ht="19.5">
      <c r="A242" s="30"/>
      <c r="B242" s="31"/>
      <c r="C242" s="32"/>
      <c r="D242" s="184" t="s">
        <v>121</v>
      </c>
      <c r="E242" s="32"/>
      <c r="F242" s="185" t="s">
        <v>379</v>
      </c>
      <c r="G242" s="32"/>
      <c r="H242" s="32"/>
      <c r="I242" s="186"/>
      <c r="J242" s="32"/>
      <c r="K242" s="32"/>
      <c r="L242" s="35"/>
      <c r="M242" s="187"/>
      <c r="N242" s="188"/>
      <c r="O242" s="67"/>
      <c r="P242" s="67"/>
      <c r="Q242" s="67"/>
      <c r="R242" s="67"/>
      <c r="S242" s="67"/>
      <c r="T242" s="68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121</v>
      </c>
      <c r="AU242" s="13" t="s">
        <v>81</v>
      </c>
    </row>
    <row r="243" spans="1:65" s="2" customFormat="1" ht="16.5" customHeight="1">
      <c r="A243" s="30"/>
      <c r="B243" s="31"/>
      <c r="C243" s="189" t="s">
        <v>404</v>
      </c>
      <c r="D243" s="189" t="s">
        <v>128</v>
      </c>
      <c r="E243" s="190" t="s">
        <v>405</v>
      </c>
      <c r="F243" s="191" t="s">
        <v>406</v>
      </c>
      <c r="G243" s="192" t="s">
        <v>115</v>
      </c>
      <c r="H243" s="193">
        <v>100</v>
      </c>
      <c r="I243" s="194"/>
      <c r="J243" s="195">
        <f>ROUND(I243*H243,2)</f>
        <v>0</v>
      </c>
      <c r="K243" s="196"/>
      <c r="L243" s="197"/>
      <c r="M243" s="198" t="s">
        <v>1</v>
      </c>
      <c r="N243" s="199" t="s">
        <v>41</v>
      </c>
      <c r="O243" s="67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82" t="s">
        <v>132</v>
      </c>
      <c r="AT243" s="182" t="s">
        <v>128</v>
      </c>
      <c r="AU243" s="182" t="s">
        <v>81</v>
      </c>
      <c r="AY243" s="13" t="s">
        <v>111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3" t="s">
        <v>81</v>
      </c>
      <c r="BK243" s="183">
        <f>ROUND(I243*H243,2)</f>
        <v>0</v>
      </c>
      <c r="BL243" s="13" t="s">
        <v>116</v>
      </c>
      <c r="BM243" s="182" t="s">
        <v>407</v>
      </c>
    </row>
    <row r="244" spans="1:65" s="2" customFormat="1" ht="48.75">
      <c r="A244" s="30"/>
      <c r="B244" s="31"/>
      <c r="C244" s="32"/>
      <c r="D244" s="184" t="s">
        <v>121</v>
      </c>
      <c r="E244" s="32"/>
      <c r="F244" s="185" t="s">
        <v>233</v>
      </c>
      <c r="G244" s="32"/>
      <c r="H244" s="32"/>
      <c r="I244" s="186"/>
      <c r="J244" s="32"/>
      <c r="K244" s="32"/>
      <c r="L244" s="35"/>
      <c r="M244" s="187"/>
      <c r="N244" s="188"/>
      <c r="O244" s="67"/>
      <c r="P244" s="67"/>
      <c r="Q244" s="67"/>
      <c r="R244" s="67"/>
      <c r="S244" s="67"/>
      <c r="T244" s="68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T244" s="13" t="s">
        <v>121</v>
      </c>
      <c r="AU244" s="13" t="s">
        <v>81</v>
      </c>
    </row>
    <row r="245" spans="1:65" s="2" customFormat="1" ht="37.9" customHeight="1">
      <c r="A245" s="30"/>
      <c r="B245" s="31"/>
      <c r="C245" s="170" t="s">
        <v>408</v>
      </c>
      <c r="D245" s="170" t="s">
        <v>112</v>
      </c>
      <c r="E245" s="171" t="s">
        <v>409</v>
      </c>
      <c r="F245" s="172" t="s">
        <v>410</v>
      </c>
      <c r="G245" s="173" t="s">
        <v>115</v>
      </c>
      <c r="H245" s="174">
        <v>100</v>
      </c>
      <c r="I245" s="175"/>
      <c r="J245" s="176">
        <f>ROUND(I245*H245,2)</f>
        <v>0</v>
      </c>
      <c r="K245" s="177"/>
      <c r="L245" s="35"/>
      <c r="M245" s="178" t="s">
        <v>1</v>
      </c>
      <c r="N245" s="179" t="s">
        <v>41</v>
      </c>
      <c r="O245" s="67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2" t="s">
        <v>116</v>
      </c>
      <c r="AT245" s="182" t="s">
        <v>112</v>
      </c>
      <c r="AU245" s="182" t="s">
        <v>81</v>
      </c>
      <c r="AY245" s="13" t="s">
        <v>111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3" t="s">
        <v>81</v>
      </c>
      <c r="BK245" s="183">
        <f>ROUND(I245*H245,2)</f>
        <v>0</v>
      </c>
      <c r="BL245" s="13" t="s">
        <v>116</v>
      </c>
      <c r="BM245" s="182" t="s">
        <v>411</v>
      </c>
    </row>
    <row r="246" spans="1:65" s="2" customFormat="1" ht="24.2" customHeight="1">
      <c r="A246" s="30"/>
      <c r="B246" s="31"/>
      <c r="C246" s="170" t="s">
        <v>412</v>
      </c>
      <c r="D246" s="170" t="s">
        <v>112</v>
      </c>
      <c r="E246" s="171" t="s">
        <v>413</v>
      </c>
      <c r="F246" s="172" t="s">
        <v>414</v>
      </c>
      <c r="G246" s="173" t="s">
        <v>115</v>
      </c>
      <c r="H246" s="174">
        <v>100</v>
      </c>
      <c r="I246" s="175"/>
      <c r="J246" s="176">
        <f>ROUND(I246*H246,2)</f>
        <v>0</v>
      </c>
      <c r="K246" s="177"/>
      <c r="L246" s="35"/>
      <c r="M246" s="178" t="s">
        <v>1</v>
      </c>
      <c r="N246" s="179" t="s">
        <v>41</v>
      </c>
      <c r="O246" s="67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82" t="s">
        <v>116</v>
      </c>
      <c r="AT246" s="182" t="s">
        <v>112</v>
      </c>
      <c r="AU246" s="182" t="s">
        <v>81</v>
      </c>
      <c r="AY246" s="13" t="s">
        <v>111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3" t="s">
        <v>81</v>
      </c>
      <c r="BK246" s="183">
        <f>ROUND(I246*H246,2)</f>
        <v>0</v>
      </c>
      <c r="BL246" s="13" t="s">
        <v>116</v>
      </c>
      <c r="BM246" s="182" t="s">
        <v>415</v>
      </c>
    </row>
    <row r="247" spans="1:65" s="2" customFormat="1" ht="19.5">
      <c r="A247" s="30"/>
      <c r="B247" s="31"/>
      <c r="C247" s="32"/>
      <c r="D247" s="184" t="s">
        <v>121</v>
      </c>
      <c r="E247" s="32"/>
      <c r="F247" s="185" t="s">
        <v>379</v>
      </c>
      <c r="G247" s="32"/>
      <c r="H247" s="32"/>
      <c r="I247" s="186"/>
      <c r="J247" s="32"/>
      <c r="K247" s="32"/>
      <c r="L247" s="35"/>
      <c r="M247" s="187"/>
      <c r="N247" s="188"/>
      <c r="O247" s="67"/>
      <c r="P247" s="67"/>
      <c r="Q247" s="67"/>
      <c r="R247" s="67"/>
      <c r="S247" s="67"/>
      <c r="T247" s="68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121</v>
      </c>
      <c r="AU247" s="13" t="s">
        <v>81</v>
      </c>
    </row>
    <row r="248" spans="1:65" s="2" customFormat="1" ht="24.2" customHeight="1">
      <c r="A248" s="30"/>
      <c r="B248" s="31"/>
      <c r="C248" s="189" t="s">
        <v>416</v>
      </c>
      <c r="D248" s="189" t="s">
        <v>128</v>
      </c>
      <c r="E248" s="190" t="s">
        <v>417</v>
      </c>
      <c r="F248" s="191" t="s">
        <v>418</v>
      </c>
      <c r="G248" s="192" t="s">
        <v>115</v>
      </c>
      <c r="H248" s="193">
        <v>100</v>
      </c>
      <c r="I248" s="194"/>
      <c r="J248" s="195">
        <f>ROUND(I248*H248,2)</f>
        <v>0</v>
      </c>
      <c r="K248" s="196"/>
      <c r="L248" s="197"/>
      <c r="M248" s="198" t="s">
        <v>1</v>
      </c>
      <c r="N248" s="199" t="s">
        <v>41</v>
      </c>
      <c r="O248" s="67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82" t="s">
        <v>132</v>
      </c>
      <c r="AT248" s="182" t="s">
        <v>128</v>
      </c>
      <c r="AU248" s="182" t="s">
        <v>81</v>
      </c>
      <c r="AY248" s="13" t="s">
        <v>111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3" t="s">
        <v>81</v>
      </c>
      <c r="BK248" s="183">
        <f>ROUND(I248*H248,2)</f>
        <v>0</v>
      </c>
      <c r="BL248" s="13" t="s">
        <v>116</v>
      </c>
      <c r="BM248" s="182" t="s">
        <v>419</v>
      </c>
    </row>
    <row r="249" spans="1:65" s="2" customFormat="1" ht="48.75">
      <c r="A249" s="30"/>
      <c r="B249" s="31"/>
      <c r="C249" s="32"/>
      <c r="D249" s="184" t="s">
        <v>121</v>
      </c>
      <c r="E249" s="32"/>
      <c r="F249" s="185" t="s">
        <v>233</v>
      </c>
      <c r="G249" s="32"/>
      <c r="H249" s="32"/>
      <c r="I249" s="186"/>
      <c r="J249" s="32"/>
      <c r="K249" s="32"/>
      <c r="L249" s="35"/>
      <c r="M249" s="187"/>
      <c r="N249" s="188"/>
      <c r="O249" s="67"/>
      <c r="P249" s="67"/>
      <c r="Q249" s="67"/>
      <c r="R249" s="67"/>
      <c r="S249" s="67"/>
      <c r="T249" s="68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121</v>
      </c>
      <c r="AU249" s="13" t="s">
        <v>81</v>
      </c>
    </row>
    <row r="250" spans="1:65" s="11" customFormat="1" ht="25.9" customHeight="1">
      <c r="B250" s="156"/>
      <c r="C250" s="157"/>
      <c r="D250" s="158" t="s">
        <v>75</v>
      </c>
      <c r="E250" s="159" t="s">
        <v>420</v>
      </c>
      <c r="F250" s="159" t="s">
        <v>421</v>
      </c>
      <c r="G250" s="157"/>
      <c r="H250" s="157"/>
      <c r="I250" s="160"/>
      <c r="J250" s="161">
        <f>BK250</f>
        <v>0</v>
      </c>
      <c r="K250" s="157"/>
      <c r="L250" s="162"/>
      <c r="M250" s="163"/>
      <c r="N250" s="164"/>
      <c r="O250" s="164"/>
      <c r="P250" s="165">
        <f>SUM(P251:P255)</f>
        <v>0</v>
      </c>
      <c r="Q250" s="164"/>
      <c r="R250" s="165">
        <f>SUM(R251:R255)</f>
        <v>0</v>
      </c>
      <c r="S250" s="164"/>
      <c r="T250" s="166">
        <f>SUM(T251:T255)</f>
        <v>0</v>
      </c>
      <c r="AR250" s="167" t="s">
        <v>81</v>
      </c>
      <c r="AT250" s="168" t="s">
        <v>75</v>
      </c>
      <c r="AU250" s="168" t="s">
        <v>76</v>
      </c>
      <c r="AY250" s="167" t="s">
        <v>111</v>
      </c>
      <c r="BK250" s="169">
        <f>SUM(BK251:BK255)</f>
        <v>0</v>
      </c>
    </row>
    <row r="251" spans="1:65" s="2" customFormat="1" ht="16.5" customHeight="1">
      <c r="A251" s="30"/>
      <c r="B251" s="31"/>
      <c r="C251" s="189" t="s">
        <v>422</v>
      </c>
      <c r="D251" s="189" t="s">
        <v>128</v>
      </c>
      <c r="E251" s="190" t="s">
        <v>423</v>
      </c>
      <c r="F251" s="191" t="s">
        <v>424</v>
      </c>
      <c r="G251" s="192" t="s">
        <v>115</v>
      </c>
      <c r="H251" s="193">
        <v>4880</v>
      </c>
      <c r="I251" s="194"/>
      <c r="J251" s="195">
        <f>ROUND(I251*H251,2)</f>
        <v>0</v>
      </c>
      <c r="K251" s="196"/>
      <c r="L251" s="197"/>
      <c r="M251" s="198" t="s">
        <v>1</v>
      </c>
      <c r="N251" s="199" t="s">
        <v>41</v>
      </c>
      <c r="O251" s="67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82" t="s">
        <v>132</v>
      </c>
      <c r="AT251" s="182" t="s">
        <v>128</v>
      </c>
      <c r="AU251" s="182" t="s">
        <v>81</v>
      </c>
      <c r="AY251" s="13" t="s">
        <v>111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3" t="s">
        <v>81</v>
      </c>
      <c r="BK251" s="183">
        <f>ROUND(I251*H251,2)</f>
        <v>0</v>
      </c>
      <c r="BL251" s="13" t="s">
        <v>116</v>
      </c>
      <c r="BM251" s="182" t="s">
        <v>425</v>
      </c>
    </row>
    <row r="252" spans="1:65" s="2" customFormat="1" ht="16.5" customHeight="1">
      <c r="A252" s="30"/>
      <c r="B252" s="31"/>
      <c r="C252" s="189" t="s">
        <v>426</v>
      </c>
      <c r="D252" s="189" t="s">
        <v>128</v>
      </c>
      <c r="E252" s="190" t="s">
        <v>427</v>
      </c>
      <c r="F252" s="191" t="s">
        <v>428</v>
      </c>
      <c r="G252" s="192" t="s">
        <v>115</v>
      </c>
      <c r="H252" s="193">
        <v>400</v>
      </c>
      <c r="I252" s="194"/>
      <c r="J252" s="195">
        <f>ROUND(I252*H252,2)</f>
        <v>0</v>
      </c>
      <c r="K252" s="196"/>
      <c r="L252" s="197"/>
      <c r="M252" s="198" t="s">
        <v>1</v>
      </c>
      <c r="N252" s="199" t="s">
        <v>41</v>
      </c>
      <c r="O252" s="67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82" t="s">
        <v>132</v>
      </c>
      <c r="AT252" s="182" t="s">
        <v>128</v>
      </c>
      <c r="AU252" s="182" t="s">
        <v>81</v>
      </c>
      <c r="AY252" s="13" t="s">
        <v>111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3" t="s">
        <v>81</v>
      </c>
      <c r="BK252" s="183">
        <f>ROUND(I252*H252,2)</f>
        <v>0</v>
      </c>
      <c r="BL252" s="13" t="s">
        <v>116</v>
      </c>
      <c r="BM252" s="182" t="s">
        <v>429</v>
      </c>
    </row>
    <row r="253" spans="1:65" s="2" customFormat="1" ht="24.2" customHeight="1">
      <c r="A253" s="30"/>
      <c r="B253" s="31"/>
      <c r="C253" s="189" t="s">
        <v>430</v>
      </c>
      <c r="D253" s="189" t="s">
        <v>128</v>
      </c>
      <c r="E253" s="190" t="s">
        <v>431</v>
      </c>
      <c r="F253" s="191" t="s">
        <v>432</v>
      </c>
      <c r="G253" s="192" t="s">
        <v>131</v>
      </c>
      <c r="H253" s="193">
        <v>1400</v>
      </c>
      <c r="I253" s="194"/>
      <c r="J253" s="195">
        <f>ROUND(I253*H253,2)</f>
        <v>0</v>
      </c>
      <c r="K253" s="196"/>
      <c r="L253" s="197"/>
      <c r="M253" s="198" t="s">
        <v>1</v>
      </c>
      <c r="N253" s="199" t="s">
        <v>41</v>
      </c>
      <c r="O253" s="67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2" t="s">
        <v>132</v>
      </c>
      <c r="AT253" s="182" t="s">
        <v>128</v>
      </c>
      <c r="AU253" s="182" t="s">
        <v>81</v>
      </c>
      <c r="AY253" s="13" t="s">
        <v>111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3" t="s">
        <v>81</v>
      </c>
      <c r="BK253" s="183">
        <f>ROUND(I253*H253,2)</f>
        <v>0</v>
      </c>
      <c r="BL253" s="13" t="s">
        <v>116</v>
      </c>
      <c r="BM253" s="182" t="s">
        <v>433</v>
      </c>
    </row>
    <row r="254" spans="1:65" s="2" customFormat="1" ht="24.2" customHeight="1">
      <c r="A254" s="30"/>
      <c r="B254" s="31"/>
      <c r="C254" s="189" t="s">
        <v>434</v>
      </c>
      <c r="D254" s="189" t="s">
        <v>128</v>
      </c>
      <c r="E254" s="190" t="s">
        <v>435</v>
      </c>
      <c r="F254" s="191" t="s">
        <v>436</v>
      </c>
      <c r="G254" s="192" t="s">
        <v>131</v>
      </c>
      <c r="H254" s="193">
        <v>200</v>
      </c>
      <c r="I254" s="194"/>
      <c r="J254" s="195">
        <f>ROUND(I254*H254,2)</f>
        <v>0</v>
      </c>
      <c r="K254" s="196"/>
      <c r="L254" s="197"/>
      <c r="M254" s="198" t="s">
        <v>1</v>
      </c>
      <c r="N254" s="199" t="s">
        <v>41</v>
      </c>
      <c r="O254" s="67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82" t="s">
        <v>132</v>
      </c>
      <c r="AT254" s="182" t="s">
        <v>128</v>
      </c>
      <c r="AU254" s="182" t="s">
        <v>81</v>
      </c>
      <c r="AY254" s="13" t="s">
        <v>111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3" t="s">
        <v>81</v>
      </c>
      <c r="BK254" s="183">
        <f>ROUND(I254*H254,2)</f>
        <v>0</v>
      </c>
      <c r="BL254" s="13" t="s">
        <v>116</v>
      </c>
      <c r="BM254" s="182" t="s">
        <v>437</v>
      </c>
    </row>
    <row r="255" spans="1:65" s="2" customFormat="1" ht="21.75" customHeight="1">
      <c r="A255" s="30"/>
      <c r="B255" s="31"/>
      <c r="C255" s="189" t="s">
        <v>438</v>
      </c>
      <c r="D255" s="189" t="s">
        <v>128</v>
      </c>
      <c r="E255" s="190" t="s">
        <v>439</v>
      </c>
      <c r="F255" s="191" t="s">
        <v>440</v>
      </c>
      <c r="G255" s="192" t="s">
        <v>441</v>
      </c>
      <c r="H255" s="193">
        <v>2000</v>
      </c>
      <c r="I255" s="194"/>
      <c r="J255" s="195">
        <f>ROUND(I255*H255,2)</f>
        <v>0</v>
      </c>
      <c r="K255" s="196"/>
      <c r="L255" s="197"/>
      <c r="M255" s="198" t="s">
        <v>1</v>
      </c>
      <c r="N255" s="199" t="s">
        <v>41</v>
      </c>
      <c r="O255" s="67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82" t="s">
        <v>132</v>
      </c>
      <c r="AT255" s="182" t="s">
        <v>128</v>
      </c>
      <c r="AU255" s="182" t="s">
        <v>81</v>
      </c>
      <c r="AY255" s="13" t="s">
        <v>111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3" t="s">
        <v>81</v>
      </c>
      <c r="BK255" s="183">
        <f>ROUND(I255*H255,2)</f>
        <v>0</v>
      </c>
      <c r="BL255" s="13" t="s">
        <v>116</v>
      </c>
      <c r="BM255" s="182" t="s">
        <v>442</v>
      </c>
    </row>
    <row r="256" spans="1:65" s="11" customFormat="1" ht="25.9" customHeight="1">
      <c r="B256" s="156"/>
      <c r="C256" s="157"/>
      <c r="D256" s="158" t="s">
        <v>75</v>
      </c>
      <c r="E256" s="159" t="s">
        <v>443</v>
      </c>
      <c r="F256" s="159" t="s">
        <v>444</v>
      </c>
      <c r="G256" s="157"/>
      <c r="H256" s="157"/>
      <c r="I256" s="160"/>
      <c r="J256" s="161">
        <f>BK256</f>
        <v>0</v>
      </c>
      <c r="K256" s="157"/>
      <c r="L256" s="162"/>
      <c r="M256" s="163"/>
      <c r="N256" s="164"/>
      <c r="O256" s="164"/>
      <c r="P256" s="165">
        <f>SUM(P257:P260)</f>
        <v>0</v>
      </c>
      <c r="Q256" s="164"/>
      <c r="R256" s="165">
        <f>SUM(R257:R260)</f>
        <v>0</v>
      </c>
      <c r="S256" s="164"/>
      <c r="T256" s="166">
        <f>SUM(T257:T260)</f>
        <v>0</v>
      </c>
      <c r="AR256" s="167" t="s">
        <v>81</v>
      </c>
      <c r="AT256" s="168" t="s">
        <v>75</v>
      </c>
      <c r="AU256" s="168" t="s">
        <v>76</v>
      </c>
      <c r="AY256" s="167" t="s">
        <v>111</v>
      </c>
      <c r="BK256" s="169">
        <f>SUM(BK257:BK260)</f>
        <v>0</v>
      </c>
    </row>
    <row r="257" spans="1:65" s="2" customFormat="1" ht="49.15" customHeight="1">
      <c r="A257" s="30"/>
      <c r="B257" s="31"/>
      <c r="C257" s="170" t="s">
        <v>445</v>
      </c>
      <c r="D257" s="170" t="s">
        <v>112</v>
      </c>
      <c r="E257" s="171" t="s">
        <v>446</v>
      </c>
      <c r="F257" s="172" t="s">
        <v>447</v>
      </c>
      <c r="G257" s="173" t="s">
        <v>167</v>
      </c>
      <c r="H257" s="174">
        <v>100</v>
      </c>
      <c r="I257" s="175"/>
      <c r="J257" s="176">
        <f>ROUND(I257*H257,2)</f>
        <v>0</v>
      </c>
      <c r="K257" s="177"/>
      <c r="L257" s="35"/>
      <c r="M257" s="178" t="s">
        <v>1</v>
      </c>
      <c r="N257" s="179" t="s">
        <v>41</v>
      </c>
      <c r="O257" s="67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82" t="s">
        <v>116</v>
      </c>
      <c r="AT257" s="182" t="s">
        <v>112</v>
      </c>
      <c r="AU257" s="182" t="s">
        <v>81</v>
      </c>
      <c r="AY257" s="13" t="s">
        <v>111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3" t="s">
        <v>81</v>
      </c>
      <c r="BK257" s="183">
        <f>ROUND(I257*H257,2)</f>
        <v>0</v>
      </c>
      <c r="BL257" s="13" t="s">
        <v>116</v>
      </c>
      <c r="BM257" s="182" t="s">
        <v>448</v>
      </c>
    </row>
    <row r="258" spans="1:65" s="2" customFormat="1" ht="37.9" customHeight="1">
      <c r="A258" s="30"/>
      <c r="B258" s="31"/>
      <c r="C258" s="170" t="s">
        <v>449</v>
      </c>
      <c r="D258" s="170" t="s">
        <v>112</v>
      </c>
      <c r="E258" s="171" t="s">
        <v>450</v>
      </c>
      <c r="F258" s="172" t="s">
        <v>451</v>
      </c>
      <c r="G258" s="173" t="s">
        <v>167</v>
      </c>
      <c r="H258" s="174">
        <v>100</v>
      </c>
      <c r="I258" s="175"/>
      <c r="J258" s="176">
        <f>ROUND(I258*H258,2)</f>
        <v>0</v>
      </c>
      <c r="K258" s="177"/>
      <c r="L258" s="35"/>
      <c r="M258" s="178" t="s">
        <v>1</v>
      </c>
      <c r="N258" s="179" t="s">
        <v>41</v>
      </c>
      <c r="O258" s="67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82" t="s">
        <v>116</v>
      </c>
      <c r="AT258" s="182" t="s">
        <v>112</v>
      </c>
      <c r="AU258" s="182" t="s">
        <v>81</v>
      </c>
      <c r="AY258" s="13" t="s">
        <v>111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3" t="s">
        <v>81</v>
      </c>
      <c r="BK258" s="183">
        <f>ROUND(I258*H258,2)</f>
        <v>0</v>
      </c>
      <c r="BL258" s="13" t="s">
        <v>116</v>
      </c>
      <c r="BM258" s="182" t="s">
        <v>452</v>
      </c>
    </row>
    <row r="259" spans="1:65" s="2" customFormat="1" ht="29.25">
      <c r="A259" s="30"/>
      <c r="B259" s="31"/>
      <c r="C259" s="32"/>
      <c r="D259" s="184" t="s">
        <v>121</v>
      </c>
      <c r="E259" s="32"/>
      <c r="F259" s="185" t="s">
        <v>453</v>
      </c>
      <c r="G259" s="32"/>
      <c r="H259" s="32"/>
      <c r="I259" s="186"/>
      <c r="J259" s="32"/>
      <c r="K259" s="32"/>
      <c r="L259" s="35"/>
      <c r="M259" s="187"/>
      <c r="N259" s="188"/>
      <c r="O259" s="67"/>
      <c r="P259" s="67"/>
      <c r="Q259" s="67"/>
      <c r="R259" s="67"/>
      <c r="S259" s="67"/>
      <c r="T259" s="68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3" t="s">
        <v>121</v>
      </c>
      <c r="AU259" s="13" t="s">
        <v>81</v>
      </c>
    </row>
    <row r="260" spans="1:65" s="2" customFormat="1" ht="37.9" customHeight="1">
      <c r="A260" s="30"/>
      <c r="B260" s="31"/>
      <c r="C260" s="189" t="s">
        <v>454</v>
      </c>
      <c r="D260" s="189" t="s">
        <v>128</v>
      </c>
      <c r="E260" s="190" t="s">
        <v>455</v>
      </c>
      <c r="F260" s="191" t="s">
        <v>456</v>
      </c>
      <c r="G260" s="192" t="s">
        <v>167</v>
      </c>
      <c r="H260" s="193">
        <v>100</v>
      </c>
      <c r="I260" s="194"/>
      <c r="J260" s="195">
        <f>ROUND(I260*H260,2)</f>
        <v>0</v>
      </c>
      <c r="K260" s="196"/>
      <c r="L260" s="197"/>
      <c r="M260" s="198" t="s">
        <v>1</v>
      </c>
      <c r="N260" s="199" t="s">
        <v>41</v>
      </c>
      <c r="O260" s="67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82" t="s">
        <v>132</v>
      </c>
      <c r="AT260" s="182" t="s">
        <v>128</v>
      </c>
      <c r="AU260" s="182" t="s">
        <v>81</v>
      </c>
      <c r="AY260" s="13" t="s">
        <v>111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3" t="s">
        <v>81</v>
      </c>
      <c r="BK260" s="183">
        <f>ROUND(I260*H260,2)</f>
        <v>0</v>
      </c>
      <c r="BL260" s="13" t="s">
        <v>116</v>
      </c>
      <c r="BM260" s="182" t="s">
        <v>457</v>
      </c>
    </row>
    <row r="261" spans="1:65" s="11" customFormat="1" ht="25.9" customHeight="1">
      <c r="B261" s="156"/>
      <c r="C261" s="157"/>
      <c r="D261" s="158" t="s">
        <v>75</v>
      </c>
      <c r="E261" s="159" t="s">
        <v>458</v>
      </c>
      <c r="F261" s="159" t="s">
        <v>459</v>
      </c>
      <c r="G261" s="157"/>
      <c r="H261" s="157"/>
      <c r="I261" s="160"/>
      <c r="J261" s="161">
        <f>BK261</f>
        <v>0</v>
      </c>
      <c r="K261" s="157"/>
      <c r="L261" s="162"/>
      <c r="M261" s="163"/>
      <c r="N261" s="164"/>
      <c r="O261" s="164"/>
      <c r="P261" s="165">
        <f>P262</f>
        <v>0</v>
      </c>
      <c r="Q261" s="164"/>
      <c r="R261" s="165">
        <f>R262</f>
        <v>0</v>
      </c>
      <c r="S261" s="164"/>
      <c r="T261" s="166">
        <f>T262</f>
        <v>0</v>
      </c>
      <c r="AR261" s="167" t="s">
        <v>81</v>
      </c>
      <c r="AT261" s="168" t="s">
        <v>75</v>
      </c>
      <c r="AU261" s="168" t="s">
        <v>76</v>
      </c>
      <c r="AY261" s="167" t="s">
        <v>111</v>
      </c>
      <c r="BK261" s="169">
        <f>BK262</f>
        <v>0</v>
      </c>
    </row>
    <row r="262" spans="1:65" s="2" customFormat="1" ht="55.5" customHeight="1">
      <c r="A262" s="30"/>
      <c r="B262" s="31"/>
      <c r="C262" s="170" t="s">
        <v>460</v>
      </c>
      <c r="D262" s="170" t="s">
        <v>112</v>
      </c>
      <c r="E262" s="171" t="s">
        <v>461</v>
      </c>
      <c r="F262" s="172" t="s">
        <v>462</v>
      </c>
      <c r="G262" s="173" t="s">
        <v>463</v>
      </c>
      <c r="H262" s="174">
        <v>50</v>
      </c>
      <c r="I262" s="175"/>
      <c r="J262" s="176">
        <f>ROUND(I262*H262,2)</f>
        <v>0</v>
      </c>
      <c r="K262" s="177"/>
      <c r="L262" s="35"/>
      <c r="M262" s="178" t="s">
        <v>1</v>
      </c>
      <c r="N262" s="179" t="s">
        <v>41</v>
      </c>
      <c r="O262" s="67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82" t="s">
        <v>116</v>
      </c>
      <c r="AT262" s="182" t="s">
        <v>112</v>
      </c>
      <c r="AU262" s="182" t="s">
        <v>81</v>
      </c>
      <c r="AY262" s="13" t="s">
        <v>111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3" t="s">
        <v>81</v>
      </c>
      <c r="BK262" s="183">
        <f>ROUND(I262*H262,2)</f>
        <v>0</v>
      </c>
      <c r="BL262" s="13" t="s">
        <v>116</v>
      </c>
      <c r="BM262" s="182" t="s">
        <v>464</v>
      </c>
    </row>
    <row r="263" spans="1:65" s="11" customFormat="1" ht="25.9" customHeight="1">
      <c r="B263" s="156"/>
      <c r="C263" s="157"/>
      <c r="D263" s="158" t="s">
        <v>75</v>
      </c>
      <c r="E263" s="159" t="s">
        <v>465</v>
      </c>
      <c r="F263" s="159" t="s">
        <v>466</v>
      </c>
      <c r="G263" s="157"/>
      <c r="H263" s="157"/>
      <c r="I263" s="160"/>
      <c r="J263" s="161">
        <f>BK263</f>
        <v>0</v>
      </c>
      <c r="K263" s="157"/>
      <c r="L263" s="162"/>
      <c r="M263" s="163"/>
      <c r="N263" s="164"/>
      <c r="O263" s="164"/>
      <c r="P263" s="165">
        <f>SUM(P264:P267)</f>
        <v>0</v>
      </c>
      <c r="Q263" s="164"/>
      <c r="R263" s="165">
        <f>SUM(R264:R267)</f>
        <v>0</v>
      </c>
      <c r="S263" s="164"/>
      <c r="T263" s="166">
        <f>SUM(T264:T267)</f>
        <v>0</v>
      </c>
      <c r="AR263" s="167" t="s">
        <v>81</v>
      </c>
      <c r="AT263" s="168" t="s">
        <v>75</v>
      </c>
      <c r="AU263" s="168" t="s">
        <v>76</v>
      </c>
      <c r="AY263" s="167" t="s">
        <v>111</v>
      </c>
      <c r="BK263" s="169">
        <f>SUM(BK264:BK267)</f>
        <v>0</v>
      </c>
    </row>
    <row r="264" spans="1:65" s="2" customFormat="1" ht="16.5" customHeight="1">
      <c r="A264" s="30"/>
      <c r="B264" s="31"/>
      <c r="C264" s="170" t="s">
        <v>467</v>
      </c>
      <c r="D264" s="170" t="s">
        <v>112</v>
      </c>
      <c r="E264" s="171" t="s">
        <v>468</v>
      </c>
      <c r="F264" s="172" t="s">
        <v>469</v>
      </c>
      <c r="G264" s="173" t="s">
        <v>463</v>
      </c>
      <c r="H264" s="174">
        <v>50</v>
      </c>
      <c r="I264" s="175"/>
      <c r="J264" s="176">
        <f>ROUND(I264*H264,2)</f>
        <v>0</v>
      </c>
      <c r="K264" s="177"/>
      <c r="L264" s="35"/>
      <c r="M264" s="178" t="s">
        <v>1</v>
      </c>
      <c r="N264" s="179" t="s">
        <v>41</v>
      </c>
      <c r="O264" s="67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82" t="s">
        <v>116</v>
      </c>
      <c r="AT264" s="182" t="s">
        <v>112</v>
      </c>
      <c r="AU264" s="182" t="s">
        <v>81</v>
      </c>
      <c r="AY264" s="13" t="s">
        <v>111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3" t="s">
        <v>81</v>
      </c>
      <c r="BK264" s="183">
        <f>ROUND(I264*H264,2)</f>
        <v>0</v>
      </c>
      <c r="BL264" s="13" t="s">
        <v>116</v>
      </c>
      <c r="BM264" s="182" t="s">
        <v>470</v>
      </c>
    </row>
    <row r="265" spans="1:65" s="2" customFormat="1" ht="21.75" customHeight="1">
      <c r="A265" s="30"/>
      <c r="B265" s="31"/>
      <c r="C265" s="170" t="s">
        <v>471</v>
      </c>
      <c r="D265" s="170" t="s">
        <v>112</v>
      </c>
      <c r="E265" s="171" t="s">
        <v>472</v>
      </c>
      <c r="F265" s="172" t="s">
        <v>473</v>
      </c>
      <c r="G265" s="173" t="s">
        <v>463</v>
      </c>
      <c r="H265" s="174">
        <v>50</v>
      </c>
      <c r="I265" s="175"/>
      <c r="J265" s="176">
        <f>ROUND(I265*H265,2)</f>
        <v>0</v>
      </c>
      <c r="K265" s="177"/>
      <c r="L265" s="35"/>
      <c r="M265" s="178" t="s">
        <v>1</v>
      </c>
      <c r="N265" s="179" t="s">
        <v>41</v>
      </c>
      <c r="O265" s="67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82" t="s">
        <v>116</v>
      </c>
      <c r="AT265" s="182" t="s">
        <v>112</v>
      </c>
      <c r="AU265" s="182" t="s">
        <v>81</v>
      </c>
      <c r="AY265" s="13" t="s">
        <v>111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3" t="s">
        <v>81</v>
      </c>
      <c r="BK265" s="183">
        <f>ROUND(I265*H265,2)</f>
        <v>0</v>
      </c>
      <c r="BL265" s="13" t="s">
        <v>116</v>
      </c>
      <c r="BM265" s="182" t="s">
        <v>474</v>
      </c>
    </row>
    <row r="266" spans="1:65" s="2" customFormat="1" ht="24.2" customHeight="1">
      <c r="A266" s="30"/>
      <c r="B266" s="31"/>
      <c r="C266" s="170" t="s">
        <v>475</v>
      </c>
      <c r="D266" s="170" t="s">
        <v>112</v>
      </c>
      <c r="E266" s="171" t="s">
        <v>476</v>
      </c>
      <c r="F266" s="172" t="s">
        <v>477</v>
      </c>
      <c r="G266" s="173" t="s">
        <v>478</v>
      </c>
      <c r="H266" s="174">
        <v>10000</v>
      </c>
      <c r="I266" s="175"/>
      <c r="J266" s="176">
        <f>ROUND(I266*H266,2)</f>
        <v>0</v>
      </c>
      <c r="K266" s="177"/>
      <c r="L266" s="35"/>
      <c r="M266" s="178" t="s">
        <v>1</v>
      </c>
      <c r="N266" s="179" t="s">
        <v>41</v>
      </c>
      <c r="O266" s="67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82" t="s">
        <v>116</v>
      </c>
      <c r="AT266" s="182" t="s">
        <v>112</v>
      </c>
      <c r="AU266" s="182" t="s">
        <v>81</v>
      </c>
      <c r="AY266" s="13" t="s">
        <v>111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3" t="s">
        <v>81</v>
      </c>
      <c r="BK266" s="183">
        <f>ROUND(I266*H266,2)</f>
        <v>0</v>
      </c>
      <c r="BL266" s="13" t="s">
        <v>116</v>
      </c>
      <c r="BM266" s="182" t="s">
        <v>479</v>
      </c>
    </row>
    <row r="267" spans="1:65" s="2" customFormat="1" ht="78">
      <c r="A267" s="30"/>
      <c r="B267" s="31"/>
      <c r="C267" s="32"/>
      <c r="D267" s="184" t="s">
        <v>121</v>
      </c>
      <c r="E267" s="32"/>
      <c r="F267" s="185" t="s">
        <v>480</v>
      </c>
      <c r="G267" s="32"/>
      <c r="H267" s="32"/>
      <c r="I267" s="186"/>
      <c r="J267" s="32"/>
      <c r="K267" s="32"/>
      <c r="L267" s="35"/>
      <c r="M267" s="187"/>
      <c r="N267" s="188"/>
      <c r="O267" s="67"/>
      <c r="P267" s="67"/>
      <c r="Q267" s="67"/>
      <c r="R267" s="67"/>
      <c r="S267" s="67"/>
      <c r="T267" s="68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3" t="s">
        <v>121</v>
      </c>
      <c r="AU267" s="13" t="s">
        <v>81</v>
      </c>
    </row>
    <row r="268" spans="1:65" s="11" customFormat="1" ht="25.9" customHeight="1">
      <c r="B268" s="156"/>
      <c r="C268" s="157"/>
      <c r="D268" s="158" t="s">
        <v>75</v>
      </c>
      <c r="E268" s="159" t="s">
        <v>481</v>
      </c>
      <c r="F268" s="159" t="s">
        <v>482</v>
      </c>
      <c r="G268" s="157"/>
      <c r="H268" s="157"/>
      <c r="I268" s="160"/>
      <c r="J268" s="161">
        <f>BK268</f>
        <v>0</v>
      </c>
      <c r="K268" s="157"/>
      <c r="L268" s="162"/>
      <c r="M268" s="163"/>
      <c r="N268" s="164"/>
      <c r="O268" s="164"/>
      <c r="P268" s="165">
        <f>SUM(P269:P270)</f>
        <v>0</v>
      </c>
      <c r="Q268" s="164"/>
      <c r="R268" s="165">
        <f>SUM(R269:R270)</f>
        <v>0</v>
      </c>
      <c r="S268" s="164"/>
      <c r="T268" s="166">
        <f>SUM(T269:T270)</f>
        <v>0</v>
      </c>
      <c r="AR268" s="167" t="s">
        <v>135</v>
      </c>
      <c r="AT268" s="168" t="s">
        <v>75</v>
      </c>
      <c r="AU268" s="168" t="s">
        <v>76</v>
      </c>
      <c r="AY268" s="167" t="s">
        <v>111</v>
      </c>
      <c r="BK268" s="169">
        <f>SUM(BK269:BK270)</f>
        <v>0</v>
      </c>
    </row>
    <row r="269" spans="1:65" s="2" customFormat="1" ht="16.5" customHeight="1">
      <c r="A269" s="30"/>
      <c r="B269" s="31"/>
      <c r="C269" s="170" t="s">
        <v>483</v>
      </c>
      <c r="D269" s="170" t="s">
        <v>112</v>
      </c>
      <c r="E269" s="171" t="s">
        <v>484</v>
      </c>
      <c r="F269" s="172" t="s">
        <v>482</v>
      </c>
      <c r="G269" s="173" t="s">
        <v>463</v>
      </c>
      <c r="H269" s="174">
        <v>50</v>
      </c>
      <c r="I269" s="175"/>
      <c r="J269" s="176">
        <f>ROUND(I269*H269,2)</f>
        <v>0</v>
      </c>
      <c r="K269" s="177"/>
      <c r="L269" s="35"/>
      <c r="M269" s="178" t="s">
        <v>1</v>
      </c>
      <c r="N269" s="179" t="s">
        <v>41</v>
      </c>
      <c r="O269" s="67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82" t="s">
        <v>485</v>
      </c>
      <c r="AT269" s="182" t="s">
        <v>112</v>
      </c>
      <c r="AU269" s="182" t="s">
        <v>81</v>
      </c>
      <c r="AY269" s="13" t="s">
        <v>111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3" t="s">
        <v>81</v>
      </c>
      <c r="BK269" s="183">
        <f>ROUND(I269*H269,2)</f>
        <v>0</v>
      </c>
      <c r="BL269" s="13" t="s">
        <v>485</v>
      </c>
      <c r="BM269" s="182" t="s">
        <v>486</v>
      </c>
    </row>
    <row r="270" spans="1:65" s="2" customFormat="1" ht="97.5">
      <c r="A270" s="30"/>
      <c r="B270" s="31"/>
      <c r="C270" s="32"/>
      <c r="D270" s="184" t="s">
        <v>121</v>
      </c>
      <c r="E270" s="32"/>
      <c r="F270" s="185" t="s">
        <v>487</v>
      </c>
      <c r="G270" s="32"/>
      <c r="H270" s="32"/>
      <c r="I270" s="186"/>
      <c r="J270" s="32"/>
      <c r="K270" s="32"/>
      <c r="L270" s="35"/>
      <c r="M270" s="200"/>
      <c r="N270" s="201"/>
      <c r="O270" s="202"/>
      <c r="P270" s="202"/>
      <c r="Q270" s="202"/>
      <c r="R270" s="202"/>
      <c r="S270" s="202"/>
      <c r="T270" s="203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121</v>
      </c>
      <c r="AU270" s="13" t="s">
        <v>81</v>
      </c>
    </row>
    <row r="271" spans="1:65" s="2" customFormat="1" ht="6.95" customHeight="1">
      <c r="A271" s="3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35"/>
      <c r="M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</row>
  </sheetData>
  <sheetProtection algorithmName="SHA-512" hashValue="wZrmKKxBKIZEJ97Hh4y2plfejRLJpYKSntMwFZhvsNdLDIQUZt3xJ1BeKVsvd84nFXKvSC6nWsmDajxB5LyKiw==" saltValue="9J25bVChgn0BGL7RVg07xw==" spinCount="100000" sheet="1" objects="1" scenarios="1" formatColumns="0" formatRows="0" autoFilter="0"/>
  <autoFilter ref="C120:K270"/>
  <mergeCells count="6">
    <mergeCell ref="E113:H113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fitToHeight="100" orientation="portrait" blackAndWhite="1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Dodávka a osazov...</vt:lpstr>
      <vt:lpstr>'OR_PHA - Dodávka a osazov...'!Názvy_tisku</vt:lpstr>
      <vt:lpstr>'Rekapitulace zakázky'!Názvy_tisku</vt:lpstr>
      <vt:lpstr>'OR_PHA - Dodávka a osazov...'!Oblast_tisku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2021-07-13T13:04:35Z</cp:lastPrinted>
  <dcterms:created xsi:type="dcterms:W3CDTF">2021-07-13T10:58:08Z</dcterms:created>
  <dcterms:modified xsi:type="dcterms:W3CDTF">2021-07-13T13:12:22Z</dcterms:modified>
</cp:coreProperties>
</file>