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2" sheetId="3" r:id="rId3"/>
    <sheet name="SO 01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<sst xmlns="http://schemas.openxmlformats.org/spreadsheetml/2006/main" count="2486" uniqueCount="585">
  <si>
    <t>Aspe</t>
  </si>
  <si>
    <t>Rekapitulace ceny</t>
  </si>
  <si>
    <t>5213530031</t>
  </si>
  <si>
    <t>Odstranění TOR na přejezdu P5930 v km 24,310 trati Kolín - Ledečko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</si>
  <si>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</si>
  <si>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</si>
  <si>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</si>
  <si>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</si>
  <si>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</si>
  <si>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</si>
  <si>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</si>
  <si>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</si>
  <si>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</si>
  <si>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</si>
  <si>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</si>
  <si>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</si>
  <si>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</si>
  <si>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v km 24,310 (P5930)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</si>
  <si>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</si>
  <si>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</si>
  <si>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</si>
  <si>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</si>
  <si>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</si>
  <si>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</si>
  <si>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</si>
  <si>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</si>
  <si>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</si>
  <si>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</si>
  <si>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</si>
  <si>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</si>
  <si>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</si>
  <si>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</si>
  <si>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</si>
  <si>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</si>
  <si>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</si>
  <si>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</si>
  <si>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</si>
  <si>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</si>
  <si>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</si>
  <si>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</si>
  <si>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</si>
  <si>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</si>
  <si>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</si>
  <si>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</si>
  <si>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</si>
  <si>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</si>
  <si>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</si>
  <si>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</si>
  <si>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</si>
  <si>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</si>
  <si>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</si>
  <si>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</si>
  <si>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</si>
  <si>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</si>
  <si>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 2020</t>
  </si>
  <si>
    <t>PP</t>
  </si>
  <si>
    <t>VV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</si>
  <si>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</si>
  <si>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</si>
  <si>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</si>
  <si>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</si>
  <si>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</si>
  <si>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</si>
  <si>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</si>
  <si>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</si>
  <si>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</si>
  <si>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</si>
  <si>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</si>
  <si>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</si>
  <si>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V/296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</si>
  <si>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</si>
  <si>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</si>
  <si>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</si>
  <si>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</si>
  <si>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</si>
  <si>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</si>
  <si>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R2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</si>
  <si>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</si>
  <si>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Způsob měření:  
Udává se počet kusů kompletní konstrukce nebo práce.</t>
  </si>
  <si>
    <t>8</t>
  </si>
  <si>
    <t>75D117</t>
  </si>
  <si>
    <t>SKŘÍŇ LOGIKY RELÉOVÉHO PŘEJEZDOVÉHO ZABEZPEČOVACÍHO ZAŘÍZENÍ - MONTÁŽ</t>
  </si>
  <si>
    <t>9</t>
  </si>
  <si>
    <t>75D161</t>
  </si>
  <si>
    <t>RELÉOVÝ DOMEK (DO 9 M2) PREFABRIKOVANÝ, IZOLOVANÝ, S KLIMATIZACÍ A VNITŘNÍ KABELIZACÍ - DODÁVKA</t>
  </si>
  <si>
    <t>10</t>
  </si>
  <si>
    <t>75D167</t>
  </si>
  <si>
    <t>RELÉOVÝ DOMEK (DO 9 M2) PREFABRIKOVANÝ - MONTÁŽ</t>
  </si>
  <si>
    <t>11</t>
  </si>
  <si>
    <t>75IEC2</t>
  </si>
  <si>
    <t>VENKOVNÍ TELEFONNÍ OBJEKT NA ZDI</t>
  </si>
  <si>
    <t>12</t>
  </si>
  <si>
    <t>75IECX</t>
  </si>
  <si>
    <t>VENKOVNÍ TELEFONNÍ OBJEKT - MONTÁŽ</t>
  </si>
  <si>
    <t>13</t>
  </si>
  <si>
    <t>R3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</si>
  <si>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</si>
  <si>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</si>
  <si>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</si>
  <si>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R4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</si>
  <si>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</si>
  <si>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</si>
  <si>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</si>
  <si>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R7</t>
  </si>
  <si>
    <t>VÝSTRAŽNÍK BEZ ZÁVORY, 1 SKŘÍŇ - DODÁVKA</t>
  </si>
  <si>
    <t>Položka obsahuje dodávka výstražníku dle názvu položky podle jeho typu a potřebného pomocného materiálu a dopravy do staveništního skladu, včetně DZ A32a</t>
  </si>
  <si>
    <t>18</t>
  </si>
  <si>
    <t>75D227</t>
  </si>
  <si>
    <t>VÝSTRAŽNÍK BEZ ZÁVORY, 1 SKŘÍŇ - MONTÁŽ</t>
  </si>
  <si>
    <t>19</t>
  </si>
  <si>
    <t>R8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</si>
  <si>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</si>
  <si>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</si>
  <si>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20</t>
  </si>
  <si>
    <t>75D217</t>
  </si>
  <si>
    <t>VÝSTRAŽNÍK SE ZÁVOROU, 1 SKŘÍŇ - MONTÁŽ</t>
  </si>
  <si>
    <t>21</t>
  </si>
  <si>
    <t>75D261</t>
  </si>
  <si>
    <t>PŘEJEZDNÍK - DODÁVKA</t>
  </si>
  <si>
    <t>91297</t>
  </si>
  <si>
    <t>DOPRAVNÍ ZRCADLO</t>
  </si>
  <si>
    <t>R9</t>
  </si>
  <si>
    <t>SNÍMAČ POČÍTAČE NÁPRAV - DODÁVKA</t>
  </si>
  <si>
    <t>Položka obsahuje kompletní dodávka snímače počítače náprav, potřebného pomocného materiálu a dopravy do staveništního skladu.</t>
  </si>
  <si>
    <t>22</t>
  </si>
  <si>
    <t>75D267</t>
  </si>
  <si>
    <t>PŘEJEZDNÍK - MONTÁŽ</t>
  </si>
  <si>
    <t>75D271</t>
  </si>
  <si>
    <t>ZAŘÍZENÍ (PZZ) PRO NEVIDOMÉ - DODÁVKA</t>
  </si>
  <si>
    <t>914111</t>
  </si>
  <si>
    <t>DOPRAVNÍ ZNAČKY ZÁKLADNÍ VELIKOSTI OCELOVÉ NEREFLEXNÍ - DOD A MONTÁŽ</t>
  </si>
  <si>
    <t>23</t>
  </si>
  <si>
    <t>75C721</t>
  </si>
  <si>
    <t>VZDÁLENOSTNÍ UPOZORNOVADLO, NEPROMĚNNÉ NÁVĚSTIDLO SE ZÁKLADEM - DODÁVKA</t>
  </si>
  <si>
    <t>75D277</t>
  </si>
  <si>
    <t>ZAŘÍZENÍ (PZZ) PRO NEVIDOMÉ - MONTÁŽ</t>
  </si>
  <si>
    <t>24</t>
  </si>
  <si>
    <t>75C727</t>
  </si>
  <si>
    <t>VZDÁLENOSTNÍ UPOZORNOVADLO, NEPROMĚNNÉ NÁVĚSTIDLO SE ZÁKLADEM - MONTÁŽ</t>
  </si>
  <si>
    <t>25</t>
  </si>
  <si>
    <t>75C917</t>
  </si>
  <si>
    <t>SNÍMAČ POČÍTAČE NÁPRAV - MONTÁŽ</t>
  </si>
  <si>
    <t>R10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</si>
  <si>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</si>
  <si>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</si>
  <si>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</si>
  <si>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R11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</si>
  <si>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</si>
  <si>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</si>
  <si>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</si>
  <si>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R12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</si>
  <si>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</si>
  <si>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</si>
  <si>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</si>
  <si>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R13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</si>
  <si>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</si>
  <si>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</si>
  <si>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</si>
  <si>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</si>
  <si>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</si>
  <si>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</si>
  <si>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R14</t>
  </si>
  <si>
    <t>KOLEJOVÁ DESKA - DODÁVKA</t>
  </si>
  <si>
    <t>Položka obsahuje kompletní pořízení kolejové desky (žst. Uhlířské Janovice) včetně pomocného materiálu a její dopravy do místa určení</t>
  </si>
  <si>
    <t>30</t>
  </si>
  <si>
    <t>75B367</t>
  </si>
  <si>
    <t>KOLEJOVÁ DESKA - MONTÁŽ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</si>
  <si>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</si>
  <si>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</si>
  <si>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</si>
  <si>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</si>
  <si>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</si>
  <si>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</si>
  <si>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</si>
  <si>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</si>
  <si>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</si>
  <si>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</si>
  <si>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</si>
  <si>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</si>
  <si>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R15</t>
  </si>
  <si>
    <t>Přechodné dopravní značení - DODÁVKA A MONTÁŽ</t>
  </si>
  <si>
    <t>Položka zahrnuje:                                                                                                                                                 - projednání DIO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</si>
  <si>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</si>
  <si>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R16</t>
  </si>
  <si>
    <t>Realizační dokumentace</t>
  </si>
  <si>
    <t>Položka zahrnuje vypracování realizační dokumentace předmětného PS - komplet.</t>
  </si>
  <si>
    <t>63</t>
  </si>
  <si>
    <t>R5</t>
  </si>
  <si>
    <t>Elektronické záznamové zařízení - dodávka</t>
  </si>
  <si>
    <t>[bez vazby na CS]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</si>
  <si>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</si>
  <si>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64</t>
  </si>
  <si>
    <t>R6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</si>
  <si>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</si>
  <si>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</si>
  <si>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Kabelizace</t>
  </si>
  <si>
    <t>36</t>
  </si>
  <si>
    <t>75A131</t>
  </si>
  <si>
    <t>KABEL METALICKÝ DVOUPLÁŠŤOVÝ DO 12 PÁRŮ - DODÁVKA</t>
  </si>
  <si>
    <t>KMPÁR</t>
  </si>
  <si>
    <t>37</t>
  </si>
  <si>
    <t>701005</t>
  </si>
  <si>
    <t>VYHLEDÁVACÍ MARKER ZEMNÍ S MOŽNOSTÍ ZÁPISU</t>
  </si>
  <si>
    <t>75A217</t>
  </si>
  <si>
    <t>ZATAŽENÍ A SPOJKOVÁNÍ KABELŮ DO 12 PÁRŮ - MONTÁŽ</t>
  </si>
  <si>
    <t>38</t>
  </si>
  <si>
    <t>742H12</t>
  </si>
  <si>
    <t>KABEL NN ČTYŘ- A PĚTIŽÍLOVÝ CU S PLASTOVOU IZOLACÍ OD 4 DO 16 MM2</t>
  </si>
  <si>
    <t>75A141</t>
  </si>
  <si>
    <t>KABEL METALICKÝ DVOUPLÁŠŤOVÝ PŘES 12 PÁRŮ - DODÁVKA</t>
  </si>
  <si>
    <t>75II1X</t>
  </si>
  <si>
    <t>SPOJKA PRO CELOPLASTOVÉ KABELY BEZ PANCÍŘE - MONTÁŽ</t>
  </si>
  <si>
    <t>39</t>
  </si>
  <si>
    <t>75A227</t>
  </si>
  <si>
    <t>ZATAŽENÍ A SPOJKOVÁNÍ KABELŮ PŘES 12 PÁRŮ - MONTÁŽ</t>
  </si>
  <si>
    <t>40</t>
  </si>
  <si>
    <t>742L12</t>
  </si>
  <si>
    <t>UKONČENÍ DVOU AŽ PĚTIŽÍLOVÉHO KABELU V ROZVADĚČI NEBO NA PŘÍSTROJI OD 4 DO 16 MM2</t>
  </si>
  <si>
    <t>41</t>
  </si>
  <si>
    <t>75IE41</t>
  </si>
  <si>
    <t>SLOUPKOVÝ ROZVADĚČ DO 100 PÁRŮ</t>
  </si>
  <si>
    <t>75II11</t>
  </si>
  <si>
    <t>SPOJKA PRO CELOPLASTOVÉ KABELY BEZ PANCÍŘE DO 100 ŽIL</t>
  </si>
  <si>
    <t>42</t>
  </si>
  <si>
    <t>75IE5X</t>
  </si>
  <si>
    <t>SLOUPKOVÝ ROZVADĚČ PŘES 100 PÁRŮ - MONTÁŽ</t>
  </si>
  <si>
    <t>43</t>
  </si>
  <si>
    <t>75IF21</t>
  </si>
  <si>
    <t>ROZPOJOVACÍ SVORKOVNICE 2/10, 2/8</t>
  </si>
  <si>
    <t>44</t>
  </si>
  <si>
    <t>75IF2X</t>
  </si>
  <si>
    <t>ROZPOJOVACÍ SVORKOVNICE 2/10, 2/8 - MONTÁŽ</t>
  </si>
  <si>
    <t>45</t>
  </si>
  <si>
    <t>75IG61</t>
  </si>
  <si>
    <t>VEDENÍ UZEMŇOVACÍ V ZEMI Z FEZN DRÁTU DO 120 MM2</t>
  </si>
  <si>
    <t>46</t>
  </si>
  <si>
    <t>75IG6X</t>
  </si>
  <si>
    <t>VEDENÍ UZEMŇOVACÍ V ZEMI Z FEZN DRÁTU DO 120 MM2 - MONTÁŽ</t>
  </si>
  <si>
    <t>47</t>
  </si>
  <si>
    <t>75IG11</t>
  </si>
  <si>
    <t>TYČ UZEMŇOVACÍ</t>
  </si>
  <si>
    <t>48</t>
  </si>
  <si>
    <t>75IG1X</t>
  </si>
  <si>
    <t>TYČ UZEMŇOVACÍ - MONTÁŽ</t>
  </si>
  <si>
    <t>Zemní práce</t>
  </si>
  <si>
    <t>49</t>
  </si>
  <si>
    <t>R17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</si>
  <si>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</si>
  <si>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</si>
  <si>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</si>
  <si>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50</t>
  </si>
  <si>
    <t>709210</t>
  </si>
  <si>
    <t>KŘIŽOVATKA KABELOVÝCH VEDENÍ SE STÁVAJÍCÍ INŽENÝRSKOU SÍTÍ (KABELEM, POTRUBÍM APOD.)</t>
  </si>
  <si>
    <t>51</t>
  </si>
  <si>
    <t>R18</t>
  </si>
  <si>
    <t>POMOC PRÁCE ZŘÍZ NEBO ZAJIŠŤ OCHRANU INŽENÝRSKÝCH SÍTÍ</t>
  </si>
  <si>
    <t>KPL</t>
  </si>
  <si>
    <t>Zahrnuje veškeré náklady spojené s objednatelem požadovanými pracemi</t>
  </si>
  <si>
    <t>52</t>
  </si>
  <si>
    <t>R19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</si>
  <si>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</si>
  <si>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</si>
  <si>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</si>
  <si>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53</t>
  </si>
  <si>
    <t>R20</t>
  </si>
  <si>
    <t>HLOUBENÍ RÝH ŠÍŘ DO 2M PAŽ I NEPAŽ TŘ. I</t>
  </si>
  <si>
    <t>54</t>
  </si>
  <si>
    <t>17411</t>
  </si>
  <si>
    <t>ZÁSYP JAM A RÝH ZEMINOU SE ZHUTNĚNÍM</t>
  </si>
  <si>
    <t>55</t>
  </si>
  <si>
    <t>702312</t>
  </si>
  <si>
    <t>ZAKRYTÍ KABELŮ VÝSTRAŽNOU FÓLIÍ ŠÍŘKY PŘES 20 DO 40 CM</t>
  </si>
  <si>
    <t>56</t>
  </si>
  <si>
    <t>14173</t>
  </si>
  <si>
    <t>PROTLAČOVÁNÍ POTRUBÍ Z PLAST HMOT DN DO 200MM</t>
  </si>
  <si>
    <t>702423</t>
  </si>
  <si>
    <t>KABELOVÝ PROSTUP DO OBJEKTU PŘES ZÁKLAD BETONOVÝ SVĚTLÉ ŠÍŘKY PŘES 200 MM</t>
  </si>
  <si>
    <t>57</t>
  </si>
  <si>
    <t>11343</t>
  </si>
  <si>
    <t>ODSTRAN KRYTU ZPEVNĚNÝCH PLOCH S ASFALT POJIVEM VČET PODKLADU</t>
  </si>
  <si>
    <t>919113</t>
  </si>
  <si>
    <t>ŘEZÁNÍ ASFALTOVÉHO KRYTU VOZOVEK TL DO 150MM</t>
  </si>
  <si>
    <t>58</t>
  </si>
  <si>
    <t>5774LB</t>
  </si>
  <si>
    <t>VRSTVY PRO OBNOVU A OPRAVY Z LITÉHO ASFALTU</t>
  </si>
  <si>
    <t>59</t>
  </si>
  <si>
    <t>18210</t>
  </si>
  <si>
    <t>ÚPRAVA POVRCHŮ SROVNÁNÍM ÚZEMÍ</t>
  </si>
  <si>
    <t>60</t>
  </si>
  <si>
    <t>R21</t>
  </si>
  <si>
    <t>ZÁKLAD POD RD DLE REALIZACNÍ DOKUMENTACE - komplet (dodávka i montáž)</t>
  </si>
  <si>
    <t>Položka zahrnuje materiál dle názvu položky včetně montáže a uložení</t>
  </si>
  <si>
    <t>61</t>
  </si>
  <si>
    <t>R22</t>
  </si>
  <si>
    <t>OSTATNÍ POŽADAVKY - ZEMĚMĚŘIČSKÁ MĚŘENÍ</t>
  </si>
  <si>
    <t>Zahrnuje veškeré náklady spojené s požadovanými pracemi ( dle názvu položky)</t>
  </si>
  <si>
    <t>Demontáže</t>
  </si>
  <si>
    <t>62</t>
  </si>
  <si>
    <t>914113</t>
  </si>
  <si>
    <t>DOPRAVNÍ ZNAČKY ZÁKLADNÍ VELIKOSTI OCELOVÉ NEREFLEXNÍ - DEMONTÁŽ</t>
  </si>
  <si>
    <t>popis položky</t>
  </si>
  <si>
    <t>výkaz výměr</t>
  </si>
  <si>
    <t>D.2.3.6</t>
  </si>
  <si>
    <t>Rozvody VN, NN, osvětlení a dálkové ovládání odpojovačů</t>
  </si>
  <si>
    <t xml:space="preserve">  SO 02</t>
  </si>
  <si>
    <t>Přípojka NN pro PZZ v km 24,310 (P5930)</t>
  </si>
  <si>
    <t>SO 02</t>
  </si>
  <si>
    <t>0</t>
  </si>
  <si>
    <t>Všeobecné konstrukce a práce</t>
  </si>
  <si>
    <t>PŘEJEZDOVÁ SKŘÍŇ VENKOVNÍ PRÁZDNÁ PLASTOVÁ V KOMPAKTNÍM PILÍŘI, MIN. IP 44</t>
  </si>
  <si>
    <t>2020_OTSKP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</si>
  <si>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</si>
  <si>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015120</t>
  </si>
  <si>
    <t>POPLATKY ZA LIKVIDACŮ ODPADŮ NEKONTAMINOVANÝCH - 17 01 02 STAVEBNÍ A DEMOLIČNÍ SUŤ (CIHLY)</t>
  </si>
  <si>
    <t>T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</si>
  <si>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</si>
  <si>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</si>
  <si>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položka zahrnuje dodávku protlačovaného potrubí a veškeré pomocné práce (startovací zařízení, startovací a cílová jáma, opěrné a vodící bloky a pod.)</t>
  </si>
  <si>
    <t>položka zahrnuje srovnání výškových rozdílů terénu</t>
  </si>
  <si>
    <t>Přidružená stavební výroba</t>
  </si>
  <si>
    <t>742H11</t>
  </si>
  <si>
    <t>KABEL NN ČTYŘ- A PĚTIŽÍLOVÝ CU S PLASTOVOU IZOLACÍ DO 2,5 MM2</t>
  </si>
  <si>
    <t>1. Položka obsahuje:    
– manipulace a uložení kabelu (do země, chráničky, kanálu, na rošty, na TV a pod.)    
2. Položka neobsahuje:    
– příchytky, spojky, koncovky, chráničky apod.    
3. Způsob měření:    
Měří se metr délkový.</t>
  </si>
  <si>
    <t>742L11</t>
  </si>
  <si>
    <t>UKONČENÍ DVOU AŽ PĚTIŽÍLOVÉHO KABELU V ROZVADĚČI NEBO NA PŘÍSTROJI DO 2,5 MM2</t>
  </si>
  <si>
    <t>1. Položka obsahuje:    
– všechny práce spojené s úpravou kabelů pro montáž včetně veškerého příslušentsví    
2. Položka neobsahuje:    
X    
3. Způsob měření:    
Udává se počet kusů kompletní konstrukce nebo práce.</t>
  </si>
  <si>
    <t>702212</t>
  </si>
  <si>
    <t>KABELOVÁ CHRÁNIČKA ZEMNÍ DN PŘES 100 DO 200 MM</t>
  </si>
  <si>
    <t>1. Položka obsahuje:    
– proražení otvoru zdivem o průřezu od 0,01 do 0,025m2    
– úpravu a začištění omítky po montáži vedení    
– pomocné mechanismy    
2. Položka neobsahuje:    
– protipožární ucpávku    
3. Způsob měření:    
Udává se počet kusů kompletní konstrukce nebo práce.</t>
  </si>
  <si>
    <t>1. Položka obsahuje:    
– dodávku specifikované kabelizace včetně potřebného drobného montážního materiálu    
– dopravu a skladování    
– práce spojené s montáží specifikované kabelizace specifikovaným způsobem    
– veškeré potřebné mechanizmy, včetně obsluhy, náklady na mzdy a přibližné (průměrné) náklady na pořízení potřebných materiálů    
2. Položka neobsahuje:    
X    
3. Způsob měření:    
Dodávka a montáž specifikované kabelizace se měří v délce udané v metrech.</t>
  </si>
  <si>
    <t>1. Položka obsahuje:    
– práce spojené s montáží specifikované kabelizace specifikovaným způsobem    
– veškeré potřebné mechanizmy, včetně obsluhy, náklady na mzdy a přibližné (průměrné) náklady na pořízení potřebných materiálů    
2. Položka neobsahuje:    
X    
3. Způsob měření:    
Práce specifikovaného se měří délce kabelizace udané v metrech.</t>
  </si>
  <si>
    <t>744H11</t>
  </si>
  <si>
    <t>POJISTKOVÝ SPODEK/LIŠTA PRO NOŽOVÉ POJISTKY JEDNOPÓLOVÝ DO 160 A</t>
  </si>
  <si>
    <t>1. Položka obsahuje:    
– veškerý spojovací materiál vč. připojovacího vedení    
– technický popis viz. projektová dokumentace    
2. Položka neobsahuje:    
X    
3. Způsob měření:    
Udává se počet kusů kompletní konstrukce nebo práce.</t>
  </si>
  <si>
    <t>744I01</t>
  </si>
  <si>
    <t>POJISTKOVÁ VLOŽKA DO 160 A</t>
  </si>
  <si>
    <t>1. Položka obsahuje:    
– technický popis viz. projektová dokumentace    
2. Položka neobsahuje:    
X    
3. Způsob měření:    
Udává se počet kusů kompletní konstrukce nebo práce.</t>
  </si>
  <si>
    <t>743E12</t>
  </si>
  <si>
    <t>SKŘÍŇ ROZPOJOVACÍ POJISTKOVÁ DO 400 A, DO 240 MM2, DO VÝKLENKU S POJISTKOVÝMI SPODKY SE 4-6 SADAMI JISTÍCÍCH PRVKŮ</t>
  </si>
  <si>
    <t>1. Položka obsahuje:    
– instalaci vč. vybourání niky ve zdi pro skříň a kabely a zapravení zdiva, omítky a fasády po dokončené montáži    
– technický popis viz. projektová dokumentace    
2. Položka neobsahuje:    
X    
3. Způsob měření:    
Udává se počet kusů kompletní konstrukce nebo práce.</t>
  </si>
  <si>
    <t>747702</t>
  </si>
  <si>
    <t>ÚPRAVA ZAPOJENÍ STÁVAJÍCÍCH KABELOVÝCH SKŘÍNÍ/ROZVADĚČŮ</t>
  </si>
  <si>
    <t>1. Položka obsahuje:    
– cenu za veškeré náklady na provedení provizorních úprav zapojení stávajících kabelových skříní / rozvaděčů v průběhu výstavy ( pro montáž nových i provizorních kabelů, drobné úpravy výstroje apod. )    
2. Položka neobsahuje:    
X    
3. Způsob měření:    
Udává se čas v hodinách.</t>
  </si>
  <si>
    <t>744O14</t>
  </si>
  <si>
    <t>ELEKTROMĚR</t>
  </si>
  <si>
    <t>741C01</t>
  </si>
  <si>
    <t>EKVIPOTENCIÁLNÍ PŘÍPOJNICE</t>
  </si>
  <si>
    <t>1. Položka obsahuje:    
– veškeré práce a materiál obsažený v názvu položky    
2. Položka neobsahuje:    
X    
3. Způsob měření:    
Udává se počet kusů kompletní konstrukce nebo práce.</t>
  </si>
  <si>
    <t>16</t>
  </si>
  <si>
    <t>744C01</t>
  </si>
  <si>
    <t>POMOCNÝ SPÍNAČ K MODULÁRNÍMU PŘÍSTROJI DO 125 A</t>
  </si>
  <si>
    <t>17</t>
  </si>
  <si>
    <t>744C02</t>
  </si>
  <si>
    <t>NAPĚŤOVÁ SPOUŠŤ K MODULÁRNÍMU PŘÍSTROJI DO 125 A</t>
  </si>
  <si>
    <t>741413</t>
  </si>
  <si>
    <t>ZÁSUVKA/PŘÍVODKA PRŮMYSLOVÁ, KRYTÍ IP 44 400 V, DO 63 A</t>
  </si>
  <si>
    <t>1. Položka obsahuje:    
– kompletní přístroj v krytu vč. příslušenství    
2. Položka neobsahuje:    
X    
3. Způsob měření:    
Udává se počet kusů kompletní konstrukce nebo práce.</t>
  </si>
  <si>
    <t>744633</t>
  </si>
  <si>
    <t>JISTIČ TŘÍPÓLOVÝ (10 KA) OD 13 DO 20 A</t>
  </si>
  <si>
    <t>744634</t>
  </si>
  <si>
    <t>JISTIČ TŘÍPÓLOVÝ (10 KA) OD 25 DO 40 A</t>
  </si>
  <si>
    <t>744B31</t>
  </si>
  <si>
    <t>PÁČKOVÝ VYPÍNAČ TŘÍPÓLOVÝ (10 KA) DO 32 A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</si>
  <si>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</si>
  <si>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</si>
  <si>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</si>
  <si>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</t>
  </si>
  <si>
    <t>1. Položka obsahuje:    
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X    
3. Způsob měření:    
Udává se počet kusů kompletní konstrukce nebo práce.</t>
  </si>
  <si>
    <t>747301</t>
  </si>
  <si>
    <t>PROVEDENÍ PROHLÍDKY A ZKOUŠKY PRÁVNICKOU OSOBOU, VYDÁNÍ PRŮKAZU ZPŮSOBILOSTI</t>
  </si>
  <si>
    <t>1. Položka obsahuje:    
– cenu za vyhotovení dokladu právnickou osobou o silnoproudých zařízeních a vydání průkazu způsobilosti    
2. Položka neobsahuje:    
X    
3. Způsob měření:    
Udává se počet kusů kompletní konstrukce nebo práce.</t>
  </si>
  <si>
    <t>747701</t>
  </si>
  <si>
    <t>DOKONČOVACÍ MONTÁŽNÍ PRÁCE NA ELEKTRICKÉM ZAŘÍZENÍ</t>
  </si>
  <si>
    <t>1. Položka obsahuje:    
– cenu za práce spojené s uváděním zařízení do provozu, drobné montážní práce v rozvaděčích, koordinaci se zhotoviteli souvisejících zařízení apod.    
2. Položka neobsahuje:    
X    
3. Způsob měření:    
Udává se čas v hodinách.</t>
  </si>
  <si>
    <t>1. Položka obsahuje:    
– dodávku specifikovaného bloku/zařízení včetně potřebného drobného montážního    
materiálu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</si>
  <si>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1. Položka obsahuje: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nebo práce.</t>
  </si>
  <si>
    <t>702311</t>
  </si>
  <si>
    <t>ZAKRYTÍ KABELŮ VÝSTRAŽNOU FÓLIÍ ŠÍŘKY DO 20 CM</t>
  </si>
  <si>
    <t>1. Položka obsahuje:    
– kompletní montáž, návrh, rozměření, upevnění, začištění, sváření, vrtání, řezání, spojování a    
pod.    
– veškerý spojovací a montážní materiál vč. upevňovacího materiálu    
– sestavení a upevnění konstrukce na stanovišti    
– pomocné mechanismy a povrchovou úpravu    
2. Položka neobsahuje:    
X    
3. Způsob měření:    
Udává se počet sad, které se skládají z předepsaných dílů, jež tvoří požadovaný celek, za každý započatý měsíc pronájmu.</t>
  </si>
  <si>
    <t>Ostatní konstrukce a práce</t>
  </si>
  <si>
    <t>96813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</si>
  <si>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</si>
  <si>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   
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</si>
  <si>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E.1.3</t>
  </si>
  <si>
    <t>Železniční přejezdy</t>
  </si>
  <si>
    <t xml:space="preserve">  SO 01</t>
  </si>
  <si>
    <t>Přejezd v km 24,310</t>
  </si>
  <si>
    <t>SO 01</t>
  </si>
  <si>
    <t>Všeobecné položky</t>
  </si>
  <si>
    <t>R015111</t>
  </si>
  <si>
    <t>POPLATKY ZA LIKVIDACŮ ODPADŮ NEKONTAMINOVANÝCH - 17 05 04 VYTĚŽENÉ ZEMINY A HORNINY - I. TŘÍDA - TĚŽITELNOSTI VČ. DOPRAVY</t>
  </si>
  <si>
    <t>Firemní materiály</t>
  </si>
  <si>
    <t>1: poplatek za vytěženou zeminu, odečtena zemina na zásypy * objemová hmotnost  
2: 23,25*2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</si>
  <si>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</si>
  <si>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R015130</t>
  </si>
  <si>
    <t>POPLATKY ZA LIKVIDACŮ ODPADŮ NEKONTAMINOVANÝCH - 17 03 02 VYBOURANÝ ASFALTOVÝ BETON BEZ DEHTU - VČ. DOPRAVY</t>
  </si>
  <si>
    <t>1: odstranění asfaltového stávajícího krytu, tl. 100mm * objemová hmotnost, odvoz do 25 km na skládku  
2: 8,33*1,5</t>
  </si>
  <si>
    <t>R015140</t>
  </si>
  <si>
    <t>POPLATKY ZA LIKVIDACŮ ODPADŮ NEKONTAMINOVANÝCH - 17 01 01 BETON Z DEMOLIC OBJEKTŮ, ZÁKLADŮ TV - VČ. DOPRAVY</t>
  </si>
  <si>
    <t>1: betonové patky traťových značek 6ks (50kg/ks) + přejezdová kce, odvoz 25km na skládku, odvoz do 25 km na skládku  
2: (6*0,05)+(8*2,7*0,15)*2,5</t>
  </si>
  <si>
    <t>R015150</t>
  </si>
  <si>
    <t>POPLATKY ZA LIKVIDACŮ ODPADŮ NEKONTAMINOVANÝCH - 17 05 08 ŠTĚRK Z KOLEJIŠTĚ (ODPAD PO RECYKLACI) - VČ. DOPRAVY</t>
  </si>
  <si>
    <t>1: objem odtěženého kolejového lože * objemová hmotnost, odvoz do 25 km na skládku  
2: 45*2</t>
  </si>
  <si>
    <t>R015250</t>
  </si>
  <si>
    <t>POPLATKY ZA LIKVIDACŮ ODPADŮ NEKONTAMINOVANÝCH - 17 02 03 POLYETYLÉNOVÉ PODLOŽKY (ŽEL. SVRŠEK) - VČ. DOPRAVY</t>
  </si>
  <si>
    <t>1: plasty (PE podložka 0,09 kg/ks), pražců 39ks, odvoz do 25 km na skládku  
2: 0,00009*2*39</t>
  </si>
  <si>
    <t>R015260</t>
  </si>
  <si>
    <t>POPLATKY ZA LIKVIDACŮ ODPADŮ NEKONTAMINOVANÝCH - 07 02 99 PRYŽOVÉ PODLOŽKY (ŽEL. SVRŠEK) - VČ. DOPRAVY</t>
  </si>
  <si>
    <t>1: plasty (Pryžová podložka 0,163 kg/ks). pražců 39ks, odvoz do 25 km na skládku  
2: 0,000163*2*39</t>
  </si>
  <si>
    <t>R015330</t>
  </si>
  <si>
    <t>POPLATKY ZA LIKVIDACŮ ODPADŮ NEKONTAMINOVANÝCH - 17 05 04 KAMENNÁ SUŤ - VČ. DOPRAVY</t>
  </si>
  <si>
    <t>1: odstranění podkladních vrstev vozovky tl. 350mm* objemová hmotnost, odvoz do 25 km na skládku  
2: 29,155*2,1</t>
  </si>
  <si>
    <t>R015520</t>
  </si>
  <si>
    <t>POPLATKY ZA LIKVIDACŮ ODPADŮ NEBEZPEČNÝCH - 17 02 04* ŽELEZNIČNÍ PRAŽCE DŘEVĚNÉ - VČ. DOPRAVY</t>
  </si>
  <si>
    <t>1: Pražce dřevěné: 0,025*152,0, odvoz do 70 km na skládku  
2: 0,025*152</t>
  </si>
  <si>
    <t>11332A</t>
  </si>
  <si>
    <t>ODSTRANĚNÍ PODKLADŮ ZPEVNĚNÝCH PLOCH Z KAMENIVA NESTMELENÉHO - BEZ DOPRAVY</t>
  </si>
  <si>
    <t>1: odstranění podkladních vrstev   tl. 350mm v komunikaci, viz Situace přejezdu.  
2: 83,3*0,35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</si>
  <si>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</si>
  <si>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</si>
  <si>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</si>
  <si>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1: odstranění asfaltových vrstev   tl. 100mm v komunikaci , viz Situace přejezdu.  
2: 83,3*0,1</t>
  </si>
  <si>
    <t>12373A</t>
  </si>
  <si>
    <t>ODKOP PRO SPOD STAVBU SILNIC A ŽELEZNIC TŘ. I - BEZ DOPRAVY</t>
  </si>
  <si>
    <t>1: 6,2*25*0,15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</si>
  <si>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</si>
  <si>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18110</t>
  </si>
  <si>
    <t>ÚPRAVA PLÁNĚ SE ZHUTNĚNÍM V HORNINĚ TŘ. I</t>
  </si>
  <si>
    <t>M2</t>
  </si>
  <si>
    <t>1:  šířka skloněná zemní pláně * délka pláně + pláň pod komunikací  
2: (6,2*25)+83,3</t>
  </si>
  <si>
    <t>položka zahrnuje úpravu pláně včetně vyrovnání výškových rozdílů. Míru zhutnění určuje projekt.</t>
  </si>
  <si>
    <t>Komunikace</t>
  </si>
  <si>
    <t>502941</t>
  </si>
  <si>
    <t>ZŘÍZENÍ KONSTRUKČNÍ VRSTVY TĚLESA ŽELEZNIČNÍHO SPODKU Z GEOTEXTILIE</t>
  </si>
  <si>
    <t>1: šířka pláně * délka pláně  
2: 6,2*25</t>
  </si>
  <si>
    <t>1. Položka obsahuje:    
 – nákup a dodání geosyntetika v požadované kvalitě    
 – očištění a urovnání podkladu    
 – uložení geosyntetika dle předepsaného technologického předpisu    
 – zřízení konstrukční vrstvy z geosyntetika bez rozlišení šířky, pokládání vrstvy po etapách, včetně pracovních spar a spojů    
 – průkazní zkoušky, kontrolní zkoušky a kontrolní měření    
 – úpravu napojení, ukončení a těsnění podél trativodů, vpustí, šachet a pod.    
 – úpravu povrchu vrstvy    
2. Položka neobsahuje:    
 X    
3. Způsob měření:  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</si>
  <si>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</si>
  <si>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</si>
  <si>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1: štěrkové lože plocha (viz VPŘ) * délka  
2: 3,35*25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</si>
  <si>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</si>
  <si>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</si>
  <si>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</si>
  <si>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1: doplnění ŠL při úpravě GPK  
2: (203,296*0,05*3,4)+(100*0,1*3,4)</t>
  </si>
  <si>
    <t>528352</t>
  </si>
  <si>
    <t>KOLEJ 49 E1, ROZD. "U", BEZSTYKOVÁ, PR. BET. BEZPODKLADNICOVÝ, UP. PRUŽNÉ</t>
  </si>
  <si>
    <t>1: délka rekonstruovaného úseku v délce 25 m, v novém stavu bude kolej stykovaná s vevařením do stávající stykované koleje  
2: 25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</si>
  <si>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</si>
  <si>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541321</t>
  </si>
  <si>
    <t>ZDVIH KOLEJE NA PRAŽCÍCH BETONOVÝCH OD 0 DO 200 MM</t>
  </si>
  <si>
    <t>1: délka zdvihu 100m  
2: 100</t>
  </si>
  <si>
    <t>1. Položka obsahuje:    
– veškeré práce spojené s výškovým zdvihem kolejového roštu včetně doplnění a úpravy štěrkového lože    
– příplatky za ztížené podmínky při práci v koleji, např. překážky po stranách koleje, práci v    
tunelu apod.    
2. Položka neobsahuje:    
– zrušení a znovuzřízení bezstykové koleje    
3. Způsob měření:    
Měří se délka koleje ve smyslu ČSN 73 6360, tj. v ose koleje.</t>
  </si>
  <si>
    <t>545122</t>
  </si>
  <si>
    <t>SVAR KOLEJNIC (STEJNÉHO TVARU) 49 E1, T SPOJITĚ</t>
  </si>
  <si>
    <t>1: celkový počet svarů 4ks  
2: 4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</si>
  <si>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</si>
  <si>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R549510</t>
  </si>
  <si>
    <t>ŘEZÁNÍ KOLEJNIC BEZ OHLEDU NA TVAR</t>
  </si>
  <si>
    <t>1: počet řezů 4ks  
2: 4</t>
  </si>
  <si>
    <t>R542111</t>
  </si>
  <si>
    <t>SMĚROVÉ A VÝŠKOVÉ VYROVNÁNÍ KOLEJE NA PRAŽCÍCH DŘEVĚNÝCH DO 0,05 M</t>
  </si>
  <si>
    <t>1: celkový úsek GPK směrová a výšková úprava koleje,203,296m  
2: 1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</si>
  <si>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</si>
  <si>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R56313</t>
  </si>
  <si>
    <t>VOZOVKOVÉ VRSTVY Z MECHANICKY ZPEVNĚNÉHO KAMENIVA TL. DO 150MM</t>
  </si>
  <si>
    <t>1: viz TZ kapitola 8.3: MZK  
2: 83,3*1,05*1,05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</si>
  <si>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</si>
  <si>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R56334</t>
  </si>
  <si>
    <t>VOZOVKOVÉ VRSTVY ZE ŠTĚRKODRTI TL. DO 200MM</t>
  </si>
  <si>
    <t>1: viz TZ kapitola 8.3: ŠD tř. A fr. 0/63  
2: 83,3*1,05*1,05*1,05</t>
  </si>
  <si>
    <t>R572121</t>
  </si>
  <si>
    <t>INFILTRAČNÍ POSTŘIK ASFALTOVÝ DO 1,0KG/M2</t>
  </si>
  <si>
    <t>1: viz TZ kapitola 8.3: PI 1,0kg/m2  
2: 83,3*1,05*1,05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</si>
  <si>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</si>
  <si>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R572221</t>
  </si>
  <si>
    <t>SPOJOVACÍ POSTŘIK Z ASFALTU DO 1,0KG/M2</t>
  </si>
  <si>
    <t>1: viz TZ kapitola 8.3: spojovací postřik 1,0kg/m2  
2: 83,3</t>
  </si>
  <si>
    <t>R574A33</t>
  </si>
  <si>
    <t>ASFALTOVÝ BETON PRO OBRUSNÉ VRSTVY ACO 11 TL. 40MM</t>
  </si>
  <si>
    <t>1: viz TZ kapitola 8.3: asfaltová obrusná vrstva  
2: 83,3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</si>
  <si>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</si>
  <si>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R574E56</t>
  </si>
  <si>
    <t>ASFALTOVÝ BETON PRO PODKLADNÍ VRSTVY ACP 16+, 16S TL. 60MM</t>
  </si>
  <si>
    <t>1: plocha asfaltové vrstvy viz Situace: asfaltová podkladní vrstva  
2: 83,3*1,05</t>
  </si>
  <si>
    <t>R58920</t>
  </si>
  <si>
    <t>VÝPLŇ SPAR MODIFIKOVANÝM ASFALTEM</t>
  </si>
  <si>
    <t>1: asfaltová zálivka v místě napojení nové a stávající komunikace a v místě mezi závěrnou zídku a novou komunikací, viz Situace přejezdu  
2: 3*6,6+10,2</t>
  </si>
  <si>
    <t>položka zahrnuje:    
- dodávku předepsaného materiálu    
- vyčištění a výplň spar tímto materiálem</t>
  </si>
  <si>
    <t>914117</t>
  </si>
  <si>
    <t>DOPRAV ZNAČKY ZÁKLAD VEL OCEL NEREFLEXNÍ - DEMONT Z PORTÁLU</t>
  </si>
  <si>
    <t>1: demontáž dopravního stávajícího svislého značení A30 "Železniční přejezd bez závor" 2ks a P6 "Stůj, dej přednost v jízdě" 2ks a Výstražný kříž pro jednokolejný přejezd A32a 2ks  
2: 2+2+2</t>
  </si>
  <si>
    <t>položka zahrnuje:    
- odstranění, demontáž a odklizení materiálu s odvozem na předepsané místo    
- pomocné konstrukce (lešení, zdvíhací plošina)</t>
  </si>
  <si>
    <t>914161</t>
  </si>
  <si>
    <t>DOPRAVNÍ ZNAČKY ZÁKLADNÍ VELIKOSTI HLINÍKOVÉ FÓLIE TŘ 1 - DODÁVKA A MONTÁŽ</t>
  </si>
  <si>
    <t>1: Montáž nového dopravního svislého značení A29 "Železniční přejezd se závorami"2ks + B24b Zákaz odbočení vlevo 1ks  
2: 2+1</t>
  </si>
  <si>
    <t>položka zahrnuje:    
- dodávku a montáž značek v požadovaném provedení</t>
  </si>
  <si>
    <t>914281</t>
  </si>
  <si>
    <t>DOPRAV ZNAČKY ZVĚTŠ VEL HLINÍK FÓLIE TŘ 3 - DOD A MONT</t>
  </si>
  <si>
    <t>1: A32a „Výstražný kříž pro železniční přejezd jednokolejný“ - reflexní se žlutým zvýrazněním tř. III (Fluorescentní fólie) 4ks  
2: 4</t>
  </si>
  <si>
    <t>915111</t>
  </si>
  <si>
    <t>VODOROVNÉ DOPRAVNÍ ZNAČENÍ BARVOU HLADKÉ - DODÁVKA A POKLÁDKA</t>
  </si>
  <si>
    <t>1: oddělení jízdních pruhů tl. 0,125m a vodící čára tl. 0,25m viz Situace přejezdu  
2: 15,7*0,125+(15,7+17,3)*0,25</t>
  </si>
  <si>
    <t>položka zahrnuje:    
- dodání a pokládku nátěrového materiálu (měří se pouze natíraná plocha)    
- předznačení a reflexní úpravu</t>
  </si>
  <si>
    <t>919112</t>
  </si>
  <si>
    <t>ŘEZÁNÍ ASFALTOVÉHO KRYTU VOZOVEK TL DO 100MM</t>
  </si>
  <si>
    <t>1: levá + pravá strana viz Situace  
2: 6,6+10,2</t>
  </si>
  <si>
    <t>položka zahrnuje řezání vozovkové vrstvy v předepsané tloušťce, včetně spotřeby vody</t>
  </si>
  <si>
    <t>921930</t>
  </si>
  <si>
    <t>ANTIKOROZNÍ PROVEDENÍ UPEVŇOVADEL A JINÉHO DROBNÉHO KOLEJIVA</t>
  </si>
  <si>
    <t>1: pražce s antikorozní úpravou rozdělení "u" - 8,4m, v délce přejezdových panelů v ose  
2: 8,4</t>
  </si>
  <si>
    <t>(Položka je příplatkovou jakožto materiálový rozdíl oproti standardnímu upevnění. Samostatně ji tedy nelze použít.)    
1. Položka obsahuje:    
 – antikorozní provedení určených částí upevnění žárovým zinkováním nebo jiným vhodným způsobem ve výrobním závodu    
 – příplatky za ztížené podmínky vyskytující se při zřízení kolejových vah, např. za překážky na straně koleje apod.    
2. Položka neobsahuje:    
 – dodávku materiálu, je součástí položek zřízení koleje nebo přejezdu    
3. Způsob měření:    
Měří se metr délkový.</t>
  </si>
  <si>
    <t>923311</t>
  </si>
  <si>
    <t>PŘEDVĚSTNÍK N - TROJÚHELNÍKOVÝ ŠTÍT</t>
  </si>
  <si>
    <t>1: Předvěstní štít (doplnění na společný sloupek k rychlostníku 45 km/h), viz "Situace přejezdu"  
2: 1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</si>
  <si>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</si>
  <si>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923341</t>
  </si>
  <si>
    <t>RYCHLOSTNÍK N - TABULE</t>
  </si>
  <si>
    <t>1: počet rychlostníků 3ks (2x 45 km/h, 30 km/h)  
2: 3</t>
  </si>
  <si>
    <t>923471</t>
  </si>
  <si>
    <t>SKLONOVNÍK</t>
  </si>
  <si>
    <t>1: 4 ks tabulí sklonovníku  
2: 4</t>
  </si>
  <si>
    <t>923821</t>
  </si>
  <si>
    <t>SLOUPEK DN 60 PRO NÁVĚST</t>
  </si>
  <si>
    <t>1: Počet nových sloupků pro rychlostníky a sklonovníky, svislé dopravní značení  
2: 4+3+1</t>
  </si>
  <si>
    <t>1. Položka obsahuje:    
 – dodání a osazení sloupku v příslušném provedení včetně základu nebo patky a zemních prací    
 – protikorozní úpravu, není-li tato provedena již z výroby nebo daná vlastnostmi použitého materiálu    
2. Položka neobsahuje:    
 X    
3. Způsob měření:    
Udává se počet kusů kompletní konstrukce nebo práce.</t>
  </si>
  <si>
    <t>R925110</t>
  </si>
  <si>
    <t>DRÁŽNÍ STEZKY Z DRTI TL. DO 50 MM</t>
  </si>
  <si>
    <t>1: nové drážní stezky viz Situace, š. drážní stezky * délky drážní stezky  
2: 1,4*(5,4+7,2)</t>
  </si>
  <si>
    <t>965010</t>
  </si>
  <si>
    <t>ODSTRANĚNÍ KOLEJOVÉHO LOŽE A DRÁŽNÍCH STEZEK</t>
  </si>
  <si>
    <t>1: stávající tl. pod  pražci 0,3m  
2: 1,8*25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</si>
  <si>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</si>
  <si>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965123</t>
  </si>
  <si>
    <t>DEMONTÁŽ KOLEJE NA DŘEVĚNÝCH PRAŽCÍCH DO KOLEJOVÝCH POLÍ S ODVOZEM NA MONTÁŽNÍ ZÁKLADNU S NÁSLEDNÝM - ROZEBRÁNÍM</t>
  </si>
  <si>
    <t>1: délka stávajícího kolejové pole na dřevěných pražcích 25m  
2: 25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</si>
  <si>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
2. Položka neobsahuje:    
 – odvoz nevyhovujícího materiálu na likvidaci    
 – poplatky za likvidaci odpadů, nacení se položkami ze ssd 0    
3. Způsob měření:    
Měří se délka koleje ve smyslu ČSN 73 6360, tj. v ose koleje.</t>
  </si>
  <si>
    <t>965311</t>
  </si>
  <si>
    <t>ROZEBRÁNÍ PŘEJEZDU, PŘECHODU Z DÍLCŮ</t>
  </si>
  <si>
    <t>1: odstranění betonové kce, šířka * délka kce  
2: 8*2,7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</si>
  <si>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</si>
  <si>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965841</t>
  </si>
  <si>
    <t>DEMONTÁŽ JAKÉKOLIV NÁVĚSTI</t>
  </si>
  <si>
    <t>1: Demontáž rychlostníků 5ks a předvěsť 1ks  
2: Demontované prvky výstroje trati zakresleny v příloze "Situace přejezdu"  
3: 6</t>
  </si>
  <si>
    <t>1. Položka obsahuje:    
 – zahrnuje veškeré činnosti, zařízení a materiál nutných k odstranění konstrukce    
 – naložení vybouraného materiálu na dopravní prostředek    
 – příplatky za ztížené podmínky při práci v kolejišti, např. za překážky na straně koleje apod.    
2. Položka neobsahuje:    
 – odvoz vybouraného materiálu do skladu nebo na likvidaci    
 – poplatky za likvidaci odpadů, nacení se položkami ze ssd 0    
3. Způsob měření:    
Udává se počet kusů kompletní konstrukce nebo práce.</t>
  </si>
  <si>
    <t>R921112</t>
  </si>
  <si>
    <t>ŽELEZNIČNÍ PŘEJEZD CELOPRYŽOVÝ S HLINÍKOVÝMI NOSIČI NA BETONOVÝCH PRAŽCÍCH</t>
  </si>
  <si>
    <t>1: plocha přejezdu kce vč. závěrných zídek, počet vnitřních panelů 14ks a počet vnějších panelů 14ks  
2: 30,05</t>
  </si>
  <si>
    <t>R965126</t>
  </si>
  <si>
    <t>DEMONTÁŽ KOLEJE NA DŘEVĚNÝCH PRAŽCÍCH - ODVOZ OCEL. ROZEBRANÝCH SOUČÁSTÍ (Z MÍSTA DEMONTÁŽE NEBO Z - MONTÁŽNÍ ZÁKLADNY)</t>
  </si>
  <si>
    <t>1: Délka kolejového roštu * hmotnost jednotlivých částí roštu (t/km) * vzdálenost na skládku (ocelové části odvoz do ŽST Uhlířské Janovice 1km)  
2: Ocelové části (kolejnice, drobné kolejivo): 0,025*142,559*1  
3: 0,025*142,559*1</t>
  </si>
  <si>
    <t>1. Položka obsahuje:    
 – naložení na dopravní prostředek, odvoz a složení    
 – případné překládky na trase    
2. Položka neobsahuje: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</si>
  <si>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R999</t>
  </si>
  <si>
    <t>DOPRAVNĚ INŽENÝRSKÉ OPATŘENÍ</t>
  </si>
  <si>
    <t>1: DIO při uzavírce přejezdu  
2: 1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</si>
  <si>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</si>
  <si>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</si>
  <si>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</si>
  <si>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</si>
  <si>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</si>
  <si>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</si>
  <si>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</si>
  <si>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</si>
  <si>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</si>
  <si>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</si>
  <si>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</si>
  <si>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</si>
  <si>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</si>
  <si>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</si>
  <si>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</si>
  <si>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</si>
  <si>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</si>
  <si>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</si>
  <si>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</si>
  <si>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</si>
  <si>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</si>
  <si>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</si>
  <si>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</si>
  <si>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</si>
  <si>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</si>
  <si>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</si>
  <si>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</si>
  <si>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</si>
  <si>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</si>
  <si>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Zajištění exkurze</t>
  </si>
  <si>
    <t>1 KPL</t>
  </si>
  <si>
    <t>Kompletní zajištění exkurze.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</si>
</sst>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302</v>
      </c>
      <c s="12" t="s">
        <v>303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304</v>
      </c>
      <c s="12" t="s">
        <v>305</v>
      </c>
      <c s="14">
        <f>'SO 02'!K8+'SO 02'!M8</f>
      </c>
      <c s="14">
        <f>C13*0.21</f>
      </c>
      <c s="14">
        <f>C13+D13</f>
      </c>
      <c s="13">
        <f>'SO 02'!T7</f>
      </c>
    </row>
    <row r="14" spans="1:6" ht="12.75">
      <c r="A14" s="11" t="s">
        <v>383</v>
      </c>
      <c s="12" t="s">
        <v>384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385</v>
      </c>
      <c s="12" t="s">
        <v>386</v>
      </c>
      <c s="14">
        <f>'SO 01'!K8+'SO 01'!M8</f>
      </c>
      <c s="14">
        <f>C15*0.21</f>
      </c>
      <c s="14">
        <f>C15+D15</f>
      </c>
      <c s="13">
        <f>'SO 01'!T7</f>
      </c>
    </row>
    <row r="16" spans="1:6" ht="12.75">
      <c r="A16" s="11" t="s">
        <v>553</v>
      </c>
      <c s="12" t="s">
        <v>554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555</v>
      </c>
      <c s="12" t="s">
        <v>554</v>
      </c>
      <c s="14">
        <f>'SO 98-98'!K8+'SO 98-98'!M8</f>
      </c>
      <c s="14">
        <f>C17*0.21</f>
      </c>
      <c s="14">
        <f>C17+D17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COUNTIFS(L8:L313,"=0",A8:A313,"P")+COUNTIFS(L8:L313,"",A8:A313,"P")+SUM(Q8:Q313)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0+J9+J182+J251+J312</f>
      </c>
      <c s="29">
        <f>0+K9+K182+K251+K312</f>
      </c>
      <c s="29">
        <f>0+L9+L182+L251+L312</f>
      </c>
      <c s="29">
        <f>0+M9+M182+M251+M312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</f>
      </c>
      <c s="32">
        <f>0+M10+M14+M18+M22+M26+M30+M34+M38+M42+M46+M50+M54+M58+M62+M66+M70+M74+M78+M82+M86+M90+M94+M98+M102+M106+M110+M114+M118+M122+M126+M130+M134+M138+M142+M146+M150+M154+M158+M162+M166+M170+M174+M178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61</v>
      </c>
      <c s="35" t="s">
        <v>51</v>
      </c>
      <c s="6" t="s">
        <v>62</v>
      </c>
      <c s="36" t="s">
        <v>63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64</v>
      </c>
      <c s="34" t="s">
        <v>65</v>
      </c>
      <c s="35" t="s">
        <v>51</v>
      </c>
      <c s="6" t="s">
        <v>66</v>
      </c>
      <c s="36" t="s">
        <v>63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67</v>
      </c>
      <c s="34" t="s">
        <v>68</v>
      </c>
      <c s="35" t="s">
        <v>51</v>
      </c>
      <c s="6" t="s">
        <v>69</v>
      </c>
      <c s="36" t="s">
        <v>63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25.5">
      <c r="A29" t="s">
        <v>57</v>
      </c>
      <c r="E29" s="39" t="s">
        <v>71</v>
      </c>
    </row>
    <row r="30" spans="1:16" ht="12.75">
      <c r="A30" t="s">
        <v>49</v>
      </c>
      <c s="34" t="s">
        <v>72</v>
      </c>
      <c s="34" t="s">
        <v>73</v>
      </c>
      <c s="35" t="s">
        <v>51</v>
      </c>
      <c s="6" t="s">
        <v>74</v>
      </c>
      <c s="36" t="s">
        <v>63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2.75">
      <c r="A33" t="s">
        <v>57</v>
      </c>
      <c r="E33" s="39" t="s">
        <v>58</v>
      </c>
    </row>
    <row r="34" spans="1:16" ht="25.5">
      <c r="A34" t="s">
        <v>49</v>
      </c>
      <c s="34" t="s">
        <v>75</v>
      </c>
      <c s="34" t="s">
        <v>76</v>
      </c>
      <c s="35" t="s">
        <v>51</v>
      </c>
      <c s="6" t="s">
        <v>77</v>
      </c>
      <c s="36" t="s">
        <v>63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89.25">
      <c r="A37" t="s">
        <v>57</v>
      </c>
      <c r="E37" s="39" t="s">
        <v>78</v>
      </c>
    </row>
    <row r="38" spans="1:16" ht="25.5">
      <c r="A38" t="s">
        <v>49</v>
      </c>
      <c s="34" t="s">
        <v>79</v>
      </c>
      <c s="34" t="s">
        <v>80</v>
      </c>
      <c s="35" t="s">
        <v>51</v>
      </c>
      <c s="6" t="s">
        <v>81</v>
      </c>
      <c s="36" t="s">
        <v>63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2.75">
      <c r="A41" t="s">
        <v>57</v>
      </c>
      <c r="E41" s="39" t="s">
        <v>58</v>
      </c>
    </row>
    <row r="42" spans="1:16" ht="25.5">
      <c r="A42" t="s">
        <v>49</v>
      </c>
      <c s="34" t="s">
        <v>82</v>
      </c>
      <c s="34" t="s">
        <v>83</v>
      </c>
      <c s="35" t="s">
        <v>51</v>
      </c>
      <c s="6" t="s">
        <v>84</v>
      </c>
      <c s="36" t="s">
        <v>63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2.75">
      <c r="A45" t="s">
        <v>57</v>
      </c>
      <c r="E45" s="39" t="s">
        <v>58</v>
      </c>
    </row>
    <row r="46" spans="1:16" ht="12.75">
      <c r="A46" t="s">
        <v>49</v>
      </c>
      <c s="34" t="s">
        <v>85</v>
      </c>
      <c s="34" t="s">
        <v>86</v>
      </c>
      <c s="35" t="s">
        <v>51</v>
      </c>
      <c s="6" t="s">
        <v>87</v>
      </c>
      <c s="36" t="s">
        <v>63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2.75">
      <c r="A49" t="s">
        <v>57</v>
      </c>
      <c r="E49" s="39" t="s">
        <v>58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63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58</v>
      </c>
    </row>
    <row r="54" spans="1:16" ht="12.75">
      <c r="A54" t="s">
        <v>49</v>
      </c>
      <c s="34" t="s">
        <v>91</v>
      </c>
      <c s="34" t="s">
        <v>92</v>
      </c>
      <c s="35" t="s">
        <v>51</v>
      </c>
      <c s="6" t="s">
        <v>93</v>
      </c>
      <c s="36" t="s">
        <v>63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58</v>
      </c>
    </row>
    <row r="58" spans="1:16" ht="12.75">
      <c r="A58" t="s">
        <v>49</v>
      </c>
      <c s="34" t="s">
        <v>94</v>
      </c>
      <c s="34" t="s">
        <v>95</v>
      </c>
      <c s="35" t="s">
        <v>51</v>
      </c>
      <c s="6" t="s">
        <v>96</v>
      </c>
      <c s="36" t="s">
        <v>63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51">
      <c r="A61" t="s">
        <v>57</v>
      </c>
      <c r="E61" s="39" t="s">
        <v>97</v>
      </c>
    </row>
    <row r="62" spans="1:16" ht="12.75">
      <c r="A62" t="s">
        <v>49</v>
      </c>
      <c s="34" t="s">
        <v>98</v>
      </c>
      <c s="34" t="s">
        <v>99</v>
      </c>
      <c s="35" t="s">
        <v>51</v>
      </c>
      <c s="6" t="s">
        <v>100</v>
      </c>
      <c s="36" t="s">
        <v>63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63.75">
      <c r="A65" t="s">
        <v>57</v>
      </c>
      <c r="E65" s="39" t="s">
        <v>101</v>
      </c>
    </row>
    <row r="66" spans="1:16" ht="12.75">
      <c r="A66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63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51</v>
      </c>
    </row>
    <row r="69" spans="1:5" ht="25.5">
      <c r="A69" t="s">
        <v>57</v>
      </c>
      <c r="E69" s="39" t="s">
        <v>105</v>
      </c>
    </row>
    <row r="70" spans="1:16" ht="12.75">
      <c r="A70" t="s">
        <v>49</v>
      </c>
      <c s="34" t="s">
        <v>106</v>
      </c>
      <c s="34" t="s">
        <v>107</v>
      </c>
      <c s="35" t="s">
        <v>51</v>
      </c>
      <c s="6" t="s">
        <v>108</v>
      </c>
      <c s="36" t="s">
        <v>63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58</v>
      </c>
    </row>
    <row r="74" spans="1:16" ht="12.75">
      <c r="A74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63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25.5">
      <c r="A77" t="s">
        <v>57</v>
      </c>
      <c r="E77" s="39" t="s">
        <v>112</v>
      </c>
    </row>
    <row r="78" spans="1:16" ht="12.75">
      <c r="A78" t="s">
        <v>49</v>
      </c>
      <c s="34" t="s">
        <v>113</v>
      </c>
      <c s="34" t="s">
        <v>114</v>
      </c>
      <c s="35" t="s">
        <v>51</v>
      </c>
      <c s="6" t="s">
        <v>115</v>
      </c>
      <c s="36" t="s">
        <v>63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58</v>
      </c>
    </row>
    <row r="82" spans="1:16" ht="12.75">
      <c r="A82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58</v>
      </c>
    </row>
    <row r="86" spans="1:16" ht="12.75">
      <c r="A86" t="s">
        <v>49</v>
      </c>
      <c s="34" t="s">
        <v>116</v>
      </c>
      <c s="34" t="s">
        <v>119</v>
      </c>
      <c s="35" t="s">
        <v>51</v>
      </c>
      <c s="6" t="s">
        <v>120</v>
      </c>
      <c s="36" t="s">
        <v>63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58</v>
      </c>
    </row>
    <row r="90" spans="1:16" ht="12.75">
      <c r="A90" t="s">
        <v>49</v>
      </c>
      <c s="34" t="s">
        <v>116</v>
      </c>
      <c s="34" t="s">
        <v>121</v>
      </c>
      <c s="35" t="s">
        <v>51</v>
      </c>
      <c s="6" t="s">
        <v>122</v>
      </c>
      <c s="36" t="s">
        <v>63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25.5">
      <c r="A93" t="s">
        <v>57</v>
      </c>
      <c r="E93" s="39" t="s">
        <v>123</v>
      </c>
    </row>
    <row r="94" spans="1:16" ht="12.75">
      <c r="A94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63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2.75">
      <c r="A97" t="s">
        <v>57</v>
      </c>
      <c r="E97" s="39" t="s">
        <v>58</v>
      </c>
    </row>
    <row r="98" spans="1:16" ht="12.75">
      <c r="A98" t="s">
        <v>49</v>
      </c>
      <c s="34" t="s">
        <v>124</v>
      </c>
      <c s="34" t="s">
        <v>127</v>
      </c>
      <c s="35" t="s">
        <v>51</v>
      </c>
      <c s="6" t="s">
        <v>128</v>
      </c>
      <c s="36" t="s">
        <v>63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58</v>
      </c>
    </row>
    <row r="102" spans="1:16" ht="25.5">
      <c r="A102" t="s">
        <v>49</v>
      </c>
      <c s="34" t="s">
        <v>124</v>
      </c>
      <c s="34" t="s">
        <v>129</v>
      </c>
      <c s="35" t="s">
        <v>51</v>
      </c>
      <c s="6" t="s">
        <v>130</v>
      </c>
      <c s="36" t="s">
        <v>63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.75">
      <c r="A105" t="s">
        <v>57</v>
      </c>
      <c r="E105" s="39" t="s">
        <v>58</v>
      </c>
    </row>
    <row r="106" spans="1:16" ht="25.5">
      <c r="A106" t="s">
        <v>49</v>
      </c>
      <c s="34" t="s">
        <v>131</v>
      </c>
      <c s="34" t="s">
        <v>132</v>
      </c>
      <c s="35" t="s">
        <v>51</v>
      </c>
      <c s="6" t="s">
        <v>133</v>
      </c>
      <c s="36" t="s">
        <v>63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2.75">
      <c r="A109" t="s">
        <v>57</v>
      </c>
      <c r="E109" s="39" t="s">
        <v>58</v>
      </c>
    </row>
    <row r="110" spans="1:16" ht="12.75">
      <c r="A110" t="s">
        <v>49</v>
      </c>
      <c s="34" t="s">
        <v>131</v>
      </c>
      <c s="34" t="s">
        <v>134</v>
      </c>
      <c s="35" t="s">
        <v>51</v>
      </c>
      <c s="6" t="s">
        <v>135</v>
      </c>
      <c s="36" t="s">
        <v>63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2.75">
      <c r="A113" t="s">
        <v>57</v>
      </c>
      <c r="E113" s="39" t="s">
        <v>58</v>
      </c>
    </row>
    <row r="114" spans="1:16" ht="25.5">
      <c r="A114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63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51</v>
      </c>
    </row>
    <row r="117" spans="1:5" ht="12.75">
      <c r="A117" t="s">
        <v>57</v>
      </c>
      <c r="E117" s="39" t="s">
        <v>58</v>
      </c>
    </row>
    <row r="118" spans="1:16" ht="12.75">
      <c r="A118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63</v>
      </c>
      <c s="37">
        <v>12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51</v>
      </c>
    </row>
    <row r="121" spans="1:5" ht="12.75">
      <c r="A121" t="s">
        <v>57</v>
      </c>
      <c r="E121" s="39" t="s">
        <v>58</v>
      </c>
    </row>
    <row r="122" spans="1:16" ht="12.75">
      <c r="A122" t="s">
        <v>49</v>
      </c>
      <c s="34" t="s">
        <v>139</v>
      </c>
      <c s="34" t="s">
        <v>142</v>
      </c>
      <c s="35" t="s">
        <v>51</v>
      </c>
      <c s="6" t="s">
        <v>143</v>
      </c>
      <c s="36" t="s">
        <v>63</v>
      </c>
      <c s="37">
        <v>12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51">
      <c r="A125" t="s">
        <v>57</v>
      </c>
      <c r="E125" s="39" t="s">
        <v>144</v>
      </c>
    </row>
    <row r="126" spans="1:16" ht="12.75">
      <c r="A126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63</v>
      </c>
      <c s="37">
        <v>12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51">
      <c r="A129" t="s">
        <v>57</v>
      </c>
      <c r="E129" s="39" t="s">
        <v>148</v>
      </c>
    </row>
    <row r="130" spans="1:16" ht="12.75">
      <c r="A130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63</v>
      </c>
      <c s="37">
        <v>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51">
      <c r="A133" t="s">
        <v>57</v>
      </c>
      <c r="E133" s="39" t="s">
        <v>152</v>
      </c>
    </row>
    <row r="134" spans="1:16" ht="12.75">
      <c r="A134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63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63.75">
      <c r="A137" t="s">
        <v>57</v>
      </c>
      <c r="E137" s="39" t="s">
        <v>156</v>
      </c>
    </row>
    <row r="138" spans="1:16" ht="12.75">
      <c r="A138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160</v>
      </c>
      <c s="37">
        <v>48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2.75">
      <c r="A141" t="s">
        <v>57</v>
      </c>
      <c r="E141" s="39" t="s">
        <v>58</v>
      </c>
    </row>
    <row r="142" spans="1:16" ht="12.75">
      <c r="A142" t="s">
        <v>49</v>
      </c>
      <c s="34" t="s">
        <v>157</v>
      </c>
      <c s="34" t="s">
        <v>161</v>
      </c>
      <c s="35" t="s">
        <v>51</v>
      </c>
      <c s="6" t="s">
        <v>162</v>
      </c>
      <c s="36" t="s">
        <v>63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51</v>
      </c>
    </row>
    <row r="145" spans="1:5" ht="25.5">
      <c r="A145" t="s">
        <v>57</v>
      </c>
      <c r="E145" s="39" t="s">
        <v>163</v>
      </c>
    </row>
    <row r="146" spans="1:16" ht="12.75">
      <c r="A146" t="s">
        <v>49</v>
      </c>
      <c s="34" t="s">
        <v>164</v>
      </c>
      <c s="34" t="s">
        <v>165</v>
      </c>
      <c s="35" t="s">
        <v>51</v>
      </c>
      <c s="6" t="s">
        <v>166</v>
      </c>
      <c s="36" t="s">
        <v>63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51</v>
      </c>
    </row>
    <row r="149" spans="1:5" ht="12.75">
      <c r="A149" t="s">
        <v>57</v>
      </c>
      <c r="E149" s="39" t="s">
        <v>58</v>
      </c>
    </row>
    <row r="150" spans="1:16" ht="25.5">
      <c r="A150" t="s">
        <v>49</v>
      </c>
      <c s="34" t="s">
        <v>164</v>
      </c>
      <c s="34" t="s">
        <v>167</v>
      </c>
      <c s="35" t="s">
        <v>51</v>
      </c>
      <c s="6" t="s">
        <v>168</v>
      </c>
      <c s="36" t="s">
        <v>63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51</v>
      </c>
    </row>
    <row r="153" spans="1:5" ht="12.75">
      <c r="A153" t="s">
        <v>57</v>
      </c>
      <c r="E153" s="39" t="s">
        <v>58</v>
      </c>
    </row>
    <row r="154" spans="1:16" ht="12.75">
      <c r="A154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160</v>
      </c>
      <c s="37">
        <v>24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51</v>
      </c>
    </row>
    <row r="157" spans="1:5" ht="12.75">
      <c r="A157" t="s">
        <v>57</v>
      </c>
      <c r="E157" s="39" t="s">
        <v>58</v>
      </c>
    </row>
    <row r="158" spans="1:16" ht="12.75">
      <c r="A158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160</v>
      </c>
      <c s="37">
        <v>48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51</v>
      </c>
    </row>
    <row r="161" spans="1:5" ht="12.75">
      <c r="A161" t="s">
        <v>57</v>
      </c>
      <c r="E161" s="39" t="s">
        <v>58</v>
      </c>
    </row>
    <row r="162" spans="1:16" ht="12.75">
      <c r="A162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63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51</v>
      </c>
    </row>
    <row r="165" spans="1:5" ht="12.75">
      <c r="A165" t="s">
        <v>57</v>
      </c>
      <c r="E165" s="39" t="s">
        <v>58</v>
      </c>
    </row>
    <row r="166" spans="1:16" ht="12.75">
      <c r="A166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63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51</v>
      </c>
    </row>
    <row r="169" spans="1:5" ht="63.75">
      <c r="A169" t="s">
        <v>57</v>
      </c>
      <c r="E169" s="39" t="s">
        <v>181</v>
      </c>
    </row>
    <row r="170" spans="1:16" ht="12.75">
      <c r="A170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63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51</v>
      </c>
    </row>
    <row r="173" spans="1:5" ht="12.75">
      <c r="A173" t="s">
        <v>57</v>
      </c>
      <c r="E173" s="39" t="s">
        <v>185</v>
      </c>
    </row>
    <row r="174" spans="1:16" ht="12.75">
      <c r="A174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63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189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51</v>
      </c>
    </row>
    <row r="177" spans="1:5" ht="51">
      <c r="A177" t="s">
        <v>57</v>
      </c>
      <c r="E177" s="39" t="s">
        <v>190</v>
      </c>
    </row>
    <row r="178" spans="1:16" ht="12.75">
      <c r="A178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63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189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51</v>
      </c>
    </row>
    <row r="181" spans="1:5" ht="38.25">
      <c r="A181" t="s">
        <v>57</v>
      </c>
      <c r="E181" s="39" t="s">
        <v>194</v>
      </c>
    </row>
    <row r="182" spans="1:13" ht="12.75">
      <c r="A182" t="s">
        <v>46</v>
      </c>
      <c r="C182" s="31" t="s">
        <v>27</v>
      </c>
      <c r="E182" s="33" t="s">
        <v>195</v>
      </c>
      <c r="J182" s="32">
        <f>0</f>
      </c>
      <c s="32">
        <f>0</f>
      </c>
      <c s="32">
        <f>0+L183+L187+L191+L195+L199+L203+L207+L211+L215+L219+L223+L227+L231+L235+L239+L243+L247</f>
      </c>
      <c s="32">
        <f>0+M183+M187+M191+M195+M199+M203+M207+M211+M215+M219+M223+M227+M231+M235+M239+M243+M247</f>
      </c>
    </row>
    <row r="183" spans="1:16" ht="12.75">
      <c r="A183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199</v>
      </c>
      <c s="37">
        <v>5.03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56</v>
      </c>
      <c r="E185" s="40" t="s">
        <v>51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63</v>
      </c>
      <c s="37">
        <v>10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56</v>
      </c>
      <c r="E189" s="40" t="s">
        <v>51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200</v>
      </c>
      <c s="34" t="s">
        <v>203</v>
      </c>
      <c s="35" t="s">
        <v>51</v>
      </c>
      <c s="6" t="s">
        <v>204</v>
      </c>
      <c s="36" t="s">
        <v>199</v>
      </c>
      <c s="37">
        <v>5.03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56</v>
      </c>
      <c r="E193" s="40" t="s">
        <v>51</v>
      </c>
    </row>
    <row r="194" spans="1:5" ht="12.75">
      <c r="A194" t="s">
        <v>57</v>
      </c>
      <c r="E194" s="39" t="s">
        <v>58</v>
      </c>
    </row>
    <row r="195" spans="1:16" ht="12.75">
      <c r="A195" t="s">
        <v>49</v>
      </c>
      <c s="34" t="s">
        <v>205</v>
      </c>
      <c s="34" t="s">
        <v>206</v>
      </c>
      <c s="35" t="s">
        <v>51</v>
      </c>
      <c s="6" t="s">
        <v>207</v>
      </c>
      <c s="36" t="s">
        <v>53</v>
      </c>
      <c s="37">
        <v>105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56</v>
      </c>
      <c r="E197" s="40" t="s">
        <v>51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205</v>
      </c>
      <c s="34" t="s">
        <v>208</v>
      </c>
      <c s="35" t="s">
        <v>51</v>
      </c>
      <c s="6" t="s">
        <v>209</v>
      </c>
      <c s="36" t="s">
        <v>199</v>
      </c>
      <c s="37">
        <v>8.08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51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205</v>
      </c>
      <c s="34" t="s">
        <v>210</v>
      </c>
      <c s="35" t="s">
        <v>51</v>
      </c>
      <c s="6" t="s">
        <v>211</v>
      </c>
      <c s="36" t="s">
        <v>63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56</v>
      </c>
      <c r="E205" s="40" t="s">
        <v>51</v>
      </c>
    </row>
    <row r="206" spans="1:5" ht="12.75">
      <c r="A206" t="s">
        <v>57</v>
      </c>
      <c r="E206" s="39" t="s">
        <v>58</v>
      </c>
    </row>
    <row r="207" spans="1:16" ht="12.75">
      <c r="A207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199</v>
      </c>
      <c s="37">
        <v>8.08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56</v>
      </c>
      <c r="E209" s="40" t="s">
        <v>51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63</v>
      </c>
      <c s="37">
        <v>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56</v>
      </c>
      <c r="E213" s="40" t="s">
        <v>51</v>
      </c>
    </row>
    <row r="214" spans="1:5" ht="12.75">
      <c r="A214" t="s">
        <v>57</v>
      </c>
      <c r="E214" s="39" t="s">
        <v>58</v>
      </c>
    </row>
    <row r="215" spans="1:16" ht="12.75">
      <c r="A215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63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56</v>
      </c>
      <c r="E217" s="40" t="s">
        <v>51</v>
      </c>
    </row>
    <row r="218" spans="1:5" ht="12.75">
      <c r="A218" t="s">
        <v>57</v>
      </c>
      <c r="E218" s="39" t="s">
        <v>58</v>
      </c>
    </row>
    <row r="219" spans="1:16" ht="12.75">
      <c r="A219" t="s">
        <v>49</v>
      </c>
      <c s="34" t="s">
        <v>218</v>
      </c>
      <c s="34" t="s">
        <v>221</v>
      </c>
      <c s="35" t="s">
        <v>51</v>
      </c>
      <c s="6" t="s">
        <v>222</v>
      </c>
      <c s="36" t="s">
        <v>63</v>
      </c>
      <c s="37">
        <v>10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56</v>
      </c>
      <c r="E221" s="40" t="s">
        <v>51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63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56</v>
      </c>
      <c r="E225" s="40" t="s">
        <v>51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63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56</v>
      </c>
      <c r="E229" s="40" t="s">
        <v>51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63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56</v>
      </c>
      <c r="E233" s="40" t="s">
        <v>51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232</v>
      </c>
      <c s="34" t="s">
        <v>233</v>
      </c>
      <c s="35" t="s">
        <v>51</v>
      </c>
      <c s="6" t="s">
        <v>234</v>
      </c>
      <c s="36" t="s">
        <v>53</v>
      </c>
      <c s="37">
        <v>150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56</v>
      </c>
      <c r="E237" s="40" t="s">
        <v>51</v>
      </c>
    </row>
    <row r="238" spans="1:5" ht="12.75">
      <c r="A238" t="s">
        <v>57</v>
      </c>
      <c r="E238" s="39" t="s">
        <v>58</v>
      </c>
    </row>
    <row r="239" spans="1:16" ht="12.75">
      <c r="A239" t="s">
        <v>49</v>
      </c>
      <c s="34" t="s">
        <v>235</v>
      </c>
      <c s="34" t="s">
        <v>236</v>
      </c>
      <c s="35" t="s">
        <v>51</v>
      </c>
      <c s="6" t="s">
        <v>237</v>
      </c>
      <c s="36" t="s">
        <v>53</v>
      </c>
      <c s="37">
        <v>150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56</v>
      </c>
      <c r="E241" s="40" t="s">
        <v>51</v>
      </c>
    </row>
    <row r="242" spans="1:5" ht="12.75">
      <c r="A242" t="s">
        <v>57</v>
      </c>
      <c r="E242" s="39" t="s">
        <v>58</v>
      </c>
    </row>
    <row r="243" spans="1:16" ht="12.75">
      <c r="A243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63</v>
      </c>
      <c s="37">
        <v>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56</v>
      </c>
      <c r="E245" s="40" t="s">
        <v>51</v>
      </c>
    </row>
    <row r="246" spans="1:5" ht="12.75">
      <c r="A246" t="s">
        <v>57</v>
      </c>
      <c r="E246" s="39" t="s">
        <v>58</v>
      </c>
    </row>
    <row r="247" spans="1:16" ht="12.75">
      <c r="A247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63</v>
      </c>
      <c s="37">
        <v>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56</v>
      </c>
      <c r="E249" s="40" t="s">
        <v>51</v>
      </c>
    </row>
    <row r="250" spans="1:5" ht="12.75">
      <c r="A250" t="s">
        <v>57</v>
      </c>
      <c r="E250" s="39" t="s">
        <v>58</v>
      </c>
    </row>
    <row r="251" spans="1:13" ht="12.75">
      <c r="A251" t="s">
        <v>46</v>
      </c>
      <c r="C251" s="31" t="s">
        <v>26</v>
      </c>
      <c r="E251" s="33" t="s">
        <v>244</v>
      </c>
      <c r="J251" s="32">
        <f>0</f>
      </c>
      <c s="32">
        <f>0</f>
      </c>
      <c s="32">
        <f>0+L252+L256+L260+L264+L268+L272+L276+L280+L284+L288+L292+L296+L300+L304+L308</f>
      </c>
      <c s="32">
        <f>0+M252+M256+M260+M264+M268+M272+M276+M280+M284+M288+M292+M296+M300+M304+M308</f>
      </c>
    </row>
    <row r="252" spans="1:16" ht="12.75">
      <c r="A252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248</v>
      </c>
      <c s="37">
        <v>0.51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70</v>
      </c>
      <c>
        <f>(M252*21)/100</f>
      </c>
      <c t="s">
        <v>27</v>
      </c>
    </row>
    <row r="253" spans="1:5" ht="12.75">
      <c r="A253" s="35" t="s">
        <v>55</v>
      </c>
      <c r="E253" s="39" t="s">
        <v>51</v>
      </c>
    </row>
    <row r="254" spans="1:5" ht="12.75">
      <c r="A254" s="35" t="s">
        <v>56</v>
      </c>
      <c r="E254" s="40" t="s">
        <v>51</v>
      </c>
    </row>
    <row r="255" spans="1:5" ht="63.75">
      <c r="A255" t="s">
        <v>57</v>
      </c>
      <c r="E255" s="39" t="s">
        <v>249</v>
      </c>
    </row>
    <row r="256" spans="1:16" ht="25.5">
      <c r="A256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63</v>
      </c>
      <c s="37">
        <v>6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51</v>
      </c>
    </row>
    <row r="258" spans="1:5" ht="12.75">
      <c r="A258" s="35" t="s">
        <v>56</v>
      </c>
      <c r="E258" s="40" t="s">
        <v>51</v>
      </c>
    </row>
    <row r="259" spans="1:5" ht="12.75">
      <c r="A259" t="s">
        <v>57</v>
      </c>
      <c r="E259" s="39" t="s">
        <v>58</v>
      </c>
    </row>
    <row r="260" spans="1:16" ht="12.75">
      <c r="A260" t="s">
        <v>49</v>
      </c>
      <c s="34" t="s">
        <v>253</v>
      </c>
      <c s="34" t="s">
        <v>254</v>
      </c>
      <c s="35" t="s">
        <v>51</v>
      </c>
      <c s="6" t="s">
        <v>255</v>
      </c>
      <c s="36" t="s">
        <v>256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70</v>
      </c>
      <c>
        <f>(M260*21)/100</f>
      </c>
      <c t="s">
        <v>27</v>
      </c>
    </row>
    <row r="261" spans="1:5" ht="12.75">
      <c r="A261" s="35" t="s">
        <v>55</v>
      </c>
      <c r="E261" s="39" t="s">
        <v>51</v>
      </c>
    </row>
    <row r="262" spans="1:5" ht="12.75">
      <c r="A262" s="35" t="s">
        <v>56</v>
      </c>
      <c r="E262" s="40" t="s">
        <v>51</v>
      </c>
    </row>
    <row r="263" spans="1:5" ht="12.75">
      <c r="A263" t="s">
        <v>57</v>
      </c>
      <c r="E263" s="39" t="s">
        <v>257</v>
      </c>
    </row>
    <row r="264" spans="1:16" ht="12.75">
      <c r="A264" t="s">
        <v>49</v>
      </c>
      <c s="34" t="s">
        <v>258</v>
      </c>
      <c s="34" t="s">
        <v>259</v>
      </c>
      <c s="35" t="s">
        <v>51</v>
      </c>
      <c s="6" t="s">
        <v>260</v>
      </c>
      <c s="36" t="s">
        <v>261</v>
      </c>
      <c s="37">
        <v>31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70</v>
      </c>
      <c>
        <f>(M264*21)/100</f>
      </c>
      <c t="s">
        <v>27</v>
      </c>
    </row>
    <row r="265" spans="1:5" ht="12.75">
      <c r="A265" s="35" t="s">
        <v>55</v>
      </c>
      <c r="E265" s="39" t="s">
        <v>51</v>
      </c>
    </row>
    <row r="266" spans="1:5" ht="12.75">
      <c r="A266" s="35" t="s">
        <v>56</v>
      </c>
      <c r="E266" s="40" t="s">
        <v>51</v>
      </c>
    </row>
    <row r="267" spans="1:5" ht="318.75">
      <c r="A267" t="s">
        <v>57</v>
      </c>
      <c r="E267" s="39" t="s">
        <v>262</v>
      </c>
    </row>
    <row r="268" spans="1:16" ht="12.75">
      <c r="A268" t="s">
        <v>49</v>
      </c>
      <c s="34" t="s">
        <v>263</v>
      </c>
      <c s="34" t="s">
        <v>264</v>
      </c>
      <c s="35" t="s">
        <v>51</v>
      </c>
      <c s="6" t="s">
        <v>265</v>
      </c>
      <c s="36" t="s">
        <v>261</v>
      </c>
      <c s="37">
        <v>160.65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70</v>
      </c>
      <c>
        <f>(M268*21)/100</f>
      </c>
      <c t="s">
        <v>27</v>
      </c>
    </row>
    <row r="269" spans="1:5" ht="12.75">
      <c r="A269" s="35" t="s">
        <v>55</v>
      </c>
      <c r="E269" s="39" t="s">
        <v>51</v>
      </c>
    </row>
    <row r="270" spans="1:5" ht="12.75">
      <c r="A270" s="35" t="s">
        <v>56</v>
      </c>
      <c r="E270" s="40" t="s">
        <v>51</v>
      </c>
    </row>
    <row r="271" spans="1:5" ht="318.75">
      <c r="A271" t="s">
        <v>57</v>
      </c>
      <c r="E271" s="39" t="s">
        <v>262</v>
      </c>
    </row>
    <row r="272" spans="1:16" ht="12.75">
      <c r="A272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261</v>
      </c>
      <c s="37">
        <v>191.65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51</v>
      </c>
    </row>
    <row r="274" spans="1:5" ht="12.75">
      <c r="A274" s="35" t="s">
        <v>56</v>
      </c>
      <c r="E274" s="40" t="s">
        <v>51</v>
      </c>
    </row>
    <row r="275" spans="1:5" ht="12.75">
      <c r="A275" t="s">
        <v>57</v>
      </c>
      <c r="E275" s="39" t="s">
        <v>58</v>
      </c>
    </row>
    <row r="276" spans="1:16" ht="12.75">
      <c r="A276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53</v>
      </c>
      <c s="37">
        <v>510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51</v>
      </c>
    </row>
    <row r="278" spans="1:5" ht="12.75">
      <c r="A278" s="35" t="s">
        <v>56</v>
      </c>
      <c r="E278" s="40" t="s">
        <v>51</v>
      </c>
    </row>
    <row r="279" spans="1:5" ht="12.75">
      <c r="A279" t="s">
        <v>57</v>
      </c>
      <c r="E279" s="39" t="s">
        <v>58</v>
      </c>
    </row>
    <row r="280" spans="1:16" ht="12.75">
      <c r="A280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53</v>
      </c>
      <c s="37">
        <v>62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51</v>
      </c>
    </row>
    <row r="282" spans="1:5" ht="12.75">
      <c r="A282" s="35" t="s">
        <v>56</v>
      </c>
      <c r="E282" s="40" t="s">
        <v>51</v>
      </c>
    </row>
    <row r="283" spans="1:5" ht="12.75">
      <c r="A283" t="s">
        <v>57</v>
      </c>
      <c r="E283" s="39" t="s">
        <v>58</v>
      </c>
    </row>
    <row r="284" spans="1:16" ht="25.5">
      <c r="A284" t="s">
        <v>49</v>
      </c>
      <c s="34" t="s">
        <v>272</v>
      </c>
      <c s="34" t="s">
        <v>275</v>
      </c>
      <c s="35" t="s">
        <v>51</v>
      </c>
      <c s="6" t="s">
        <v>276</v>
      </c>
      <c s="36" t="s">
        <v>63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51</v>
      </c>
    </row>
    <row r="286" spans="1:5" ht="12.75">
      <c r="A286" s="35" t="s">
        <v>56</v>
      </c>
      <c r="E286" s="40" t="s">
        <v>51</v>
      </c>
    </row>
    <row r="287" spans="1:5" ht="12.75">
      <c r="A287" t="s">
        <v>57</v>
      </c>
      <c r="E287" s="39" t="s">
        <v>58</v>
      </c>
    </row>
    <row r="288" spans="1:16" ht="12.75">
      <c r="A288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261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51</v>
      </c>
    </row>
    <row r="290" spans="1:5" ht="12.75">
      <c r="A290" s="35" t="s">
        <v>56</v>
      </c>
      <c r="E290" s="40" t="s">
        <v>51</v>
      </c>
    </row>
    <row r="291" spans="1:5" ht="12.75">
      <c r="A291" t="s">
        <v>57</v>
      </c>
      <c r="E291" s="39" t="s">
        <v>58</v>
      </c>
    </row>
    <row r="292" spans="1:16" ht="12.75">
      <c r="A292" t="s">
        <v>49</v>
      </c>
      <c s="34" t="s">
        <v>277</v>
      </c>
      <c s="34" t="s">
        <v>280</v>
      </c>
      <c s="35" t="s">
        <v>51</v>
      </c>
      <c s="6" t="s">
        <v>281</v>
      </c>
      <c s="36" t="s">
        <v>53</v>
      </c>
      <c s="37">
        <v>10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51</v>
      </c>
    </row>
    <row r="294" spans="1:5" ht="12.75">
      <c r="A294" s="35" t="s">
        <v>56</v>
      </c>
      <c r="E294" s="40" t="s">
        <v>51</v>
      </c>
    </row>
    <row r="295" spans="1:5" ht="12.75">
      <c r="A295" t="s">
        <v>57</v>
      </c>
      <c r="E295" s="39" t="s">
        <v>58</v>
      </c>
    </row>
    <row r="296" spans="1:16" ht="12.75">
      <c r="A296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261</v>
      </c>
      <c s="37">
        <v>1.2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51</v>
      </c>
    </row>
    <row r="298" spans="1:5" ht="12.75">
      <c r="A298" s="35" t="s">
        <v>56</v>
      </c>
      <c r="E298" s="40" t="s">
        <v>51</v>
      </c>
    </row>
    <row r="299" spans="1:5" ht="12.75">
      <c r="A299" t="s">
        <v>57</v>
      </c>
      <c r="E299" s="39" t="s">
        <v>58</v>
      </c>
    </row>
    <row r="300" spans="1:16" ht="12.75">
      <c r="A300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261</v>
      </c>
      <c s="37">
        <v>76.5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51</v>
      </c>
    </row>
    <row r="302" spans="1:5" ht="12.75">
      <c r="A302" s="35" t="s">
        <v>56</v>
      </c>
      <c r="E302" s="40" t="s">
        <v>51</v>
      </c>
    </row>
    <row r="303" spans="1:5" ht="12.75">
      <c r="A303" t="s">
        <v>57</v>
      </c>
      <c r="E303" s="39" t="s">
        <v>58</v>
      </c>
    </row>
    <row r="304" spans="1:16" ht="12.75">
      <c r="A304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256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70</v>
      </c>
      <c>
        <f>(M304*21)/100</f>
      </c>
      <c t="s">
        <v>27</v>
      </c>
    </row>
    <row r="305" spans="1:5" ht="12.75">
      <c r="A305" s="35" t="s">
        <v>55</v>
      </c>
      <c r="E305" s="39" t="s">
        <v>51</v>
      </c>
    </row>
    <row r="306" spans="1:5" ht="12.75">
      <c r="A306" s="35" t="s">
        <v>56</v>
      </c>
      <c r="E306" s="40" t="s">
        <v>51</v>
      </c>
    </row>
    <row r="307" spans="1:5" ht="12.75">
      <c r="A307" t="s">
        <v>57</v>
      </c>
      <c r="E307" s="39" t="s">
        <v>291</v>
      </c>
    </row>
    <row r="308" spans="1:16" ht="12.75">
      <c r="A308" t="s">
        <v>49</v>
      </c>
      <c s="34" t="s">
        <v>292</v>
      </c>
      <c s="34" t="s">
        <v>293</v>
      </c>
      <c s="35" t="s">
        <v>51</v>
      </c>
      <c s="6" t="s">
        <v>294</v>
      </c>
      <c s="36" t="s">
        <v>256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70</v>
      </c>
      <c>
        <f>(M308*21)/100</f>
      </c>
      <c t="s">
        <v>27</v>
      </c>
    </row>
    <row r="309" spans="1:5" ht="12.75">
      <c r="A309" s="35" t="s">
        <v>55</v>
      </c>
      <c r="E309" s="39" t="s">
        <v>51</v>
      </c>
    </row>
    <row r="310" spans="1:5" ht="12.75">
      <c r="A310" s="35" t="s">
        <v>56</v>
      </c>
      <c r="E310" s="40" t="s">
        <v>51</v>
      </c>
    </row>
    <row r="311" spans="1:5" ht="12.75">
      <c r="A311" t="s">
        <v>57</v>
      </c>
      <c r="E311" s="39" t="s">
        <v>295</v>
      </c>
    </row>
    <row r="312" spans="1:13" ht="12.75">
      <c r="A312" t="s">
        <v>46</v>
      </c>
      <c r="C312" s="31" t="s">
        <v>64</v>
      </c>
      <c r="E312" s="33" t="s">
        <v>296</v>
      </c>
      <c r="J312" s="32">
        <f>0</f>
      </c>
      <c s="32">
        <f>0</f>
      </c>
      <c s="32">
        <f>0+L313</f>
      </c>
      <c s="32">
        <f>0+M313</f>
      </c>
    </row>
    <row r="313" spans="1:16" ht="25.5">
      <c r="A313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63</v>
      </c>
      <c s="37">
        <v>4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300</v>
      </c>
    </row>
    <row r="315" spans="1:5" ht="12.75">
      <c r="A315" s="35" t="s">
        <v>56</v>
      </c>
      <c r="E315" s="40" t="s">
        <v>301</v>
      </c>
    </row>
    <row r="316" spans="1:5" ht="12.75">
      <c r="A316" t="s">
        <v>57</v>
      </c>
      <c r="E316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302</v>
      </c>
      <c r="E4" s="26" t="s">
        <v>303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306</v>
      </c>
      <c r="E8" s="30" t="s">
        <v>305</v>
      </c>
      <c r="J8" s="29">
        <f>0+J9+J26+J39+J144</f>
      </c>
      <c s="29">
        <f>0+K9+K26+K39+K144</f>
      </c>
      <c s="29">
        <f>0+L9+L26+L39+L144</f>
      </c>
      <c s="29">
        <f>0+M9+M26+M39+M144</f>
      </c>
    </row>
    <row r="9" spans="1:13" ht="12.75">
      <c r="A9" t="s">
        <v>46</v>
      </c>
      <c r="C9" s="31" t="s">
        <v>307</v>
      </c>
      <c r="E9" s="33" t="s">
        <v>308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94</v>
      </c>
      <c s="34" t="s">
        <v>68</v>
      </c>
      <c s="35" t="s">
        <v>51</v>
      </c>
      <c s="6" t="s">
        <v>309</v>
      </c>
      <c s="36" t="s">
        <v>63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310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51</v>
      </c>
    </row>
    <row r="14" spans="1:16" ht="12.75">
      <c r="A14" t="s">
        <v>49</v>
      </c>
      <c s="34" t="s">
        <v>145</v>
      </c>
      <c s="34" t="s">
        <v>76</v>
      </c>
      <c s="35" t="s">
        <v>51</v>
      </c>
      <c s="6" t="s">
        <v>260</v>
      </c>
      <c s="36" t="s">
        <v>261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310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357">
      <c r="A17" t="s">
        <v>57</v>
      </c>
      <c r="E17" s="39" t="s">
        <v>311</v>
      </c>
    </row>
    <row r="18" spans="1:16" ht="12.75">
      <c r="A18" t="s">
        <v>49</v>
      </c>
      <c s="34" t="s">
        <v>149</v>
      </c>
      <c s="34" t="s">
        <v>95</v>
      </c>
      <c s="35" t="s">
        <v>51</v>
      </c>
      <c s="6" t="s">
        <v>265</v>
      </c>
      <c s="36" t="s">
        <v>261</v>
      </c>
      <c s="37">
        <v>38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310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357">
      <c r="A21" t="s">
        <v>57</v>
      </c>
      <c r="E21" s="39" t="s">
        <v>311</v>
      </c>
    </row>
    <row r="22" spans="1:16" ht="25.5">
      <c r="A22" t="s">
        <v>49</v>
      </c>
      <c s="34" t="s">
        <v>178</v>
      </c>
      <c s="34" t="s">
        <v>312</v>
      </c>
      <c s="35" t="s">
        <v>51</v>
      </c>
      <c s="6" t="s">
        <v>313</v>
      </c>
      <c s="36" t="s">
        <v>314</v>
      </c>
      <c s="37">
        <v>0.12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310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40.25">
      <c r="A25" t="s">
        <v>57</v>
      </c>
      <c r="E25" s="39" t="s">
        <v>315</v>
      </c>
    </row>
    <row r="26" spans="1:13" ht="12.75">
      <c r="A26" t="s">
        <v>46</v>
      </c>
      <c r="C26" s="31" t="s">
        <v>47</v>
      </c>
      <c r="E26" s="33" t="s">
        <v>244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153</v>
      </c>
      <c s="34" t="s">
        <v>267</v>
      </c>
      <c s="35" t="s">
        <v>51</v>
      </c>
      <c s="6" t="s">
        <v>268</v>
      </c>
      <c s="36" t="s">
        <v>261</v>
      </c>
      <c s="37">
        <v>43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310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229.5">
      <c r="A30" t="s">
        <v>57</v>
      </c>
      <c r="E30" s="39" t="s">
        <v>316</v>
      </c>
    </row>
    <row r="31" spans="1:16" ht="12.75">
      <c r="A31" t="s">
        <v>49</v>
      </c>
      <c s="34" t="s">
        <v>157</v>
      </c>
      <c s="34" t="s">
        <v>273</v>
      </c>
      <c s="35" t="s">
        <v>51</v>
      </c>
      <c s="6" t="s">
        <v>274</v>
      </c>
      <c s="36" t="s">
        <v>53</v>
      </c>
      <c s="37">
        <v>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310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51</v>
      </c>
    </row>
    <row r="34" spans="1:5" ht="25.5">
      <c r="A34" t="s">
        <v>57</v>
      </c>
      <c r="E34" s="39" t="s">
        <v>317</v>
      </c>
    </row>
    <row r="35" spans="1:16" ht="12.75">
      <c r="A35" t="s">
        <v>49</v>
      </c>
      <c s="34" t="s">
        <v>164</v>
      </c>
      <c s="34" t="s">
        <v>286</v>
      </c>
      <c s="35" t="s">
        <v>51</v>
      </c>
      <c s="6" t="s">
        <v>287</v>
      </c>
      <c s="36" t="s">
        <v>261</v>
      </c>
      <c s="37">
        <v>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310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51</v>
      </c>
    </row>
    <row r="38" spans="1:5" ht="12.75">
      <c r="A38" t="s">
        <v>57</v>
      </c>
      <c r="E38" s="39" t="s">
        <v>318</v>
      </c>
    </row>
    <row r="39" spans="1:13" ht="12.75">
      <c r="A39" t="s">
        <v>46</v>
      </c>
      <c r="C39" s="31" t="s">
        <v>75</v>
      </c>
      <c r="E39" s="33" t="s">
        <v>319</v>
      </c>
      <c r="J39" s="32">
        <f>0</f>
      </c>
      <c s="32">
        <f>0</f>
      </c>
      <c s="32">
        <f>0+L40+L44+L48+L52+L56+L60+L64+L68+L72+L76+L80+L84+L88+L92+L96+L100+L104+L108+L112+L116+L120+L124+L128+L132+L136+L140</f>
      </c>
      <c s="32">
        <f>0+M40+M44+M48+M52+M56+M60+M64+M68+M72+M76+M80+M84+M88+M92+M96+M100+M104+M108+M112+M116+M120+M124+M128+M132+M136+M140</f>
      </c>
    </row>
    <row r="40" spans="1:16" ht="12.75">
      <c r="A40" t="s">
        <v>49</v>
      </c>
      <c s="34" t="s">
        <v>47</v>
      </c>
      <c s="34" t="s">
        <v>320</v>
      </c>
      <c s="35" t="s">
        <v>51</v>
      </c>
      <c s="6" t="s">
        <v>321</v>
      </c>
      <c s="36" t="s">
        <v>53</v>
      </c>
      <c s="37">
        <v>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310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56</v>
      </c>
      <c r="E42" s="40" t="s">
        <v>51</v>
      </c>
    </row>
    <row r="43" spans="1:5" ht="89.25">
      <c r="A43" t="s">
        <v>57</v>
      </c>
      <c r="E43" s="39" t="s">
        <v>322</v>
      </c>
    </row>
    <row r="44" spans="1:16" ht="12.75">
      <c r="A44" t="s">
        <v>49</v>
      </c>
      <c s="34" t="s">
        <v>27</v>
      </c>
      <c s="34" t="s">
        <v>206</v>
      </c>
      <c s="35" t="s">
        <v>51</v>
      </c>
      <c s="6" t="s">
        <v>207</v>
      </c>
      <c s="36" t="s">
        <v>53</v>
      </c>
      <c s="37">
        <v>130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310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51</v>
      </c>
    </row>
    <row r="47" spans="1:5" ht="89.25">
      <c r="A47" t="s">
        <v>57</v>
      </c>
      <c r="E47" s="39" t="s">
        <v>322</v>
      </c>
    </row>
    <row r="48" spans="1:16" ht="25.5">
      <c r="A48" t="s">
        <v>49</v>
      </c>
      <c s="34" t="s">
        <v>26</v>
      </c>
      <c s="34" t="s">
        <v>323</v>
      </c>
      <c s="35" t="s">
        <v>51</v>
      </c>
      <c s="6" t="s">
        <v>324</v>
      </c>
      <c s="36" t="s">
        <v>63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310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56</v>
      </c>
      <c r="E50" s="40" t="s">
        <v>51</v>
      </c>
    </row>
    <row r="51" spans="1:5" ht="89.25">
      <c r="A51" t="s">
        <v>57</v>
      </c>
      <c r="E51" s="39" t="s">
        <v>325</v>
      </c>
    </row>
    <row r="52" spans="1:16" ht="12.75">
      <c r="A52" t="s">
        <v>49</v>
      </c>
      <c s="34" t="s">
        <v>64</v>
      </c>
      <c s="34" t="s">
        <v>326</v>
      </c>
      <c s="35" t="s">
        <v>51</v>
      </c>
      <c s="6" t="s">
        <v>327</v>
      </c>
      <c s="36" t="s">
        <v>53</v>
      </c>
      <c s="37">
        <v>110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310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56</v>
      </c>
      <c r="E54" s="40" t="s">
        <v>51</v>
      </c>
    </row>
    <row r="55" spans="1:5" ht="102">
      <c r="A55" t="s">
        <v>57</v>
      </c>
      <c r="E55" s="39" t="s">
        <v>328</v>
      </c>
    </row>
    <row r="56" spans="1:16" ht="12.75">
      <c r="A56" t="s">
        <v>49</v>
      </c>
      <c s="34" t="s">
        <v>67</v>
      </c>
      <c s="34" t="s">
        <v>233</v>
      </c>
      <c s="35" t="s">
        <v>51</v>
      </c>
      <c s="6" t="s">
        <v>234</v>
      </c>
      <c s="36" t="s">
        <v>53</v>
      </c>
      <c s="37">
        <v>20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310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56</v>
      </c>
      <c r="E58" s="40" t="s">
        <v>51</v>
      </c>
    </row>
    <row r="59" spans="1:5" ht="140.25">
      <c r="A59" t="s">
        <v>57</v>
      </c>
      <c r="E59" s="39" t="s">
        <v>329</v>
      </c>
    </row>
    <row r="60" spans="1:16" ht="12.75">
      <c r="A60" t="s">
        <v>49</v>
      </c>
      <c s="34" t="s">
        <v>72</v>
      </c>
      <c s="34" t="s">
        <v>236</v>
      </c>
      <c s="35" t="s">
        <v>51</v>
      </c>
      <c s="6" t="s">
        <v>237</v>
      </c>
      <c s="36" t="s">
        <v>53</v>
      </c>
      <c s="37">
        <v>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310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56</v>
      </c>
      <c r="E62" s="40" t="s">
        <v>51</v>
      </c>
    </row>
    <row r="63" spans="1:5" ht="102">
      <c r="A63" t="s">
        <v>57</v>
      </c>
      <c r="E63" s="39" t="s">
        <v>330</v>
      </c>
    </row>
    <row r="64" spans="1:16" ht="25.5">
      <c r="A64" t="s">
        <v>49</v>
      </c>
      <c s="34" t="s">
        <v>75</v>
      </c>
      <c s="34" t="s">
        <v>216</v>
      </c>
      <c s="35" t="s">
        <v>51</v>
      </c>
      <c s="6" t="s">
        <v>217</v>
      </c>
      <c s="36" t="s">
        <v>63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310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56</v>
      </c>
      <c r="E66" s="40" t="s">
        <v>51</v>
      </c>
    </row>
    <row r="67" spans="1:5" ht="89.25">
      <c r="A67" t="s">
        <v>57</v>
      </c>
      <c r="E67" s="39" t="s">
        <v>325</v>
      </c>
    </row>
    <row r="68" spans="1:16" ht="25.5">
      <c r="A68" t="s">
        <v>49</v>
      </c>
      <c s="34" t="s">
        <v>79</v>
      </c>
      <c s="34" t="s">
        <v>331</v>
      </c>
      <c s="35" t="s">
        <v>51</v>
      </c>
      <c s="6" t="s">
        <v>332</v>
      </c>
      <c s="36" t="s">
        <v>63</v>
      </c>
      <c s="37">
        <v>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310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56</v>
      </c>
      <c r="E70" s="40" t="s">
        <v>51</v>
      </c>
    </row>
    <row r="71" spans="1:5" ht="89.25">
      <c r="A71" t="s">
        <v>57</v>
      </c>
      <c r="E71" s="39" t="s">
        <v>333</v>
      </c>
    </row>
    <row r="72" spans="1:16" ht="12.75">
      <c r="A72" t="s">
        <v>49</v>
      </c>
      <c s="34" t="s">
        <v>82</v>
      </c>
      <c s="34" t="s">
        <v>334</v>
      </c>
      <c s="35" t="s">
        <v>51</v>
      </c>
      <c s="6" t="s">
        <v>335</v>
      </c>
      <c s="36" t="s">
        <v>63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310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56</v>
      </c>
      <c r="E74" s="40" t="s">
        <v>51</v>
      </c>
    </row>
    <row r="75" spans="1:5" ht="76.5">
      <c r="A75" t="s">
        <v>57</v>
      </c>
      <c r="E75" s="39" t="s">
        <v>336</v>
      </c>
    </row>
    <row r="76" spans="1:16" ht="25.5">
      <c r="A76" t="s">
        <v>49</v>
      </c>
      <c s="34" t="s">
        <v>85</v>
      </c>
      <c s="34" t="s">
        <v>337</v>
      </c>
      <c s="35" t="s">
        <v>51</v>
      </c>
      <c s="6" t="s">
        <v>338</v>
      </c>
      <c s="36" t="s">
        <v>63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310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56</v>
      </c>
      <c r="E78" s="40" t="s">
        <v>51</v>
      </c>
    </row>
    <row r="79" spans="1:5" ht="102">
      <c r="A79" t="s">
        <v>57</v>
      </c>
      <c r="E79" s="39" t="s">
        <v>339</v>
      </c>
    </row>
    <row r="80" spans="1:16" ht="12.75">
      <c r="A80" t="s">
        <v>49</v>
      </c>
      <c s="34" t="s">
        <v>88</v>
      </c>
      <c s="34" t="s">
        <v>340</v>
      </c>
      <c s="35" t="s">
        <v>51</v>
      </c>
      <c s="6" t="s">
        <v>341</v>
      </c>
      <c s="36" t="s">
        <v>160</v>
      </c>
      <c s="37">
        <v>16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310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12.75">
      <c r="A82" s="35" t="s">
        <v>56</v>
      </c>
      <c r="E82" s="40" t="s">
        <v>51</v>
      </c>
    </row>
    <row r="83" spans="1:5" ht="102">
      <c r="A83" t="s">
        <v>57</v>
      </c>
      <c r="E83" s="39" t="s">
        <v>342</v>
      </c>
    </row>
    <row r="84" spans="1:16" ht="12.75">
      <c r="A84" t="s">
        <v>49</v>
      </c>
      <c s="34" t="s">
        <v>98</v>
      </c>
      <c s="34" t="s">
        <v>343</v>
      </c>
      <c s="35" t="s">
        <v>51</v>
      </c>
      <c s="6" t="s">
        <v>344</v>
      </c>
      <c s="36" t="s">
        <v>63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310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56</v>
      </c>
      <c r="E86" s="40" t="s">
        <v>51</v>
      </c>
    </row>
    <row r="87" spans="1:5" ht="89.25">
      <c r="A87" t="s">
        <v>57</v>
      </c>
      <c r="E87" s="39" t="s">
        <v>333</v>
      </c>
    </row>
    <row r="88" spans="1:16" ht="12.75">
      <c r="A88" t="s">
        <v>49</v>
      </c>
      <c s="34" t="s">
        <v>102</v>
      </c>
      <c s="34" t="s">
        <v>345</v>
      </c>
      <c s="35" t="s">
        <v>51</v>
      </c>
      <c s="6" t="s">
        <v>346</v>
      </c>
      <c s="36" t="s">
        <v>63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310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56</v>
      </c>
      <c r="E90" s="40" t="s">
        <v>51</v>
      </c>
    </row>
    <row r="91" spans="1:5" ht="76.5">
      <c r="A91" t="s">
        <v>57</v>
      </c>
      <c r="E91" s="39" t="s">
        <v>347</v>
      </c>
    </row>
    <row r="92" spans="1:16" ht="12.75">
      <c r="A92" t="s">
        <v>49</v>
      </c>
      <c s="34" t="s">
        <v>348</v>
      </c>
      <c s="34" t="s">
        <v>349</v>
      </c>
      <c s="35" t="s">
        <v>51</v>
      </c>
      <c s="6" t="s">
        <v>350</v>
      </c>
      <c s="36" t="s">
        <v>63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310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56</v>
      </c>
      <c r="E94" s="40" t="s">
        <v>51</v>
      </c>
    </row>
    <row r="95" spans="1:5" ht="89.25">
      <c r="A95" t="s">
        <v>57</v>
      </c>
      <c r="E95" s="39" t="s">
        <v>333</v>
      </c>
    </row>
    <row r="96" spans="1:16" ht="12.75">
      <c r="A96" t="s">
        <v>49</v>
      </c>
      <c s="34" t="s">
        <v>351</v>
      </c>
      <c s="34" t="s">
        <v>352</v>
      </c>
      <c s="35" t="s">
        <v>51</v>
      </c>
      <c s="6" t="s">
        <v>353</v>
      </c>
      <c s="36" t="s">
        <v>63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310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56</v>
      </c>
      <c r="E98" s="40" t="s">
        <v>51</v>
      </c>
    </row>
    <row r="99" spans="1:5" ht="89.25">
      <c r="A99" t="s">
        <v>57</v>
      </c>
      <c r="E99" s="39" t="s">
        <v>333</v>
      </c>
    </row>
    <row r="100" spans="1:16" ht="12.75">
      <c r="A100" t="s">
        <v>49</v>
      </c>
      <c s="34" t="s">
        <v>106</v>
      </c>
      <c s="34" t="s">
        <v>354</v>
      </c>
      <c s="35" t="s">
        <v>51</v>
      </c>
      <c s="6" t="s">
        <v>355</v>
      </c>
      <c s="36" t="s">
        <v>63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310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56</v>
      </c>
      <c r="E102" s="40" t="s">
        <v>51</v>
      </c>
    </row>
    <row r="103" spans="1:5" ht="76.5">
      <c r="A103" t="s">
        <v>57</v>
      </c>
      <c r="E103" s="39" t="s">
        <v>356</v>
      </c>
    </row>
    <row r="104" spans="1:16" ht="12.75">
      <c r="A104" t="s">
        <v>49</v>
      </c>
      <c s="34" t="s">
        <v>109</v>
      </c>
      <c s="34" t="s">
        <v>357</v>
      </c>
      <c s="35" t="s">
        <v>51</v>
      </c>
      <c s="6" t="s">
        <v>358</v>
      </c>
      <c s="36" t="s">
        <v>63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310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56</v>
      </c>
      <c r="E106" s="40" t="s">
        <v>51</v>
      </c>
    </row>
    <row r="107" spans="1:5" ht="89.25">
      <c r="A107" t="s">
        <v>57</v>
      </c>
      <c r="E107" s="39" t="s">
        <v>333</v>
      </c>
    </row>
    <row r="108" spans="1:16" ht="12.75">
      <c r="A108" t="s">
        <v>49</v>
      </c>
      <c s="34" t="s">
        <v>113</v>
      </c>
      <c s="34" t="s">
        <v>359</v>
      </c>
      <c s="35" t="s">
        <v>51</v>
      </c>
      <c s="6" t="s">
        <v>360</v>
      </c>
      <c s="36" t="s">
        <v>63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310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56</v>
      </c>
      <c r="E110" s="40" t="s">
        <v>51</v>
      </c>
    </row>
    <row r="111" spans="1:5" ht="89.25">
      <c r="A111" t="s">
        <v>57</v>
      </c>
      <c r="E111" s="39" t="s">
        <v>333</v>
      </c>
    </row>
    <row r="112" spans="1:16" ht="12.75">
      <c r="A112" t="s">
        <v>49</v>
      </c>
      <c s="34" t="s">
        <v>116</v>
      </c>
      <c s="34" t="s">
        <v>361</v>
      </c>
      <c s="35" t="s">
        <v>51</v>
      </c>
      <c s="6" t="s">
        <v>362</v>
      </c>
      <c s="36" t="s">
        <v>63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310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56</v>
      </c>
      <c r="E114" s="40" t="s">
        <v>51</v>
      </c>
    </row>
    <row r="115" spans="1:5" ht="89.25">
      <c r="A115" t="s">
        <v>57</v>
      </c>
      <c r="E115" s="39" t="s">
        <v>333</v>
      </c>
    </row>
    <row r="116" spans="1:16" ht="12.75">
      <c r="A116" t="s">
        <v>49</v>
      </c>
      <c s="34" t="s">
        <v>124</v>
      </c>
      <c s="34" t="s">
        <v>363</v>
      </c>
      <c s="35" t="s">
        <v>51</v>
      </c>
      <c s="6" t="s">
        <v>364</v>
      </c>
      <c s="36" t="s">
        <v>63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310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56</v>
      </c>
      <c r="E118" s="40" t="s">
        <v>51</v>
      </c>
    </row>
    <row r="119" spans="1:5" ht="89.25">
      <c r="A119" t="s">
        <v>57</v>
      </c>
      <c r="E119" s="39" t="s">
        <v>333</v>
      </c>
    </row>
    <row r="120" spans="1:16" ht="25.5">
      <c r="A120" t="s">
        <v>49</v>
      </c>
      <c s="34" t="s">
        <v>131</v>
      </c>
      <c s="34" t="s">
        <v>365</v>
      </c>
      <c s="35" t="s">
        <v>51</v>
      </c>
      <c s="6" t="s">
        <v>366</v>
      </c>
      <c s="36" t="s">
        <v>63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310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56</v>
      </c>
      <c r="E122" s="40" t="s">
        <v>51</v>
      </c>
    </row>
    <row r="123" spans="1:5" ht="114.75">
      <c r="A123" t="s">
        <v>57</v>
      </c>
      <c r="E123" s="39" t="s">
        <v>367</v>
      </c>
    </row>
    <row r="124" spans="1:16" ht="25.5">
      <c r="A124" t="s">
        <v>49</v>
      </c>
      <c s="34" t="s">
        <v>136</v>
      </c>
      <c s="34" t="s">
        <v>368</v>
      </c>
      <c s="35" t="s">
        <v>51</v>
      </c>
      <c s="6" t="s">
        <v>369</v>
      </c>
      <c s="36" t="s">
        <v>63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310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56</v>
      </c>
      <c r="E126" s="40" t="s">
        <v>51</v>
      </c>
    </row>
    <row r="127" spans="1:5" ht="89.25">
      <c r="A127" t="s">
        <v>57</v>
      </c>
      <c r="E127" s="39" t="s">
        <v>370</v>
      </c>
    </row>
    <row r="128" spans="1:16" ht="12.75">
      <c r="A128" t="s">
        <v>49</v>
      </c>
      <c s="34" t="s">
        <v>139</v>
      </c>
      <c s="34" t="s">
        <v>371</v>
      </c>
      <c s="35" t="s">
        <v>51</v>
      </c>
      <c s="6" t="s">
        <v>372</v>
      </c>
      <c s="36" t="s">
        <v>160</v>
      </c>
      <c s="37">
        <v>64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310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56</v>
      </c>
      <c r="E130" s="40" t="s">
        <v>51</v>
      </c>
    </row>
    <row r="131" spans="1:5" ht="89.25">
      <c r="A131" t="s">
        <v>57</v>
      </c>
      <c r="E131" s="39" t="s">
        <v>373</v>
      </c>
    </row>
    <row r="132" spans="1:16" ht="12.75">
      <c r="A132" t="s">
        <v>49</v>
      </c>
      <c s="34" t="s">
        <v>169</v>
      </c>
      <c s="34" t="s">
        <v>221</v>
      </c>
      <c s="35" t="s">
        <v>51</v>
      </c>
      <c s="6" t="s">
        <v>222</v>
      </c>
      <c s="36" t="s">
        <v>63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310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56</v>
      </c>
      <c r="E134" s="40" t="s">
        <v>51</v>
      </c>
    </row>
    <row r="135" spans="1:5" ht="165.75">
      <c r="A135" t="s">
        <v>57</v>
      </c>
      <c r="E135" s="39" t="s">
        <v>374</v>
      </c>
    </row>
    <row r="136" spans="1:16" ht="12.75">
      <c r="A136" t="s">
        <v>49</v>
      </c>
      <c s="34" t="s">
        <v>172</v>
      </c>
      <c s="34" t="s">
        <v>210</v>
      </c>
      <c s="35" t="s">
        <v>51</v>
      </c>
      <c s="6" t="s">
        <v>211</v>
      </c>
      <c s="36" t="s">
        <v>63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310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56</v>
      </c>
      <c r="E138" s="40" t="s">
        <v>51</v>
      </c>
    </row>
    <row r="139" spans="1:5" ht="127.5">
      <c r="A139" t="s">
        <v>57</v>
      </c>
      <c r="E139" s="39" t="s">
        <v>375</v>
      </c>
    </row>
    <row r="140" spans="1:16" ht="12.75">
      <c r="A140" t="s">
        <v>49</v>
      </c>
      <c s="34" t="s">
        <v>175</v>
      </c>
      <c s="34" t="s">
        <v>376</v>
      </c>
      <c s="35" t="s">
        <v>51</v>
      </c>
      <c s="6" t="s">
        <v>377</v>
      </c>
      <c s="36" t="s">
        <v>53</v>
      </c>
      <c s="37">
        <v>110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310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56</v>
      </c>
      <c r="E142" s="40" t="s">
        <v>51</v>
      </c>
    </row>
    <row r="143" spans="1:5" ht="153">
      <c r="A143" t="s">
        <v>57</v>
      </c>
      <c r="E143" s="39" t="s">
        <v>378</v>
      </c>
    </row>
    <row r="144" spans="1:13" ht="12.75">
      <c r="A144" t="s">
        <v>46</v>
      </c>
      <c r="C144" s="31" t="s">
        <v>82</v>
      </c>
      <c r="E144" s="33" t="s">
        <v>379</v>
      </c>
      <c r="J144" s="32">
        <f>0</f>
      </c>
      <c s="32">
        <f>0</f>
      </c>
      <c s="32">
        <f>0+L145</f>
      </c>
      <c s="32">
        <f>0+M145</f>
      </c>
    </row>
    <row r="145" spans="1:16" ht="12.75">
      <c r="A145" t="s">
        <v>49</v>
      </c>
      <c s="34" t="s">
        <v>91</v>
      </c>
      <c s="34" t="s">
        <v>380</v>
      </c>
      <c s="35" t="s">
        <v>51</v>
      </c>
      <c s="6" t="s">
        <v>381</v>
      </c>
      <c s="36" t="s">
        <v>261</v>
      </c>
      <c s="37">
        <v>0.3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310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56</v>
      </c>
      <c r="E147" s="40" t="s">
        <v>51</v>
      </c>
    </row>
    <row r="148" spans="1:5" ht="102">
      <c r="A148" t="s">
        <v>57</v>
      </c>
      <c r="E148" s="39" t="s">
        <v>382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383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383</v>
      </c>
      <c r="E4" s="26" t="s">
        <v>384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COUNTIFS(L8:L189,"=0",A8:A189,"P")+COUNTIFS(L8:L189,"",A8:A189,"P")+SUM(Q8:Q189)</f>
      </c>
    </row>
    <row r="8" spans="1:13" ht="12.75">
      <c r="A8" t="s">
        <v>44</v>
      </c>
      <c r="C8" s="28" t="s">
        <v>387</v>
      </c>
      <c r="E8" s="30" t="s">
        <v>386</v>
      </c>
      <c r="J8" s="29">
        <f>0+J9+J42+J59+J120</f>
      </c>
      <c s="29">
        <f>0+K9+K42+K59+K120</f>
      </c>
      <c s="29">
        <f>0+L9+L42+L59+L120</f>
      </c>
      <c s="29">
        <f>0+M9+M42+M59+M120</f>
      </c>
    </row>
    <row r="9" spans="1:13" ht="12.75">
      <c r="A9" t="s">
        <v>46</v>
      </c>
      <c r="C9" s="31" t="s">
        <v>307</v>
      </c>
      <c r="E9" s="33" t="s">
        <v>388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389</v>
      </c>
      <c s="35" t="s">
        <v>51</v>
      </c>
      <c s="6" t="s">
        <v>390</v>
      </c>
      <c s="36" t="s">
        <v>314</v>
      </c>
      <c s="37">
        <v>46.5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391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38.25">
      <c r="A12" s="35" t="s">
        <v>56</v>
      </c>
      <c r="E12" s="40" t="s">
        <v>392</v>
      </c>
    </row>
    <row r="13" spans="1:5" ht="140.25">
      <c r="A13" t="s">
        <v>57</v>
      </c>
      <c r="E13" s="39" t="s">
        <v>393</v>
      </c>
    </row>
    <row r="14" spans="1:16" ht="25.5">
      <c r="A14" t="s">
        <v>49</v>
      </c>
      <c s="34" t="s">
        <v>27</v>
      </c>
      <c s="34" t="s">
        <v>394</v>
      </c>
      <c s="35" t="s">
        <v>51</v>
      </c>
      <c s="6" t="s">
        <v>395</v>
      </c>
      <c s="36" t="s">
        <v>314</v>
      </c>
      <c s="37">
        <v>12.495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391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56</v>
      </c>
      <c r="E16" s="40" t="s">
        <v>396</v>
      </c>
    </row>
    <row r="17" spans="1:5" ht="140.25">
      <c r="A17" t="s">
        <v>57</v>
      </c>
      <c r="E17" s="39" t="s">
        <v>393</v>
      </c>
    </row>
    <row r="18" spans="1:16" ht="25.5">
      <c r="A18" t="s">
        <v>49</v>
      </c>
      <c s="34" t="s">
        <v>26</v>
      </c>
      <c s="34" t="s">
        <v>397</v>
      </c>
      <c s="35" t="s">
        <v>51</v>
      </c>
      <c s="6" t="s">
        <v>398</v>
      </c>
      <c s="36" t="s">
        <v>314</v>
      </c>
      <c s="37">
        <v>8.4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391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56</v>
      </c>
      <c r="E20" s="40" t="s">
        <v>399</v>
      </c>
    </row>
    <row r="21" spans="1:5" ht="140.25">
      <c r="A21" t="s">
        <v>57</v>
      </c>
      <c r="E21" s="39" t="s">
        <v>393</v>
      </c>
    </row>
    <row r="22" spans="1:16" ht="25.5">
      <c r="A22" t="s">
        <v>49</v>
      </c>
      <c s="34" t="s">
        <v>64</v>
      </c>
      <c s="34" t="s">
        <v>400</v>
      </c>
      <c s="35" t="s">
        <v>51</v>
      </c>
      <c s="6" t="s">
        <v>401</v>
      </c>
      <c s="36" t="s">
        <v>314</v>
      </c>
      <c s="37">
        <v>90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391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38.25">
      <c r="A24" s="35" t="s">
        <v>56</v>
      </c>
      <c r="E24" s="40" t="s">
        <v>402</v>
      </c>
    </row>
    <row r="25" spans="1:5" ht="140.25">
      <c r="A25" t="s">
        <v>57</v>
      </c>
      <c r="E25" s="39" t="s">
        <v>393</v>
      </c>
    </row>
    <row r="26" spans="1:16" ht="25.5">
      <c r="A26" t="s">
        <v>49</v>
      </c>
      <c s="34" t="s">
        <v>67</v>
      </c>
      <c s="34" t="s">
        <v>403</v>
      </c>
      <c s="35" t="s">
        <v>51</v>
      </c>
      <c s="6" t="s">
        <v>404</v>
      </c>
      <c s="36" t="s">
        <v>314</v>
      </c>
      <c s="37">
        <v>0.007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391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56</v>
      </c>
      <c r="E28" s="40" t="s">
        <v>405</v>
      </c>
    </row>
    <row r="29" spans="1:5" ht="140.25">
      <c r="A29" t="s">
        <v>57</v>
      </c>
      <c r="E29" s="39" t="s">
        <v>393</v>
      </c>
    </row>
    <row r="30" spans="1:16" ht="25.5">
      <c r="A30" t="s">
        <v>49</v>
      </c>
      <c s="34" t="s">
        <v>72</v>
      </c>
      <c s="34" t="s">
        <v>406</v>
      </c>
      <c s="35" t="s">
        <v>51</v>
      </c>
      <c s="6" t="s">
        <v>407</v>
      </c>
      <c s="36" t="s">
        <v>314</v>
      </c>
      <c s="37">
        <v>0.013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391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38.25">
      <c r="A32" s="35" t="s">
        <v>56</v>
      </c>
      <c r="E32" s="40" t="s">
        <v>408</v>
      </c>
    </row>
    <row r="33" spans="1:5" ht="140.25">
      <c r="A33" t="s">
        <v>57</v>
      </c>
      <c r="E33" s="39" t="s">
        <v>393</v>
      </c>
    </row>
    <row r="34" spans="1:16" ht="25.5">
      <c r="A34" t="s">
        <v>49</v>
      </c>
      <c s="34" t="s">
        <v>75</v>
      </c>
      <c s="34" t="s">
        <v>409</v>
      </c>
      <c s="35" t="s">
        <v>51</v>
      </c>
      <c s="6" t="s">
        <v>410</v>
      </c>
      <c s="36" t="s">
        <v>314</v>
      </c>
      <c s="37">
        <v>61.226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391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38.25">
      <c r="A36" s="35" t="s">
        <v>56</v>
      </c>
      <c r="E36" s="40" t="s">
        <v>411</v>
      </c>
    </row>
    <row r="37" spans="1:5" ht="140.25">
      <c r="A37" t="s">
        <v>57</v>
      </c>
      <c r="E37" s="39" t="s">
        <v>393</v>
      </c>
    </row>
    <row r="38" spans="1:16" ht="25.5">
      <c r="A38" t="s">
        <v>49</v>
      </c>
      <c s="34" t="s">
        <v>79</v>
      </c>
      <c s="34" t="s">
        <v>412</v>
      </c>
      <c s="35" t="s">
        <v>51</v>
      </c>
      <c s="6" t="s">
        <v>413</v>
      </c>
      <c s="36" t="s">
        <v>314</v>
      </c>
      <c s="37">
        <v>3.8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391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56</v>
      </c>
      <c r="E40" s="40" t="s">
        <v>414</v>
      </c>
    </row>
    <row r="41" spans="1:5" ht="140.25">
      <c r="A41" t="s">
        <v>57</v>
      </c>
      <c r="E41" s="39" t="s">
        <v>393</v>
      </c>
    </row>
    <row r="42" spans="1:13" ht="12.75">
      <c r="A42" t="s">
        <v>46</v>
      </c>
      <c r="C42" s="31" t="s">
        <v>47</v>
      </c>
      <c r="E42" s="33" t="s">
        <v>244</v>
      </c>
      <c r="J42" s="32">
        <f>0</f>
      </c>
      <c s="32">
        <f>0</f>
      </c>
      <c s="32">
        <f>0+L43+L47+L51+L55</f>
      </c>
      <c s="32">
        <f>0+M43+M47+M51+M55</f>
      </c>
    </row>
    <row r="43" spans="1:16" ht="25.5">
      <c r="A43" t="s">
        <v>49</v>
      </c>
      <c s="34" t="s">
        <v>82</v>
      </c>
      <c s="34" t="s">
        <v>415</v>
      </c>
      <c s="35" t="s">
        <v>51</v>
      </c>
      <c s="6" t="s">
        <v>416</v>
      </c>
      <c s="36" t="s">
        <v>261</v>
      </c>
      <c s="37">
        <v>29.155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310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25.5">
      <c r="A45" s="35" t="s">
        <v>56</v>
      </c>
      <c r="E45" s="40" t="s">
        <v>417</v>
      </c>
    </row>
    <row r="46" spans="1:5" ht="63.75">
      <c r="A46" t="s">
        <v>57</v>
      </c>
      <c r="E46" s="39" t="s">
        <v>418</v>
      </c>
    </row>
    <row r="47" spans="1:16" ht="12.75">
      <c r="A47" t="s">
        <v>49</v>
      </c>
      <c s="34" t="s">
        <v>85</v>
      </c>
      <c s="34" t="s">
        <v>419</v>
      </c>
      <c s="35" t="s">
        <v>51</v>
      </c>
      <c s="6" t="s">
        <v>420</v>
      </c>
      <c s="36" t="s">
        <v>261</v>
      </c>
      <c s="37">
        <v>8.33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310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56</v>
      </c>
      <c r="E49" s="40" t="s">
        <v>421</v>
      </c>
    </row>
    <row r="50" spans="1:5" ht="63.75">
      <c r="A50" t="s">
        <v>57</v>
      </c>
      <c r="E50" s="39" t="s">
        <v>418</v>
      </c>
    </row>
    <row r="51" spans="1:16" ht="12.75">
      <c r="A51" t="s">
        <v>49</v>
      </c>
      <c s="34" t="s">
        <v>88</v>
      </c>
      <c s="34" t="s">
        <v>422</v>
      </c>
      <c s="35" t="s">
        <v>51</v>
      </c>
      <c s="6" t="s">
        <v>423</v>
      </c>
      <c s="36" t="s">
        <v>261</v>
      </c>
      <c s="37">
        <v>23.25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310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56</v>
      </c>
      <c r="E53" s="40" t="s">
        <v>424</v>
      </c>
    </row>
    <row r="54" spans="1:5" ht="369.75">
      <c r="A54" t="s">
        <v>57</v>
      </c>
      <c r="E54" s="39" t="s">
        <v>425</v>
      </c>
    </row>
    <row r="55" spans="1:16" ht="12.75">
      <c r="A55" t="s">
        <v>49</v>
      </c>
      <c s="34" t="s">
        <v>91</v>
      </c>
      <c s="34" t="s">
        <v>426</v>
      </c>
      <c s="35" t="s">
        <v>51</v>
      </c>
      <c s="6" t="s">
        <v>427</v>
      </c>
      <c s="36" t="s">
        <v>428</v>
      </c>
      <c s="37">
        <v>238.3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310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56</v>
      </c>
      <c r="E57" s="40" t="s">
        <v>429</v>
      </c>
    </row>
    <row r="58" spans="1:5" ht="25.5">
      <c r="A58" t="s">
        <v>57</v>
      </c>
      <c r="E58" s="39" t="s">
        <v>430</v>
      </c>
    </row>
    <row r="59" spans="1:13" ht="12.75">
      <c r="A59" t="s">
        <v>46</v>
      </c>
      <c r="C59" s="31" t="s">
        <v>67</v>
      </c>
      <c r="E59" s="33" t="s">
        <v>431</v>
      </c>
      <c r="J59" s="32">
        <f>0</f>
      </c>
      <c s="32">
        <f>0</f>
      </c>
      <c s="32">
        <f>0+L60+L64+L68+L72+L76+L80+L84+L88+L92+L96+L100+L104+L108+L112+L116</f>
      </c>
      <c s="32">
        <f>0+M60+M64+M68+M72+M76+M80+M84+M88+M92+M96+M100+M104+M108+M112+M116</f>
      </c>
    </row>
    <row r="60" spans="1:16" ht="25.5">
      <c r="A60" t="s">
        <v>49</v>
      </c>
      <c s="34" t="s">
        <v>94</v>
      </c>
      <c s="34" t="s">
        <v>432</v>
      </c>
      <c s="35" t="s">
        <v>51</v>
      </c>
      <c s="6" t="s">
        <v>433</v>
      </c>
      <c s="36" t="s">
        <v>428</v>
      </c>
      <c s="37">
        <v>155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310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25.5">
      <c r="A62" s="35" t="s">
        <v>56</v>
      </c>
      <c r="E62" s="40" t="s">
        <v>434</v>
      </c>
    </row>
    <row r="63" spans="1:5" ht="178.5">
      <c r="A63" t="s">
        <v>57</v>
      </c>
      <c r="E63" s="39" t="s">
        <v>435</v>
      </c>
    </row>
    <row r="64" spans="1:16" ht="12.75">
      <c r="A64" t="s">
        <v>49</v>
      </c>
      <c s="34" t="s">
        <v>98</v>
      </c>
      <c s="34" t="s">
        <v>436</v>
      </c>
      <c s="35" t="s">
        <v>51</v>
      </c>
      <c s="6" t="s">
        <v>437</v>
      </c>
      <c s="36" t="s">
        <v>261</v>
      </c>
      <c s="37">
        <v>83.75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310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25.5">
      <c r="A66" s="35" t="s">
        <v>56</v>
      </c>
      <c r="E66" s="40" t="s">
        <v>438</v>
      </c>
    </row>
    <row r="67" spans="1:5" ht="89.25">
      <c r="A67" t="s">
        <v>57</v>
      </c>
      <c r="E67" s="39" t="s">
        <v>439</v>
      </c>
    </row>
    <row r="68" spans="1:16" ht="12.75">
      <c r="A68" t="s">
        <v>49</v>
      </c>
      <c s="34" t="s">
        <v>102</v>
      </c>
      <c s="34" t="s">
        <v>440</v>
      </c>
      <c s="35" t="s">
        <v>51</v>
      </c>
      <c s="6" t="s">
        <v>441</v>
      </c>
      <c s="36" t="s">
        <v>261</v>
      </c>
      <c s="37">
        <v>68.56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310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25.5">
      <c r="A70" s="35" t="s">
        <v>56</v>
      </c>
      <c r="E70" s="40" t="s">
        <v>442</v>
      </c>
    </row>
    <row r="71" spans="1:5" ht="89.25">
      <c r="A71" t="s">
        <v>57</v>
      </c>
      <c r="E71" s="39" t="s">
        <v>439</v>
      </c>
    </row>
    <row r="72" spans="1:16" ht="25.5">
      <c r="A72" t="s">
        <v>49</v>
      </c>
      <c s="34" t="s">
        <v>348</v>
      </c>
      <c s="34" t="s">
        <v>443</v>
      </c>
      <c s="35" t="s">
        <v>51</v>
      </c>
      <c s="6" t="s">
        <v>444</v>
      </c>
      <c s="36" t="s">
        <v>53</v>
      </c>
      <c s="37">
        <v>25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310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38.25">
      <c r="A74" s="35" t="s">
        <v>56</v>
      </c>
      <c r="E74" s="40" t="s">
        <v>445</v>
      </c>
    </row>
    <row r="75" spans="1:5" ht="306">
      <c r="A75" t="s">
        <v>57</v>
      </c>
      <c r="E75" s="39" t="s">
        <v>446</v>
      </c>
    </row>
    <row r="76" spans="1:16" ht="12.75">
      <c r="A76" t="s">
        <v>49</v>
      </c>
      <c s="34" t="s">
        <v>351</v>
      </c>
      <c s="34" t="s">
        <v>447</v>
      </c>
      <c s="35" t="s">
        <v>51</v>
      </c>
      <c s="6" t="s">
        <v>448</v>
      </c>
      <c s="36" t="s">
        <v>53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310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25.5">
      <c r="A78" s="35" t="s">
        <v>56</v>
      </c>
      <c r="E78" s="40" t="s">
        <v>449</v>
      </c>
    </row>
    <row r="79" spans="1:5" ht="127.5">
      <c r="A79" t="s">
        <v>57</v>
      </c>
      <c r="E79" s="39" t="s">
        <v>450</v>
      </c>
    </row>
    <row r="80" spans="1:16" ht="12.75">
      <c r="A80" t="s">
        <v>49</v>
      </c>
      <c s="34" t="s">
        <v>106</v>
      </c>
      <c s="34" t="s">
        <v>451</v>
      </c>
      <c s="35" t="s">
        <v>51</v>
      </c>
      <c s="6" t="s">
        <v>452</v>
      </c>
      <c s="36" t="s">
        <v>63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310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25.5">
      <c r="A82" s="35" t="s">
        <v>56</v>
      </c>
      <c r="E82" s="40" t="s">
        <v>453</v>
      </c>
    </row>
    <row r="83" spans="1:5" ht="255">
      <c r="A83" t="s">
        <v>57</v>
      </c>
      <c r="E83" s="39" t="s">
        <v>454</v>
      </c>
    </row>
    <row r="84" spans="1:16" ht="12.75">
      <c r="A84" t="s">
        <v>49</v>
      </c>
      <c s="34" t="s">
        <v>109</v>
      </c>
      <c s="34" t="s">
        <v>455</v>
      </c>
      <c s="35" t="s">
        <v>51</v>
      </c>
      <c s="6" t="s">
        <v>456</v>
      </c>
      <c s="36" t="s">
        <v>63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391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25.5">
      <c r="A86" s="35" t="s">
        <v>56</v>
      </c>
      <c r="E86" s="40" t="s">
        <v>457</v>
      </c>
    </row>
    <row r="87" spans="1:5" ht="12.75">
      <c r="A87" t="s">
        <v>57</v>
      </c>
      <c r="E87" s="39" t="s">
        <v>51</v>
      </c>
    </row>
    <row r="88" spans="1:16" ht="25.5">
      <c r="A88" t="s">
        <v>49</v>
      </c>
      <c s="34" t="s">
        <v>113</v>
      </c>
      <c s="34" t="s">
        <v>458</v>
      </c>
      <c s="35" t="s">
        <v>51</v>
      </c>
      <c s="6" t="s">
        <v>459</v>
      </c>
      <c s="36" t="s">
        <v>256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391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25.5">
      <c r="A90" s="35" t="s">
        <v>56</v>
      </c>
      <c r="E90" s="40" t="s">
        <v>460</v>
      </c>
    </row>
    <row r="91" spans="1:5" ht="114.75">
      <c r="A91" t="s">
        <v>57</v>
      </c>
      <c r="E91" s="39" t="s">
        <v>461</v>
      </c>
    </row>
    <row r="92" spans="1:16" ht="25.5">
      <c r="A92" t="s">
        <v>49</v>
      </c>
      <c s="34" t="s">
        <v>116</v>
      </c>
      <c s="34" t="s">
        <v>462</v>
      </c>
      <c s="35" t="s">
        <v>51</v>
      </c>
      <c s="6" t="s">
        <v>463</v>
      </c>
      <c s="36" t="s">
        <v>428</v>
      </c>
      <c s="37">
        <v>91.838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391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25.5">
      <c r="A94" s="35" t="s">
        <v>56</v>
      </c>
      <c r="E94" s="40" t="s">
        <v>464</v>
      </c>
    </row>
    <row r="95" spans="1:5" ht="51">
      <c r="A95" t="s">
        <v>57</v>
      </c>
      <c r="E95" s="39" t="s">
        <v>465</v>
      </c>
    </row>
    <row r="96" spans="1:16" ht="12.75">
      <c r="A96" t="s">
        <v>49</v>
      </c>
      <c s="34" t="s">
        <v>124</v>
      </c>
      <c s="34" t="s">
        <v>466</v>
      </c>
      <c s="35" t="s">
        <v>51</v>
      </c>
      <c s="6" t="s">
        <v>467</v>
      </c>
      <c s="36" t="s">
        <v>428</v>
      </c>
      <c s="37">
        <v>96.43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391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25.5">
      <c r="A98" s="35" t="s">
        <v>56</v>
      </c>
      <c r="E98" s="40" t="s">
        <v>468</v>
      </c>
    </row>
    <row r="99" spans="1:5" ht="51">
      <c r="A99" t="s">
        <v>57</v>
      </c>
      <c r="E99" s="39" t="s">
        <v>465</v>
      </c>
    </row>
    <row r="100" spans="1:16" ht="12.75">
      <c r="A100" t="s">
        <v>49</v>
      </c>
      <c s="34" t="s">
        <v>131</v>
      </c>
      <c s="34" t="s">
        <v>469</v>
      </c>
      <c s="35" t="s">
        <v>51</v>
      </c>
      <c s="6" t="s">
        <v>470</v>
      </c>
      <c s="36" t="s">
        <v>428</v>
      </c>
      <c s="37">
        <v>91.838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391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25.5">
      <c r="A102" s="35" t="s">
        <v>56</v>
      </c>
      <c r="E102" s="40" t="s">
        <v>471</v>
      </c>
    </row>
    <row r="103" spans="1:5" ht="51">
      <c r="A103" t="s">
        <v>57</v>
      </c>
      <c r="E103" s="39" t="s">
        <v>472</v>
      </c>
    </row>
    <row r="104" spans="1:16" ht="12.75">
      <c r="A104" t="s">
        <v>49</v>
      </c>
      <c s="34" t="s">
        <v>136</v>
      </c>
      <c s="34" t="s">
        <v>473</v>
      </c>
      <c s="35" t="s">
        <v>51</v>
      </c>
      <c s="6" t="s">
        <v>474</v>
      </c>
      <c s="36" t="s">
        <v>428</v>
      </c>
      <c s="37">
        <v>83.3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391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25.5">
      <c r="A106" s="35" t="s">
        <v>56</v>
      </c>
      <c r="E106" s="40" t="s">
        <v>475</v>
      </c>
    </row>
    <row r="107" spans="1:5" ht="51">
      <c r="A107" t="s">
        <v>57</v>
      </c>
      <c r="E107" s="39" t="s">
        <v>472</v>
      </c>
    </row>
    <row r="108" spans="1:16" ht="12.75">
      <c r="A108" t="s">
        <v>49</v>
      </c>
      <c s="34" t="s">
        <v>139</v>
      </c>
      <c s="34" t="s">
        <v>476</v>
      </c>
      <c s="35" t="s">
        <v>51</v>
      </c>
      <c s="6" t="s">
        <v>477</v>
      </c>
      <c s="36" t="s">
        <v>428</v>
      </c>
      <c s="37">
        <v>83.3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391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25.5">
      <c r="A110" s="35" t="s">
        <v>56</v>
      </c>
      <c r="E110" s="40" t="s">
        <v>478</v>
      </c>
    </row>
    <row r="111" spans="1:5" ht="140.25">
      <c r="A111" t="s">
        <v>57</v>
      </c>
      <c r="E111" s="39" t="s">
        <v>479</v>
      </c>
    </row>
    <row r="112" spans="1:16" ht="12.75">
      <c r="A112" t="s">
        <v>49</v>
      </c>
      <c s="34" t="s">
        <v>145</v>
      </c>
      <c s="34" t="s">
        <v>480</v>
      </c>
      <c s="35" t="s">
        <v>51</v>
      </c>
      <c s="6" t="s">
        <v>481</v>
      </c>
      <c s="36" t="s">
        <v>428</v>
      </c>
      <c s="37">
        <v>87.465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391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25.5">
      <c r="A114" s="35" t="s">
        <v>56</v>
      </c>
      <c r="E114" s="40" t="s">
        <v>482</v>
      </c>
    </row>
    <row r="115" spans="1:5" ht="140.25">
      <c r="A115" t="s">
        <v>57</v>
      </c>
      <c r="E115" s="39" t="s">
        <v>479</v>
      </c>
    </row>
    <row r="116" spans="1:16" ht="12.75">
      <c r="A116" t="s">
        <v>49</v>
      </c>
      <c s="34" t="s">
        <v>149</v>
      </c>
      <c s="34" t="s">
        <v>483</v>
      </c>
      <c s="35" t="s">
        <v>51</v>
      </c>
      <c s="6" t="s">
        <v>484</v>
      </c>
      <c s="36" t="s">
        <v>53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391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38.25">
      <c r="A118" s="35" t="s">
        <v>56</v>
      </c>
      <c r="E118" s="40" t="s">
        <v>485</v>
      </c>
    </row>
    <row r="119" spans="1:5" ht="38.25">
      <c r="A119" t="s">
        <v>57</v>
      </c>
      <c r="E119" s="39" t="s">
        <v>486</v>
      </c>
    </row>
    <row r="120" spans="1:13" ht="12.75">
      <c r="A120" t="s">
        <v>46</v>
      </c>
      <c r="C120" s="31" t="s">
        <v>82</v>
      </c>
      <c r="E120" s="33" t="s">
        <v>379</v>
      </c>
      <c r="J120" s="32">
        <f>0</f>
      </c>
      <c s="32">
        <f>0</f>
      </c>
      <c s="32">
        <f>0+L121+L125+L129+L133+L137+L141+L145+L149+L153+L157+L161+L165+L169+L173+L177+L181+L185+L189</f>
      </c>
      <c s="32">
        <f>0+M121+M125+M129+M133+M137+M141+M145+M149+M153+M157+M161+M165+M169+M173+M177+M181+M185+M189</f>
      </c>
    </row>
    <row r="121" spans="1:16" ht="12.75">
      <c r="A121" t="s">
        <v>49</v>
      </c>
      <c s="34" t="s">
        <v>153</v>
      </c>
      <c s="34" t="s">
        <v>487</v>
      </c>
      <c s="35" t="s">
        <v>51</v>
      </c>
      <c s="6" t="s">
        <v>488</v>
      </c>
      <c s="36" t="s">
        <v>63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310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51">
      <c r="A123" s="35" t="s">
        <v>56</v>
      </c>
      <c r="E123" s="40" t="s">
        <v>489</v>
      </c>
    </row>
    <row r="124" spans="1:5" ht="38.25">
      <c r="A124" t="s">
        <v>57</v>
      </c>
      <c r="E124" s="39" t="s">
        <v>490</v>
      </c>
    </row>
    <row r="125" spans="1:16" ht="25.5">
      <c r="A125" t="s">
        <v>49</v>
      </c>
      <c s="34" t="s">
        <v>157</v>
      </c>
      <c s="34" t="s">
        <v>491</v>
      </c>
      <c s="35" t="s">
        <v>51</v>
      </c>
      <c s="6" t="s">
        <v>492</v>
      </c>
      <c s="36" t="s">
        <v>63</v>
      </c>
      <c s="37">
        <v>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310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38.25">
      <c r="A127" s="35" t="s">
        <v>56</v>
      </c>
      <c r="E127" s="40" t="s">
        <v>493</v>
      </c>
    </row>
    <row r="128" spans="1:5" ht="25.5">
      <c r="A128" t="s">
        <v>57</v>
      </c>
      <c r="E128" s="39" t="s">
        <v>494</v>
      </c>
    </row>
    <row r="129" spans="1:16" ht="12.75">
      <c r="A129" t="s">
        <v>49</v>
      </c>
      <c s="34" t="s">
        <v>164</v>
      </c>
      <c s="34" t="s">
        <v>495</v>
      </c>
      <c s="35" t="s">
        <v>51</v>
      </c>
      <c s="6" t="s">
        <v>496</v>
      </c>
      <c s="36" t="s">
        <v>63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310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38.25">
      <c r="A131" s="35" t="s">
        <v>56</v>
      </c>
      <c r="E131" s="40" t="s">
        <v>497</v>
      </c>
    </row>
    <row r="132" spans="1:5" ht="25.5">
      <c r="A132" t="s">
        <v>57</v>
      </c>
      <c r="E132" s="39" t="s">
        <v>494</v>
      </c>
    </row>
    <row r="133" spans="1:16" ht="25.5">
      <c r="A133" t="s">
        <v>49</v>
      </c>
      <c s="34" t="s">
        <v>169</v>
      </c>
      <c s="34" t="s">
        <v>498</v>
      </c>
      <c s="35" t="s">
        <v>51</v>
      </c>
      <c s="6" t="s">
        <v>499</v>
      </c>
      <c s="36" t="s">
        <v>428</v>
      </c>
      <c s="37">
        <v>10.213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310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25.5">
      <c r="A135" s="35" t="s">
        <v>56</v>
      </c>
      <c r="E135" s="40" t="s">
        <v>500</v>
      </c>
    </row>
    <row r="136" spans="1:5" ht="38.25">
      <c r="A136" t="s">
        <v>57</v>
      </c>
      <c r="E136" s="39" t="s">
        <v>501</v>
      </c>
    </row>
    <row r="137" spans="1:16" ht="12.75">
      <c r="A137" t="s">
        <v>49</v>
      </c>
      <c s="34" t="s">
        <v>172</v>
      </c>
      <c s="34" t="s">
        <v>502</v>
      </c>
      <c s="35" t="s">
        <v>51</v>
      </c>
      <c s="6" t="s">
        <v>503</v>
      </c>
      <c s="36" t="s">
        <v>53</v>
      </c>
      <c s="37">
        <v>16.8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310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25.5">
      <c r="A139" s="35" t="s">
        <v>56</v>
      </c>
      <c r="E139" s="40" t="s">
        <v>504</v>
      </c>
    </row>
    <row r="140" spans="1:5" ht="25.5">
      <c r="A140" t="s">
        <v>57</v>
      </c>
      <c r="E140" s="39" t="s">
        <v>505</v>
      </c>
    </row>
    <row r="141" spans="1:16" ht="12.75">
      <c r="A141" t="s">
        <v>49</v>
      </c>
      <c s="34" t="s">
        <v>175</v>
      </c>
      <c s="34" t="s">
        <v>506</v>
      </c>
      <c s="35" t="s">
        <v>51</v>
      </c>
      <c s="6" t="s">
        <v>507</v>
      </c>
      <c s="36" t="s">
        <v>53</v>
      </c>
      <c s="37">
        <v>8.4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310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38.25">
      <c r="A143" s="35" t="s">
        <v>56</v>
      </c>
      <c r="E143" s="40" t="s">
        <v>508</v>
      </c>
    </row>
    <row r="144" spans="1:5" ht="140.25">
      <c r="A144" t="s">
        <v>57</v>
      </c>
      <c r="E144" s="39" t="s">
        <v>509</v>
      </c>
    </row>
    <row r="145" spans="1:16" ht="12.75">
      <c r="A145" t="s">
        <v>49</v>
      </c>
      <c s="34" t="s">
        <v>178</v>
      </c>
      <c s="34" t="s">
        <v>510</v>
      </c>
      <c s="35" t="s">
        <v>51</v>
      </c>
      <c s="6" t="s">
        <v>511</v>
      </c>
      <c s="36" t="s">
        <v>63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310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38.25">
      <c r="A147" s="35" t="s">
        <v>56</v>
      </c>
      <c r="E147" s="40" t="s">
        <v>512</v>
      </c>
    </row>
    <row r="148" spans="1:5" ht="140.25">
      <c r="A148" t="s">
        <v>57</v>
      </c>
      <c r="E148" s="39" t="s">
        <v>513</v>
      </c>
    </row>
    <row r="149" spans="1:16" ht="12.75">
      <c r="A149" t="s">
        <v>49</v>
      </c>
      <c s="34" t="s">
        <v>182</v>
      </c>
      <c s="34" t="s">
        <v>514</v>
      </c>
      <c s="35" t="s">
        <v>51</v>
      </c>
      <c s="6" t="s">
        <v>515</v>
      </c>
      <c s="36" t="s">
        <v>63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310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25.5">
      <c r="A151" s="35" t="s">
        <v>56</v>
      </c>
      <c r="E151" s="40" t="s">
        <v>516</v>
      </c>
    </row>
    <row r="152" spans="1:5" ht="140.25">
      <c r="A152" t="s">
        <v>57</v>
      </c>
      <c r="E152" s="39" t="s">
        <v>513</v>
      </c>
    </row>
    <row r="153" spans="1:16" ht="12.75">
      <c r="A153" t="s">
        <v>49</v>
      </c>
      <c s="34" t="s">
        <v>196</v>
      </c>
      <c s="34" t="s">
        <v>517</v>
      </c>
      <c s="35" t="s">
        <v>51</v>
      </c>
      <c s="6" t="s">
        <v>518</v>
      </c>
      <c s="36" t="s">
        <v>63</v>
      </c>
      <c s="37">
        <v>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310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25.5">
      <c r="A155" s="35" t="s">
        <v>56</v>
      </c>
      <c r="E155" s="40" t="s">
        <v>519</v>
      </c>
    </row>
    <row r="156" spans="1:5" ht="140.25">
      <c r="A156" t="s">
        <v>57</v>
      </c>
      <c r="E156" s="39" t="s">
        <v>513</v>
      </c>
    </row>
    <row r="157" spans="1:16" ht="12.75">
      <c r="A157" t="s">
        <v>49</v>
      </c>
      <c s="34" t="s">
        <v>200</v>
      </c>
      <c s="34" t="s">
        <v>520</v>
      </c>
      <c s="35" t="s">
        <v>51</v>
      </c>
      <c s="6" t="s">
        <v>521</v>
      </c>
      <c s="36" t="s">
        <v>63</v>
      </c>
      <c s="37">
        <v>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310</v>
      </c>
      <c>
        <f>(M157*21)/100</f>
      </c>
      <c t="s">
        <v>27</v>
      </c>
    </row>
    <row r="158" spans="1:5" ht="12.75">
      <c r="A158" s="35" t="s">
        <v>55</v>
      </c>
      <c r="E158" s="39" t="s">
        <v>51</v>
      </c>
    </row>
    <row r="159" spans="1:5" ht="25.5">
      <c r="A159" s="35" t="s">
        <v>56</v>
      </c>
      <c r="E159" s="40" t="s">
        <v>522</v>
      </c>
    </row>
    <row r="160" spans="1:5" ht="114.75">
      <c r="A160" t="s">
        <v>57</v>
      </c>
      <c r="E160" s="39" t="s">
        <v>523</v>
      </c>
    </row>
    <row r="161" spans="1:16" ht="12.75">
      <c r="A161" t="s">
        <v>49</v>
      </c>
      <c s="34" t="s">
        <v>205</v>
      </c>
      <c s="34" t="s">
        <v>524</v>
      </c>
      <c s="35" t="s">
        <v>51</v>
      </c>
      <c s="6" t="s">
        <v>525</v>
      </c>
      <c s="36" t="s">
        <v>428</v>
      </c>
      <c s="37">
        <v>17.64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189</v>
      </c>
      <c>
        <f>(M161*21)/100</f>
      </c>
      <c t="s">
        <v>27</v>
      </c>
    </row>
    <row r="162" spans="1:5" ht="12.75">
      <c r="A162" s="35" t="s">
        <v>55</v>
      </c>
      <c r="E162" s="39" t="s">
        <v>51</v>
      </c>
    </row>
    <row r="163" spans="1:5" ht="25.5">
      <c r="A163" s="35" t="s">
        <v>56</v>
      </c>
      <c r="E163" s="40" t="s">
        <v>526</v>
      </c>
    </row>
    <row r="164" spans="1:5" ht="12.75">
      <c r="A164" t="s">
        <v>57</v>
      </c>
      <c r="E164" s="39" t="s">
        <v>51</v>
      </c>
    </row>
    <row r="165" spans="1:16" ht="12.75">
      <c r="A165" t="s">
        <v>49</v>
      </c>
      <c s="34" t="s">
        <v>212</v>
      </c>
      <c s="34" t="s">
        <v>527</v>
      </c>
      <c s="35" t="s">
        <v>51</v>
      </c>
      <c s="6" t="s">
        <v>528</v>
      </c>
      <c s="36" t="s">
        <v>261</v>
      </c>
      <c s="37">
        <v>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310</v>
      </c>
      <c>
        <f>(M165*21)/100</f>
      </c>
      <c t="s">
        <v>27</v>
      </c>
    </row>
    <row r="166" spans="1:5" ht="12.75">
      <c r="A166" s="35" t="s">
        <v>55</v>
      </c>
      <c r="E166" s="39" t="s">
        <v>51</v>
      </c>
    </row>
    <row r="167" spans="1:5" ht="38.25">
      <c r="A167" s="35" t="s">
        <v>56</v>
      </c>
      <c r="E167" s="40" t="s">
        <v>529</v>
      </c>
    </row>
    <row r="168" spans="1:5" ht="140.25">
      <c r="A168" t="s">
        <v>57</v>
      </c>
      <c r="E168" s="39" t="s">
        <v>530</v>
      </c>
    </row>
    <row r="169" spans="1:16" ht="25.5">
      <c r="A169" t="s">
        <v>49</v>
      </c>
      <c s="34" t="s">
        <v>215</v>
      </c>
      <c s="34" t="s">
        <v>531</v>
      </c>
      <c s="35" t="s">
        <v>51</v>
      </c>
      <c s="6" t="s">
        <v>532</v>
      </c>
      <c s="36" t="s">
        <v>53</v>
      </c>
      <c s="37">
        <v>25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310</v>
      </c>
      <c>
        <f>(M169*21)/100</f>
      </c>
      <c t="s">
        <v>27</v>
      </c>
    </row>
    <row r="170" spans="1:5" ht="12.75">
      <c r="A170" s="35" t="s">
        <v>55</v>
      </c>
      <c r="E170" s="39" t="s">
        <v>51</v>
      </c>
    </row>
    <row r="171" spans="1:5" ht="25.5">
      <c r="A171" s="35" t="s">
        <v>56</v>
      </c>
      <c r="E171" s="40" t="s">
        <v>533</v>
      </c>
    </row>
    <row r="172" spans="1:5" ht="204">
      <c r="A172" t="s">
        <v>57</v>
      </c>
      <c r="E172" s="39" t="s">
        <v>534</v>
      </c>
    </row>
    <row r="173" spans="1:16" ht="12.75">
      <c r="A173" t="s">
        <v>49</v>
      </c>
      <c s="34" t="s">
        <v>218</v>
      </c>
      <c s="34" t="s">
        <v>535</v>
      </c>
      <c s="35" t="s">
        <v>51</v>
      </c>
      <c s="6" t="s">
        <v>536</v>
      </c>
      <c s="36" t="s">
        <v>428</v>
      </c>
      <c s="37">
        <v>21.6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310</v>
      </c>
      <c>
        <f>(M173*21)/100</f>
      </c>
      <c t="s">
        <v>27</v>
      </c>
    </row>
    <row r="174" spans="1:5" ht="12.75">
      <c r="A174" s="35" t="s">
        <v>55</v>
      </c>
      <c r="E174" s="39" t="s">
        <v>51</v>
      </c>
    </row>
    <row r="175" spans="1:5" ht="25.5">
      <c r="A175" s="35" t="s">
        <v>56</v>
      </c>
      <c r="E175" s="40" t="s">
        <v>537</v>
      </c>
    </row>
    <row r="176" spans="1:5" ht="178.5">
      <c r="A176" t="s">
        <v>57</v>
      </c>
      <c r="E176" s="39" t="s">
        <v>538</v>
      </c>
    </row>
    <row r="177" spans="1:16" ht="12.75">
      <c r="A177" t="s">
        <v>49</v>
      </c>
      <c s="34" t="s">
        <v>223</v>
      </c>
      <c s="34" t="s">
        <v>539</v>
      </c>
      <c s="35" t="s">
        <v>51</v>
      </c>
      <c s="6" t="s">
        <v>540</v>
      </c>
      <c s="36" t="s">
        <v>63</v>
      </c>
      <c s="37">
        <v>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310</v>
      </c>
      <c>
        <f>(M177*21)/100</f>
      </c>
      <c t="s">
        <v>27</v>
      </c>
    </row>
    <row r="178" spans="1:5" ht="12.75">
      <c r="A178" s="35" t="s">
        <v>55</v>
      </c>
      <c r="E178" s="39" t="s">
        <v>51</v>
      </c>
    </row>
    <row r="179" spans="1:5" ht="38.25">
      <c r="A179" s="35" t="s">
        <v>56</v>
      </c>
      <c r="E179" s="40" t="s">
        <v>541</v>
      </c>
    </row>
    <row r="180" spans="1:5" ht="127.5">
      <c r="A180" t="s">
        <v>57</v>
      </c>
      <c r="E180" s="39" t="s">
        <v>542</v>
      </c>
    </row>
    <row r="181" spans="1:16" ht="25.5">
      <c r="A181" t="s">
        <v>49</v>
      </c>
      <c s="34" t="s">
        <v>226</v>
      </c>
      <c s="34" t="s">
        <v>543</v>
      </c>
      <c s="35" t="s">
        <v>51</v>
      </c>
      <c s="6" t="s">
        <v>544</v>
      </c>
      <c s="36" t="s">
        <v>428</v>
      </c>
      <c s="37">
        <v>30.05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391</v>
      </c>
      <c>
        <f>(M181*21)/100</f>
      </c>
      <c t="s">
        <v>27</v>
      </c>
    </row>
    <row r="182" spans="1:5" ht="12.75">
      <c r="A182" s="35" t="s">
        <v>55</v>
      </c>
      <c r="E182" s="39" t="s">
        <v>51</v>
      </c>
    </row>
    <row r="183" spans="1:5" ht="38.25">
      <c r="A183" s="35" t="s">
        <v>56</v>
      </c>
      <c r="E183" s="40" t="s">
        <v>545</v>
      </c>
    </row>
    <row r="184" spans="1:5" ht="12.75">
      <c r="A184" t="s">
        <v>57</v>
      </c>
      <c r="E184" s="39" t="s">
        <v>51</v>
      </c>
    </row>
    <row r="185" spans="1:16" ht="38.25">
      <c r="A185" t="s">
        <v>49</v>
      </c>
      <c s="34" t="s">
        <v>229</v>
      </c>
      <c s="34" t="s">
        <v>546</v>
      </c>
      <c s="35" t="s">
        <v>51</v>
      </c>
      <c s="6" t="s">
        <v>547</v>
      </c>
      <c s="36" t="s">
        <v>314</v>
      </c>
      <c s="37">
        <v>3.564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391</v>
      </c>
      <c>
        <f>(M185*21)/100</f>
      </c>
      <c t="s">
        <v>27</v>
      </c>
    </row>
    <row r="186" spans="1:5" ht="12.75">
      <c r="A186" s="35" t="s">
        <v>55</v>
      </c>
      <c r="E186" s="39" t="s">
        <v>51</v>
      </c>
    </row>
    <row r="187" spans="1:5" ht="51">
      <c r="A187" s="35" t="s">
        <v>56</v>
      </c>
      <c r="E187" s="40" t="s">
        <v>548</v>
      </c>
    </row>
    <row r="188" spans="1:5" ht="102">
      <c r="A188" t="s">
        <v>57</v>
      </c>
      <c r="E188" s="39" t="s">
        <v>549</v>
      </c>
    </row>
    <row r="189" spans="1:16" ht="12.75">
      <c r="A189" t="s">
        <v>49</v>
      </c>
      <c s="34" t="s">
        <v>232</v>
      </c>
      <c s="34" t="s">
        <v>550</v>
      </c>
      <c s="35" t="s">
        <v>51</v>
      </c>
      <c s="6" t="s">
        <v>551</v>
      </c>
      <c s="36" t="s">
        <v>256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391</v>
      </c>
      <c>
        <f>(M189*21)/100</f>
      </c>
      <c t="s">
        <v>27</v>
      </c>
    </row>
    <row r="190" spans="1:5" ht="12.75">
      <c r="A190" s="35" t="s">
        <v>55</v>
      </c>
      <c r="E190" s="39" t="s">
        <v>51</v>
      </c>
    </row>
    <row r="191" spans="1:5" ht="25.5">
      <c r="A191" s="35" t="s">
        <v>56</v>
      </c>
      <c r="E191" s="40" t="s">
        <v>552</v>
      </c>
    </row>
    <row r="192" spans="1:5" ht="12.75">
      <c r="A192" t="s">
        <v>57</v>
      </c>
      <c r="E192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553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553</v>
      </c>
      <c r="E4" s="26" t="s">
        <v>554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556</v>
      </c>
      <c r="E8" s="30" t="s">
        <v>554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557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558</v>
      </c>
      <c s="35" t="s">
        <v>51</v>
      </c>
      <c s="6" t="s">
        <v>559</v>
      </c>
      <c s="36" t="s">
        <v>256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560</v>
      </c>
      <c>
        <f>(M10*21)/100</f>
      </c>
      <c t="s">
        <v>27</v>
      </c>
    </row>
    <row r="11" spans="1:5" ht="12.75">
      <c r="A11" s="35" t="s">
        <v>55</v>
      </c>
      <c r="E11" s="39" t="s">
        <v>561</v>
      </c>
    </row>
    <row r="12" spans="1:5" ht="12.75">
      <c r="A12" s="35" t="s">
        <v>56</v>
      </c>
      <c r="E12" s="40" t="s">
        <v>562</v>
      </c>
    </row>
    <row r="13" spans="1:5" ht="89.25">
      <c r="A13" t="s">
        <v>57</v>
      </c>
      <c r="E13" s="39" t="s">
        <v>563</v>
      </c>
    </row>
    <row r="14" spans="1:16" ht="12.75">
      <c r="A14" t="s">
        <v>49</v>
      </c>
      <c s="34" t="s">
        <v>27</v>
      </c>
      <c s="34" t="s">
        <v>564</v>
      </c>
      <c s="35" t="s">
        <v>51</v>
      </c>
      <c s="6" t="s">
        <v>565</v>
      </c>
      <c s="36" t="s">
        <v>256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560</v>
      </c>
      <c>
        <f>(M14*21)/100</f>
      </c>
      <c t="s">
        <v>27</v>
      </c>
    </row>
    <row r="15" spans="1:5" ht="12.75">
      <c r="A15" s="35" t="s">
        <v>55</v>
      </c>
      <c r="E15" s="39" t="s">
        <v>566</v>
      </c>
    </row>
    <row r="16" spans="1:5" ht="12.75">
      <c r="A16" s="35" t="s">
        <v>56</v>
      </c>
      <c r="E16" s="40" t="s">
        <v>562</v>
      </c>
    </row>
    <row r="17" spans="1:5" ht="102">
      <c r="A17" t="s">
        <v>57</v>
      </c>
      <c r="E17" s="39" t="s">
        <v>567</v>
      </c>
    </row>
    <row r="18" spans="1:16" ht="12.75">
      <c r="A18" t="s">
        <v>49</v>
      </c>
      <c s="34" t="s">
        <v>26</v>
      </c>
      <c s="34" t="s">
        <v>568</v>
      </c>
      <c s="35" t="s">
        <v>51</v>
      </c>
      <c s="6" t="s">
        <v>569</v>
      </c>
      <c s="36" t="s">
        <v>256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560</v>
      </c>
      <c>
        <f>(M18*21)/100</f>
      </c>
      <c t="s">
        <v>27</v>
      </c>
    </row>
    <row r="19" spans="1:5" ht="12.75">
      <c r="A19" s="35" t="s">
        <v>55</v>
      </c>
      <c r="E19" s="39" t="s">
        <v>570</v>
      </c>
    </row>
    <row r="20" spans="1:5" ht="12.75">
      <c r="A20" s="35" t="s">
        <v>56</v>
      </c>
      <c r="E20" s="40" t="s">
        <v>562</v>
      </c>
    </row>
    <row r="21" spans="1:5" ht="38.25">
      <c r="A21" t="s">
        <v>57</v>
      </c>
      <c r="E21" s="39" t="s">
        <v>571</v>
      </c>
    </row>
    <row r="22" spans="1:13" ht="12.75">
      <c r="A22" t="s">
        <v>46</v>
      </c>
      <c r="C22" s="31" t="s">
        <v>27</v>
      </c>
      <c r="E22" s="33" t="s">
        <v>572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64</v>
      </c>
      <c s="34" t="s">
        <v>573</v>
      </c>
      <c s="35" t="s">
        <v>51</v>
      </c>
      <c s="6" t="s">
        <v>574</v>
      </c>
      <c s="36" t="s">
        <v>256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560</v>
      </c>
      <c>
        <f>(M23*21)/100</f>
      </c>
      <c t="s">
        <v>27</v>
      </c>
    </row>
    <row r="24" spans="1:5" ht="12.75">
      <c r="A24" s="35" t="s">
        <v>55</v>
      </c>
      <c r="E24" s="39" t="s">
        <v>575</v>
      </c>
    </row>
    <row r="25" spans="1:5" ht="12.75">
      <c r="A25" s="35" t="s">
        <v>56</v>
      </c>
      <c r="E25" s="40" t="s">
        <v>562</v>
      </c>
    </row>
    <row r="26" spans="1:5" ht="89.25">
      <c r="A26" t="s">
        <v>57</v>
      </c>
      <c r="E26" s="39" t="s">
        <v>576</v>
      </c>
    </row>
    <row r="27" spans="1:16" ht="12.75">
      <c r="A27" t="s">
        <v>49</v>
      </c>
      <c s="34" t="s">
        <v>67</v>
      </c>
      <c s="34" t="s">
        <v>577</v>
      </c>
      <c s="35" t="s">
        <v>51</v>
      </c>
      <c s="6" t="s">
        <v>578</v>
      </c>
      <c s="36" t="s">
        <v>256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560</v>
      </c>
      <c>
        <f>(M27*21)/100</f>
      </c>
      <c t="s">
        <v>27</v>
      </c>
    </row>
    <row r="28" spans="1:5" ht="12.75">
      <c r="A28" s="35" t="s">
        <v>55</v>
      </c>
      <c r="E28" s="39" t="s">
        <v>579</v>
      </c>
    </row>
    <row r="29" spans="1:5" ht="12.75">
      <c r="A29" s="35" t="s">
        <v>56</v>
      </c>
      <c r="E29" s="40" t="s">
        <v>562</v>
      </c>
    </row>
    <row r="30" spans="1:5" ht="76.5">
      <c r="A30" t="s">
        <v>57</v>
      </c>
      <c r="E30" s="39" t="s">
        <v>580</v>
      </c>
    </row>
    <row r="31" spans="1:16" ht="12.75">
      <c r="A31" t="s">
        <v>49</v>
      </c>
      <c s="34" t="s">
        <v>72</v>
      </c>
      <c s="34" t="s">
        <v>581</v>
      </c>
      <c s="35" t="s">
        <v>51</v>
      </c>
      <c s="6" t="s">
        <v>582</v>
      </c>
      <c s="36" t="s">
        <v>256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189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583</v>
      </c>
    </row>
    <row r="34" spans="1:5" ht="12.75">
      <c r="A34" t="s">
        <v>57</v>
      </c>
      <c r="E34" s="39" t="s">
        <v>584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