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1.1 - Železniční svršek" sheetId="2" r:id="rId2"/>
    <sheet name="SO 1.2 - Materiál objedna..." sheetId="3" r:id="rId3"/>
    <sheet name="SO 2.1 - Železniční svršek" sheetId="4" r:id="rId4"/>
    <sheet name="SO 2.2 - Materiál objedna..." sheetId="5" r:id="rId5"/>
    <sheet name="SO 3.1 - Železniční svršek" sheetId="6" r:id="rId6"/>
    <sheet name="SO 3.2 - Materiál objedna..." sheetId="7" r:id="rId7"/>
    <sheet name="SO 4.1 - Železniční svršek" sheetId="8" r:id="rId8"/>
    <sheet name="SO 4.2 - Materiál objedna..." sheetId="9" r:id="rId9"/>
    <sheet name="SO 5.1 - VRN" sheetId="10" r:id="rId10"/>
    <sheet name="Pokyny pro vyplnění" sheetId="11" r:id="rId11"/>
  </sheets>
  <definedNames>
    <definedName name="_xlnm.Print_Area" localSheetId="0">'Rekapitulace stavby'!$D$4:$AO$33,'Rekapitulace stavby'!$C$39:$AQ$66</definedName>
    <definedName name="_xlnm.Print_Titles" localSheetId="0">'Rekapitulace stavby'!$49:$49</definedName>
    <definedName name="_xlnm._FilterDatabase" localSheetId="1" hidden="1">'SO 1.1 - Železniční svršek'!$C$81:$K$215</definedName>
    <definedName name="_xlnm.Print_Area" localSheetId="1">'SO 1.1 - Železniční svršek'!$C$4:$J$38,'SO 1.1 - Železniční svršek'!$C$44:$J$61,'SO 1.1 - Železniční svršek'!$C$67:$K$215</definedName>
    <definedName name="_xlnm.Print_Titles" localSheetId="1">'SO 1.1 - Železniční svršek'!$81:$81</definedName>
    <definedName name="_xlnm._FilterDatabase" localSheetId="2" hidden="1">'SO 1.2 - Materiál objedna...'!$C$81:$K$93</definedName>
    <definedName name="_xlnm.Print_Area" localSheetId="2">'SO 1.2 - Materiál objedna...'!$C$4:$J$38,'SO 1.2 - Materiál objedna...'!$C$44:$J$61,'SO 1.2 - Materiál objedna...'!$C$67:$K$93</definedName>
    <definedName name="_xlnm.Print_Titles" localSheetId="2">'SO 1.2 - Materiál objedna...'!$81:$81</definedName>
    <definedName name="_xlnm._FilterDatabase" localSheetId="3" hidden="1">'SO 2.1 - Železniční svršek'!$C$81:$K$186</definedName>
    <definedName name="_xlnm.Print_Area" localSheetId="3">'SO 2.1 - Železniční svršek'!$C$4:$J$38,'SO 2.1 - Železniční svršek'!$C$44:$J$61,'SO 2.1 - Železniční svršek'!$C$67:$K$186</definedName>
    <definedName name="_xlnm.Print_Titles" localSheetId="3">'SO 2.1 - Železniční svršek'!$81:$81</definedName>
    <definedName name="_xlnm._FilterDatabase" localSheetId="4" hidden="1">'SO 2.2 - Materiál objedna...'!$C$81:$K$95</definedName>
    <definedName name="_xlnm.Print_Area" localSheetId="4">'SO 2.2 - Materiál objedna...'!$C$4:$J$38,'SO 2.2 - Materiál objedna...'!$C$44:$J$61,'SO 2.2 - Materiál objedna...'!$C$67:$K$95</definedName>
    <definedName name="_xlnm.Print_Titles" localSheetId="4">'SO 2.2 - Materiál objedna...'!$81:$81</definedName>
    <definedName name="_xlnm._FilterDatabase" localSheetId="5" hidden="1">'SO 3.1 - Železniční svršek'!$C$81:$K$144</definedName>
    <definedName name="_xlnm.Print_Area" localSheetId="5">'SO 3.1 - Železniční svršek'!$C$4:$J$38,'SO 3.1 - Železniční svršek'!$C$44:$J$61,'SO 3.1 - Železniční svršek'!$C$67:$K$144</definedName>
    <definedName name="_xlnm.Print_Titles" localSheetId="5">'SO 3.1 - Železniční svršek'!$81:$81</definedName>
    <definedName name="_xlnm._FilterDatabase" localSheetId="6" hidden="1">'SO 3.2 - Materiál objedna...'!$C$81:$K$89</definedName>
    <definedName name="_xlnm.Print_Area" localSheetId="6">'SO 3.2 - Materiál objedna...'!$C$4:$J$38,'SO 3.2 - Materiál objedna...'!$C$44:$J$61,'SO 3.2 - Materiál objedna...'!$C$67:$K$89</definedName>
    <definedName name="_xlnm.Print_Titles" localSheetId="6">'SO 3.2 - Materiál objedna...'!$81:$81</definedName>
    <definedName name="_xlnm._FilterDatabase" localSheetId="7" hidden="1">'SO 4.1 - Železniční svršek'!$C$81:$K$135</definedName>
    <definedName name="_xlnm.Print_Area" localSheetId="7">'SO 4.1 - Železniční svršek'!$C$4:$J$38,'SO 4.1 - Železniční svršek'!$C$44:$J$61,'SO 4.1 - Železniční svršek'!$C$67:$K$135</definedName>
    <definedName name="_xlnm.Print_Titles" localSheetId="7">'SO 4.1 - Železniční svršek'!$81:$81</definedName>
    <definedName name="_xlnm._FilterDatabase" localSheetId="8" hidden="1">'SO 4.2 - Materiál objedna...'!$C$81:$K$85</definedName>
    <definedName name="_xlnm.Print_Area" localSheetId="8">'SO 4.2 - Materiál objedna...'!$C$4:$J$38,'SO 4.2 - Materiál objedna...'!$C$44:$J$61,'SO 4.2 - Materiál objedna...'!$C$67:$K$85</definedName>
    <definedName name="_xlnm.Print_Titles" localSheetId="8">'SO 4.2 - Materiál objedna...'!$81:$81</definedName>
    <definedName name="_xlnm._FilterDatabase" localSheetId="9" hidden="1">'SO 5.1 - VRN'!$C$81:$K$94</definedName>
    <definedName name="_xlnm.Print_Area" localSheetId="9">'SO 5.1 - VRN'!$C$4:$J$38,'SO 5.1 - VRN'!$C$44:$J$61,'SO 5.1 - VRN'!$C$67:$K$94</definedName>
    <definedName name="_xlnm.Print_Titles" localSheetId="9">'SO 5.1 - VRN'!$81:$81</definedName>
    <definedName name="_xlnm.Print_Area" localSheetId="10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65"/>
  <c r="AX65"/>
  <c i="10" r="BI93"/>
  <c r="BH93"/>
  <c r="BG93"/>
  <c r="BF93"/>
  <c r="T93"/>
  <c r="R93"/>
  <c r="P93"/>
  <c r="BK93"/>
  <c r="J93"/>
  <c r="BE93"/>
  <c r="BI91"/>
  <c r="BH91"/>
  <c r="BG91"/>
  <c r="BF91"/>
  <c r="T91"/>
  <c r="R91"/>
  <c r="P91"/>
  <c r="BK91"/>
  <c r="J91"/>
  <c r="BE91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5"/>
  <c r="BH85"/>
  <c r="BG85"/>
  <c r="BF85"/>
  <c r="T85"/>
  <c r="R85"/>
  <c r="P85"/>
  <c r="BK85"/>
  <c r="J85"/>
  <c r="BE85"/>
  <c r="BI83"/>
  <c r="F36"/>
  <c i="1" r="BD65"/>
  <c i="10" r="BH83"/>
  <c r="F35"/>
  <c i="1" r="BC65"/>
  <c i="10" r="BG83"/>
  <c r="F34"/>
  <c i="1" r="BB65"/>
  <c i="10" r="BF83"/>
  <c r="J33"/>
  <c i="1" r="AW65"/>
  <c i="10" r="F33"/>
  <c i="1" r="BA65"/>
  <c i="10" r="T83"/>
  <c r="T82"/>
  <c r="R83"/>
  <c r="R82"/>
  <c r="P83"/>
  <c r="P82"/>
  <c i="1" r="AU65"/>
  <c i="10" r="BK83"/>
  <c r="BK82"/>
  <c r="J82"/>
  <c r="J60"/>
  <c r="J29"/>
  <c i="1" r="AG65"/>
  <c i="10" r="J83"/>
  <c r="BE83"/>
  <c r="J32"/>
  <c i="1" r="AV65"/>
  <c i="10" r="F32"/>
  <c i="1" r="AZ65"/>
  <c i="10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63"/>
  <c r="AX63"/>
  <c i="9" r="BI85"/>
  <c r="BH85"/>
  <c r="BG85"/>
  <c r="BF85"/>
  <c r="T85"/>
  <c r="R85"/>
  <c r="P85"/>
  <c r="BK85"/>
  <c r="J85"/>
  <c r="BE85"/>
  <c r="BI84"/>
  <c r="BH84"/>
  <c r="BG84"/>
  <c r="BF84"/>
  <c r="T84"/>
  <c r="R84"/>
  <c r="P84"/>
  <c r="BK84"/>
  <c r="J84"/>
  <c r="BE84"/>
  <c r="BI83"/>
  <c r="F36"/>
  <c i="1" r="BD63"/>
  <c i="9" r="BH83"/>
  <c r="F35"/>
  <c i="1" r="BC63"/>
  <c i="9" r="BG83"/>
  <c r="F34"/>
  <c i="1" r="BB63"/>
  <c i="9" r="BF83"/>
  <c r="J33"/>
  <c i="1" r="AW63"/>
  <c i="9" r="F33"/>
  <c i="1" r="BA63"/>
  <c i="9" r="T83"/>
  <c r="T82"/>
  <c r="R83"/>
  <c r="R82"/>
  <c r="P83"/>
  <c r="P82"/>
  <c i="1" r="AU63"/>
  <c i="9" r="BK83"/>
  <c r="BK82"/>
  <c r="J82"/>
  <c r="J60"/>
  <c r="J29"/>
  <c i="1" r="AG63"/>
  <c i="9" r="J83"/>
  <c r="BE83"/>
  <c r="J32"/>
  <c i="1" r="AV63"/>
  <c i="9" r="F32"/>
  <c i="1" r="AZ63"/>
  <c i="9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62"/>
  <c r="AX62"/>
  <c i="8" r="BI134"/>
  <c r="BH134"/>
  <c r="BG134"/>
  <c r="BF134"/>
  <c r="T134"/>
  <c r="R134"/>
  <c r="P134"/>
  <c r="BK134"/>
  <c r="J134"/>
  <c r="BE134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6"/>
  <c r="BH126"/>
  <c r="BG126"/>
  <c r="BF126"/>
  <c r="T126"/>
  <c r="R126"/>
  <c r="P126"/>
  <c r="BK126"/>
  <c r="J126"/>
  <c r="BE126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0"/>
  <c r="BH120"/>
  <c r="BG120"/>
  <c r="BF120"/>
  <c r="T120"/>
  <c r="R120"/>
  <c r="P120"/>
  <c r="BK120"/>
  <c r="J120"/>
  <c r="BE120"/>
  <c r="BI118"/>
  <c r="BH118"/>
  <c r="BG118"/>
  <c r="BF118"/>
  <c r="T118"/>
  <c r="R118"/>
  <c r="P118"/>
  <c r="BK118"/>
  <c r="J118"/>
  <c r="BE118"/>
  <c r="BI116"/>
  <c r="BH116"/>
  <c r="BG116"/>
  <c r="BF116"/>
  <c r="T116"/>
  <c r="R116"/>
  <c r="P116"/>
  <c r="BK116"/>
  <c r="J116"/>
  <c r="BE116"/>
  <c r="BI114"/>
  <c r="BH114"/>
  <c r="BG114"/>
  <c r="BF114"/>
  <c r="T114"/>
  <c r="R114"/>
  <c r="P114"/>
  <c r="BK114"/>
  <c r="J114"/>
  <c r="BE114"/>
  <c r="BI112"/>
  <c r="BH112"/>
  <c r="BG112"/>
  <c r="BF112"/>
  <c r="T112"/>
  <c r="R112"/>
  <c r="P112"/>
  <c r="BK112"/>
  <c r="J112"/>
  <c r="BE112"/>
  <c r="BI110"/>
  <c r="BH110"/>
  <c r="BG110"/>
  <c r="BF110"/>
  <c r="T110"/>
  <c r="R110"/>
  <c r="P110"/>
  <c r="BK110"/>
  <c r="J110"/>
  <c r="BE110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9"/>
  <c r="BH99"/>
  <c r="BG99"/>
  <c r="BF99"/>
  <c r="T99"/>
  <c r="R99"/>
  <c r="P99"/>
  <c r="BK99"/>
  <c r="J99"/>
  <c r="BE99"/>
  <c r="BI98"/>
  <c r="BH98"/>
  <c r="BG98"/>
  <c r="BF98"/>
  <c r="T98"/>
  <c r="R98"/>
  <c r="P98"/>
  <c r="BK98"/>
  <c r="J98"/>
  <c r="BE98"/>
  <c r="BI97"/>
  <c r="BH97"/>
  <c r="BG97"/>
  <c r="BF97"/>
  <c r="T97"/>
  <c r="R97"/>
  <c r="P97"/>
  <c r="BK97"/>
  <c r="J97"/>
  <c r="BE97"/>
  <c r="BI95"/>
  <c r="BH95"/>
  <c r="BG95"/>
  <c r="BF95"/>
  <c r="T95"/>
  <c r="R95"/>
  <c r="P95"/>
  <c r="BK95"/>
  <c r="J95"/>
  <c r="BE95"/>
  <c r="BI93"/>
  <c r="BH93"/>
  <c r="BG93"/>
  <c r="BF93"/>
  <c r="T93"/>
  <c r="R93"/>
  <c r="P93"/>
  <c r="BK93"/>
  <c r="J93"/>
  <c r="BE93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5"/>
  <c r="BH85"/>
  <c r="BG85"/>
  <c r="BF85"/>
  <c r="T85"/>
  <c r="R85"/>
  <c r="P85"/>
  <c r="BK85"/>
  <c r="J85"/>
  <c r="BE85"/>
  <c r="BI84"/>
  <c r="BH84"/>
  <c r="BG84"/>
  <c r="BF84"/>
  <c r="T84"/>
  <c r="R84"/>
  <c r="P84"/>
  <c r="BK84"/>
  <c r="J84"/>
  <c r="BE84"/>
  <c r="BI83"/>
  <c r="F36"/>
  <c i="1" r="BD62"/>
  <c i="8" r="BH83"/>
  <c r="F35"/>
  <c i="1" r="BC62"/>
  <c i="8" r="BG83"/>
  <c r="F34"/>
  <c i="1" r="BB62"/>
  <c i="8" r="BF83"/>
  <c r="J33"/>
  <c i="1" r="AW62"/>
  <c i="8" r="F33"/>
  <c i="1" r="BA62"/>
  <c i="8" r="T83"/>
  <c r="T82"/>
  <c r="R83"/>
  <c r="R82"/>
  <c r="P83"/>
  <c r="P82"/>
  <c i="1" r="AU62"/>
  <c i="8" r="BK83"/>
  <c r="BK82"/>
  <c r="J82"/>
  <c r="J60"/>
  <c r="J29"/>
  <c i="1" r="AG62"/>
  <c i="8" r="J83"/>
  <c r="BE83"/>
  <c r="J32"/>
  <c i="1" r="AV62"/>
  <c i="8" r="F32"/>
  <c i="1" r="AZ62"/>
  <c i="8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60"/>
  <c r="AX60"/>
  <c i="7" r="BI89"/>
  <c r="BH89"/>
  <c r="BG89"/>
  <c r="BF89"/>
  <c r="T89"/>
  <c r="R89"/>
  <c r="P89"/>
  <c r="BK89"/>
  <c r="J89"/>
  <c r="BE89"/>
  <c r="BI88"/>
  <c r="BH88"/>
  <c r="BG88"/>
  <c r="BF88"/>
  <c r="T88"/>
  <c r="R88"/>
  <c r="P88"/>
  <c r="BK88"/>
  <c r="J88"/>
  <c r="BE88"/>
  <c r="BI87"/>
  <c r="BH87"/>
  <c r="BG87"/>
  <c r="BF87"/>
  <c r="T87"/>
  <c r="R87"/>
  <c r="P87"/>
  <c r="BK87"/>
  <c r="J87"/>
  <c r="BE87"/>
  <c r="BI86"/>
  <c r="BH86"/>
  <c r="BG86"/>
  <c r="BF86"/>
  <c r="T86"/>
  <c r="R86"/>
  <c r="P86"/>
  <c r="BK86"/>
  <c r="J86"/>
  <c r="BE86"/>
  <c r="BI85"/>
  <c r="BH85"/>
  <c r="BG85"/>
  <c r="BF85"/>
  <c r="T85"/>
  <c r="R85"/>
  <c r="P85"/>
  <c r="BK85"/>
  <c r="J85"/>
  <c r="BE85"/>
  <c r="BI84"/>
  <c r="BH84"/>
  <c r="BG84"/>
  <c r="BF84"/>
  <c r="T84"/>
  <c r="R84"/>
  <c r="P84"/>
  <c r="BK84"/>
  <c r="J84"/>
  <c r="BE84"/>
  <c r="BI83"/>
  <c r="F36"/>
  <c i="1" r="BD60"/>
  <c i="7" r="BH83"/>
  <c r="F35"/>
  <c i="1" r="BC60"/>
  <c i="7" r="BG83"/>
  <c r="F34"/>
  <c i="1" r="BB60"/>
  <c i="7" r="BF83"/>
  <c r="J33"/>
  <c i="1" r="AW60"/>
  <c i="7" r="F33"/>
  <c i="1" r="BA60"/>
  <c i="7" r="T83"/>
  <c r="T82"/>
  <c r="R83"/>
  <c r="R82"/>
  <c r="P83"/>
  <c r="P82"/>
  <c i="1" r="AU60"/>
  <c i="7" r="BK83"/>
  <c r="BK82"/>
  <c r="J82"/>
  <c r="J60"/>
  <c r="J29"/>
  <c i="1" r="AG60"/>
  <c i="7" r="J83"/>
  <c r="BE83"/>
  <c r="J32"/>
  <c i="1" r="AV60"/>
  <c i="7" r="F32"/>
  <c i="1" r="AZ60"/>
  <c i="7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59"/>
  <c r="AX59"/>
  <c i="6"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1"/>
  <c r="BH121"/>
  <c r="BG121"/>
  <c r="BF121"/>
  <c r="T121"/>
  <c r="R121"/>
  <c r="P121"/>
  <c r="BK121"/>
  <c r="J121"/>
  <c r="BE121"/>
  <c r="BI119"/>
  <c r="BH119"/>
  <c r="BG119"/>
  <c r="BF119"/>
  <c r="T119"/>
  <c r="R119"/>
  <c r="P119"/>
  <c r="BK119"/>
  <c r="J119"/>
  <c r="BE119"/>
  <c r="BI117"/>
  <c r="BH117"/>
  <c r="BG117"/>
  <c r="BF117"/>
  <c r="T117"/>
  <c r="R117"/>
  <c r="P117"/>
  <c r="BK117"/>
  <c r="J117"/>
  <c r="BE117"/>
  <c r="BI115"/>
  <c r="BH115"/>
  <c r="BG115"/>
  <c r="BF115"/>
  <c r="T115"/>
  <c r="R115"/>
  <c r="P115"/>
  <c r="BK115"/>
  <c r="J115"/>
  <c r="BE115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10"/>
  <c r="BH110"/>
  <c r="BG110"/>
  <c r="BF110"/>
  <c r="T110"/>
  <c r="R110"/>
  <c r="P110"/>
  <c r="BK110"/>
  <c r="J110"/>
  <c r="BE110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8"/>
  <c r="BH98"/>
  <c r="BG98"/>
  <c r="BF98"/>
  <c r="T98"/>
  <c r="R98"/>
  <c r="P98"/>
  <c r="BK98"/>
  <c r="J98"/>
  <c r="BE98"/>
  <c r="BI96"/>
  <c r="BH96"/>
  <c r="BG96"/>
  <c r="BF96"/>
  <c r="T96"/>
  <c r="R96"/>
  <c r="P96"/>
  <c r="BK96"/>
  <c r="J96"/>
  <c r="BE96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5"/>
  <c r="BH85"/>
  <c r="BG85"/>
  <c r="BF85"/>
  <c r="T85"/>
  <c r="R85"/>
  <c r="P85"/>
  <c r="BK85"/>
  <c r="J85"/>
  <c r="BE85"/>
  <c r="BI83"/>
  <c r="F36"/>
  <c i="1" r="BD59"/>
  <c i="6" r="BH83"/>
  <c r="F35"/>
  <c i="1" r="BC59"/>
  <c i="6" r="BG83"/>
  <c r="F34"/>
  <c i="1" r="BB59"/>
  <c i="6" r="BF83"/>
  <c r="J33"/>
  <c i="1" r="AW59"/>
  <c i="6" r="F33"/>
  <c i="1" r="BA59"/>
  <c i="6" r="T83"/>
  <c r="T82"/>
  <c r="R83"/>
  <c r="R82"/>
  <c r="P83"/>
  <c r="P82"/>
  <c i="1" r="AU59"/>
  <c i="6" r="BK83"/>
  <c r="BK82"/>
  <c r="J82"/>
  <c r="J60"/>
  <c r="J29"/>
  <c i="1" r="AG59"/>
  <c i="6" r="J83"/>
  <c r="BE83"/>
  <c r="J32"/>
  <c i="1" r="AV59"/>
  <c i="6" r="F32"/>
  <c i="1" r="AZ59"/>
  <c i="6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57"/>
  <c r="AX57"/>
  <c i="5" r="BI95"/>
  <c r="BH95"/>
  <c r="BG95"/>
  <c r="BF95"/>
  <c r="T95"/>
  <c r="R95"/>
  <c r="P95"/>
  <c r="BK95"/>
  <c r="J95"/>
  <c r="BE95"/>
  <c r="BI94"/>
  <c r="BH94"/>
  <c r="BG94"/>
  <c r="BF94"/>
  <c r="T94"/>
  <c r="R94"/>
  <c r="P94"/>
  <c r="BK94"/>
  <c r="J94"/>
  <c r="BE94"/>
  <c r="BI93"/>
  <c r="BH93"/>
  <c r="BG93"/>
  <c r="BF93"/>
  <c r="T93"/>
  <c r="R93"/>
  <c r="P93"/>
  <c r="BK93"/>
  <c r="J93"/>
  <c r="BE93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8"/>
  <c r="BH88"/>
  <c r="BG88"/>
  <c r="BF88"/>
  <c r="T88"/>
  <c r="R88"/>
  <c r="P88"/>
  <c r="BK88"/>
  <c r="J88"/>
  <c r="BE88"/>
  <c r="BI87"/>
  <c r="BH87"/>
  <c r="BG87"/>
  <c r="BF87"/>
  <c r="T87"/>
  <c r="R87"/>
  <c r="P87"/>
  <c r="BK87"/>
  <c r="J87"/>
  <c r="BE87"/>
  <c r="BI86"/>
  <c r="BH86"/>
  <c r="BG86"/>
  <c r="BF86"/>
  <c r="T86"/>
  <c r="R86"/>
  <c r="P86"/>
  <c r="BK86"/>
  <c r="J86"/>
  <c r="BE86"/>
  <c r="BI85"/>
  <c r="BH85"/>
  <c r="BG85"/>
  <c r="BF85"/>
  <c r="T85"/>
  <c r="R85"/>
  <c r="P85"/>
  <c r="BK85"/>
  <c r="J85"/>
  <c r="BE85"/>
  <c r="BI84"/>
  <c r="BH84"/>
  <c r="BG84"/>
  <c r="BF84"/>
  <c r="T84"/>
  <c r="R84"/>
  <c r="P84"/>
  <c r="BK84"/>
  <c r="J84"/>
  <c r="BE84"/>
  <c r="BI83"/>
  <c r="F36"/>
  <c i="1" r="BD57"/>
  <c i="5" r="BH83"/>
  <c r="F35"/>
  <c i="1" r="BC57"/>
  <c i="5" r="BG83"/>
  <c r="F34"/>
  <c i="1" r="BB57"/>
  <c i="5" r="BF83"/>
  <c r="J33"/>
  <c i="1" r="AW57"/>
  <c i="5" r="F33"/>
  <c i="1" r="BA57"/>
  <c i="5" r="T83"/>
  <c r="T82"/>
  <c r="R83"/>
  <c r="R82"/>
  <c r="P83"/>
  <c r="P82"/>
  <c i="1" r="AU57"/>
  <c i="5" r="BK83"/>
  <c r="BK82"/>
  <c r="J82"/>
  <c r="J60"/>
  <c r="J29"/>
  <c i="1" r="AG57"/>
  <c i="5" r="J83"/>
  <c r="BE83"/>
  <c r="J32"/>
  <c i="1" r="AV57"/>
  <c i="5" r="F32"/>
  <c i="1" r="AZ57"/>
  <c i="5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56"/>
  <c r="AX56"/>
  <c i="4"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0"/>
  <c r="BH180"/>
  <c r="BG180"/>
  <c r="BF180"/>
  <c r="T180"/>
  <c r="R180"/>
  <c r="P180"/>
  <c r="BK180"/>
  <c r="J180"/>
  <c r="BE180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70"/>
  <c r="BH170"/>
  <c r="BG170"/>
  <c r="BF170"/>
  <c r="T170"/>
  <c r="R170"/>
  <c r="P170"/>
  <c r="BK170"/>
  <c r="J170"/>
  <c r="BE170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4"/>
  <c r="BH164"/>
  <c r="BG164"/>
  <c r="BF164"/>
  <c r="T164"/>
  <c r="R164"/>
  <c r="P164"/>
  <c r="BK164"/>
  <c r="J164"/>
  <c r="BE164"/>
  <c r="BI162"/>
  <c r="BH162"/>
  <c r="BG162"/>
  <c r="BF162"/>
  <c r="T162"/>
  <c r="R162"/>
  <c r="P162"/>
  <c r="BK162"/>
  <c r="J162"/>
  <c r="BE162"/>
  <c r="BI160"/>
  <c r="BH160"/>
  <c r="BG160"/>
  <c r="BF160"/>
  <c r="T160"/>
  <c r="R160"/>
  <c r="P160"/>
  <c r="BK160"/>
  <c r="J160"/>
  <c r="BE160"/>
  <c r="BI158"/>
  <c r="BH158"/>
  <c r="BG158"/>
  <c r="BF158"/>
  <c r="T158"/>
  <c r="R158"/>
  <c r="P158"/>
  <c r="BK158"/>
  <c r="J158"/>
  <c r="BE158"/>
  <c r="BI156"/>
  <c r="BH156"/>
  <c r="BG156"/>
  <c r="BF156"/>
  <c r="T156"/>
  <c r="R156"/>
  <c r="P156"/>
  <c r="BK156"/>
  <c r="J156"/>
  <c r="BE156"/>
  <c r="BI154"/>
  <c r="BH154"/>
  <c r="BG154"/>
  <c r="BF154"/>
  <c r="T154"/>
  <c r="R154"/>
  <c r="P154"/>
  <c r="BK154"/>
  <c r="J154"/>
  <c r="BE154"/>
  <c r="BI152"/>
  <c r="BH152"/>
  <c r="BG152"/>
  <c r="BF152"/>
  <c r="T152"/>
  <c r="R152"/>
  <c r="P152"/>
  <c r="BK152"/>
  <c r="J152"/>
  <c r="BE152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6"/>
  <c r="BH146"/>
  <c r="BG146"/>
  <c r="BF146"/>
  <c r="T146"/>
  <c r="R146"/>
  <c r="P146"/>
  <c r="BK146"/>
  <c r="J146"/>
  <c r="BE146"/>
  <c r="BI144"/>
  <c r="BH144"/>
  <c r="BG144"/>
  <c r="BF144"/>
  <c r="T144"/>
  <c r="R144"/>
  <c r="P144"/>
  <c r="BK144"/>
  <c r="J144"/>
  <c r="BE144"/>
  <c r="BI142"/>
  <c r="BH142"/>
  <c r="BG142"/>
  <c r="BF142"/>
  <c r="T142"/>
  <c r="R142"/>
  <c r="P142"/>
  <c r="BK142"/>
  <c r="J142"/>
  <c r="BE142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8"/>
  <c r="BH118"/>
  <c r="BG118"/>
  <c r="BF118"/>
  <c r="T118"/>
  <c r="R118"/>
  <c r="P118"/>
  <c r="BK118"/>
  <c r="J118"/>
  <c r="BE118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09"/>
  <c r="BH109"/>
  <c r="BG109"/>
  <c r="BF109"/>
  <c r="T109"/>
  <c r="R109"/>
  <c r="P109"/>
  <c r="BK109"/>
  <c r="J109"/>
  <c r="BE109"/>
  <c r="BI107"/>
  <c r="BH107"/>
  <c r="BG107"/>
  <c r="BF107"/>
  <c r="T107"/>
  <c r="R107"/>
  <c r="P107"/>
  <c r="BK107"/>
  <c r="J107"/>
  <c r="BE107"/>
  <c r="BI105"/>
  <c r="BH105"/>
  <c r="BG105"/>
  <c r="BF105"/>
  <c r="T105"/>
  <c r="R105"/>
  <c r="P105"/>
  <c r="BK105"/>
  <c r="J105"/>
  <c r="BE105"/>
  <c r="BI104"/>
  <c r="BH104"/>
  <c r="BG104"/>
  <c r="BF104"/>
  <c r="T104"/>
  <c r="R104"/>
  <c r="P104"/>
  <c r="BK104"/>
  <c r="J104"/>
  <c r="BE104"/>
  <c r="BI102"/>
  <c r="BH102"/>
  <c r="BG102"/>
  <c r="BF102"/>
  <c r="T102"/>
  <c r="R102"/>
  <c r="P102"/>
  <c r="BK102"/>
  <c r="J102"/>
  <c r="BE102"/>
  <c r="BI100"/>
  <c r="BH100"/>
  <c r="BG100"/>
  <c r="BF100"/>
  <c r="T100"/>
  <c r="R100"/>
  <c r="P100"/>
  <c r="BK100"/>
  <c r="J100"/>
  <c r="BE100"/>
  <c r="BI98"/>
  <c r="BH98"/>
  <c r="BG98"/>
  <c r="BF98"/>
  <c r="T98"/>
  <c r="R98"/>
  <c r="P98"/>
  <c r="BK98"/>
  <c r="J98"/>
  <c r="BE98"/>
  <c r="BI96"/>
  <c r="BH96"/>
  <c r="BG96"/>
  <c r="BF96"/>
  <c r="T96"/>
  <c r="R96"/>
  <c r="P96"/>
  <c r="BK96"/>
  <c r="J96"/>
  <c r="BE96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8"/>
  <c r="BH88"/>
  <c r="BG88"/>
  <c r="BF88"/>
  <c r="T88"/>
  <c r="R88"/>
  <c r="P88"/>
  <c r="BK88"/>
  <c r="J88"/>
  <c r="BE88"/>
  <c r="BI86"/>
  <c r="BH86"/>
  <c r="BG86"/>
  <c r="BF86"/>
  <c r="T86"/>
  <c r="R86"/>
  <c r="P86"/>
  <c r="BK86"/>
  <c r="J86"/>
  <c r="BE86"/>
  <c r="BI85"/>
  <c r="BH85"/>
  <c r="BG85"/>
  <c r="BF85"/>
  <c r="T85"/>
  <c r="R85"/>
  <c r="P85"/>
  <c r="BK85"/>
  <c r="J85"/>
  <c r="BE85"/>
  <c r="BI83"/>
  <c r="F36"/>
  <c i="1" r="BD56"/>
  <c i="4" r="BH83"/>
  <c r="F35"/>
  <c i="1" r="BC56"/>
  <c i="4" r="BG83"/>
  <c r="F34"/>
  <c i="1" r="BB56"/>
  <c i="4" r="BF83"/>
  <c r="J33"/>
  <c i="1" r="AW56"/>
  <c i="4" r="F33"/>
  <c i="1" r="BA56"/>
  <c i="4" r="T83"/>
  <c r="T82"/>
  <c r="R83"/>
  <c r="R82"/>
  <c r="P83"/>
  <c r="P82"/>
  <c i="1" r="AU56"/>
  <c i="4" r="BK83"/>
  <c r="BK82"/>
  <c r="J82"/>
  <c r="J60"/>
  <c r="J29"/>
  <c i="1" r="AG56"/>
  <c i="4" r="J83"/>
  <c r="BE83"/>
  <c r="J32"/>
  <c i="1" r="AV56"/>
  <c i="4" r="F32"/>
  <c i="1" r="AZ56"/>
  <c i="4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54"/>
  <c r="AX54"/>
  <c i="3" r="BI93"/>
  <c r="BH93"/>
  <c r="BG93"/>
  <c r="BF93"/>
  <c r="T93"/>
  <c r="R93"/>
  <c r="P93"/>
  <c r="BK93"/>
  <c r="J93"/>
  <c r="BE93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8"/>
  <c r="BH88"/>
  <c r="BG88"/>
  <c r="BF88"/>
  <c r="T88"/>
  <c r="R88"/>
  <c r="P88"/>
  <c r="BK88"/>
  <c r="J88"/>
  <c r="BE88"/>
  <c r="BI87"/>
  <c r="BH87"/>
  <c r="BG87"/>
  <c r="BF87"/>
  <c r="T87"/>
  <c r="R87"/>
  <c r="P87"/>
  <c r="BK87"/>
  <c r="J87"/>
  <c r="BE87"/>
  <c r="BI86"/>
  <c r="BH86"/>
  <c r="BG86"/>
  <c r="BF86"/>
  <c r="T86"/>
  <c r="R86"/>
  <c r="P86"/>
  <c r="BK86"/>
  <c r="J86"/>
  <c r="BE86"/>
  <c r="BI85"/>
  <c r="BH85"/>
  <c r="BG85"/>
  <c r="BF85"/>
  <c r="T85"/>
  <c r="R85"/>
  <c r="P85"/>
  <c r="BK85"/>
  <c r="J85"/>
  <c r="BE85"/>
  <c r="BI84"/>
  <c r="BH84"/>
  <c r="BG84"/>
  <c r="BF84"/>
  <c r="T84"/>
  <c r="R84"/>
  <c r="P84"/>
  <c r="BK84"/>
  <c r="J84"/>
  <c r="BE84"/>
  <c r="BI83"/>
  <c r="F36"/>
  <c i="1" r="BD54"/>
  <c i="3" r="BH83"/>
  <c r="F35"/>
  <c i="1" r="BC54"/>
  <c i="3" r="BG83"/>
  <c r="F34"/>
  <c i="1" r="BB54"/>
  <c i="3" r="BF83"/>
  <c r="J33"/>
  <c i="1" r="AW54"/>
  <c i="3" r="F33"/>
  <c i="1" r="BA54"/>
  <c i="3" r="T83"/>
  <c r="T82"/>
  <c r="R83"/>
  <c r="R82"/>
  <c r="P83"/>
  <c r="P82"/>
  <c i="1" r="AU54"/>
  <c i="3" r="BK83"/>
  <c r="BK82"/>
  <c r="J82"/>
  <c r="J60"/>
  <c r="J29"/>
  <c i="1" r="AG54"/>
  <c i="3" r="J83"/>
  <c r="BE83"/>
  <c r="J32"/>
  <c i="1" r="AV54"/>
  <c i="3" r="F32"/>
  <c i="1" r="AZ54"/>
  <c i="3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AY53"/>
  <c r="AX53"/>
  <c i="2" r="BI215"/>
  <c r="BH215"/>
  <c r="BG215"/>
  <c r="BF215"/>
  <c r="T215"/>
  <c r="R215"/>
  <c r="P215"/>
  <c r="BK215"/>
  <c r="J215"/>
  <c r="BE215"/>
  <c r="BI214"/>
  <c r="BH214"/>
  <c r="BG214"/>
  <c r="BF214"/>
  <c r="T214"/>
  <c r="R214"/>
  <c r="P214"/>
  <c r="BK214"/>
  <c r="J214"/>
  <c r="BE214"/>
  <c r="BI213"/>
  <c r="BH213"/>
  <c r="BG213"/>
  <c r="BF213"/>
  <c r="T213"/>
  <c r="R213"/>
  <c r="P213"/>
  <c r="BK213"/>
  <c r="J213"/>
  <c r="BE213"/>
  <c r="BI212"/>
  <c r="BH212"/>
  <c r="BG212"/>
  <c r="BF212"/>
  <c r="T212"/>
  <c r="R212"/>
  <c r="P212"/>
  <c r="BK212"/>
  <c r="J212"/>
  <c r="BE212"/>
  <c r="BI210"/>
  <c r="BH210"/>
  <c r="BG210"/>
  <c r="BF210"/>
  <c r="T210"/>
  <c r="R210"/>
  <c r="P210"/>
  <c r="BK210"/>
  <c r="J210"/>
  <c r="BE210"/>
  <c r="BI208"/>
  <c r="BH208"/>
  <c r="BG208"/>
  <c r="BF208"/>
  <c r="T208"/>
  <c r="R208"/>
  <c r="P208"/>
  <c r="BK208"/>
  <c r="J208"/>
  <c r="BE208"/>
  <c r="BI206"/>
  <c r="BH206"/>
  <c r="BG206"/>
  <c r="BF206"/>
  <c r="T206"/>
  <c r="R206"/>
  <c r="P206"/>
  <c r="BK206"/>
  <c r="J206"/>
  <c r="BE206"/>
  <c r="BI203"/>
  <c r="BH203"/>
  <c r="BG203"/>
  <c r="BF203"/>
  <c r="T203"/>
  <c r="R203"/>
  <c r="P203"/>
  <c r="BK203"/>
  <c r="J203"/>
  <c r="BE203"/>
  <c r="BI201"/>
  <c r="BH201"/>
  <c r="BG201"/>
  <c r="BF201"/>
  <c r="T201"/>
  <c r="R201"/>
  <c r="P201"/>
  <c r="BK201"/>
  <c r="J201"/>
  <c r="BE201"/>
  <c r="BI198"/>
  <c r="BH198"/>
  <c r="BG198"/>
  <c r="BF198"/>
  <c r="T198"/>
  <c r="R198"/>
  <c r="P198"/>
  <c r="BK198"/>
  <c r="J198"/>
  <c r="BE198"/>
  <c r="BI196"/>
  <c r="BH196"/>
  <c r="BG196"/>
  <c r="BF196"/>
  <c r="T196"/>
  <c r="R196"/>
  <c r="P196"/>
  <c r="BK196"/>
  <c r="J196"/>
  <c r="BE196"/>
  <c r="BI193"/>
  <c r="BH193"/>
  <c r="BG193"/>
  <c r="BF193"/>
  <c r="T193"/>
  <c r="R193"/>
  <c r="P193"/>
  <c r="BK193"/>
  <c r="J193"/>
  <c r="BE193"/>
  <c r="BI191"/>
  <c r="BH191"/>
  <c r="BG191"/>
  <c r="BF191"/>
  <c r="T191"/>
  <c r="R191"/>
  <c r="P191"/>
  <c r="BK191"/>
  <c r="J191"/>
  <c r="BE191"/>
  <c r="BI189"/>
  <c r="BH189"/>
  <c r="BG189"/>
  <c r="BF189"/>
  <c r="T189"/>
  <c r="R189"/>
  <c r="P189"/>
  <c r="BK189"/>
  <c r="J189"/>
  <c r="BE189"/>
  <c r="BI186"/>
  <c r="BH186"/>
  <c r="BG186"/>
  <c r="BF186"/>
  <c r="T186"/>
  <c r="R186"/>
  <c r="P186"/>
  <c r="BK186"/>
  <c r="J186"/>
  <c r="BE186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R178"/>
  <c r="P178"/>
  <c r="BK178"/>
  <c r="J178"/>
  <c r="BE178"/>
  <c r="BI175"/>
  <c r="BH175"/>
  <c r="BG175"/>
  <c r="BF175"/>
  <c r="T175"/>
  <c r="R175"/>
  <c r="P175"/>
  <c r="BK175"/>
  <c r="J175"/>
  <c r="BE175"/>
  <c r="BI172"/>
  <c r="BH172"/>
  <c r="BG172"/>
  <c r="BF172"/>
  <c r="T172"/>
  <c r="R172"/>
  <c r="P172"/>
  <c r="BK172"/>
  <c r="J172"/>
  <c r="BE172"/>
  <c r="BI169"/>
  <c r="BH169"/>
  <c r="BG169"/>
  <c r="BF169"/>
  <c r="T169"/>
  <c r="R169"/>
  <c r="P169"/>
  <c r="BK169"/>
  <c r="J169"/>
  <c r="BE169"/>
  <c r="BI167"/>
  <c r="BH167"/>
  <c r="BG167"/>
  <c r="BF167"/>
  <c r="T167"/>
  <c r="R167"/>
  <c r="P167"/>
  <c r="BK167"/>
  <c r="J167"/>
  <c r="BE167"/>
  <c r="BI165"/>
  <c r="BH165"/>
  <c r="BG165"/>
  <c r="BF165"/>
  <c r="T165"/>
  <c r="R165"/>
  <c r="P165"/>
  <c r="BK165"/>
  <c r="J165"/>
  <c r="BE165"/>
  <c r="BI163"/>
  <c r="BH163"/>
  <c r="BG163"/>
  <c r="BF163"/>
  <c r="T163"/>
  <c r="R163"/>
  <c r="P163"/>
  <c r="BK163"/>
  <c r="J163"/>
  <c r="BE163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7"/>
  <c r="BH157"/>
  <c r="BG157"/>
  <c r="BF157"/>
  <c r="T157"/>
  <c r="R157"/>
  <c r="P157"/>
  <c r="BK157"/>
  <c r="J157"/>
  <c r="BE157"/>
  <c r="BI155"/>
  <c r="BH155"/>
  <c r="BG155"/>
  <c r="BF155"/>
  <c r="T155"/>
  <c r="R155"/>
  <c r="P155"/>
  <c r="BK155"/>
  <c r="J155"/>
  <c r="BE155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0"/>
  <c r="BH150"/>
  <c r="BG150"/>
  <c r="BF150"/>
  <c r="T150"/>
  <c r="R150"/>
  <c r="P150"/>
  <c r="BK150"/>
  <c r="J150"/>
  <c r="BE150"/>
  <c r="BI148"/>
  <c r="BH148"/>
  <c r="BG148"/>
  <c r="BF148"/>
  <c r="T148"/>
  <c r="R148"/>
  <c r="P148"/>
  <c r="BK148"/>
  <c r="J148"/>
  <c r="BE148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19"/>
  <c r="BH119"/>
  <c r="BG119"/>
  <c r="BF119"/>
  <c r="T119"/>
  <c r="R119"/>
  <c r="P119"/>
  <c r="BK119"/>
  <c r="J119"/>
  <c r="BE119"/>
  <c r="BI117"/>
  <c r="BH117"/>
  <c r="BG117"/>
  <c r="BF117"/>
  <c r="T117"/>
  <c r="R117"/>
  <c r="P117"/>
  <c r="BK117"/>
  <c r="J117"/>
  <c r="BE117"/>
  <c r="BI115"/>
  <c r="BH115"/>
  <c r="BG115"/>
  <c r="BF115"/>
  <c r="T115"/>
  <c r="R115"/>
  <c r="P115"/>
  <c r="BK115"/>
  <c r="J115"/>
  <c r="BE115"/>
  <c r="BI113"/>
  <c r="BH113"/>
  <c r="BG113"/>
  <c r="BF113"/>
  <c r="T113"/>
  <c r="R113"/>
  <c r="P113"/>
  <c r="BK113"/>
  <c r="J113"/>
  <c r="BE113"/>
  <c r="BI110"/>
  <c r="BH110"/>
  <c r="BG110"/>
  <c r="BF110"/>
  <c r="T110"/>
  <c r="R110"/>
  <c r="P110"/>
  <c r="BK110"/>
  <c r="J110"/>
  <c r="BE110"/>
  <c r="BI107"/>
  <c r="BH107"/>
  <c r="BG107"/>
  <c r="BF107"/>
  <c r="T107"/>
  <c r="R107"/>
  <c r="P107"/>
  <c r="BK107"/>
  <c r="J107"/>
  <c r="BE107"/>
  <c r="BI104"/>
  <c r="BH104"/>
  <c r="BG104"/>
  <c r="BF104"/>
  <c r="T104"/>
  <c r="R104"/>
  <c r="P104"/>
  <c r="BK104"/>
  <c r="J104"/>
  <c r="BE104"/>
  <c r="BI102"/>
  <c r="BH102"/>
  <c r="BG102"/>
  <c r="BF102"/>
  <c r="T102"/>
  <c r="R102"/>
  <c r="P102"/>
  <c r="BK102"/>
  <c r="J102"/>
  <c r="BE102"/>
  <c r="BI99"/>
  <c r="BH99"/>
  <c r="BG99"/>
  <c r="BF99"/>
  <c r="T99"/>
  <c r="R99"/>
  <c r="P99"/>
  <c r="BK99"/>
  <c r="J99"/>
  <c r="BE99"/>
  <c r="BI97"/>
  <c r="BH97"/>
  <c r="BG97"/>
  <c r="BF97"/>
  <c r="T97"/>
  <c r="R97"/>
  <c r="P97"/>
  <c r="BK97"/>
  <c r="J97"/>
  <c r="BE97"/>
  <c r="BI95"/>
  <c r="BH95"/>
  <c r="BG95"/>
  <c r="BF95"/>
  <c r="T95"/>
  <c r="R95"/>
  <c r="P95"/>
  <c r="BK95"/>
  <c r="J95"/>
  <c r="BE95"/>
  <c r="BI93"/>
  <c r="BH93"/>
  <c r="BG93"/>
  <c r="BF93"/>
  <c r="T93"/>
  <c r="R93"/>
  <c r="P93"/>
  <c r="BK93"/>
  <c r="J93"/>
  <c r="BE93"/>
  <c r="BI91"/>
  <c r="BH91"/>
  <c r="BG91"/>
  <c r="BF91"/>
  <c r="T91"/>
  <c r="R91"/>
  <c r="P91"/>
  <c r="BK91"/>
  <c r="J91"/>
  <c r="BE91"/>
  <c r="BI88"/>
  <c r="BH88"/>
  <c r="BG88"/>
  <c r="BF88"/>
  <c r="T88"/>
  <c r="R88"/>
  <c r="P88"/>
  <c r="BK88"/>
  <c r="J88"/>
  <c r="BE88"/>
  <c r="BI86"/>
  <c r="BH86"/>
  <c r="BG86"/>
  <c r="BF86"/>
  <c r="T86"/>
  <c r="R86"/>
  <c r="P86"/>
  <c r="BK86"/>
  <c r="J86"/>
  <c r="BE86"/>
  <c r="BI83"/>
  <c r="F36"/>
  <c i="1" r="BD53"/>
  <c i="2" r="BH83"/>
  <c r="F35"/>
  <c i="1" r="BC53"/>
  <c i="2" r="BG83"/>
  <c r="F34"/>
  <c i="1" r="BB53"/>
  <c i="2" r="BF83"/>
  <c r="J33"/>
  <c i="1" r="AW53"/>
  <c i="2" r="F33"/>
  <c i="1" r="BA53"/>
  <c i="2" r="T83"/>
  <c r="T82"/>
  <c r="R83"/>
  <c r="R82"/>
  <c r="P83"/>
  <c r="P82"/>
  <c i="1" r="AU53"/>
  <c i="2" r="BK83"/>
  <c r="BK82"/>
  <c r="J82"/>
  <c r="J60"/>
  <c r="J29"/>
  <c i="1" r="AG53"/>
  <c i="2" r="J83"/>
  <c r="BE83"/>
  <c r="J32"/>
  <c i="1" r="AV53"/>
  <c i="2" r="F32"/>
  <c i="1" r="AZ53"/>
  <c i="2" r="F78"/>
  <c r="F76"/>
  <c r="E74"/>
  <c r="F55"/>
  <c r="F53"/>
  <c r="E51"/>
  <c r="J38"/>
  <c r="J23"/>
  <c r="E23"/>
  <c r="J78"/>
  <c r="J55"/>
  <c r="J22"/>
  <c r="J20"/>
  <c r="E20"/>
  <c r="F79"/>
  <c r="F56"/>
  <c r="J19"/>
  <c r="J14"/>
  <c r="J76"/>
  <c r="J53"/>
  <c r="E7"/>
  <c r="E70"/>
  <c r="E47"/>
  <c i="1" r="BD64"/>
  <c r="BC64"/>
  <c r="BB64"/>
  <c r="BA64"/>
  <c r="AZ64"/>
  <c r="AY64"/>
  <c r="AX64"/>
  <c r="AW64"/>
  <c r="AV64"/>
  <c r="AU64"/>
  <c r="AT64"/>
  <c r="AS64"/>
  <c r="AG64"/>
  <c r="BD61"/>
  <c r="BC61"/>
  <c r="BB61"/>
  <c r="BA61"/>
  <c r="AZ61"/>
  <c r="AY61"/>
  <c r="AX61"/>
  <c r="AW61"/>
  <c r="AV61"/>
  <c r="AU61"/>
  <c r="AT61"/>
  <c r="AS61"/>
  <c r="AG61"/>
  <c r="BD58"/>
  <c r="BC58"/>
  <c r="BB58"/>
  <c r="BA58"/>
  <c r="AZ58"/>
  <c r="AY58"/>
  <c r="AX58"/>
  <c r="AW58"/>
  <c r="AV58"/>
  <c r="AU58"/>
  <c r="AT58"/>
  <c r="AS58"/>
  <c r="AG58"/>
  <c r="BD55"/>
  <c r="BC55"/>
  <c r="BB55"/>
  <c r="BA55"/>
  <c r="AZ55"/>
  <c r="AY55"/>
  <c r="AX55"/>
  <c r="AW55"/>
  <c r="AV55"/>
  <c r="AU55"/>
  <c r="AT55"/>
  <c r="AS55"/>
  <c r="AG55"/>
  <c r="BD52"/>
  <c r="BC52"/>
  <c r="BB52"/>
  <c r="BA52"/>
  <c r="AZ52"/>
  <c r="AY52"/>
  <c r="AX52"/>
  <c r="AW52"/>
  <c r="AV52"/>
  <c r="AU52"/>
  <c r="AT52"/>
  <c r="AS52"/>
  <c r="AG52"/>
  <c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65"/>
  <c r="AN65"/>
  <c r="AN64"/>
  <c r="AT63"/>
  <c r="AN63"/>
  <c r="AT62"/>
  <c r="AN62"/>
  <c r="AN61"/>
  <c r="AT60"/>
  <c r="AN60"/>
  <c r="AT59"/>
  <c r="AN59"/>
  <c r="AN58"/>
  <c r="AT57"/>
  <c r="AN57"/>
  <c r="AT56"/>
  <c r="AN56"/>
  <c r="AN55"/>
  <c r="AT54"/>
  <c r="AN54"/>
  <c r="AT53"/>
  <c r="AN53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<sst xmlns="http://schemas.openxmlformats.org/spreadsheetml/2006/main">
  <si>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</si>
  <si>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</si>
  <si>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</si>
  <si>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</si>
  <si>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</si>
  <si>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</si>
  <si>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</si>
  <si>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{43279e8b-7230-409c-bee6-a903f8da4418}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</si>
  <si>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</si>
  <si>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</si>
  <si>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</si>
  <si>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</si>
  <si>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</si>
  <si>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</si>
  <si>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</si>
  <si>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</si>
  <si>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65418061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</si>
  <si>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</si>
  <si>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</si>
  <si>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výhybek č. 1, 2 a přejezdu v žst. Chlumčany</t>
  </si>
  <si>
    <t>KSO:</t>
  </si>
  <si>
    <t/>
  </si>
  <si>
    <t>CC-CZ:</t>
  </si>
  <si>
    <t>Místo:</t>
  </si>
  <si>
    <t>TO Přeštice</t>
  </si>
  <si>
    <t>Datum:</t>
  </si>
  <si>
    <t>15. 2. 2018</t>
  </si>
  <si>
    <t>Zadavatel:</t>
  </si>
  <si>
    <t>IČ:</t>
  </si>
  <si>
    <t>SŽDC s.o. - OŘ Plzeň</t>
  </si>
  <si>
    <t>DIČ:</t>
  </si>
  <si>
    <t>Uchazeč:</t>
  </si>
  <si>
    <t>Vyplň údaj</t>
  </si>
  <si>
    <t>Projektant:</t>
  </si>
  <si>
    <t xml:space="preserve"> 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</si>
  <si>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</si>
  <si>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</si>
  <si>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</si>
  <si>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</si>
  <si>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</si>
  <si>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</si>
  <si>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</si>
  <si>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</si>
  <si>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</si>
  <si>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</si>
  <si>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</si>
  <si>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</si>
  <si>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</si>
  <si>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</si>
  <si>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</si>
  <si>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</si>
  <si>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</si>
  <si>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</si>
  <si>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</si>
  <si>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</si>
  <si>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</si>
  <si>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</si>
  <si>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</si>
  <si>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</si>
  <si>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</si>
  <si>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</si>
  <si>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</si>
  <si>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</si>
  <si>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</si>
  <si>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</si>
  <si>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</si>
  <si>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</si>
  <si>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</si>
  <si>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</si>
  <si>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</si>
  <si>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</si>
  <si>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</si>
  <si>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</si>
  <si>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</si>
  <si>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</si>
  <si>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1</t>
  </si>
  <si>
    <t xml:space="preserve">Oprava výhybky č.1 v žst. Chlumčany </t>
  </si>
  <si>
    <t>STA</t>
  </si>
  <si>
    <t>1</t>
  </si>
  <si>
    <t>{b94257d6-19f5-4f5c-b00c-08d7d40f134c}</t>
  </si>
  <si>
    <t>2</t>
  </si>
  <si>
    <t>/</t>
  </si>
  <si>
    <t>SO 1.1</t>
  </si>
  <si>
    <t>Železniční svršek</t>
  </si>
  <si>
    <t>Soupis</t>
  </si>
  <si>
    <t>{482c8643-5ffa-4e75-a506-238d42367107}</t>
  </si>
  <si>
    <t>SO 1.2</t>
  </si>
  <si>
    <t>Materiál objednatele</t>
  </si>
  <si>
    <t>{8ef8c1d8-76cd-42f9-8bd3-4a204148063b}</t>
  </si>
  <si>
    <t>SO 2</t>
  </si>
  <si>
    <t>Oprava výhybky č.2 v žst. Chlumčany</t>
  </si>
  <si>
    <t>{4e8a1c71-c48d-47cb-bf8e-8d4dc79e9ccc}</t>
  </si>
  <si>
    <t>SO 2.1</t>
  </si>
  <si>
    <t>{7a063832-0bbf-459b-9bea-2445d74ac690}</t>
  </si>
  <si>
    <t>SO 2.2</t>
  </si>
  <si>
    <t>{9dcd9506-ad4d-4e7e-904c-c8f68da2d7cb}</t>
  </si>
  <si>
    <t>SO 3</t>
  </si>
  <si>
    <t>Oprava výhybky č.6 v žst Chlumčany</t>
  </si>
  <si>
    <t>{bce4e118-cf06-4f6f-a1ac-883ec68bbd9b}</t>
  </si>
  <si>
    <t>SO 3.1</t>
  </si>
  <si>
    <t>{767ba34e-1b8b-4a83-a640-582b98d5bf97}</t>
  </si>
  <si>
    <t>SO 3.2</t>
  </si>
  <si>
    <t>{65e6149e-6f67-47c6-a0b1-60b4364abc39}</t>
  </si>
  <si>
    <t>SO 4</t>
  </si>
  <si>
    <t>Oprava přejezdu</t>
  </si>
  <si>
    <t>{28105fa5-e977-4e6b-8cbb-ced74b1ccfe9}</t>
  </si>
  <si>
    <t>SO 4.1</t>
  </si>
  <si>
    <t>{c2275be6-13de-4794-aaff-bb7b7d9a32e7}</t>
  </si>
  <si>
    <t>SO 4.2</t>
  </si>
  <si>
    <t>{565c44b4-f611-46b7-b249-39543e66ca2c}</t>
  </si>
  <si>
    <t>SO 5</t>
  </si>
  <si>
    <t>VRN</t>
  </si>
  <si>
    <t>{742ac7a3-c1e5-4b33-a4d1-8b29b26d6c67}</t>
  </si>
  <si>
    <t>SO 5.1</t>
  </si>
  <si>
    <t>{9cafb98d-5b17-4d71-9304-ff105daeede7}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</si>
  <si>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</si>
  <si>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</si>
  <si>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</si>
  <si>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</si>
  <si>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</si>
  <si>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</si>
  <si>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</si>
  <si>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 xml:space="preserve">SO 1 - Oprava výhybky č.1 v žst. Chlumčany </t>
  </si>
  <si>
    <t>Soupis:</t>
  </si>
  <si>
    <t>SO 1.1 - Železniční svršek</t>
  </si>
  <si>
    <t>REKAPITULACE ČLENĚNÍ SOUPISU PRACÍ</t>
  </si>
  <si>
    <t>Kód dílu - Popis</t>
  </si>
  <si>
    <t>Cena celkem [CZK]</t>
  </si>
  <si>
    <t>Náklady soupisu celkem</t>
  </si>
  <si>
    <t>-1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</si>
  <si>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</si>
  <si>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</si>
  <si>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</si>
  <si>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</si>
  <si>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</si>
  <si>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</si>
  <si>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</si>
  <si>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</si>
  <si>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</si>
  <si>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</si>
  <si>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</si>
  <si>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</si>
  <si>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</si>
  <si>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</si>
  <si>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K</t>
  </si>
  <si>
    <t>5905020010</t>
  </si>
  <si>
    <t>Oprava stezky strojně s odstraněním drnu a nánosu do 10 cm. Poznámka: 1. V cenách jsou započteny náklady na odtěžení nánosu stezky a rozprostření výzisku na terén nebo naložení na dopravní prostředek a úprava povrchu stezky.</t>
  </si>
  <si>
    <t>m2</t>
  </si>
  <si>
    <t>Sborník UOŽI 01 2017</t>
  </si>
  <si>
    <t>4</t>
  </si>
  <si>
    <t>ROZPOCET</t>
  </si>
  <si>
    <t>-411391831</t>
  </si>
  <si>
    <t>PSC</t>
  </si>
  <si>
    <t xml:space="preserve">Poznámka k souboru cen:_x000d_
1. V cenách jsou započteny náklady na odtěžení nánosu stezky a rozprostření výzisku na terén nebo naložení na dopravní prostředek a úprava povrchu stezky. </t>
  </si>
  <si>
    <t>VV</t>
  </si>
  <si>
    <t>46*2</t>
  </si>
  <si>
    <t>5905023020</t>
  </si>
  <si>
    <t>Úprava povrchu stezky rozprostřením štěrkodrtě přes 3 do 5 cm. Poznámka: 1. V cenách jsou započteny náklady na rozprostření a urovnání kameniva včetně zhutnění povrchu stezky. Platí pro nový i stávající stav.2. V cenách nejsou obsaženy náklady na dodávku drtě její doplnění a rozprostření.</t>
  </si>
  <si>
    <t>-455881061</t>
  </si>
  <si>
    <t xml:space="preserve">Poznámka k souboru cen:_x000d_
1. V cenách jsou započteny náklady na rozprostření a urovnání kameniva včetně zhutnění povrchu stezky. Platí pro nový i stávající stav. 2. V cenách nejsou obsaženy náklady na dodávku drtě její doplnění a rozprostření. </t>
  </si>
  <si>
    <t>3</t>
  </si>
  <si>
    <t>5905025110</t>
  </si>
  <si>
    <t>Doplnění stezky štěrkodrtí souvislé. Poznámka: 1. V cenách jsou započteny náklady na doplnění kameniva stezky ojediněle ručně z vozíku nebo souvisle mechanizací z vozíků nebo železničních vozů. 2. V cenách nejsou obsaženy náklady na dodávku kameniva.</t>
  </si>
  <si>
    <t>m3</t>
  </si>
  <si>
    <t>-1923282449</t>
  </si>
  <si>
    <t xml:space="preserve">Poznámka k souboru cen:_x000d_
1. V cenách jsou započteny náklady na doplnění kameniva stezky ojediněle ručně z vozíku nebo souvisle mechanizací z vozíků nebo železničních vozů. 2. V cenách nejsou obsaženy náklady na dodávku kameniva. </t>
  </si>
  <si>
    <t>92*0,05</t>
  </si>
  <si>
    <t>M</t>
  </si>
  <si>
    <t>5955101025</t>
  </si>
  <si>
    <t>Železniční svršek-kolejové lože (KL) Kamenivo drcené drť frakce 4/8</t>
  </si>
  <si>
    <t>t</t>
  </si>
  <si>
    <t>512</t>
  </si>
  <si>
    <t>1264640008</t>
  </si>
  <si>
    <t>4,6*1,5</t>
  </si>
  <si>
    <t>5</t>
  </si>
  <si>
    <t>5905035120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</si>
  <si>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pražce.2. V cenách nejsou obsaženy náklady na podbití pražce, dodávku a doplnění kameniva.</t>
  </si>
  <si>
    <t>-698615646</t>
  </si>
  <si>
    <t xml:space="preserve"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 </t>
  </si>
  <si>
    <t>6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</si>
  <si>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</si>
  <si>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nakladačem.2. V cenách nejsou obsaženy náklady na dodávku kameniva.</t>
  </si>
  <si>
    <t>545401704</t>
  </si>
  <si>
    <t xml:space="preserve">Poznámka k souboru cen:_x000d_
1. V cenách jsou započteny náklady na doplnění kameniva ojediněle ručně vidlemi a/nebo souvisle strojně z výsypných vozů případně nakladačem. 2. V cenách nejsou obsaženy náklady na dodávku kameniva. </t>
  </si>
  <si>
    <t>7</t>
  </si>
  <si>
    <t>5955101000</t>
  </si>
  <si>
    <t>Železniční svršek-kolejové lože (KL) Kamenivo drcené štěrk frakce 31,5/63 třídy BI</t>
  </si>
  <si>
    <t>-1587917722</t>
  </si>
  <si>
    <t>95*1,242</t>
  </si>
  <si>
    <t>8</t>
  </si>
  <si>
    <t>5906035120</t>
  </si>
  <si>
    <t>Souvislá výměna pražců současně s výměnou nebo čištěním KL pražce betonové příčné vystrojené.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</si>
  <si>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kus</t>
  </si>
  <si>
    <t>1798852346</t>
  </si>
  <si>
    <t xml:space="preserve">Poznámka k souboru cen:_x000d_
1. V cenách jsou započteny náklady na demontáž upevňovadel, výměnu pražců, montáž upevňovadel. U nevystrojených a výhybkových pražců dřevěných vrtání otvorů pro vrtule. 2. V cenách nejsou obsaženy náklady na odstranění KL, rozrušení lavičky, podbití pražce, úpravu KL do profilu, snížení KL pod patou kolejnice, doplnění kameniva, dodávku materiálu, dopravu výzisku na skládku a skládkovné. </t>
  </si>
  <si>
    <t>P</t>
  </si>
  <si>
    <t>Poznámka k položce:
Pražec=kus</t>
  </si>
  <si>
    <t>9</t>
  </si>
  <si>
    <t>5906035010</t>
  </si>
  <si>
    <t>Souvislá výměna pražců současně s výměnou nebo čištěním KL pražce dřevěné příčné nevystrojené.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</si>
  <si>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-1191933860</t>
  </si>
  <si>
    <t>10</t>
  </si>
  <si>
    <t>5906035030</t>
  </si>
  <si>
    <t>Souvislá výměna pražců současně s výměnou nebo čištěním KL pražce dřevěné výhybkové délky do 3 m.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</si>
  <si>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1872599865</t>
  </si>
  <si>
    <t>11</t>
  </si>
  <si>
    <t>5906035040</t>
  </si>
  <si>
    <t>Souvislá výměna pražců současně s výměnou nebo čištěním KL pražce dřevěné výhybkové délky přes 3 do 4 m.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</si>
  <si>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-2020832216</t>
  </si>
  <si>
    <t>12</t>
  </si>
  <si>
    <t>5906035050</t>
  </si>
  <si>
    <t>Souvislá výměna pražců současně s výměnou nebo čištěním KL pražce dřevěné výhybkové délky přes 4 do 5 m.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</si>
  <si>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366238958</t>
  </si>
  <si>
    <t>13</t>
  </si>
  <si>
    <t>5908052050</t>
  </si>
  <si>
    <t>Výměna podložky polyetylenové pod abnormální podkladnici. Poznámka: 1. V cenách jsou započteny náklady na demontáž upevňovadel, výměnu součásti, montáž upevňovadel a ošetření součástí mazivem.</t>
  </si>
  <si>
    <t>-1998099023</t>
  </si>
  <si>
    <t xml:space="preserve">Poznámka k souboru cen:_x000d_
1. V cenách jsou započteny náklady na demontáž upevňovadel, výměnu součásti, montáž upevňovadel a ošetření součástí mazivem. </t>
  </si>
  <si>
    <t>14</t>
  </si>
  <si>
    <t>5908045025</t>
  </si>
  <si>
    <t>Výměna podkladnice čtyři vrtule pražce dřevěné. Poznámka: 1. V cenách jsou započteny náklady na demontáž, teslování, kolíčkování, převrtání a impregnaci, výměnu a montáž u pražců dřevěných a demontáž, výměnu a montáž u pražců betonových, naložení výzisku na dopravní prostředek a ošetření součástí mazivem.</t>
  </si>
  <si>
    <t>446346556</t>
  </si>
  <si>
    <t>Poznámka k položce:
Podkladnice=kus</t>
  </si>
  <si>
    <t>5958173000</t>
  </si>
  <si>
    <t>Železniční svršek-upevňovadla Polyetylenové pásy v kotoučích</t>
  </si>
  <si>
    <t>-1075909202</t>
  </si>
  <si>
    <t>70*0,25</t>
  </si>
  <si>
    <t>16</t>
  </si>
  <si>
    <t>5958134075</t>
  </si>
  <si>
    <t>Železniční svršek-upevňovadla Součásti upevňovací vrtule R1(145)</t>
  </si>
  <si>
    <t>-1407042455</t>
  </si>
  <si>
    <t>438+80+16+40</t>
  </si>
  <si>
    <t>17</t>
  </si>
  <si>
    <t>5958134080</t>
  </si>
  <si>
    <t>Železniční svršek-upevňovadla Součásti upevňovací vrtule R2 (160)</t>
  </si>
  <si>
    <t>-1519829785</t>
  </si>
  <si>
    <t>18</t>
  </si>
  <si>
    <t>5958134040</t>
  </si>
  <si>
    <t>Železniční svršek-upevňovadla Součásti upevňovací kroužek pružný dvojitý Fe 6</t>
  </si>
  <si>
    <t>1288634294</t>
  </si>
  <si>
    <t>574+312</t>
  </si>
  <si>
    <t>19</t>
  </si>
  <si>
    <t>5958158070</t>
  </si>
  <si>
    <t>Železniční svršek-upevňovadla Podložka polyetylenová pod podkladnici 380/160/2 (S4, R4)</t>
  </si>
  <si>
    <t>-2022645276</t>
  </si>
  <si>
    <t>20</t>
  </si>
  <si>
    <t>5958158005</t>
  </si>
  <si>
    <t>Železniční svršek-upevňovadla Podložka pryžová pod patu kolejnice S49 183/126/6</t>
  </si>
  <si>
    <t>879904424</t>
  </si>
  <si>
    <t>5958128010</t>
  </si>
  <si>
    <t>Železniční svršek-upevňovadla Komplety ŽS 4 (šroub RS 1, matice M 24, podložka Fe6, svěrka ŽS4)</t>
  </si>
  <si>
    <t>841997758</t>
  </si>
  <si>
    <t>326</t>
  </si>
  <si>
    <t>22</t>
  </si>
  <si>
    <t>5907010080</t>
  </si>
  <si>
    <t>Výměna LISŮ tv. S49 rozdělení "d".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</si>
  <si>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m</t>
  </si>
  <si>
    <t>-996541448</t>
  </si>
  <si>
    <t>Poznámka k položce:
Metr kolejnice=m</t>
  </si>
  <si>
    <t>23</t>
  </si>
  <si>
    <t>5957134005</t>
  </si>
  <si>
    <t>Železniční svršek-kolejnice Lepený izolovaný styk tv. S49 s tepelně zpracovanou hlavou délky 3,50 m</t>
  </si>
  <si>
    <t>1978683788</t>
  </si>
  <si>
    <t>24</t>
  </si>
  <si>
    <t>5908005430</t>
  </si>
  <si>
    <t>Oprava kolejnicového styku demontáž spojek tv. S49. Poznámka: 1. V cenách jsou započteny náklady na výměnu, demontáž nebo montáž vniřní spojky a/nebo celého styku a ošetření součástí mazivem. U přechodových spojek se použije položka s větším tvarem.2. V cenách nejsou obsaženy náklady na dodávku materiálu.</t>
  </si>
  <si>
    <t>styk</t>
  </si>
  <si>
    <t>-452352796</t>
  </si>
  <si>
    <t>Poznámka k položce:
Spojka=kus</t>
  </si>
  <si>
    <t>25</t>
  </si>
  <si>
    <t>5908005530</t>
  </si>
  <si>
    <t>Oprava kolejnicového styku montáž spojek tv. S49. Poznámka: 1. V cenách jsou započteny náklady na výměnu, demontáž nebo montáž vniřní spojky a/nebo celého styku a ošetření součástí mazivem. U přechodových spojek se použije položka s větším tvarem.2. V cenách nejsou obsaženy náklady na dodávku materiálu.</t>
  </si>
  <si>
    <t>238260056</t>
  </si>
  <si>
    <t>26</t>
  </si>
  <si>
    <t>5907015040</t>
  </si>
  <si>
    <t>Ojedinělá výměna kolejnic stávající upevnění tv. S49 rozdělení "d".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</si>
  <si>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-2046703548</t>
  </si>
  <si>
    <t>27</t>
  </si>
  <si>
    <t>5907055030</t>
  </si>
  <si>
    <t>Vrtání kolejnic otvor o průměru přes 23 mm. Poznámka: 1. V cenách jsou započteny náklady na manipulaci podložení, označení a provedení vrtu ve stojině kolejnice.</t>
  </si>
  <si>
    <t>-1366769118</t>
  </si>
  <si>
    <t>Poznámka k položce:
Vrt=kus</t>
  </si>
  <si>
    <t>28</t>
  </si>
  <si>
    <t>5907050120</t>
  </si>
  <si>
    <t>Dělení kolejnic kyslíkem tv. S49. Poznámka: 1. V cenách jsou započteny náklady na manipulaci podložení, označení a provedení řezu kolejnice.</t>
  </si>
  <si>
    <t>-2117620062</t>
  </si>
  <si>
    <t>Poznámka k položce:
Řez=kus</t>
  </si>
  <si>
    <t>29</t>
  </si>
  <si>
    <t>5910132030</t>
  </si>
  <si>
    <t>Zřízení zádržné opěrky na jazyku i opornici. Poznámka: 1. V cenách jsou započteny náklady na vrtání otvorů a montáž.2. V cenách nejsou obsaženy náklady na dodávku materiálu.</t>
  </si>
  <si>
    <t>pár</t>
  </si>
  <si>
    <t>1151489051</t>
  </si>
  <si>
    <t>30</t>
  </si>
  <si>
    <t>5961170075</t>
  </si>
  <si>
    <t>Výhybky a výhybkové konstrukce Zádržná opěrka proti putování pro jazyk S49 R300 přímý</t>
  </si>
  <si>
    <t>1953487261</t>
  </si>
  <si>
    <t>31</t>
  </si>
  <si>
    <t>5961170070</t>
  </si>
  <si>
    <t>Výhybky a výhybkové konstrukce Zádržná opěrka proti putování pro jazyk S49 R300 ohnutý</t>
  </si>
  <si>
    <t>2080330579</t>
  </si>
  <si>
    <t>32</t>
  </si>
  <si>
    <t>5961170160</t>
  </si>
  <si>
    <t>Výhybky a výhybkové konstrukce Zádržná opěrka proti putování pro opornici S49 R300 ohnutou</t>
  </si>
  <si>
    <t>343114068</t>
  </si>
  <si>
    <t>33</t>
  </si>
  <si>
    <t>5961170165</t>
  </si>
  <si>
    <t>Výhybky a výhybkové konstrukce Zádržná opěrka proti putování pro opornici S49 R300 přímou</t>
  </si>
  <si>
    <t>-407100265</t>
  </si>
  <si>
    <t>34</t>
  </si>
  <si>
    <t>5911027030</t>
  </si>
  <si>
    <t>Výměna jazyků a opornic výhybky jednoduché s jedním čelisťovým závěrem soustavy S49. Poznámka: 1. V cenách jsou započteny náklady na zřízení nebo demontáž prozatímních styků, demontáž upevňovadel, závěru a dílů, výměnu a montáž dílů, úpravu pryžových podložek a dilatačních spár, montáž závěru a upevňovadel, seřízení závěrů, provedení západkové zkoušky a ošetření součástí mazivem.2. V cenách nejsou započteny náklady na dodávku dílů, dělení kolejnic, zřízení svaru, demontáž a montáž opěrek a styků.</t>
  </si>
  <si>
    <t>-1320594653</t>
  </si>
  <si>
    <t>Poznámka k položce:
Délka jazyků + opornic=m</t>
  </si>
  <si>
    <t>35</t>
  </si>
  <si>
    <t>5911113130</t>
  </si>
  <si>
    <t>Výměna srdcovky jednoduché svařované (SK) soustavy S49. Poznámka: 1. V cenách jsou započteny náklady na zřízení a demontáž prozatímních styků, montáž dílu a upevňovadel, ošetření součástí mazivem a provedení západkové zkoušky.2. V cenách nejsou obsaženy náklady na dodávku materiálu, dělení kolejnic, zřízení svaru, demontáž a montáž styků.</t>
  </si>
  <si>
    <t>-1607390347</t>
  </si>
  <si>
    <t>Poznámka k položce:
Hmotnost srdcovky=t</t>
  </si>
  <si>
    <t>36</t>
  </si>
  <si>
    <t>5911117030</t>
  </si>
  <si>
    <t>Výměna přídržnice srdcovky jednoduché typ Kn60 přímé soustavy S49. Poznámka: 1. V cenách jsou započteny náklady na výměnu přídržnice, vymezení šíře žlábku a ošetření součástí mazivem.2. V cenách nejsou obsaženy náklady na dodávku dílu.</t>
  </si>
  <si>
    <t>-545072170</t>
  </si>
  <si>
    <t xml:space="preserve">Poznámka k položce:
Délka přídržnice=m;
Metr přídržnice=m
</t>
  </si>
  <si>
    <t>37</t>
  </si>
  <si>
    <t>5961121020</t>
  </si>
  <si>
    <t>Výhybky a výhybkové konstrukce Přídržnice Kn60 výhybky jednoduché J49 1:9-300 ohnutá 5400 mm</t>
  </si>
  <si>
    <t>1278114270</t>
  </si>
  <si>
    <t>38</t>
  </si>
  <si>
    <t>5911309020</t>
  </si>
  <si>
    <t>Demontáž hákového závěru výhybky jednoduché jednozávěrové soustavy S49. Poznámka: 1. V cenách jsou započteny náklady na demontáž závěru a naložení na dopravní prostředek.</t>
  </si>
  <si>
    <t>935940455</t>
  </si>
  <si>
    <t>Poznámka k položce:
Závěr=kus</t>
  </si>
  <si>
    <t>39</t>
  </si>
  <si>
    <t>5911529030</t>
  </si>
  <si>
    <t>Montáž čelisťového závěru výhybky jednoduché bez žlabového pražce soustavy S49. Poznámka: 1. V cenách jsou započteny náklady na montáž, přezkoušení chodu výhybky, provedení západkové zkoušky a ošetření kluzných částí závěru mazivem.2. V cenách nejsou obsaženy náklady na dodávku materiálu.</t>
  </si>
  <si>
    <t>1407124694</t>
  </si>
  <si>
    <t>40</t>
  </si>
  <si>
    <t>5911531030</t>
  </si>
  <si>
    <t>Seřízení čelisťového závěru výhybky jednoduché bez žlabového pražce soustavy S49. Poznámka: 1. V cenách jsou započteny náklady na nastavení podzávorování, vymezení zdvihu, vůle háku, oprava polohy svěrací čelisti, vůli třmenů, přezkoušení chodu výhybky, provedení západkové zkoušky a ošetření kluzných částí výhybky mazivem.</t>
  </si>
  <si>
    <t>1680560852</t>
  </si>
  <si>
    <t xml:space="preserve">Poznámka k souboru cen:_x000d_
1. V cenách jsou započteny náklady na nastavení podzávorování, vymezení zdvihu, vůle háku, oprava polohy svěrací čelisti, vůli třmenů, přezkoušení chodu výhybky, provedení západkové zkoušky a ošetření kluzných částí výhybky mazivem. </t>
  </si>
  <si>
    <t>41</t>
  </si>
  <si>
    <t>5910020030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</si>
  <si>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</si>
  <si>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svar</t>
  </si>
  <si>
    <t>405339469</t>
  </si>
  <si>
    <t>42</t>
  </si>
  <si>
    <t>5910040330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</si>
  <si>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</si>
  <si>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-1953971708</t>
  </si>
  <si>
    <t>43</t>
  </si>
  <si>
    <t>5910040430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</si>
  <si>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</si>
  <si>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971382649</t>
  </si>
  <si>
    <t>44</t>
  </si>
  <si>
    <t>5910050010</t>
  </si>
  <si>
    <t>Umožnění volné dilatace dílů výhybek demontáž upevňovadel výhybka I. generace. Poznámka: 1. V cenách jsou započteny náklady na uvolnění dílů výhybky a jejich rovnoměrné prodloužení nebo zkrácení.2. V cenách nejsou obsaženy náklady na demontáž spojek.</t>
  </si>
  <si>
    <t>311159118</t>
  </si>
  <si>
    <t>Poznámka k položce:
Rozvinutá délka výhybky=m</t>
  </si>
  <si>
    <t>45</t>
  </si>
  <si>
    <t>5910050110</t>
  </si>
  <si>
    <t>Umožnění volné dilatace dílů výhybek montáž upevňovadel výhybka I. generace. Poznámka: 1. V cenách jsou započteny náklady na uvolnění dílů výhybky a jejich rovnoměrné prodloužení nebo zkrácení.2. V cenách nejsou obsaženy náklady na demontáž spojek.</t>
  </si>
  <si>
    <t>-1221011191</t>
  </si>
  <si>
    <t>46</t>
  </si>
  <si>
    <t>5909042010</t>
  </si>
  <si>
    <t>Přesná úprava GPK výhybky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</si>
  <si>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-1743406843</t>
  </si>
  <si>
    <t xml:space="preserve">Poznámka k souboru cen:_x000d_
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 </t>
  </si>
  <si>
    <t>47</t>
  </si>
  <si>
    <t>5909040010</t>
  </si>
  <si>
    <t>Následná úprava GPK výhybky směrové a výškové uspořádání pražce dřevěné nebo ocelové.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</si>
  <si>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-496442570</t>
  </si>
  <si>
    <t xml:space="preserve"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 </t>
  </si>
  <si>
    <t>48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</si>
  <si>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</si>
  <si>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</si>
  <si>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km</t>
  </si>
  <si>
    <t>-1723875365</t>
  </si>
  <si>
    <t>Poznámka k položce:
Kilometr koleje=km</t>
  </si>
  <si>
    <t>49</t>
  </si>
  <si>
    <t>5909030020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</si>
  <si>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</si>
  <si>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10430817</t>
  </si>
  <si>
    <t>50</t>
  </si>
  <si>
    <t>5905100020</t>
  </si>
  <si>
    <t>Úprava kolejového lože souvisle strojně v koleji lože zapuštěné. Poznámka: 1. V cenách jsou započteny náklady na úpravu KL koleje a výhybek kontinuálně strojně pluhem, u výhybek ruční dokončení úpravy.2. V cenách nejsou obsaženy náklady na doplnění a dodávku kameniva.</t>
  </si>
  <si>
    <t>-1310222728</t>
  </si>
  <si>
    <t>0,1</t>
  </si>
  <si>
    <t>51</t>
  </si>
  <si>
    <t>5905100040</t>
  </si>
  <si>
    <t>Úprava kolejového lože souvisle strojně ve výhybce lože zapuštěné. Poznámka: 1. V cenách jsou započteny náklady na úpravu KL koleje a výhybek kontinuálně strojně pluhem, u výhybek ruční dokončení úpravy.2. V cenách nejsou obsaženy náklady na doplnění a dodávku kameniva.</t>
  </si>
  <si>
    <t>1029338936</t>
  </si>
  <si>
    <t>52</t>
  </si>
  <si>
    <t>9909000100</t>
  </si>
  <si>
    <t>Poplatek za uložení suti nebo hmot na oficiální skládku Poznámka: V cenách jsou započteny náklady na uložení stavebního odpadu na oficiální skládku.</t>
  </si>
  <si>
    <t>475329024</t>
  </si>
  <si>
    <t xml:space="preserve">Poznámka k souboru cen:_x000d_
1. V cenách jsou započteny náklady na uložení stavebního odpadu na oficiální skládku. </t>
  </si>
  <si>
    <t>70*1,8"KL"</t>
  </si>
  <si>
    <t>53</t>
  </si>
  <si>
    <t>9909000300</t>
  </si>
  <si>
    <t>Poplatek za likvidaci dřevěných kolejnicových podpor Poznámka: V cenách jsou započteny náklady na uložení stavebního odpadu na oficiální skládku.</t>
  </si>
  <si>
    <t>-642848372</t>
  </si>
  <si>
    <t>54</t>
  </si>
  <si>
    <t>9909000400</t>
  </si>
  <si>
    <t>Poplatek za likvidaci plastových součástí Poznámka: V cenách jsou započteny náklady na uložení stavebního odpadu na oficiální skládku.</t>
  </si>
  <si>
    <t>546487655</t>
  </si>
  <si>
    <t>55</t>
  </si>
  <si>
    <t>9902900100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</si>
  <si>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</si>
  <si>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1727164751</t>
  </si>
  <si>
    <t xml:space="preserve">Poznámka k souboru cen:_x000d_
1. Ceny jsou určeny pro nakládání materiálu v případech, kdy není naložení součástí dodávky materiálu nebo není uvedeno v popisu cen a pro nakládání z meziskládky. Ceny se použijí i pro nakládání materiálu z vlastních zásob objednatele. </t>
  </si>
  <si>
    <t>70*1,8+0,300"KL+plasty"</t>
  </si>
  <si>
    <t>56</t>
  </si>
  <si>
    <t>9903200100</t>
  </si>
  <si>
    <t xml:space="preserve"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 </t>
  </si>
  <si>
    <t>1346713864</t>
  </si>
  <si>
    <t>6"ASP+MHS+PUŠL"</t>
  </si>
  <si>
    <t>57</t>
  </si>
  <si>
    <t>9902100100</t>
  </si>
  <si>
    <t>Doprava dodávek zhotovitele, dodávek objednatele nebo výzisku mechanizací přes 3,5 t sypanin do 10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</si>
  <si>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-1712936327</t>
  </si>
  <si>
    <t xml:space="preserve">Poznámka k souboru cen:_x000d_
1.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 Ceny jsou určeny pro dopravu silničními i kolejovými vozidly. V ceně jsou započteny i náklady na zpáteční cestu dopravního prostředku. V případě, že vozidlo jede jednosměrně (okružně), uvažuje se poloviční vzdálenost z celkově ujeté trasy. </t>
  </si>
  <si>
    <t>70*1,8"odvoz KL na skládku"</t>
  </si>
  <si>
    <t>58</t>
  </si>
  <si>
    <t>9902200100</t>
  </si>
  <si>
    <t>Doprava dodávek zhotovitele, dodávek objednatele nebo výzisku mechanizací přes 3,5 t objemnějšího kusového materiálu do 10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</si>
  <si>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1516210662</t>
  </si>
  <si>
    <t>8,876"odvoz dřevěných pražců"</t>
  </si>
  <si>
    <t>59</t>
  </si>
  <si>
    <t>9902100400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</si>
  <si>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</si>
  <si>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2020395448</t>
  </si>
  <si>
    <t>117,990+6,900"doprava kameniva"</t>
  </si>
  <si>
    <t>60</t>
  </si>
  <si>
    <t>9902100700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</si>
  <si>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</si>
  <si>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-1198439928</t>
  </si>
  <si>
    <t>1,015"doprava drobného kolejiva"</t>
  </si>
  <si>
    <t>61</t>
  </si>
  <si>
    <t>9902200700</t>
  </si>
  <si>
    <t>Doprava dodávek zhotovitele, dodávek objednatele nebo výzisku mechanizací přes 3,5 t objemnějšího kusového materiálu do 100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</si>
  <si>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-1448850160</t>
  </si>
  <si>
    <t>0,610"doprava LIS+přídržnice"</t>
  </si>
  <si>
    <t>62</t>
  </si>
  <si>
    <t>9901000700</t>
  </si>
  <si>
    <t>Doprava dodávek zhotovitele, dodávek objednatele nebo výzisku mechanizací o nosnosti do 3,5 t do 100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kus stroje.</t>
  </si>
  <si>
    <t>1492787703</t>
  </si>
  <si>
    <t>63</t>
  </si>
  <si>
    <t>7591015034</t>
  </si>
  <si>
    <t>Montáž elektromotorického přestavníku na výhybce s kontrolou jazyků s upevněním kloubovým na koleji - připevnění přestavníku pomocí připevňovací soupravy a zatažení kabelu s kabelovou formou do kabelového závěru, mechanické přezkoušení chodu opravný nátěr. Bez zemních prací</t>
  </si>
  <si>
    <t>-2130993453</t>
  </si>
  <si>
    <t>64</t>
  </si>
  <si>
    <t>7497351560</t>
  </si>
  <si>
    <t>Montáž přímého ukolejnění na elektrizovaných tratích nebo v kolejových obvodech</t>
  </si>
  <si>
    <t>1427808386</t>
  </si>
  <si>
    <t>65</t>
  </si>
  <si>
    <t>7497371630</t>
  </si>
  <si>
    <t>Demontáže zařízení trakčního vedení svodu propojení nebo ukolejnění na elektrizovaných tratích nebo v kolejových obvodech - demontáž stávajícího zařízení se všemi pomocnými doplňujícími úpravami</t>
  </si>
  <si>
    <t>-1685917179</t>
  </si>
  <si>
    <t>66</t>
  </si>
  <si>
    <t>7497651010</t>
  </si>
  <si>
    <t>HZS na trakčním vedení</t>
  </si>
  <si>
    <t>hod</t>
  </si>
  <si>
    <t>1509216241</t>
  </si>
  <si>
    <t>SO 1.2 - Materiál objednatele</t>
  </si>
  <si>
    <t>5956213065</t>
  </si>
  <si>
    <t>Železniční svršek - kolejnicové podpory Pražec betonový příčný vystrojený užitý tv. SB 8 P</t>
  </si>
  <si>
    <t>-14867333</t>
  </si>
  <si>
    <t>5956101000</t>
  </si>
  <si>
    <t>Železniční svršek-kolejnicové podpory Pražec dřevěný příčný nevystrojený dub 2600x260x160 mm</t>
  </si>
  <si>
    <t>909105681</t>
  </si>
  <si>
    <t>5956116000</t>
  </si>
  <si>
    <t>Železniční svršek-kolejnicové podpory Pražce dřevěné výhybkové dub skupina 3 160x260</t>
  </si>
  <si>
    <t>-631545767</t>
  </si>
  <si>
    <t>5957110030</t>
  </si>
  <si>
    <t>Železniční svršek-kolejnice Kolejnice tv. 49 E 1, třídy R260</t>
  </si>
  <si>
    <t>229525042</t>
  </si>
  <si>
    <t>5958264000</t>
  </si>
  <si>
    <t>Železniční svršek-upevňovadla materiál užitý Podkladnice žebrová užitá tv. S4</t>
  </si>
  <si>
    <t>-365538794</t>
  </si>
  <si>
    <t>5961118210</t>
  </si>
  <si>
    <t>Výhybky a výhybkové konstrukce Jazyk prodloužený J49 1:9-300 přímý levý 13058 mm+700mm</t>
  </si>
  <si>
    <t>278834626</t>
  </si>
  <si>
    <t>5961118225</t>
  </si>
  <si>
    <t>Výhybky a výhybkové konstrukce Jazyk prodloužený J49 1:9-300 ohnutý pravý 13058 mm+700mm</t>
  </si>
  <si>
    <t>-1251335571</t>
  </si>
  <si>
    <t>5961119220</t>
  </si>
  <si>
    <t>Výhybky a výhybkové konstrukce Opornice prodloužená J49 1:9-300 přímá pravá 13856 mm+14000mm</t>
  </si>
  <si>
    <t>1200535641</t>
  </si>
  <si>
    <t>5961119235</t>
  </si>
  <si>
    <t>Výhybky a výhybkové konstrukce Opornice prodloužená J49 1:9-300 ohnutá levá 13856 mm+14000mm</t>
  </si>
  <si>
    <t>-1215346111</t>
  </si>
  <si>
    <t>5961120110</t>
  </si>
  <si>
    <t>Výhybky a výhybkové konstrukce Srdcovka proudloužená J49 1:9-300 SK levá (kovaný kalený klín) o 1400mm</t>
  </si>
  <si>
    <t>-1211276864</t>
  </si>
  <si>
    <t>5961176135</t>
  </si>
  <si>
    <t>Výhybky a výhybkové konstrukce Čelisťový závěr I. ČZ pro J49 1:9-300</t>
  </si>
  <si>
    <t>207445704</t>
  </si>
  <si>
    <t>SO 2 - Oprava výhybky č.2 v žst. Chlumčany</t>
  </si>
  <si>
    <t>SO 2.1 - Železniční svršek</t>
  </si>
  <si>
    <t>-1522686086</t>
  </si>
  <si>
    <t>48*2</t>
  </si>
  <si>
    <t>653959270</t>
  </si>
  <si>
    <t>415770071</t>
  </si>
  <si>
    <t>96*0,05</t>
  </si>
  <si>
    <t>-1836959483</t>
  </si>
  <si>
    <t>4,8*1,5</t>
  </si>
  <si>
    <t>-455780148</t>
  </si>
  <si>
    <t>-1703766982</t>
  </si>
  <si>
    <t>1143030632</t>
  </si>
  <si>
    <t>100*1,242</t>
  </si>
  <si>
    <t>1802834144</t>
  </si>
  <si>
    <t>1702448851</t>
  </si>
  <si>
    <t>-867597249</t>
  </si>
  <si>
    <t>1014402376</t>
  </si>
  <si>
    <t>924562426</t>
  </si>
  <si>
    <t>-722684560</t>
  </si>
  <si>
    <t>-437648031</t>
  </si>
  <si>
    <t>-141059323</t>
  </si>
  <si>
    <t>1114440011</t>
  </si>
  <si>
    <t>438+80+16</t>
  </si>
  <si>
    <t>-1259801492</t>
  </si>
  <si>
    <t>1415501842</t>
  </si>
  <si>
    <t>534+312</t>
  </si>
  <si>
    <t>1717575152</t>
  </si>
  <si>
    <t>-1474810301</t>
  </si>
  <si>
    <t>386790041</t>
  </si>
  <si>
    <t>356</t>
  </si>
  <si>
    <t>905315014</t>
  </si>
  <si>
    <t>-1063485395</t>
  </si>
  <si>
    <t>5957134084</t>
  </si>
  <si>
    <t>Železniční svršek-kolejnice Lepený izolovaný styk tv. S49 s tepelně zpracovanou hlavou délky 6,00 m</t>
  </si>
  <si>
    <t>707276172</t>
  </si>
  <si>
    <t>5957134055</t>
  </si>
  <si>
    <t>Železniční svršek-kolejnice Lepený izolovaný styk tv. S49 s tepelně zpracovanou hlavou délky 4,50 m</t>
  </si>
  <si>
    <t>494771211</t>
  </si>
  <si>
    <t>-471563872</t>
  </si>
  <si>
    <t>1889506908</t>
  </si>
  <si>
    <t>169969426</t>
  </si>
  <si>
    <t>5910130030</t>
  </si>
  <si>
    <t>Demontáž zádržné opěrky z jazyka i opornice. Poznámka: 1. V cenách jsou započteny náklady na demontáž a naložení výzisku na dopravní prostředek.</t>
  </si>
  <si>
    <t>879769228</t>
  </si>
  <si>
    <t>5910131030</t>
  </si>
  <si>
    <t>Montáž zádržné opěrky na jazyk i opornici. Poznámka: 1. V cenách jsou započteny náklady na montáž.2. V cenách nejsou obsaženy náklady na dodávku materiálu a vrtání otvorů.</t>
  </si>
  <si>
    <t>1732792547</t>
  </si>
  <si>
    <t>143647291</t>
  </si>
  <si>
    <t>-340669562</t>
  </si>
  <si>
    <t>1270326151</t>
  </si>
  <si>
    <t>-326650334</t>
  </si>
  <si>
    <t>5961121015</t>
  </si>
  <si>
    <t>Výhybky a výhybkové konstrukce Přídržnice Kn60 výhybky jednoduché J49 1:9-300 přímá 5400 mm</t>
  </si>
  <si>
    <t>1851929102</t>
  </si>
  <si>
    <t>1602175962</t>
  </si>
  <si>
    <t>385749869</t>
  </si>
  <si>
    <t>1156836868</t>
  </si>
  <si>
    <t>-110490689</t>
  </si>
  <si>
    <t>-1740791957</t>
  </si>
  <si>
    <t>5911005110</t>
  </si>
  <si>
    <t>Válečková stolička jazyka nadzvedávací demontáž s upevněním na patu kolejnice. Poznámka: 1. V cenách jsou započteny náklady na provedení, nastavení funkčnosti stabilizátoru a ošetření součástí mazivem.2. V cenách nejsou obsaženy náklady na dodávku materiálu.</t>
  </si>
  <si>
    <t>1881793138</t>
  </si>
  <si>
    <t>5911005210</t>
  </si>
  <si>
    <t>Válečková stolička jazyka nadzvedávací montáž s upevněním na patu kolejnice. Poznámka: 1. V cenách jsou započteny náklady na provedení, nastavení funkčnosti stabilizátoru a ošetření součástí mazivem.2. V cenách nejsou obsaženy náklady na dodávku materiálu.</t>
  </si>
  <si>
    <t>1486244836</t>
  </si>
  <si>
    <t>1110243842</t>
  </si>
  <si>
    <t>-1158934302</t>
  </si>
  <si>
    <t>851926157</t>
  </si>
  <si>
    <t>-612742060</t>
  </si>
  <si>
    <t>1445975513</t>
  </si>
  <si>
    <t>-1569555259</t>
  </si>
  <si>
    <t>373176478</t>
  </si>
  <si>
    <t>2138554588</t>
  </si>
  <si>
    <t>80*1,8"KL"</t>
  </si>
  <si>
    <t>215218855</t>
  </si>
  <si>
    <t>756837743</t>
  </si>
  <si>
    <t>-66711408</t>
  </si>
  <si>
    <t>80*1,8+0,300"KL+plasty"</t>
  </si>
  <si>
    <t>9902900200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</si>
  <si>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</si>
  <si>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1991290998</t>
  </si>
  <si>
    <t>10,668"naložení pražců"</t>
  </si>
  <si>
    <t>-1844296937</t>
  </si>
  <si>
    <t>80*1,8"odvoz KL na skládku"</t>
  </si>
  <si>
    <t>-431138606</t>
  </si>
  <si>
    <t>10,668"odvoz dřevěných pražců"</t>
  </si>
  <si>
    <t>-1000016232</t>
  </si>
  <si>
    <t>124,200+7,200"doprava kameniva"</t>
  </si>
  <si>
    <t>-127198823</t>
  </si>
  <si>
    <t>1,47"doprava drobného kolejiva"</t>
  </si>
  <si>
    <t>811326196</t>
  </si>
  <si>
    <t>1,99"doprava LIS+přídržnice"</t>
  </si>
  <si>
    <t>870438835</t>
  </si>
  <si>
    <t>-1933031354</t>
  </si>
  <si>
    <t>34970781</t>
  </si>
  <si>
    <t>-896642932</t>
  </si>
  <si>
    <t>-965128252</t>
  </si>
  <si>
    <t>SO 2.2 - Materiál objednatele</t>
  </si>
  <si>
    <t>-1494887458</t>
  </si>
  <si>
    <t>925306380</t>
  </si>
  <si>
    <t>-2013994047</t>
  </si>
  <si>
    <t>-878727875</t>
  </si>
  <si>
    <t>394491473</t>
  </si>
  <si>
    <t>-142582434</t>
  </si>
  <si>
    <t>-2022326000</t>
  </si>
  <si>
    <t>-1723375748</t>
  </si>
  <si>
    <t>240874852</t>
  </si>
  <si>
    <t>1855279207</t>
  </si>
  <si>
    <t>212030124</t>
  </si>
  <si>
    <t>1172798717</t>
  </si>
  <si>
    <t>-733488760</t>
  </si>
  <si>
    <t>SO 3 - Oprava výhybky č.6 v žst Chlumčany</t>
  </si>
  <si>
    <t>SO 3.1 - Železniční svršek</t>
  </si>
  <si>
    <t>-568053789</t>
  </si>
  <si>
    <t>219779421</t>
  </si>
  <si>
    <t>-42147375</t>
  </si>
  <si>
    <t>5961149065</t>
  </si>
  <si>
    <t>Výhybky a výhybkové konstrukce Přídržnice Kn60 výhybky jednoduché JS49 1:12-500 5500 mm ohnutá</t>
  </si>
  <si>
    <t>77121636</t>
  </si>
  <si>
    <t>1976607349</t>
  </si>
  <si>
    <t>1740745985</t>
  </si>
  <si>
    <t>-1884303050</t>
  </si>
  <si>
    <t>1239119877</t>
  </si>
  <si>
    <t>2044730009</t>
  </si>
  <si>
    <t>2123990582</t>
  </si>
  <si>
    <t>-50645938</t>
  </si>
  <si>
    <t>5957134070</t>
  </si>
  <si>
    <t>Železniční svršek-kolejnice Lepený izolovaný styk tv. S49 s tepelně zpracovanou hlavou délky 4,80 m</t>
  </si>
  <si>
    <t>1491765041</t>
  </si>
  <si>
    <t>115060635</t>
  </si>
  <si>
    <t>464283312</t>
  </si>
  <si>
    <t>1335178383</t>
  </si>
  <si>
    <t>1478783356</t>
  </si>
  <si>
    <t>-106276714</t>
  </si>
  <si>
    <t>1906617574</t>
  </si>
  <si>
    <t>698096500</t>
  </si>
  <si>
    <t>-20704930</t>
  </si>
  <si>
    <t>5909042020</t>
  </si>
  <si>
    <t>Přesná úprava GPK výhybky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</si>
  <si>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-1457161357</t>
  </si>
  <si>
    <t>5909040020</t>
  </si>
  <si>
    <t>Následná úprava GPK výhybky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</si>
  <si>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1068723918</t>
  </si>
  <si>
    <t>-960343756</t>
  </si>
  <si>
    <t>-199703492</t>
  </si>
  <si>
    <t>-348348011</t>
  </si>
  <si>
    <t>1264414106</t>
  </si>
  <si>
    <t>1051894401</t>
  </si>
  <si>
    <t>-1692666235</t>
  </si>
  <si>
    <t>1236763738</t>
  </si>
  <si>
    <t>0,300"doprava drobného kolejiva"</t>
  </si>
  <si>
    <t>1810397759</t>
  </si>
  <si>
    <t>1,200"doprava přídržnice + LIS"</t>
  </si>
  <si>
    <t>1052246437</t>
  </si>
  <si>
    <t>1678128323</t>
  </si>
  <si>
    <t>-317955026</t>
  </si>
  <si>
    <t>1466295981</t>
  </si>
  <si>
    <t>SO 3.2 - Materiál objednatele</t>
  </si>
  <si>
    <t>5961118260</t>
  </si>
  <si>
    <t>Výhybky a výhybkové konstrukce Jazyk prodloužený J49 1:12-500-I ohnutý levý 16058 mm+700mm</t>
  </si>
  <si>
    <t>-1835285656</t>
  </si>
  <si>
    <t>5961118265</t>
  </si>
  <si>
    <t>Výhybky a výhybkové konstrukce Jazyk prodloužený J49 1:12-500-I ohnutý pravý 16058 mm+700mm</t>
  </si>
  <si>
    <t>-57967950</t>
  </si>
  <si>
    <t>5961119270</t>
  </si>
  <si>
    <t>Výhybky a výhybkové konstrukce Opornice prodloužená J49 1:12-500 ohnutá pravá 16856 mm+14000mm</t>
  </si>
  <si>
    <t>1275485546</t>
  </si>
  <si>
    <t>5961119275</t>
  </si>
  <si>
    <t>Výhybky a výhybkové konstrukce Opornice prodloužená J49 1:12-500 ohnutá levá 16856 mm+14000mm</t>
  </si>
  <si>
    <t>1303563181</t>
  </si>
  <si>
    <t>5961120135</t>
  </si>
  <si>
    <t>Výhybky a výhybkové konstrukce Srdcovka proudloužená J491:12-500-I SK pravá (kovaný kalený klín) o 1400mm</t>
  </si>
  <si>
    <t>1389929563</t>
  </si>
  <si>
    <t>-1792536600</t>
  </si>
  <si>
    <t>5961176145</t>
  </si>
  <si>
    <t>Výhybky a výhybkové konstrukce Čelisťový závěr I. ČZ pro J49 1:12-500</t>
  </si>
  <si>
    <t>7364199</t>
  </si>
  <si>
    <t>SO 4 - Oprava přejezdu</t>
  </si>
  <si>
    <t>SO 4.1 - Železniční svršek</t>
  </si>
  <si>
    <t>5913240020</t>
  </si>
  <si>
    <t>Odstranění AB komunikace odtěžením nebo frézováním hloubky do 20 cm. Poznámka: 1. V cenách jsou započteny náklady na odtěžení nebo frézování a naložení výzisku na dopravní prostředek.</t>
  </si>
  <si>
    <t>1827979702</t>
  </si>
  <si>
    <t>5905050060</t>
  </si>
  <si>
    <t>Souvislá výměna KL se snesením KR koleje pražce betonové rozdělení "d". Poznámka: 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</si>
  <si>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192100056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</si>
  <si>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</si>
  <si>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nakladačem.2. V cenách nejsou obsaženy náklady na dodávku kameniva.</t>
  </si>
  <si>
    <t>-768385305</t>
  </si>
  <si>
    <t>140*0,5</t>
  </si>
  <si>
    <t>-867846514</t>
  </si>
  <si>
    <t>70*1,242</t>
  </si>
  <si>
    <t>5906140200</t>
  </si>
  <si>
    <t>Demontáž kolejového roštu koleje v ose koleje pražce betonové tv. S49 rozdělení "d".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</si>
  <si>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1134514671</t>
  </si>
  <si>
    <t>5906130400</t>
  </si>
  <si>
    <t>Montáž kolejového roštu v ose koleje pražce betonové vystrojené tv. S49 rozdělení "u". Poznámka: 1. V cenách jsou započteny náklady na vrtání pražců dřevěných nevystrojených, manipulaci a montáž KR.2. V cenách nejsou obsaženy náklady na dodávku materiálu.</t>
  </si>
  <si>
    <t>-1740008843</t>
  </si>
  <si>
    <t>5907020120</t>
  </si>
  <si>
    <t>Souvislá výměna kolejnic současně s výměnou pražců tv. S49 rozdělení "u". Poznámka: 1. V cenách jsou započteny náklady na demontáž upevňovadel, výměnu kolejnic, dílů a součástí, montáž upevňovadel, úpravu dilatačních spár, pryžových podložek, zřízení nebo demontáž prozatímních styků a ošetření součástí mazivem.2. V cenách nejsou započteny náklady na dělení kolejnic, zřízení svaru, demontáž nebo montáž styků.</t>
  </si>
  <si>
    <t>-1610404375</t>
  </si>
  <si>
    <t>789370062</t>
  </si>
  <si>
    <t>-282580989</t>
  </si>
  <si>
    <t>5913040220</t>
  </si>
  <si>
    <t>Montáž celopryžové přejezdové konstrukce silně zatížené v koleji část vnitřní. Poznámka: 1. V cenách jsou započteny náklady na montáž konstrukce.2. V cenách nejsou obsaženy náklady na dodávku materiálu.</t>
  </si>
  <si>
    <t>647221755</t>
  </si>
  <si>
    <t>5913030030</t>
  </si>
  <si>
    <t>Montáž dílů přejezdu celopryžového v koleji náběhový klín</t>
  </si>
  <si>
    <t>118130578</t>
  </si>
  <si>
    <t>5913250020</t>
  </si>
  <si>
    <t>Zřízení konstrukce vozovky asfaltobetonové těžké. Poznámka: 1. V cenách jsou započteny náklady na zřízení netuhé vozovky podle VL s živičným podkladem ze stmelených vrstev podle vzorového lidtu Ž.2. V cenách nejsou obsaženy náklady na dodávku materiálu.</t>
  </si>
  <si>
    <t>460146990</t>
  </si>
  <si>
    <t>5913235020</t>
  </si>
  <si>
    <t>Dělení AB komunikace řezáním hloubky do 20 cm</t>
  </si>
  <si>
    <t>-107060441</t>
  </si>
  <si>
    <t>5913245010</t>
  </si>
  <si>
    <t>Oprava komunikace vyplněním trhlin zálivkovou hmotou</t>
  </si>
  <si>
    <t>430848781</t>
  </si>
  <si>
    <t>5963146010</t>
  </si>
  <si>
    <t>Železniční přejezdové konstrukce Asfaltový beton ACL 16S 50/70 hrubozrnný-ložní vrstva</t>
  </si>
  <si>
    <t>-73169334</t>
  </si>
  <si>
    <t>5963152000</t>
  </si>
  <si>
    <t>Železniční přejezdové konstrukce Asfaltová zálivka pro trhliny a spáry</t>
  </si>
  <si>
    <t>kg</t>
  </si>
  <si>
    <t>-1294713461</t>
  </si>
  <si>
    <t>809247497</t>
  </si>
  <si>
    <t>414397064</t>
  </si>
  <si>
    <t>-1636062367</t>
  </si>
  <si>
    <t>-1492891210</t>
  </si>
  <si>
    <t>-99218822</t>
  </si>
  <si>
    <t>5958125010</t>
  </si>
  <si>
    <t>Železniční svršek-upevňovadla Komplety s antikorozní úpravou ŽS 4 (svěrka ŽS4, šroub RS 1, matice M24, podložka Fe6)</t>
  </si>
  <si>
    <t>-1462705839</t>
  </si>
  <si>
    <t>70*4</t>
  </si>
  <si>
    <t>-155181124</t>
  </si>
  <si>
    <t>25*4</t>
  </si>
  <si>
    <t>-1900226959</t>
  </si>
  <si>
    <t>95*2</t>
  </si>
  <si>
    <t>-194206505</t>
  </si>
  <si>
    <t>-366321386</t>
  </si>
  <si>
    <t>70*1,8+0,1"KL+plasty "</t>
  </si>
  <si>
    <t>9909000200</t>
  </si>
  <si>
    <t>Poplatek za uložení nebezpečného odpadu na oficiální skládku Poznámka: V cenách jsou započteny náklady na uložení stavebního odpadu na oficiální skládku.</t>
  </si>
  <si>
    <t>569094181</t>
  </si>
  <si>
    <t>-218556573</t>
  </si>
  <si>
    <t>1822979660</t>
  </si>
  <si>
    <t>70*1,8+0,1"KL+plasty na skládku"</t>
  </si>
  <si>
    <t>9902100200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</si>
  <si>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</si>
  <si>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960302634</t>
  </si>
  <si>
    <t>105,6"doprava asfaltu"</t>
  </si>
  <si>
    <t>-693585067</t>
  </si>
  <si>
    <t>86,940"doprava kameniva"</t>
  </si>
  <si>
    <t>-428371920</t>
  </si>
  <si>
    <t>276*0,2*2,2"asfalt na skládku"</t>
  </si>
  <si>
    <t>Součet</t>
  </si>
  <si>
    <t>-446342313</t>
  </si>
  <si>
    <t>0,500"doprava drobného kolejiva"</t>
  </si>
  <si>
    <t>SO 4.2 - Materiál objednatele</t>
  </si>
  <si>
    <t>-1969502617</t>
  </si>
  <si>
    <t>-1336504936</t>
  </si>
  <si>
    <t>5963101000</t>
  </si>
  <si>
    <t>Železniční přejezdové konstrukce Přejezd celopryžový pro zatížené komunikace</t>
  </si>
  <si>
    <t>576006968</t>
  </si>
  <si>
    <t>SO 5 - VRN</t>
  </si>
  <si>
    <t>SO 5.1 - VRN</t>
  </si>
  <si>
    <t>RV317003</t>
  </si>
  <si>
    <t>Vybavení staveniště při velikosti nákladů na dílo přes 5 do 20 mil. Kč</t>
  </si>
  <si>
    <t>844583457</t>
  </si>
  <si>
    <t xml:space="preserve">Poznámka k položce:
Staveniště=kus
V cenách jsou započteny náklady na umístění provizorních stavebních buněk, kontejnerů pro uložení nářadí a materíálu, úpravu ploch pro uložení materiálu jejich osvětlení včetně odstranění a uvedení místa do původního stavu. 
</t>
  </si>
  <si>
    <t>RV324001</t>
  </si>
  <si>
    <t>Diagnostika technické infrastruktury - vytýčení trasy kabelové</t>
  </si>
  <si>
    <t>-379466898</t>
  </si>
  <si>
    <t xml:space="preserve">Poznámka k položce:
"V cenách jsou započteny náklady na vyhledání trasy, její zaměření, vytýčení  a označení správcem včetně dokumentace zaměření.
V cenách nejsou obsaženy náklady na přesné zjištění trasy sondou a na vytýčení zařízení (kabelů, vodovodů atd.) ve správě provozovatele."
</t>
  </si>
  <si>
    <t>RV342</t>
  </si>
  <si>
    <t>Organizační zajištění prací při zřizování a udržování BK kolejí a výhybek</t>
  </si>
  <si>
    <t>1656300860</t>
  </si>
  <si>
    <t xml:space="preserve">Poznámka k položce:
Metr koleje nebo metr stavební délky výhybky=m
Organizační zajištění prací při zřizování a udržování bezstykové koleje podle př. S3/2, zejména technologická příprava pořízení schématu a projednání postupu, kontrola připravenosti a řízení postupu prací, předání prací a dokladů objednateli.  
</t>
  </si>
  <si>
    <t>RV350004</t>
  </si>
  <si>
    <t>Dokumentace skutečného provedení opravy železničního svršku a spodku - kolejové rozvětvení</t>
  </si>
  <si>
    <t>366399894</t>
  </si>
  <si>
    <t xml:space="preserve">Poznámka k položce:
Stavební délka výhybky=m
V cenách jsou obsaženy náklady na zaměření a vyhotovení dokumentace skutečného provedení žel. svršku a spodku dle vyhlášky č. 499/2006 Sb., a vyhlášky č. 31/1995 Sb.,  a vyhotovení dokumentace elktrických zařízení dle vyhlášky 146/2008 Sb. ,včetně zpracování dat v digitální podobě v otevřené formě a její předání objednateli
</t>
  </si>
  <si>
    <t>RV350003</t>
  </si>
  <si>
    <t>Dokumentace skutečného provedení opravy železničního svršku a spodku - staniční kolej</t>
  </si>
  <si>
    <t>-209736308</t>
  </si>
  <si>
    <t xml:space="preserve">Poznámka k položce:
Kilometr koleje=km
V cenách jsou obsaženy náklady na zaměření a vyhotovení dokumentace skutečného provedení žel. svršku a spodku dle vyhlášky č. 499/2006 Sb., a vyhlášky č. 31/1995 Sb.,  a vyhotovení dokumentace elktrických zařízení dle vyhlášky 146/2008 Sb. ,včetně zpracování dat v digitální podobě v otevřené formě a její předání objednateli
</t>
  </si>
  <si>
    <t>RV322001</t>
  </si>
  <si>
    <t>Doplňující laboratorní rozbor kontaminace zeminy nebo KL</t>
  </si>
  <si>
    <t>592713572</t>
  </si>
  <si>
    <t xml:space="preserve">Poznámka k položce:
V cenách jsou započteny náklady na doplňující rozbor kameniva pro objasnění kontaminace ropnými látkami akreditovanou laboratoří včetně vyhodnocení a předání zprávy o výsledku.
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</si>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</sst>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sz val="10"/>
      <color rgb="FF003366"/>
      <name val="Trebuchet MS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4" fillId="0" borderId="0" applyNumberFormat="0" applyFill="0" applyBorder="0" applyAlignment="0" applyProtection="0"/>
  </cellStyleXfs>
  <cellXfs count="34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9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44" fillId="2" borderId="0" xfId="1" applyFill="1"/>
    <xf numFmtId="0" fontId="0" fillId="2" borderId="0" xfId="0" applyFill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2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7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17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16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2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19" fillId="0" borderId="18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5" fillId="0" borderId="18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4" fontId="2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29" fillId="0" borderId="18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3" xfId="0" applyNumberFormat="1" applyFont="1" applyBorder="1" applyAlignment="1" applyProtection="1">
      <alignment vertical="center"/>
    </xf>
    <xf numFmtId="4" fontId="29" fillId="0" borderId="24" xfId="0" applyNumberFormat="1" applyFont="1" applyBorder="1" applyAlignment="1" applyProtection="1">
      <alignment vertical="center"/>
    </xf>
    <xf numFmtId="166" fontId="29" fillId="0" borderId="24" xfId="0" applyNumberFormat="1" applyFont="1" applyBorder="1" applyAlignment="1" applyProtection="1">
      <alignment vertical="center"/>
    </xf>
    <xf numFmtId="4" fontId="29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30" fillId="2" borderId="0" xfId="1" applyFont="1" applyFill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5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17" fillId="0" borderId="0" xfId="0" applyFont="1" applyBorder="1" applyAlignment="1" applyProtection="1">
      <alignment horizontal="left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left" vertical="center" wrapText="1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0" fillId="0" borderId="0" xfId="0" applyNumberFormat="1" applyFont="1" applyAlignment="1" applyProtection="1"/>
    <xf numFmtId="166" fontId="32" fillId="0" borderId="16" xfId="0" applyNumberFormat="1" applyFont="1" applyBorder="1" applyAlignment="1" applyProtection="1"/>
    <xf numFmtId="166" fontId="32" fillId="0" borderId="17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 wrapText="1"/>
    </xf>
    <xf numFmtId="167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5" xfId="0" applyFont="1" applyBorder="1" applyAlignment="1">
      <alignment vertical="center"/>
    </xf>
    <xf numFmtId="0" fontId="6" fillId="0" borderId="18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19" xfId="0" applyFont="1" applyBorder="1" applyAlignment="1" applyProtection="1">
      <alignment vertical="center"/>
    </xf>
    <xf numFmtId="0" fontId="6" fillId="0" borderId="0" xfId="0" applyFont="1" applyAlignment="1">
      <alignment horizontal="left" vertical="center"/>
    </xf>
    <xf numFmtId="0" fontId="36" fillId="0" borderId="28" xfId="0" applyFont="1" applyBorder="1" applyAlignment="1" applyProtection="1">
      <alignment horizontal="center" vertical="center"/>
    </xf>
    <xf numFmtId="49" fontId="36" fillId="0" borderId="28" xfId="0" applyNumberFormat="1" applyFont="1" applyBorder="1" applyAlignment="1" applyProtection="1">
      <alignment horizontal="left" vertical="center" wrapText="1"/>
    </xf>
    <xf numFmtId="0" fontId="36" fillId="0" borderId="28" xfId="0" applyFont="1" applyBorder="1" applyAlignment="1" applyProtection="1">
      <alignment horizontal="left" vertical="center" wrapText="1"/>
    </xf>
    <xf numFmtId="0" fontId="36" fillId="0" borderId="28" xfId="0" applyFont="1" applyBorder="1" applyAlignment="1" applyProtection="1">
      <alignment horizontal="center" vertical="center" wrapText="1"/>
    </xf>
    <xf numFmtId="167" fontId="36" fillId="0" borderId="28" xfId="0" applyNumberFormat="1" applyFont="1" applyBorder="1" applyAlignment="1" applyProtection="1">
      <alignment vertical="center"/>
    </xf>
    <xf numFmtId="4" fontId="36" fillId="3" borderId="28" xfId="0" applyNumberFormat="1" applyFont="1" applyFill="1" applyBorder="1" applyAlignment="1" applyProtection="1">
      <alignment vertical="center"/>
      <protection locked="0"/>
    </xf>
    <xf numFmtId="4" fontId="36" fillId="0" borderId="28" xfId="0" applyNumberFormat="1" applyFont="1" applyBorder="1" applyAlignment="1" applyProtection="1">
      <alignment vertical="center"/>
    </xf>
    <xf numFmtId="0" fontId="36" fillId="0" borderId="5" xfId="0" applyFont="1" applyBorder="1" applyAlignment="1">
      <alignment vertical="center"/>
    </xf>
    <xf numFmtId="0" fontId="36" fillId="3" borderId="28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36" fillId="0" borderId="24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167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5" xfId="0" applyFont="1" applyBorder="1" applyAlignment="1">
      <alignment vertical="center"/>
    </xf>
    <xf numFmtId="0" fontId="7" fillId="0" borderId="18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9" xfId="0" applyFont="1" applyBorder="1" applyAlignment="1" applyProtection="1">
      <alignment vertical="center"/>
    </xf>
    <xf numFmtId="0" fontId="7" fillId="0" borderId="0" xfId="0" applyFont="1" applyAlignment="1">
      <alignment horizontal="left" vertical="center"/>
    </xf>
    <xf numFmtId="0" fontId="6" fillId="0" borderId="23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6" fillId="0" borderId="25" xfId="0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7" fillId="0" borderId="29" xfId="0" applyFont="1" applyBorder="1" applyAlignment="1">
      <alignment vertical="center" wrapText="1"/>
      <protection locked="0"/>
    </xf>
    <xf numFmtId="0" fontId="37" fillId="0" borderId="30" xfId="0" applyFont="1" applyBorder="1" applyAlignment="1">
      <alignment vertical="center" wrapText="1"/>
      <protection locked="0"/>
    </xf>
    <xf numFmtId="0" fontId="37" fillId="0" borderId="31" xfId="0" applyFont="1" applyBorder="1" applyAlignment="1">
      <alignment vertical="center" wrapText="1"/>
      <protection locked="0"/>
    </xf>
    <xf numFmtId="0" fontId="37" fillId="0" borderId="32" xfId="0" applyFont="1" applyBorder="1" applyAlignment="1">
      <alignment horizontal="center" vertical="center" wrapText="1"/>
      <protection locked="0"/>
    </xf>
    <xf numFmtId="0" fontId="38" fillId="0" borderId="1" xfId="0" applyFont="1" applyBorder="1" applyAlignment="1">
      <alignment horizontal="center" vertical="center" wrapText="1"/>
      <protection locked="0"/>
    </xf>
    <xf numFmtId="0" fontId="37" fillId="0" borderId="33" xfId="0" applyFont="1" applyBorder="1" applyAlignment="1">
      <alignment horizontal="center" vertical="center" wrapText="1"/>
      <protection locked="0"/>
    </xf>
    <xf numFmtId="0" fontId="37" fillId="0" borderId="32" xfId="0" applyFont="1" applyBorder="1" applyAlignment="1">
      <alignment vertical="center" wrapText="1"/>
      <protection locked="0"/>
    </xf>
    <xf numFmtId="0" fontId="39" fillId="0" borderId="34" xfId="0" applyFont="1" applyBorder="1" applyAlignment="1">
      <alignment horizontal="left" wrapText="1"/>
      <protection locked="0"/>
    </xf>
    <xf numFmtId="0" fontId="37" fillId="0" borderId="33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49" fontId="40" fillId="0" borderId="1" xfId="0" applyNumberFormat="1" applyFont="1" applyBorder="1" applyAlignment="1">
      <alignment horizontal="left" vertical="center" wrapText="1"/>
      <protection locked="0"/>
    </xf>
    <xf numFmtId="49" fontId="40" fillId="0" borderId="1" xfId="0" applyNumberFormat="1" applyFont="1" applyBorder="1" applyAlignment="1">
      <alignment vertical="center" wrapText="1"/>
      <protection locked="0"/>
    </xf>
    <xf numFmtId="0" fontId="37" fillId="0" borderId="35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vertical="center" wrapText="1"/>
      <protection locked="0"/>
    </xf>
    <xf numFmtId="0" fontId="37" fillId="0" borderId="36" xfId="0" applyFont="1" applyBorder="1" applyAlignment="1">
      <alignment vertical="center" wrapText="1"/>
      <protection locked="0"/>
    </xf>
    <xf numFmtId="0" fontId="37" fillId="0" borderId="1" xfId="0" applyFont="1" applyBorder="1" applyAlignment="1">
      <alignment vertical="top"/>
      <protection locked="0"/>
    </xf>
    <xf numFmtId="0" fontId="37" fillId="0" borderId="0" xfId="0" applyFont="1" applyAlignment="1">
      <alignment vertical="top"/>
      <protection locked="0"/>
    </xf>
    <xf numFmtId="0" fontId="37" fillId="0" borderId="29" xfId="0" applyFont="1" applyBorder="1" applyAlignment="1">
      <alignment horizontal="left" vertical="center"/>
      <protection locked="0"/>
    </xf>
    <xf numFmtId="0" fontId="37" fillId="0" borderId="30" xfId="0" applyFont="1" applyBorder="1" applyAlignment="1">
      <alignment horizontal="left" vertical="center"/>
      <protection locked="0"/>
    </xf>
    <xf numFmtId="0" fontId="37" fillId="0" borderId="31" xfId="0" applyFont="1" applyBorder="1" applyAlignment="1">
      <alignment horizontal="left" vertical="center"/>
      <protection locked="0"/>
    </xf>
    <xf numFmtId="0" fontId="37" fillId="0" borderId="32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center" vertical="center"/>
      <protection locked="0"/>
    </xf>
    <xf numFmtId="0" fontId="37" fillId="0" borderId="33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39" fillId="0" borderId="34" xfId="0" applyFont="1" applyBorder="1" applyAlignment="1">
      <alignment horizontal="left" vertical="center"/>
      <protection locked="0"/>
    </xf>
    <xf numFmtId="0" fontId="39" fillId="0" borderId="34" xfId="0" applyFont="1" applyBorder="1" applyAlignment="1">
      <alignment horizontal="center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0" fillId="0" borderId="0" xfId="0" applyFont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40" fillId="0" borderId="32" xfId="0" applyFont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center" vertical="center"/>
      <protection locked="0"/>
    </xf>
    <xf numFmtId="0" fontId="37" fillId="0" borderId="35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37" fillId="0" borderId="36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40" fillId="0" borderId="34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7" fillId="0" borderId="29" xfId="0" applyFont="1" applyBorder="1" applyAlignment="1">
      <alignment horizontal="left" vertical="center" wrapText="1"/>
      <protection locked="0"/>
    </xf>
    <xf numFmtId="0" fontId="37" fillId="0" borderId="30" xfId="0" applyFont="1" applyBorder="1" applyAlignment="1">
      <alignment horizontal="left" vertical="center" wrapText="1"/>
      <protection locked="0"/>
    </xf>
    <xf numFmtId="0" fontId="37" fillId="0" borderId="31" xfId="0" applyFont="1" applyBorder="1" applyAlignment="1">
      <alignment horizontal="left" vertical="center" wrapText="1"/>
      <protection locked="0"/>
    </xf>
    <xf numFmtId="0" fontId="37" fillId="0" borderId="32" xfId="0" applyFont="1" applyBorder="1" applyAlignment="1">
      <alignment horizontal="left" vertical="center" wrapText="1"/>
      <protection locked="0"/>
    </xf>
    <xf numFmtId="0" fontId="37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/>
      <protection locked="0"/>
    </xf>
    <xf numFmtId="0" fontId="40" fillId="0" borderId="35" xfId="0" applyFont="1" applyBorder="1" applyAlignment="1">
      <alignment horizontal="left" vertical="center" wrapText="1"/>
      <protection locked="0"/>
    </xf>
    <xf numFmtId="0" fontId="40" fillId="0" borderId="34" xfId="0" applyFont="1" applyBorder="1" applyAlignment="1">
      <alignment horizontal="left" vertical="center" wrapText="1"/>
      <protection locked="0"/>
    </xf>
    <xf numFmtId="0" fontId="40" fillId="0" borderId="36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top"/>
      <protection locked="0"/>
    </xf>
    <xf numFmtId="0" fontId="40" fillId="0" borderId="1" xfId="0" applyFont="1" applyBorder="1" applyAlignment="1">
      <alignment horizontal="center" vertical="top"/>
      <protection locked="0"/>
    </xf>
    <xf numFmtId="0" fontId="40" fillId="0" borderId="35" xfId="0" applyFont="1" applyBorder="1" applyAlignment="1">
      <alignment horizontal="left" vertical="center"/>
      <protection locked="0"/>
    </xf>
    <xf numFmtId="0" fontId="40" fillId="0" borderId="36" xfId="0" applyFont="1" applyBorder="1" applyAlignment="1">
      <alignment horizontal="left" vertical="center"/>
      <protection locked="0"/>
    </xf>
    <xf numFmtId="0" fontId="42" fillId="0" borderId="0" xfId="0" applyFont="1" applyAlignment="1">
      <alignment vertical="center"/>
      <protection locked="0"/>
    </xf>
    <xf numFmtId="0" fontId="39" fillId="0" borderId="1" xfId="0" applyFont="1" applyBorder="1" applyAlignment="1">
      <alignment vertical="center"/>
      <protection locked="0"/>
    </xf>
    <xf numFmtId="0" fontId="42" fillId="0" borderId="34" xfId="0" applyFont="1" applyBorder="1" applyAlignment="1">
      <alignment vertical="center"/>
      <protection locked="0"/>
    </xf>
    <xf numFmtId="0" fontId="39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0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39" fillId="0" borderId="34" xfId="0" applyFont="1" applyBorder="1" applyAlignment="1">
      <alignment horizontal="left"/>
      <protection locked="0"/>
    </xf>
    <xf numFmtId="0" fontId="42" fillId="0" borderId="34" xfId="0" applyFont="1" applyBorder="1" applyAlignment="1">
      <protection locked="0"/>
    </xf>
    <xf numFmtId="0" fontId="37" fillId="0" borderId="32" xfId="0" applyFont="1" applyBorder="1" applyAlignment="1">
      <alignment vertical="top"/>
      <protection locked="0"/>
    </xf>
    <xf numFmtId="0" fontId="37" fillId="0" borderId="33" xfId="0" applyFont="1" applyBorder="1" applyAlignment="1">
      <alignment vertical="top"/>
      <protection locked="0"/>
    </xf>
    <xf numFmtId="0" fontId="37" fillId="0" borderId="1" xfId="0" applyFont="1" applyBorder="1" applyAlignment="1">
      <alignment horizontal="center" vertical="center"/>
      <protection locked="0"/>
    </xf>
    <xf numFmtId="0" fontId="37" fillId="0" borderId="1" xfId="0" applyFont="1" applyBorder="1" applyAlignment="1">
      <alignment horizontal="left" vertical="top"/>
      <protection locked="0"/>
    </xf>
    <xf numFmtId="0" fontId="37" fillId="0" borderId="35" xfId="0" applyFont="1" applyBorder="1" applyAlignment="1">
      <alignment vertical="top"/>
      <protection locked="0"/>
    </xf>
    <xf numFmtId="0" fontId="37" fillId="0" borderId="34" xfId="0" applyFont="1" applyBorder="1" applyAlignment="1">
      <alignment vertical="top"/>
      <protection locked="0"/>
    </xf>
    <xf numFmtId="0" fontId="37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styles" Target="styles.xml" /><Relationship Id="rId13" Type="http://schemas.openxmlformats.org/officeDocument/2006/relationships/theme" Target="theme/theme1.xml" /><Relationship Id="rId14" Type="http://schemas.openxmlformats.org/officeDocument/2006/relationships/calcChain" Target="calcChain.xml" /><Relationship Id="rId15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2" t="s">
        <v>0</v>
      </c>
      <c r="B1" s="13"/>
      <c r="C1" s="13"/>
      <c r="D1" s="14" t="s">
        <v>1</v>
      </c>
      <c r="E1" s="13"/>
      <c r="F1" s="13"/>
      <c r="G1" s="13"/>
      <c r="H1" s="13"/>
      <c r="I1" s="13"/>
      <c r="J1" s="13"/>
      <c r="K1" s="15" t="s">
        <v>2</v>
      </c>
      <c r="L1" s="15"/>
      <c r="M1" s="15"/>
      <c r="N1" s="15"/>
      <c r="O1" s="15"/>
      <c r="P1" s="15"/>
      <c r="Q1" s="15"/>
      <c r="R1" s="15"/>
      <c r="S1" s="15"/>
      <c r="T1" s="13"/>
      <c r="U1" s="13"/>
      <c r="V1" s="13"/>
      <c r="W1" s="15" t="s">
        <v>3</v>
      </c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6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8" t="s">
        <v>4</v>
      </c>
      <c r="BB1" s="18" t="s">
        <v>5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T1" s="19" t="s">
        <v>6</v>
      </c>
      <c r="BU1" s="19" t="s">
        <v>6</v>
      </c>
      <c r="BV1" s="19" t="s">
        <v>7</v>
      </c>
    </row>
    <row r="2" ht="36.96" customHeight="1">
      <c r="AR2"/>
      <c r="BS2" s="20" t="s">
        <v>8</v>
      </c>
      <c r="BT2" s="20" t="s">
        <v>9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8</v>
      </c>
      <c r="BT3" s="20" t="s">
        <v>10</v>
      </c>
    </row>
    <row r="4" ht="36.96" customHeight="1">
      <c r="B4" s="24"/>
      <c r="C4" s="25"/>
      <c r="D4" s="26" t="s">
        <v>11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7"/>
      <c r="AS4" s="28" t="s">
        <v>12</v>
      </c>
      <c r="BE4" s="29" t="s">
        <v>13</v>
      </c>
      <c r="BS4" s="20" t="s">
        <v>14</v>
      </c>
    </row>
    <row r="5" ht="14.4" customHeight="1">
      <c r="B5" s="24"/>
      <c r="C5" s="25"/>
      <c r="D5" s="30" t="s">
        <v>15</v>
      </c>
      <c r="E5" s="25"/>
      <c r="F5" s="25"/>
      <c r="G5" s="25"/>
      <c r="H5" s="25"/>
      <c r="I5" s="25"/>
      <c r="J5" s="25"/>
      <c r="K5" s="31" t="s">
        <v>16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7"/>
      <c r="BE5" s="32" t="s">
        <v>17</v>
      </c>
      <c r="BS5" s="20" t="s">
        <v>8</v>
      </c>
    </row>
    <row r="6" ht="36.96" customHeight="1">
      <c r="B6" s="24"/>
      <c r="C6" s="25"/>
      <c r="D6" s="33" t="s">
        <v>18</v>
      </c>
      <c r="E6" s="25"/>
      <c r="F6" s="25"/>
      <c r="G6" s="25"/>
      <c r="H6" s="25"/>
      <c r="I6" s="25"/>
      <c r="J6" s="25"/>
      <c r="K6" s="34" t="s">
        <v>19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7"/>
      <c r="BE6" s="35"/>
      <c r="BS6" s="20" t="s">
        <v>8</v>
      </c>
    </row>
    <row r="7" ht="14.4" customHeight="1">
      <c r="B7" s="24"/>
      <c r="C7" s="25"/>
      <c r="D7" s="36" t="s">
        <v>20</v>
      </c>
      <c r="E7" s="25"/>
      <c r="F7" s="25"/>
      <c r="G7" s="25"/>
      <c r="H7" s="25"/>
      <c r="I7" s="25"/>
      <c r="J7" s="25"/>
      <c r="K7" s="31" t="s">
        <v>21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36" t="s">
        <v>22</v>
      </c>
      <c r="AL7" s="25"/>
      <c r="AM7" s="25"/>
      <c r="AN7" s="31" t="s">
        <v>21</v>
      </c>
      <c r="AO7" s="25"/>
      <c r="AP7" s="25"/>
      <c r="AQ7" s="27"/>
      <c r="BE7" s="35"/>
      <c r="BS7" s="20" t="s">
        <v>8</v>
      </c>
    </row>
    <row r="8" ht="14.4" customHeight="1">
      <c r="B8" s="24"/>
      <c r="C8" s="25"/>
      <c r="D8" s="36" t="s">
        <v>23</v>
      </c>
      <c r="E8" s="25"/>
      <c r="F8" s="25"/>
      <c r="G8" s="25"/>
      <c r="H8" s="25"/>
      <c r="I8" s="25"/>
      <c r="J8" s="25"/>
      <c r="K8" s="31" t="s">
        <v>24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6" t="s">
        <v>25</v>
      </c>
      <c r="AL8" s="25"/>
      <c r="AM8" s="25"/>
      <c r="AN8" s="37" t="s">
        <v>26</v>
      </c>
      <c r="AO8" s="25"/>
      <c r="AP8" s="25"/>
      <c r="AQ8" s="27"/>
      <c r="BE8" s="35"/>
      <c r="BS8" s="20" t="s">
        <v>8</v>
      </c>
    </row>
    <row r="9" ht="14.4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7"/>
      <c r="BE9" s="35"/>
      <c r="BS9" s="20" t="s">
        <v>8</v>
      </c>
    </row>
    <row r="10" ht="14.4" customHeight="1">
      <c r="B10" s="24"/>
      <c r="C10" s="25"/>
      <c r="D10" s="36" t="s">
        <v>27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6" t="s">
        <v>28</v>
      </c>
      <c r="AL10" s="25"/>
      <c r="AM10" s="25"/>
      <c r="AN10" s="31" t="s">
        <v>21</v>
      </c>
      <c r="AO10" s="25"/>
      <c r="AP10" s="25"/>
      <c r="AQ10" s="27"/>
      <c r="BE10" s="35"/>
      <c r="BS10" s="20" t="s">
        <v>8</v>
      </c>
    </row>
    <row r="11" ht="18.48" customHeight="1">
      <c r="B11" s="24"/>
      <c r="C11" s="25"/>
      <c r="D11" s="25"/>
      <c r="E11" s="31" t="s">
        <v>29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36" t="s">
        <v>30</v>
      </c>
      <c r="AL11" s="25"/>
      <c r="AM11" s="25"/>
      <c r="AN11" s="31" t="s">
        <v>21</v>
      </c>
      <c r="AO11" s="25"/>
      <c r="AP11" s="25"/>
      <c r="AQ11" s="27"/>
      <c r="BE11" s="35"/>
      <c r="BS11" s="20" t="s">
        <v>8</v>
      </c>
    </row>
    <row r="12" ht="6.96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7"/>
      <c r="BE12" s="35"/>
      <c r="BS12" s="20" t="s">
        <v>8</v>
      </c>
    </row>
    <row r="13" ht="14.4" customHeight="1">
      <c r="B13" s="24"/>
      <c r="C13" s="25"/>
      <c r="D13" s="36" t="s">
        <v>31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36" t="s">
        <v>28</v>
      </c>
      <c r="AL13" s="25"/>
      <c r="AM13" s="25"/>
      <c r="AN13" s="38" t="s">
        <v>32</v>
      </c>
      <c r="AO13" s="25"/>
      <c r="AP13" s="25"/>
      <c r="AQ13" s="27"/>
      <c r="BE13" s="35"/>
      <c r="BS13" s="20" t="s">
        <v>8</v>
      </c>
    </row>
    <row r="14">
      <c r="B14" s="24"/>
      <c r="C14" s="25"/>
      <c r="D14" s="25"/>
      <c r="E14" s="38" t="s">
        <v>32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30</v>
      </c>
      <c r="AL14" s="25"/>
      <c r="AM14" s="25"/>
      <c r="AN14" s="38" t="s">
        <v>32</v>
      </c>
      <c r="AO14" s="25"/>
      <c r="AP14" s="25"/>
      <c r="AQ14" s="27"/>
      <c r="BE14" s="35"/>
      <c r="BS14" s="20" t="s">
        <v>8</v>
      </c>
    </row>
    <row r="15" ht="6.96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7"/>
      <c r="BE15" s="35"/>
      <c r="BS15" s="20" t="s">
        <v>6</v>
      </c>
    </row>
    <row r="16" ht="14.4" customHeight="1">
      <c r="B16" s="24"/>
      <c r="C16" s="25"/>
      <c r="D16" s="36" t="s">
        <v>33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36" t="s">
        <v>28</v>
      </c>
      <c r="AL16" s="25"/>
      <c r="AM16" s="25"/>
      <c r="AN16" s="31" t="s">
        <v>21</v>
      </c>
      <c r="AO16" s="25"/>
      <c r="AP16" s="25"/>
      <c r="AQ16" s="27"/>
      <c r="BE16" s="35"/>
      <c r="BS16" s="20" t="s">
        <v>6</v>
      </c>
    </row>
    <row r="17" ht="18.48" customHeight="1">
      <c r="B17" s="24"/>
      <c r="C17" s="25"/>
      <c r="D17" s="25"/>
      <c r="E17" s="31" t="s">
        <v>34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36" t="s">
        <v>30</v>
      </c>
      <c r="AL17" s="25"/>
      <c r="AM17" s="25"/>
      <c r="AN17" s="31" t="s">
        <v>21</v>
      </c>
      <c r="AO17" s="25"/>
      <c r="AP17" s="25"/>
      <c r="AQ17" s="27"/>
      <c r="BE17" s="35"/>
      <c r="BS17" s="20" t="s">
        <v>35</v>
      </c>
    </row>
    <row r="18" ht="6.96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7"/>
      <c r="BE18" s="35"/>
      <c r="BS18" s="20" t="s">
        <v>8</v>
      </c>
    </row>
    <row r="19" ht="14.4" customHeight="1">
      <c r="B19" s="24"/>
      <c r="C19" s="25"/>
      <c r="D19" s="36" t="s">
        <v>36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7"/>
      <c r="BE19" s="35"/>
      <c r="BS19" s="20" t="s">
        <v>8</v>
      </c>
    </row>
    <row r="20" ht="16.5" customHeight="1">
      <c r="B20" s="24"/>
      <c r="C20" s="25"/>
      <c r="D20" s="25"/>
      <c r="E20" s="40" t="s">
        <v>21</v>
      </c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25"/>
      <c r="AP20" s="25"/>
      <c r="AQ20" s="27"/>
      <c r="BE20" s="35"/>
      <c r="BS20" s="20" t="s">
        <v>6</v>
      </c>
    </row>
    <row r="21" ht="6.96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7"/>
      <c r="BE21" s="35"/>
    </row>
    <row r="22" ht="6.96" customHeight="1">
      <c r="B22" s="24"/>
      <c r="C22" s="25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25"/>
      <c r="AQ22" s="27"/>
      <c r="BE22" s="35"/>
    </row>
    <row r="23" s="1" customFormat="1" ht="25.92" customHeight="1">
      <c r="B23" s="42"/>
      <c r="C23" s="43"/>
      <c r="D23" s="44" t="s">
        <v>37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6">
        <f>ROUND(AG51,2)</f>
        <v>0</v>
      </c>
      <c r="AL23" s="45"/>
      <c r="AM23" s="45"/>
      <c r="AN23" s="45"/>
      <c r="AO23" s="45"/>
      <c r="AP23" s="43"/>
      <c r="AQ23" s="47"/>
      <c r="BE23" s="35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7"/>
      <c r="BE24" s="35"/>
    </row>
    <row r="25" s="1" customFormat="1"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8" t="s">
        <v>38</v>
      </c>
      <c r="M25" s="48"/>
      <c r="N25" s="48"/>
      <c r="O25" s="48"/>
      <c r="P25" s="43"/>
      <c r="Q25" s="43"/>
      <c r="R25" s="43"/>
      <c r="S25" s="43"/>
      <c r="T25" s="43"/>
      <c r="U25" s="43"/>
      <c r="V25" s="43"/>
      <c r="W25" s="48" t="s">
        <v>39</v>
      </c>
      <c r="X25" s="48"/>
      <c r="Y25" s="48"/>
      <c r="Z25" s="48"/>
      <c r="AA25" s="48"/>
      <c r="AB25" s="48"/>
      <c r="AC25" s="48"/>
      <c r="AD25" s="48"/>
      <c r="AE25" s="48"/>
      <c r="AF25" s="43"/>
      <c r="AG25" s="43"/>
      <c r="AH25" s="43"/>
      <c r="AI25" s="43"/>
      <c r="AJ25" s="43"/>
      <c r="AK25" s="48" t="s">
        <v>40</v>
      </c>
      <c r="AL25" s="48"/>
      <c r="AM25" s="48"/>
      <c r="AN25" s="48"/>
      <c r="AO25" s="48"/>
      <c r="AP25" s="43"/>
      <c r="AQ25" s="47"/>
      <c r="BE25" s="35"/>
    </row>
    <row r="26" s="2" customFormat="1" ht="14.4" customHeight="1">
      <c r="B26" s="49"/>
      <c r="C26" s="50"/>
      <c r="D26" s="51" t="s">
        <v>41</v>
      </c>
      <c r="E26" s="50"/>
      <c r="F26" s="51" t="s">
        <v>42</v>
      </c>
      <c r="G26" s="50"/>
      <c r="H26" s="50"/>
      <c r="I26" s="50"/>
      <c r="J26" s="50"/>
      <c r="K26" s="50"/>
      <c r="L26" s="52">
        <v>0.20999999999999999</v>
      </c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3">
        <f>ROUND(AZ51,2)</f>
        <v>0</v>
      </c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3">
        <f>ROUND(AV51,2)</f>
        <v>0</v>
      </c>
      <c r="AL26" s="50"/>
      <c r="AM26" s="50"/>
      <c r="AN26" s="50"/>
      <c r="AO26" s="50"/>
      <c r="AP26" s="50"/>
      <c r="AQ26" s="54"/>
      <c r="BE26" s="35"/>
    </row>
    <row r="27" s="2" customFormat="1" ht="14.4" customHeight="1">
      <c r="B27" s="49"/>
      <c r="C27" s="50"/>
      <c r="D27" s="50"/>
      <c r="E27" s="50"/>
      <c r="F27" s="51" t="s">
        <v>43</v>
      </c>
      <c r="G27" s="50"/>
      <c r="H27" s="50"/>
      <c r="I27" s="50"/>
      <c r="J27" s="50"/>
      <c r="K27" s="50"/>
      <c r="L27" s="52">
        <v>0.14999999999999999</v>
      </c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3">
        <f>ROUND(BA51,2)</f>
        <v>0</v>
      </c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3">
        <f>ROUND(AW51,2)</f>
        <v>0</v>
      </c>
      <c r="AL27" s="50"/>
      <c r="AM27" s="50"/>
      <c r="AN27" s="50"/>
      <c r="AO27" s="50"/>
      <c r="AP27" s="50"/>
      <c r="AQ27" s="54"/>
      <c r="BE27" s="35"/>
    </row>
    <row r="28" hidden="1" s="2" customFormat="1" ht="14.4" customHeight="1">
      <c r="B28" s="49"/>
      <c r="C28" s="50"/>
      <c r="D28" s="50"/>
      <c r="E28" s="50"/>
      <c r="F28" s="51" t="s">
        <v>44</v>
      </c>
      <c r="G28" s="50"/>
      <c r="H28" s="50"/>
      <c r="I28" s="50"/>
      <c r="J28" s="50"/>
      <c r="K28" s="50"/>
      <c r="L28" s="52">
        <v>0.20999999999999999</v>
      </c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3">
        <f>ROUND(BB51,2)</f>
        <v>0</v>
      </c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3">
        <v>0</v>
      </c>
      <c r="AL28" s="50"/>
      <c r="AM28" s="50"/>
      <c r="AN28" s="50"/>
      <c r="AO28" s="50"/>
      <c r="AP28" s="50"/>
      <c r="AQ28" s="54"/>
      <c r="BE28" s="35"/>
    </row>
    <row r="29" hidden="1" s="2" customFormat="1" ht="14.4" customHeight="1">
      <c r="B29" s="49"/>
      <c r="C29" s="50"/>
      <c r="D29" s="50"/>
      <c r="E29" s="50"/>
      <c r="F29" s="51" t="s">
        <v>45</v>
      </c>
      <c r="G29" s="50"/>
      <c r="H29" s="50"/>
      <c r="I29" s="50"/>
      <c r="J29" s="50"/>
      <c r="K29" s="50"/>
      <c r="L29" s="52">
        <v>0.14999999999999999</v>
      </c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3">
        <f>ROUND(BC51,2)</f>
        <v>0</v>
      </c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3">
        <v>0</v>
      </c>
      <c r="AL29" s="50"/>
      <c r="AM29" s="50"/>
      <c r="AN29" s="50"/>
      <c r="AO29" s="50"/>
      <c r="AP29" s="50"/>
      <c r="AQ29" s="54"/>
      <c r="BE29" s="35"/>
    </row>
    <row r="30" hidden="1" s="2" customFormat="1" ht="14.4" customHeight="1">
      <c r="B30" s="49"/>
      <c r="C30" s="50"/>
      <c r="D30" s="50"/>
      <c r="E30" s="50"/>
      <c r="F30" s="51" t="s">
        <v>46</v>
      </c>
      <c r="G30" s="50"/>
      <c r="H30" s="50"/>
      <c r="I30" s="50"/>
      <c r="J30" s="50"/>
      <c r="K30" s="50"/>
      <c r="L30" s="52">
        <v>0</v>
      </c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3">
        <f>ROUND(BD51,2)</f>
        <v>0</v>
      </c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3">
        <v>0</v>
      </c>
      <c r="AL30" s="50"/>
      <c r="AM30" s="50"/>
      <c r="AN30" s="50"/>
      <c r="AO30" s="50"/>
      <c r="AP30" s="50"/>
      <c r="AQ30" s="54"/>
      <c r="BE30" s="35"/>
    </row>
    <row r="31" s="1" customFormat="1" ht="6.96" customHeight="1"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7"/>
      <c r="BE31" s="35"/>
    </row>
    <row r="32" s="1" customFormat="1" ht="25.92" customHeight="1">
      <c r="B32" s="42"/>
      <c r="C32" s="55"/>
      <c r="D32" s="56" t="s">
        <v>47</v>
      </c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8" t="s">
        <v>48</v>
      </c>
      <c r="U32" s="57"/>
      <c r="V32" s="57"/>
      <c r="W32" s="57"/>
      <c r="X32" s="59" t="s">
        <v>49</v>
      </c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60">
        <f>SUM(AK23:AK30)</f>
        <v>0</v>
      </c>
      <c r="AL32" s="57"/>
      <c r="AM32" s="57"/>
      <c r="AN32" s="57"/>
      <c r="AO32" s="61"/>
      <c r="AP32" s="55"/>
      <c r="AQ32" s="62"/>
      <c r="BE32" s="35"/>
    </row>
    <row r="33" s="1" customFormat="1" ht="6.96" customHeight="1"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7"/>
    </row>
    <row r="34" s="1" customFormat="1" ht="6.96" customHeight="1">
      <c r="B34" s="63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5"/>
    </row>
    <row r="38" s="1" customFormat="1" ht="6.96" customHeight="1">
      <c r="B38" s="66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8"/>
    </row>
    <row r="39" s="1" customFormat="1" ht="36.96" customHeight="1">
      <c r="B39" s="42"/>
      <c r="C39" s="69" t="s">
        <v>50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68"/>
    </row>
    <row r="40" s="1" customFormat="1" ht="6.96" customHeight="1">
      <c r="B40" s="42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68"/>
    </row>
    <row r="41" s="3" customFormat="1" ht="14.4" customHeight="1">
      <c r="B41" s="71"/>
      <c r="C41" s="72" t="s">
        <v>15</v>
      </c>
      <c r="D41" s="73"/>
      <c r="E41" s="73"/>
      <c r="F41" s="73"/>
      <c r="G41" s="73"/>
      <c r="H41" s="73"/>
      <c r="I41" s="73"/>
      <c r="J41" s="73"/>
      <c r="K41" s="73"/>
      <c r="L41" s="73" t="str">
        <f>K5</f>
        <v>65418061</v>
      </c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4"/>
    </row>
    <row r="42" s="4" customFormat="1" ht="36.96" customHeight="1">
      <c r="B42" s="75"/>
      <c r="C42" s="76" t="s">
        <v>18</v>
      </c>
      <c r="D42" s="77"/>
      <c r="E42" s="77"/>
      <c r="F42" s="77"/>
      <c r="G42" s="77"/>
      <c r="H42" s="77"/>
      <c r="I42" s="77"/>
      <c r="J42" s="77"/>
      <c r="K42" s="77"/>
      <c r="L42" s="78" t="str">
        <f>K6</f>
        <v>Oprava výhybek č. 1, 2 a přejezdu v žst. Chlumčany</v>
      </c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9"/>
    </row>
    <row r="43" s="1" customFormat="1" ht="6.96" customHeight="1">
      <c r="B43" s="42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68"/>
    </row>
    <row r="44" s="1" customFormat="1">
      <c r="B44" s="42"/>
      <c r="C44" s="72" t="s">
        <v>23</v>
      </c>
      <c r="D44" s="70"/>
      <c r="E44" s="70"/>
      <c r="F44" s="70"/>
      <c r="G44" s="70"/>
      <c r="H44" s="70"/>
      <c r="I44" s="70"/>
      <c r="J44" s="70"/>
      <c r="K44" s="70"/>
      <c r="L44" s="80" t="str">
        <f>IF(K8="","",K8)</f>
        <v>TO Přeštice</v>
      </c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2" t="s">
        <v>25</v>
      </c>
      <c r="AJ44" s="70"/>
      <c r="AK44" s="70"/>
      <c r="AL44" s="70"/>
      <c r="AM44" s="81" t="str">
        <f>IF(AN8= "","",AN8)</f>
        <v>15. 2. 2018</v>
      </c>
      <c r="AN44" s="81"/>
      <c r="AO44" s="70"/>
      <c r="AP44" s="70"/>
      <c r="AQ44" s="70"/>
      <c r="AR44" s="68"/>
    </row>
    <row r="45" s="1" customFormat="1" ht="6.96" customHeight="1">
      <c r="B45" s="42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68"/>
    </row>
    <row r="46" s="1" customFormat="1">
      <c r="B46" s="42"/>
      <c r="C46" s="72" t="s">
        <v>27</v>
      </c>
      <c r="D46" s="70"/>
      <c r="E46" s="70"/>
      <c r="F46" s="70"/>
      <c r="G46" s="70"/>
      <c r="H46" s="70"/>
      <c r="I46" s="70"/>
      <c r="J46" s="70"/>
      <c r="K46" s="70"/>
      <c r="L46" s="73" t="str">
        <f>IF(E11= "","",E11)</f>
        <v>SŽDC s.o. - OŘ Plzeň</v>
      </c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2" t="s">
        <v>33</v>
      </c>
      <c r="AJ46" s="70"/>
      <c r="AK46" s="70"/>
      <c r="AL46" s="70"/>
      <c r="AM46" s="73" t="str">
        <f>IF(E17="","",E17)</f>
        <v xml:space="preserve"> </v>
      </c>
      <c r="AN46" s="73"/>
      <c r="AO46" s="73"/>
      <c r="AP46" s="73"/>
      <c r="AQ46" s="70"/>
      <c r="AR46" s="68"/>
      <c r="AS46" s="82" t="s">
        <v>51</v>
      </c>
      <c r="AT46" s="83"/>
      <c r="AU46" s="84"/>
      <c r="AV46" s="84"/>
      <c r="AW46" s="84"/>
      <c r="AX46" s="84"/>
      <c r="AY46" s="84"/>
      <c r="AZ46" s="84"/>
      <c r="BA46" s="84"/>
      <c r="BB46" s="84"/>
      <c r="BC46" s="84"/>
      <c r="BD46" s="85"/>
    </row>
    <row r="47" s="1" customFormat="1">
      <c r="B47" s="42"/>
      <c r="C47" s="72" t="s">
        <v>31</v>
      </c>
      <c r="D47" s="70"/>
      <c r="E47" s="70"/>
      <c r="F47" s="70"/>
      <c r="G47" s="70"/>
      <c r="H47" s="70"/>
      <c r="I47" s="70"/>
      <c r="J47" s="70"/>
      <c r="K47" s="70"/>
      <c r="L47" s="73" t="str">
        <f>IF(E14= "Vyplň údaj","",E14)</f>
        <v/>
      </c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68"/>
      <c r="AS47" s="86"/>
      <c r="AT47" s="87"/>
      <c r="AU47" s="88"/>
      <c r="AV47" s="88"/>
      <c r="AW47" s="88"/>
      <c r="AX47" s="88"/>
      <c r="AY47" s="88"/>
      <c r="AZ47" s="88"/>
      <c r="BA47" s="88"/>
      <c r="BB47" s="88"/>
      <c r="BC47" s="88"/>
      <c r="BD47" s="89"/>
    </row>
    <row r="48" s="1" customFormat="1" ht="10.8" customHeight="1">
      <c r="B48" s="42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68"/>
      <c r="AS48" s="90"/>
      <c r="AT48" s="51"/>
      <c r="AU48" s="43"/>
      <c r="AV48" s="43"/>
      <c r="AW48" s="43"/>
      <c r="AX48" s="43"/>
      <c r="AY48" s="43"/>
      <c r="AZ48" s="43"/>
      <c r="BA48" s="43"/>
      <c r="BB48" s="43"/>
      <c r="BC48" s="43"/>
      <c r="BD48" s="91"/>
    </row>
    <row r="49" s="1" customFormat="1" ht="29.28" customHeight="1">
      <c r="B49" s="42"/>
      <c r="C49" s="92" t="s">
        <v>52</v>
      </c>
      <c r="D49" s="93"/>
      <c r="E49" s="93"/>
      <c r="F49" s="93"/>
      <c r="G49" s="93"/>
      <c r="H49" s="94"/>
      <c r="I49" s="95" t="s">
        <v>53</v>
      </c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6" t="s">
        <v>54</v>
      </c>
      <c r="AH49" s="93"/>
      <c r="AI49" s="93"/>
      <c r="AJ49" s="93"/>
      <c r="AK49" s="93"/>
      <c r="AL49" s="93"/>
      <c r="AM49" s="93"/>
      <c r="AN49" s="95" t="s">
        <v>55</v>
      </c>
      <c r="AO49" s="93"/>
      <c r="AP49" s="93"/>
      <c r="AQ49" s="97" t="s">
        <v>56</v>
      </c>
      <c r="AR49" s="68"/>
      <c r="AS49" s="98" t="s">
        <v>57</v>
      </c>
      <c r="AT49" s="99" t="s">
        <v>58</v>
      </c>
      <c r="AU49" s="99" t="s">
        <v>59</v>
      </c>
      <c r="AV49" s="99" t="s">
        <v>60</v>
      </c>
      <c r="AW49" s="99" t="s">
        <v>61</v>
      </c>
      <c r="AX49" s="99" t="s">
        <v>62</v>
      </c>
      <c r="AY49" s="99" t="s">
        <v>63</v>
      </c>
      <c r="AZ49" s="99" t="s">
        <v>64</v>
      </c>
      <c r="BA49" s="99" t="s">
        <v>65</v>
      </c>
      <c r="BB49" s="99" t="s">
        <v>66</v>
      </c>
      <c r="BC49" s="99" t="s">
        <v>67</v>
      </c>
      <c r="BD49" s="100" t="s">
        <v>68</v>
      </c>
    </row>
    <row r="50" s="1" customFormat="1" ht="10.8" customHeight="1">
      <c r="B50" s="42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68"/>
      <c r="AS50" s="101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3"/>
    </row>
    <row r="51" s="4" customFormat="1" ht="32.4" customHeight="1">
      <c r="B51" s="75"/>
      <c r="C51" s="104" t="s">
        <v>69</v>
      </c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6">
        <f>ROUND(AG52+AG55+AG58+AG61+AG64,2)</f>
        <v>0</v>
      </c>
      <c r="AH51" s="106"/>
      <c r="AI51" s="106"/>
      <c r="AJ51" s="106"/>
      <c r="AK51" s="106"/>
      <c r="AL51" s="106"/>
      <c r="AM51" s="106"/>
      <c r="AN51" s="107">
        <f>SUM(AG51,AT51)</f>
        <v>0</v>
      </c>
      <c r="AO51" s="107"/>
      <c r="AP51" s="107"/>
      <c r="AQ51" s="108" t="s">
        <v>21</v>
      </c>
      <c r="AR51" s="79"/>
      <c r="AS51" s="109">
        <f>ROUND(AS52+AS55+AS58+AS61+AS64,2)</f>
        <v>0</v>
      </c>
      <c r="AT51" s="110">
        <f>ROUND(SUM(AV51:AW51),2)</f>
        <v>0</v>
      </c>
      <c r="AU51" s="111">
        <f>ROUND(AU52+AU55+AU58+AU61+AU64,5)</f>
        <v>0</v>
      </c>
      <c r="AV51" s="110">
        <f>ROUND(AZ51*L26,2)</f>
        <v>0</v>
      </c>
      <c r="AW51" s="110">
        <f>ROUND(BA51*L27,2)</f>
        <v>0</v>
      </c>
      <c r="AX51" s="110">
        <f>ROUND(BB51*L26,2)</f>
        <v>0</v>
      </c>
      <c r="AY51" s="110">
        <f>ROUND(BC51*L27,2)</f>
        <v>0</v>
      </c>
      <c r="AZ51" s="110">
        <f>ROUND(AZ52+AZ55+AZ58+AZ61+AZ64,2)</f>
        <v>0</v>
      </c>
      <c r="BA51" s="110">
        <f>ROUND(BA52+BA55+BA58+BA61+BA64,2)</f>
        <v>0</v>
      </c>
      <c r="BB51" s="110">
        <f>ROUND(BB52+BB55+BB58+BB61+BB64,2)</f>
        <v>0</v>
      </c>
      <c r="BC51" s="110">
        <f>ROUND(BC52+BC55+BC58+BC61+BC64,2)</f>
        <v>0</v>
      </c>
      <c r="BD51" s="112">
        <f>ROUND(BD52+BD55+BD58+BD61+BD64,2)</f>
        <v>0</v>
      </c>
      <c r="BS51" s="113" t="s">
        <v>70</v>
      </c>
      <c r="BT51" s="113" t="s">
        <v>71</v>
      </c>
      <c r="BU51" s="114" t="s">
        <v>72</v>
      </c>
      <c r="BV51" s="113" t="s">
        <v>73</v>
      </c>
      <c r="BW51" s="113" t="s">
        <v>7</v>
      </c>
      <c r="BX51" s="113" t="s">
        <v>74</v>
      </c>
      <c r="CL51" s="113" t="s">
        <v>21</v>
      </c>
    </row>
    <row r="52" s="5" customFormat="1" ht="31.5" customHeight="1">
      <c r="B52" s="115"/>
      <c r="C52" s="116"/>
      <c r="D52" s="117" t="s">
        <v>75</v>
      </c>
      <c r="E52" s="117"/>
      <c r="F52" s="117"/>
      <c r="G52" s="117"/>
      <c r="H52" s="117"/>
      <c r="I52" s="118"/>
      <c r="J52" s="117" t="s">
        <v>76</v>
      </c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9">
        <f>ROUND(SUM(AG53:AG54),2)</f>
        <v>0</v>
      </c>
      <c r="AH52" s="118"/>
      <c r="AI52" s="118"/>
      <c r="AJ52" s="118"/>
      <c r="AK52" s="118"/>
      <c r="AL52" s="118"/>
      <c r="AM52" s="118"/>
      <c r="AN52" s="120">
        <f>SUM(AG52,AT52)</f>
        <v>0</v>
      </c>
      <c r="AO52" s="118"/>
      <c r="AP52" s="118"/>
      <c r="AQ52" s="121" t="s">
        <v>77</v>
      </c>
      <c r="AR52" s="122"/>
      <c r="AS52" s="123">
        <f>ROUND(SUM(AS53:AS54),2)</f>
        <v>0</v>
      </c>
      <c r="AT52" s="124">
        <f>ROUND(SUM(AV52:AW52),2)</f>
        <v>0</v>
      </c>
      <c r="AU52" s="125">
        <f>ROUND(SUM(AU53:AU54),5)</f>
        <v>0</v>
      </c>
      <c r="AV52" s="124">
        <f>ROUND(AZ52*L26,2)</f>
        <v>0</v>
      </c>
      <c r="AW52" s="124">
        <f>ROUND(BA52*L27,2)</f>
        <v>0</v>
      </c>
      <c r="AX52" s="124">
        <f>ROUND(BB52*L26,2)</f>
        <v>0</v>
      </c>
      <c r="AY52" s="124">
        <f>ROUND(BC52*L27,2)</f>
        <v>0</v>
      </c>
      <c r="AZ52" s="124">
        <f>ROUND(SUM(AZ53:AZ54),2)</f>
        <v>0</v>
      </c>
      <c r="BA52" s="124">
        <f>ROUND(SUM(BA53:BA54),2)</f>
        <v>0</v>
      </c>
      <c r="BB52" s="124">
        <f>ROUND(SUM(BB53:BB54),2)</f>
        <v>0</v>
      </c>
      <c r="BC52" s="124">
        <f>ROUND(SUM(BC53:BC54),2)</f>
        <v>0</v>
      </c>
      <c r="BD52" s="126">
        <f>ROUND(SUM(BD53:BD54),2)</f>
        <v>0</v>
      </c>
      <c r="BS52" s="127" t="s">
        <v>70</v>
      </c>
      <c r="BT52" s="127" t="s">
        <v>78</v>
      </c>
      <c r="BU52" s="127" t="s">
        <v>72</v>
      </c>
      <c r="BV52" s="127" t="s">
        <v>73</v>
      </c>
      <c r="BW52" s="127" t="s">
        <v>79</v>
      </c>
      <c r="BX52" s="127" t="s">
        <v>7</v>
      </c>
      <c r="CL52" s="127" t="s">
        <v>21</v>
      </c>
      <c r="CM52" s="127" t="s">
        <v>80</v>
      </c>
    </row>
    <row r="53" s="6" customFormat="1" ht="16.5" customHeight="1">
      <c r="A53" s="128" t="s">
        <v>81</v>
      </c>
      <c r="B53" s="129"/>
      <c r="C53" s="130"/>
      <c r="D53" s="130"/>
      <c r="E53" s="131" t="s">
        <v>82</v>
      </c>
      <c r="F53" s="131"/>
      <c r="G53" s="131"/>
      <c r="H53" s="131"/>
      <c r="I53" s="131"/>
      <c r="J53" s="130"/>
      <c r="K53" s="131" t="s">
        <v>83</v>
      </c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2">
        <f>'SO 1.1 - Železniční svršek'!J29</f>
        <v>0</v>
      </c>
      <c r="AH53" s="130"/>
      <c r="AI53" s="130"/>
      <c r="AJ53" s="130"/>
      <c r="AK53" s="130"/>
      <c r="AL53" s="130"/>
      <c r="AM53" s="130"/>
      <c r="AN53" s="132">
        <f>SUM(AG53,AT53)</f>
        <v>0</v>
      </c>
      <c r="AO53" s="130"/>
      <c r="AP53" s="130"/>
      <c r="AQ53" s="133" t="s">
        <v>84</v>
      </c>
      <c r="AR53" s="134"/>
      <c r="AS53" s="135">
        <v>0</v>
      </c>
      <c r="AT53" s="136">
        <f>ROUND(SUM(AV53:AW53),2)</f>
        <v>0</v>
      </c>
      <c r="AU53" s="137">
        <f>'SO 1.1 - Železniční svršek'!P82</f>
        <v>0</v>
      </c>
      <c r="AV53" s="136">
        <f>'SO 1.1 - Železniční svršek'!J32</f>
        <v>0</v>
      </c>
      <c r="AW53" s="136">
        <f>'SO 1.1 - Železniční svršek'!J33</f>
        <v>0</v>
      </c>
      <c r="AX53" s="136">
        <f>'SO 1.1 - Železniční svršek'!J34</f>
        <v>0</v>
      </c>
      <c r="AY53" s="136">
        <f>'SO 1.1 - Železniční svršek'!J35</f>
        <v>0</v>
      </c>
      <c r="AZ53" s="136">
        <f>'SO 1.1 - Železniční svršek'!F32</f>
        <v>0</v>
      </c>
      <c r="BA53" s="136">
        <f>'SO 1.1 - Železniční svršek'!F33</f>
        <v>0</v>
      </c>
      <c r="BB53" s="136">
        <f>'SO 1.1 - Železniční svršek'!F34</f>
        <v>0</v>
      </c>
      <c r="BC53" s="136">
        <f>'SO 1.1 - Železniční svršek'!F35</f>
        <v>0</v>
      </c>
      <c r="BD53" s="138">
        <f>'SO 1.1 - Železniční svršek'!F36</f>
        <v>0</v>
      </c>
      <c r="BT53" s="139" t="s">
        <v>80</v>
      </c>
      <c r="BV53" s="139" t="s">
        <v>73</v>
      </c>
      <c r="BW53" s="139" t="s">
        <v>85</v>
      </c>
      <c r="BX53" s="139" t="s">
        <v>79</v>
      </c>
      <c r="CL53" s="139" t="s">
        <v>21</v>
      </c>
    </row>
    <row r="54" s="6" customFormat="1" ht="16.5" customHeight="1">
      <c r="A54" s="128" t="s">
        <v>81</v>
      </c>
      <c r="B54" s="129"/>
      <c r="C54" s="130"/>
      <c r="D54" s="130"/>
      <c r="E54" s="131" t="s">
        <v>86</v>
      </c>
      <c r="F54" s="131"/>
      <c r="G54" s="131"/>
      <c r="H54" s="131"/>
      <c r="I54" s="131"/>
      <c r="J54" s="130"/>
      <c r="K54" s="131" t="s">
        <v>87</v>
      </c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2">
        <f>'SO 1.2 - Materiál objedna...'!J29</f>
        <v>0</v>
      </c>
      <c r="AH54" s="130"/>
      <c r="AI54" s="130"/>
      <c r="AJ54" s="130"/>
      <c r="AK54" s="130"/>
      <c r="AL54" s="130"/>
      <c r="AM54" s="130"/>
      <c r="AN54" s="132">
        <f>SUM(AG54,AT54)</f>
        <v>0</v>
      </c>
      <c r="AO54" s="130"/>
      <c r="AP54" s="130"/>
      <c r="AQ54" s="133" t="s">
        <v>84</v>
      </c>
      <c r="AR54" s="134"/>
      <c r="AS54" s="135">
        <v>0</v>
      </c>
      <c r="AT54" s="136">
        <f>ROUND(SUM(AV54:AW54),2)</f>
        <v>0</v>
      </c>
      <c r="AU54" s="137">
        <f>'SO 1.2 - Materiál objedna...'!P82</f>
        <v>0</v>
      </c>
      <c r="AV54" s="136">
        <f>'SO 1.2 - Materiál objedna...'!J32</f>
        <v>0</v>
      </c>
      <c r="AW54" s="136">
        <f>'SO 1.2 - Materiál objedna...'!J33</f>
        <v>0</v>
      </c>
      <c r="AX54" s="136">
        <f>'SO 1.2 - Materiál objedna...'!J34</f>
        <v>0</v>
      </c>
      <c r="AY54" s="136">
        <f>'SO 1.2 - Materiál objedna...'!J35</f>
        <v>0</v>
      </c>
      <c r="AZ54" s="136">
        <f>'SO 1.2 - Materiál objedna...'!F32</f>
        <v>0</v>
      </c>
      <c r="BA54" s="136">
        <f>'SO 1.2 - Materiál objedna...'!F33</f>
        <v>0</v>
      </c>
      <c r="BB54" s="136">
        <f>'SO 1.2 - Materiál objedna...'!F34</f>
        <v>0</v>
      </c>
      <c r="BC54" s="136">
        <f>'SO 1.2 - Materiál objedna...'!F35</f>
        <v>0</v>
      </c>
      <c r="BD54" s="138">
        <f>'SO 1.2 - Materiál objedna...'!F36</f>
        <v>0</v>
      </c>
      <c r="BT54" s="139" t="s">
        <v>80</v>
      </c>
      <c r="BV54" s="139" t="s">
        <v>73</v>
      </c>
      <c r="BW54" s="139" t="s">
        <v>88</v>
      </c>
      <c r="BX54" s="139" t="s">
        <v>79</v>
      </c>
      <c r="CL54" s="139" t="s">
        <v>21</v>
      </c>
    </row>
    <row r="55" s="5" customFormat="1" ht="31.5" customHeight="1">
      <c r="B55" s="115"/>
      <c r="C55" s="116"/>
      <c r="D55" s="117" t="s">
        <v>89</v>
      </c>
      <c r="E55" s="117"/>
      <c r="F55" s="117"/>
      <c r="G55" s="117"/>
      <c r="H55" s="117"/>
      <c r="I55" s="118"/>
      <c r="J55" s="117" t="s">
        <v>90</v>
      </c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9">
        <f>ROUND(SUM(AG56:AG57),2)</f>
        <v>0</v>
      </c>
      <c r="AH55" s="118"/>
      <c r="AI55" s="118"/>
      <c r="AJ55" s="118"/>
      <c r="AK55" s="118"/>
      <c r="AL55" s="118"/>
      <c r="AM55" s="118"/>
      <c r="AN55" s="120">
        <f>SUM(AG55,AT55)</f>
        <v>0</v>
      </c>
      <c r="AO55" s="118"/>
      <c r="AP55" s="118"/>
      <c r="AQ55" s="121" t="s">
        <v>77</v>
      </c>
      <c r="AR55" s="122"/>
      <c r="AS55" s="123">
        <f>ROUND(SUM(AS56:AS57),2)</f>
        <v>0</v>
      </c>
      <c r="AT55" s="124">
        <f>ROUND(SUM(AV55:AW55),2)</f>
        <v>0</v>
      </c>
      <c r="AU55" s="125">
        <f>ROUND(SUM(AU56:AU57),5)</f>
        <v>0</v>
      </c>
      <c r="AV55" s="124">
        <f>ROUND(AZ55*L26,2)</f>
        <v>0</v>
      </c>
      <c r="AW55" s="124">
        <f>ROUND(BA55*L27,2)</f>
        <v>0</v>
      </c>
      <c r="AX55" s="124">
        <f>ROUND(BB55*L26,2)</f>
        <v>0</v>
      </c>
      <c r="AY55" s="124">
        <f>ROUND(BC55*L27,2)</f>
        <v>0</v>
      </c>
      <c r="AZ55" s="124">
        <f>ROUND(SUM(AZ56:AZ57),2)</f>
        <v>0</v>
      </c>
      <c r="BA55" s="124">
        <f>ROUND(SUM(BA56:BA57),2)</f>
        <v>0</v>
      </c>
      <c r="BB55" s="124">
        <f>ROUND(SUM(BB56:BB57),2)</f>
        <v>0</v>
      </c>
      <c r="BC55" s="124">
        <f>ROUND(SUM(BC56:BC57),2)</f>
        <v>0</v>
      </c>
      <c r="BD55" s="126">
        <f>ROUND(SUM(BD56:BD57),2)</f>
        <v>0</v>
      </c>
      <c r="BS55" s="127" t="s">
        <v>70</v>
      </c>
      <c r="BT55" s="127" t="s">
        <v>78</v>
      </c>
      <c r="BU55" s="127" t="s">
        <v>72</v>
      </c>
      <c r="BV55" s="127" t="s">
        <v>73</v>
      </c>
      <c r="BW55" s="127" t="s">
        <v>91</v>
      </c>
      <c r="BX55" s="127" t="s">
        <v>7</v>
      </c>
      <c r="CL55" s="127" t="s">
        <v>21</v>
      </c>
      <c r="CM55" s="127" t="s">
        <v>80</v>
      </c>
    </row>
    <row r="56" s="6" customFormat="1" ht="16.5" customHeight="1">
      <c r="A56" s="128" t="s">
        <v>81</v>
      </c>
      <c r="B56" s="129"/>
      <c r="C56" s="130"/>
      <c r="D56" s="130"/>
      <c r="E56" s="131" t="s">
        <v>92</v>
      </c>
      <c r="F56" s="131"/>
      <c r="G56" s="131"/>
      <c r="H56" s="131"/>
      <c r="I56" s="131"/>
      <c r="J56" s="130"/>
      <c r="K56" s="131" t="s">
        <v>83</v>
      </c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2">
        <f>'SO 2.1 - Železniční svršek'!J29</f>
        <v>0</v>
      </c>
      <c r="AH56" s="130"/>
      <c r="AI56" s="130"/>
      <c r="AJ56" s="130"/>
      <c r="AK56" s="130"/>
      <c r="AL56" s="130"/>
      <c r="AM56" s="130"/>
      <c r="AN56" s="132">
        <f>SUM(AG56,AT56)</f>
        <v>0</v>
      </c>
      <c r="AO56" s="130"/>
      <c r="AP56" s="130"/>
      <c r="AQ56" s="133" t="s">
        <v>84</v>
      </c>
      <c r="AR56" s="134"/>
      <c r="AS56" s="135">
        <v>0</v>
      </c>
      <c r="AT56" s="136">
        <f>ROUND(SUM(AV56:AW56),2)</f>
        <v>0</v>
      </c>
      <c r="AU56" s="137">
        <f>'SO 2.1 - Železniční svršek'!P82</f>
        <v>0</v>
      </c>
      <c r="AV56" s="136">
        <f>'SO 2.1 - Železniční svršek'!J32</f>
        <v>0</v>
      </c>
      <c r="AW56" s="136">
        <f>'SO 2.1 - Železniční svršek'!J33</f>
        <v>0</v>
      </c>
      <c r="AX56" s="136">
        <f>'SO 2.1 - Železniční svršek'!J34</f>
        <v>0</v>
      </c>
      <c r="AY56" s="136">
        <f>'SO 2.1 - Železniční svršek'!J35</f>
        <v>0</v>
      </c>
      <c r="AZ56" s="136">
        <f>'SO 2.1 - Železniční svršek'!F32</f>
        <v>0</v>
      </c>
      <c r="BA56" s="136">
        <f>'SO 2.1 - Železniční svršek'!F33</f>
        <v>0</v>
      </c>
      <c r="BB56" s="136">
        <f>'SO 2.1 - Železniční svršek'!F34</f>
        <v>0</v>
      </c>
      <c r="BC56" s="136">
        <f>'SO 2.1 - Železniční svršek'!F35</f>
        <v>0</v>
      </c>
      <c r="BD56" s="138">
        <f>'SO 2.1 - Železniční svršek'!F36</f>
        <v>0</v>
      </c>
      <c r="BT56" s="139" t="s">
        <v>80</v>
      </c>
      <c r="BV56" s="139" t="s">
        <v>73</v>
      </c>
      <c r="BW56" s="139" t="s">
        <v>93</v>
      </c>
      <c r="BX56" s="139" t="s">
        <v>91</v>
      </c>
      <c r="CL56" s="139" t="s">
        <v>21</v>
      </c>
    </row>
    <row r="57" s="6" customFormat="1" ht="16.5" customHeight="1">
      <c r="A57" s="128" t="s">
        <v>81</v>
      </c>
      <c r="B57" s="129"/>
      <c r="C57" s="130"/>
      <c r="D57" s="130"/>
      <c r="E57" s="131" t="s">
        <v>94</v>
      </c>
      <c r="F57" s="131"/>
      <c r="G57" s="131"/>
      <c r="H57" s="131"/>
      <c r="I57" s="131"/>
      <c r="J57" s="130"/>
      <c r="K57" s="131" t="s">
        <v>87</v>
      </c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2">
        <f>'SO 2.2 - Materiál objedna...'!J29</f>
        <v>0</v>
      </c>
      <c r="AH57" s="130"/>
      <c r="AI57" s="130"/>
      <c r="AJ57" s="130"/>
      <c r="AK57" s="130"/>
      <c r="AL57" s="130"/>
      <c r="AM57" s="130"/>
      <c r="AN57" s="132">
        <f>SUM(AG57,AT57)</f>
        <v>0</v>
      </c>
      <c r="AO57" s="130"/>
      <c r="AP57" s="130"/>
      <c r="AQ57" s="133" t="s">
        <v>84</v>
      </c>
      <c r="AR57" s="134"/>
      <c r="AS57" s="135">
        <v>0</v>
      </c>
      <c r="AT57" s="136">
        <f>ROUND(SUM(AV57:AW57),2)</f>
        <v>0</v>
      </c>
      <c r="AU57" s="137">
        <f>'SO 2.2 - Materiál objedna...'!P82</f>
        <v>0</v>
      </c>
      <c r="AV57" s="136">
        <f>'SO 2.2 - Materiál objedna...'!J32</f>
        <v>0</v>
      </c>
      <c r="AW57" s="136">
        <f>'SO 2.2 - Materiál objedna...'!J33</f>
        <v>0</v>
      </c>
      <c r="AX57" s="136">
        <f>'SO 2.2 - Materiál objedna...'!J34</f>
        <v>0</v>
      </c>
      <c r="AY57" s="136">
        <f>'SO 2.2 - Materiál objedna...'!J35</f>
        <v>0</v>
      </c>
      <c r="AZ57" s="136">
        <f>'SO 2.2 - Materiál objedna...'!F32</f>
        <v>0</v>
      </c>
      <c r="BA57" s="136">
        <f>'SO 2.2 - Materiál objedna...'!F33</f>
        <v>0</v>
      </c>
      <c r="BB57" s="136">
        <f>'SO 2.2 - Materiál objedna...'!F34</f>
        <v>0</v>
      </c>
      <c r="BC57" s="136">
        <f>'SO 2.2 - Materiál objedna...'!F35</f>
        <v>0</v>
      </c>
      <c r="BD57" s="138">
        <f>'SO 2.2 - Materiál objedna...'!F36</f>
        <v>0</v>
      </c>
      <c r="BT57" s="139" t="s">
        <v>80</v>
      </c>
      <c r="BV57" s="139" t="s">
        <v>73</v>
      </c>
      <c r="BW57" s="139" t="s">
        <v>95</v>
      </c>
      <c r="BX57" s="139" t="s">
        <v>91</v>
      </c>
      <c r="CL57" s="139" t="s">
        <v>21</v>
      </c>
    </row>
    <row r="58" s="5" customFormat="1" ht="16.5" customHeight="1">
      <c r="B58" s="115"/>
      <c r="C58" s="116"/>
      <c r="D58" s="117" t="s">
        <v>96</v>
      </c>
      <c r="E58" s="117"/>
      <c r="F58" s="117"/>
      <c r="G58" s="117"/>
      <c r="H58" s="117"/>
      <c r="I58" s="118"/>
      <c r="J58" s="117" t="s">
        <v>97</v>
      </c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7"/>
      <c r="AG58" s="119">
        <f>ROUND(SUM(AG59:AG60),2)</f>
        <v>0</v>
      </c>
      <c r="AH58" s="118"/>
      <c r="AI58" s="118"/>
      <c r="AJ58" s="118"/>
      <c r="AK58" s="118"/>
      <c r="AL58" s="118"/>
      <c r="AM58" s="118"/>
      <c r="AN58" s="120">
        <f>SUM(AG58,AT58)</f>
        <v>0</v>
      </c>
      <c r="AO58" s="118"/>
      <c r="AP58" s="118"/>
      <c r="AQ58" s="121" t="s">
        <v>77</v>
      </c>
      <c r="AR58" s="122"/>
      <c r="AS58" s="123">
        <f>ROUND(SUM(AS59:AS60),2)</f>
        <v>0</v>
      </c>
      <c r="AT58" s="124">
        <f>ROUND(SUM(AV58:AW58),2)</f>
        <v>0</v>
      </c>
      <c r="AU58" s="125">
        <f>ROUND(SUM(AU59:AU60),5)</f>
        <v>0</v>
      </c>
      <c r="AV58" s="124">
        <f>ROUND(AZ58*L26,2)</f>
        <v>0</v>
      </c>
      <c r="AW58" s="124">
        <f>ROUND(BA58*L27,2)</f>
        <v>0</v>
      </c>
      <c r="AX58" s="124">
        <f>ROUND(BB58*L26,2)</f>
        <v>0</v>
      </c>
      <c r="AY58" s="124">
        <f>ROUND(BC58*L27,2)</f>
        <v>0</v>
      </c>
      <c r="AZ58" s="124">
        <f>ROUND(SUM(AZ59:AZ60),2)</f>
        <v>0</v>
      </c>
      <c r="BA58" s="124">
        <f>ROUND(SUM(BA59:BA60),2)</f>
        <v>0</v>
      </c>
      <c r="BB58" s="124">
        <f>ROUND(SUM(BB59:BB60),2)</f>
        <v>0</v>
      </c>
      <c r="BC58" s="124">
        <f>ROUND(SUM(BC59:BC60),2)</f>
        <v>0</v>
      </c>
      <c r="BD58" s="126">
        <f>ROUND(SUM(BD59:BD60),2)</f>
        <v>0</v>
      </c>
      <c r="BS58" s="127" t="s">
        <v>70</v>
      </c>
      <c r="BT58" s="127" t="s">
        <v>78</v>
      </c>
      <c r="BU58" s="127" t="s">
        <v>72</v>
      </c>
      <c r="BV58" s="127" t="s">
        <v>73</v>
      </c>
      <c r="BW58" s="127" t="s">
        <v>98</v>
      </c>
      <c r="BX58" s="127" t="s">
        <v>7</v>
      </c>
      <c r="CL58" s="127" t="s">
        <v>21</v>
      </c>
      <c r="CM58" s="127" t="s">
        <v>80</v>
      </c>
    </row>
    <row r="59" s="6" customFormat="1" ht="16.5" customHeight="1">
      <c r="A59" s="128" t="s">
        <v>81</v>
      </c>
      <c r="B59" s="129"/>
      <c r="C59" s="130"/>
      <c r="D59" s="130"/>
      <c r="E59" s="131" t="s">
        <v>99</v>
      </c>
      <c r="F59" s="131"/>
      <c r="G59" s="131"/>
      <c r="H59" s="131"/>
      <c r="I59" s="131"/>
      <c r="J59" s="130"/>
      <c r="K59" s="131" t="s">
        <v>83</v>
      </c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2">
        <f>'SO 3.1 - Železniční svršek'!J29</f>
        <v>0</v>
      </c>
      <c r="AH59" s="130"/>
      <c r="AI59" s="130"/>
      <c r="AJ59" s="130"/>
      <c r="AK59" s="130"/>
      <c r="AL59" s="130"/>
      <c r="AM59" s="130"/>
      <c r="AN59" s="132">
        <f>SUM(AG59,AT59)</f>
        <v>0</v>
      </c>
      <c r="AO59" s="130"/>
      <c r="AP59" s="130"/>
      <c r="AQ59" s="133" t="s">
        <v>84</v>
      </c>
      <c r="AR59" s="134"/>
      <c r="AS59" s="135">
        <v>0</v>
      </c>
      <c r="AT59" s="136">
        <f>ROUND(SUM(AV59:AW59),2)</f>
        <v>0</v>
      </c>
      <c r="AU59" s="137">
        <f>'SO 3.1 - Železniční svršek'!P82</f>
        <v>0</v>
      </c>
      <c r="AV59" s="136">
        <f>'SO 3.1 - Železniční svršek'!J32</f>
        <v>0</v>
      </c>
      <c r="AW59" s="136">
        <f>'SO 3.1 - Železniční svršek'!J33</f>
        <v>0</v>
      </c>
      <c r="AX59" s="136">
        <f>'SO 3.1 - Železniční svršek'!J34</f>
        <v>0</v>
      </c>
      <c r="AY59" s="136">
        <f>'SO 3.1 - Železniční svršek'!J35</f>
        <v>0</v>
      </c>
      <c r="AZ59" s="136">
        <f>'SO 3.1 - Železniční svršek'!F32</f>
        <v>0</v>
      </c>
      <c r="BA59" s="136">
        <f>'SO 3.1 - Železniční svršek'!F33</f>
        <v>0</v>
      </c>
      <c r="BB59" s="136">
        <f>'SO 3.1 - Železniční svršek'!F34</f>
        <v>0</v>
      </c>
      <c r="BC59" s="136">
        <f>'SO 3.1 - Železniční svršek'!F35</f>
        <v>0</v>
      </c>
      <c r="BD59" s="138">
        <f>'SO 3.1 - Železniční svršek'!F36</f>
        <v>0</v>
      </c>
      <c r="BT59" s="139" t="s">
        <v>80</v>
      </c>
      <c r="BV59" s="139" t="s">
        <v>73</v>
      </c>
      <c r="BW59" s="139" t="s">
        <v>100</v>
      </c>
      <c r="BX59" s="139" t="s">
        <v>98</v>
      </c>
      <c r="CL59" s="139" t="s">
        <v>21</v>
      </c>
    </row>
    <row r="60" s="6" customFormat="1" ht="16.5" customHeight="1">
      <c r="A60" s="128" t="s">
        <v>81</v>
      </c>
      <c r="B60" s="129"/>
      <c r="C60" s="130"/>
      <c r="D60" s="130"/>
      <c r="E60" s="131" t="s">
        <v>101</v>
      </c>
      <c r="F60" s="131"/>
      <c r="G60" s="131"/>
      <c r="H60" s="131"/>
      <c r="I60" s="131"/>
      <c r="J60" s="130"/>
      <c r="K60" s="131" t="s">
        <v>87</v>
      </c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2">
        <f>'SO 3.2 - Materiál objedna...'!J29</f>
        <v>0</v>
      </c>
      <c r="AH60" s="130"/>
      <c r="AI60" s="130"/>
      <c r="AJ60" s="130"/>
      <c r="AK60" s="130"/>
      <c r="AL60" s="130"/>
      <c r="AM60" s="130"/>
      <c r="AN60" s="132">
        <f>SUM(AG60,AT60)</f>
        <v>0</v>
      </c>
      <c r="AO60" s="130"/>
      <c r="AP60" s="130"/>
      <c r="AQ60" s="133" t="s">
        <v>84</v>
      </c>
      <c r="AR60" s="134"/>
      <c r="AS60" s="135">
        <v>0</v>
      </c>
      <c r="AT60" s="136">
        <f>ROUND(SUM(AV60:AW60),2)</f>
        <v>0</v>
      </c>
      <c r="AU60" s="137">
        <f>'SO 3.2 - Materiál objedna...'!P82</f>
        <v>0</v>
      </c>
      <c r="AV60" s="136">
        <f>'SO 3.2 - Materiál objedna...'!J32</f>
        <v>0</v>
      </c>
      <c r="AW60" s="136">
        <f>'SO 3.2 - Materiál objedna...'!J33</f>
        <v>0</v>
      </c>
      <c r="AX60" s="136">
        <f>'SO 3.2 - Materiál objedna...'!J34</f>
        <v>0</v>
      </c>
      <c r="AY60" s="136">
        <f>'SO 3.2 - Materiál objedna...'!J35</f>
        <v>0</v>
      </c>
      <c r="AZ60" s="136">
        <f>'SO 3.2 - Materiál objedna...'!F32</f>
        <v>0</v>
      </c>
      <c r="BA60" s="136">
        <f>'SO 3.2 - Materiál objedna...'!F33</f>
        <v>0</v>
      </c>
      <c r="BB60" s="136">
        <f>'SO 3.2 - Materiál objedna...'!F34</f>
        <v>0</v>
      </c>
      <c r="BC60" s="136">
        <f>'SO 3.2 - Materiál objedna...'!F35</f>
        <v>0</v>
      </c>
      <c r="BD60" s="138">
        <f>'SO 3.2 - Materiál objedna...'!F36</f>
        <v>0</v>
      </c>
      <c r="BT60" s="139" t="s">
        <v>80</v>
      </c>
      <c r="BV60" s="139" t="s">
        <v>73</v>
      </c>
      <c r="BW60" s="139" t="s">
        <v>102</v>
      </c>
      <c r="BX60" s="139" t="s">
        <v>98</v>
      </c>
      <c r="CL60" s="139" t="s">
        <v>21</v>
      </c>
    </row>
    <row r="61" s="5" customFormat="1" ht="16.5" customHeight="1">
      <c r="B61" s="115"/>
      <c r="C61" s="116"/>
      <c r="D61" s="117" t="s">
        <v>103</v>
      </c>
      <c r="E61" s="117"/>
      <c r="F61" s="117"/>
      <c r="G61" s="117"/>
      <c r="H61" s="117"/>
      <c r="I61" s="118"/>
      <c r="J61" s="117" t="s">
        <v>104</v>
      </c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9">
        <f>ROUND(SUM(AG62:AG63),2)</f>
        <v>0</v>
      </c>
      <c r="AH61" s="118"/>
      <c r="AI61" s="118"/>
      <c r="AJ61" s="118"/>
      <c r="AK61" s="118"/>
      <c r="AL61" s="118"/>
      <c r="AM61" s="118"/>
      <c r="AN61" s="120">
        <f>SUM(AG61,AT61)</f>
        <v>0</v>
      </c>
      <c r="AO61" s="118"/>
      <c r="AP61" s="118"/>
      <c r="AQ61" s="121" t="s">
        <v>77</v>
      </c>
      <c r="AR61" s="122"/>
      <c r="AS61" s="123">
        <f>ROUND(SUM(AS62:AS63),2)</f>
        <v>0</v>
      </c>
      <c r="AT61" s="124">
        <f>ROUND(SUM(AV61:AW61),2)</f>
        <v>0</v>
      </c>
      <c r="AU61" s="125">
        <f>ROUND(SUM(AU62:AU63),5)</f>
        <v>0</v>
      </c>
      <c r="AV61" s="124">
        <f>ROUND(AZ61*L26,2)</f>
        <v>0</v>
      </c>
      <c r="AW61" s="124">
        <f>ROUND(BA61*L27,2)</f>
        <v>0</v>
      </c>
      <c r="AX61" s="124">
        <f>ROUND(BB61*L26,2)</f>
        <v>0</v>
      </c>
      <c r="AY61" s="124">
        <f>ROUND(BC61*L27,2)</f>
        <v>0</v>
      </c>
      <c r="AZ61" s="124">
        <f>ROUND(SUM(AZ62:AZ63),2)</f>
        <v>0</v>
      </c>
      <c r="BA61" s="124">
        <f>ROUND(SUM(BA62:BA63),2)</f>
        <v>0</v>
      </c>
      <c r="BB61" s="124">
        <f>ROUND(SUM(BB62:BB63),2)</f>
        <v>0</v>
      </c>
      <c r="BC61" s="124">
        <f>ROUND(SUM(BC62:BC63),2)</f>
        <v>0</v>
      </c>
      <c r="BD61" s="126">
        <f>ROUND(SUM(BD62:BD63),2)</f>
        <v>0</v>
      </c>
      <c r="BS61" s="127" t="s">
        <v>70</v>
      </c>
      <c r="BT61" s="127" t="s">
        <v>78</v>
      </c>
      <c r="BU61" s="127" t="s">
        <v>72</v>
      </c>
      <c r="BV61" s="127" t="s">
        <v>73</v>
      </c>
      <c r="BW61" s="127" t="s">
        <v>105</v>
      </c>
      <c r="BX61" s="127" t="s">
        <v>7</v>
      </c>
      <c r="CL61" s="127" t="s">
        <v>21</v>
      </c>
      <c r="CM61" s="127" t="s">
        <v>80</v>
      </c>
    </row>
    <row r="62" s="6" customFormat="1" ht="16.5" customHeight="1">
      <c r="A62" s="128" t="s">
        <v>81</v>
      </c>
      <c r="B62" s="129"/>
      <c r="C62" s="130"/>
      <c r="D62" s="130"/>
      <c r="E62" s="131" t="s">
        <v>106</v>
      </c>
      <c r="F62" s="131"/>
      <c r="G62" s="131"/>
      <c r="H62" s="131"/>
      <c r="I62" s="131"/>
      <c r="J62" s="130"/>
      <c r="K62" s="131" t="s">
        <v>83</v>
      </c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2">
        <f>'SO 4.1 - Železniční svršek'!J29</f>
        <v>0</v>
      </c>
      <c r="AH62" s="130"/>
      <c r="AI62" s="130"/>
      <c r="AJ62" s="130"/>
      <c r="AK62" s="130"/>
      <c r="AL62" s="130"/>
      <c r="AM62" s="130"/>
      <c r="AN62" s="132">
        <f>SUM(AG62,AT62)</f>
        <v>0</v>
      </c>
      <c r="AO62" s="130"/>
      <c r="AP62" s="130"/>
      <c r="AQ62" s="133" t="s">
        <v>84</v>
      </c>
      <c r="AR62" s="134"/>
      <c r="AS62" s="135">
        <v>0</v>
      </c>
      <c r="AT62" s="136">
        <f>ROUND(SUM(AV62:AW62),2)</f>
        <v>0</v>
      </c>
      <c r="AU62" s="137">
        <f>'SO 4.1 - Železniční svršek'!P82</f>
        <v>0</v>
      </c>
      <c r="AV62" s="136">
        <f>'SO 4.1 - Železniční svršek'!J32</f>
        <v>0</v>
      </c>
      <c r="AW62" s="136">
        <f>'SO 4.1 - Železniční svršek'!J33</f>
        <v>0</v>
      </c>
      <c r="AX62" s="136">
        <f>'SO 4.1 - Železniční svršek'!J34</f>
        <v>0</v>
      </c>
      <c r="AY62" s="136">
        <f>'SO 4.1 - Železniční svršek'!J35</f>
        <v>0</v>
      </c>
      <c r="AZ62" s="136">
        <f>'SO 4.1 - Železniční svršek'!F32</f>
        <v>0</v>
      </c>
      <c r="BA62" s="136">
        <f>'SO 4.1 - Železniční svršek'!F33</f>
        <v>0</v>
      </c>
      <c r="BB62" s="136">
        <f>'SO 4.1 - Železniční svršek'!F34</f>
        <v>0</v>
      </c>
      <c r="BC62" s="136">
        <f>'SO 4.1 - Železniční svršek'!F35</f>
        <v>0</v>
      </c>
      <c r="BD62" s="138">
        <f>'SO 4.1 - Železniční svršek'!F36</f>
        <v>0</v>
      </c>
      <c r="BT62" s="139" t="s">
        <v>80</v>
      </c>
      <c r="BV62" s="139" t="s">
        <v>73</v>
      </c>
      <c r="BW62" s="139" t="s">
        <v>107</v>
      </c>
      <c r="BX62" s="139" t="s">
        <v>105</v>
      </c>
      <c r="CL62" s="139" t="s">
        <v>21</v>
      </c>
    </row>
    <row r="63" s="6" customFormat="1" ht="16.5" customHeight="1">
      <c r="A63" s="128" t="s">
        <v>81</v>
      </c>
      <c r="B63" s="129"/>
      <c r="C63" s="130"/>
      <c r="D63" s="130"/>
      <c r="E63" s="131" t="s">
        <v>108</v>
      </c>
      <c r="F63" s="131"/>
      <c r="G63" s="131"/>
      <c r="H63" s="131"/>
      <c r="I63" s="131"/>
      <c r="J63" s="130"/>
      <c r="K63" s="131" t="s">
        <v>87</v>
      </c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2">
        <f>'SO 4.2 - Materiál objedna...'!J29</f>
        <v>0</v>
      </c>
      <c r="AH63" s="130"/>
      <c r="AI63" s="130"/>
      <c r="AJ63" s="130"/>
      <c r="AK63" s="130"/>
      <c r="AL63" s="130"/>
      <c r="AM63" s="130"/>
      <c r="AN63" s="132">
        <f>SUM(AG63,AT63)</f>
        <v>0</v>
      </c>
      <c r="AO63" s="130"/>
      <c r="AP63" s="130"/>
      <c r="AQ63" s="133" t="s">
        <v>84</v>
      </c>
      <c r="AR63" s="134"/>
      <c r="AS63" s="135">
        <v>0</v>
      </c>
      <c r="AT63" s="136">
        <f>ROUND(SUM(AV63:AW63),2)</f>
        <v>0</v>
      </c>
      <c r="AU63" s="137">
        <f>'SO 4.2 - Materiál objedna...'!P82</f>
        <v>0</v>
      </c>
      <c r="AV63" s="136">
        <f>'SO 4.2 - Materiál objedna...'!J32</f>
        <v>0</v>
      </c>
      <c r="AW63" s="136">
        <f>'SO 4.2 - Materiál objedna...'!J33</f>
        <v>0</v>
      </c>
      <c r="AX63" s="136">
        <f>'SO 4.2 - Materiál objedna...'!J34</f>
        <v>0</v>
      </c>
      <c r="AY63" s="136">
        <f>'SO 4.2 - Materiál objedna...'!J35</f>
        <v>0</v>
      </c>
      <c r="AZ63" s="136">
        <f>'SO 4.2 - Materiál objedna...'!F32</f>
        <v>0</v>
      </c>
      <c r="BA63" s="136">
        <f>'SO 4.2 - Materiál objedna...'!F33</f>
        <v>0</v>
      </c>
      <c r="BB63" s="136">
        <f>'SO 4.2 - Materiál objedna...'!F34</f>
        <v>0</v>
      </c>
      <c r="BC63" s="136">
        <f>'SO 4.2 - Materiál objedna...'!F35</f>
        <v>0</v>
      </c>
      <c r="BD63" s="138">
        <f>'SO 4.2 - Materiál objedna...'!F36</f>
        <v>0</v>
      </c>
      <c r="BT63" s="139" t="s">
        <v>80</v>
      </c>
      <c r="BV63" s="139" t="s">
        <v>73</v>
      </c>
      <c r="BW63" s="139" t="s">
        <v>109</v>
      </c>
      <c r="BX63" s="139" t="s">
        <v>105</v>
      </c>
      <c r="CL63" s="139" t="s">
        <v>21</v>
      </c>
    </row>
    <row r="64" s="5" customFormat="1" ht="16.5" customHeight="1">
      <c r="B64" s="115"/>
      <c r="C64" s="116"/>
      <c r="D64" s="117" t="s">
        <v>110</v>
      </c>
      <c r="E64" s="117"/>
      <c r="F64" s="117"/>
      <c r="G64" s="117"/>
      <c r="H64" s="117"/>
      <c r="I64" s="118"/>
      <c r="J64" s="117" t="s">
        <v>111</v>
      </c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117"/>
      <c r="AE64" s="117"/>
      <c r="AF64" s="117"/>
      <c r="AG64" s="119">
        <f>ROUND(AG65,2)</f>
        <v>0</v>
      </c>
      <c r="AH64" s="118"/>
      <c r="AI64" s="118"/>
      <c r="AJ64" s="118"/>
      <c r="AK64" s="118"/>
      <c r="AL64" s="118"/>
      <c r="AM64" s="118"/>
      <c r="AN64" s="120">
        <f>SUM(AG64,AT64)</f>
        <v>0</v>
      </c>
      <c r="AO64" s="118"/>
      <c r="AP64" s="118"/>
      <c r="AQ64" s="121" t="s">
        <v>77</v>
      </c>
      <c r="AR64" s="122"/>
      <c r="AS64" s="123">
        <f>ROUND(AS65,2)</f>
        <v>0</v>
      </c>
      <c r="AT64" s="124">
        <f>ROUND(SUM(AV64:AW64),2)</f>
        <v>0</v>
      </c>
      <c r="AU64" s="125">
        <f>ROUND(AU65,5)</f>
        <v>0</v>
      </c>
      <c r="AV64" s="124">
        <f>ROUND(AZ64*L26,2)</f>
        <v>0</v>
      </c>
      <c r="AW64" s="124">
        <f>ROUND(BA64*L27,2)</f>
        <v>0</v>
      </c>
      <c r="AX64" s="124">
        <f>ROUND(BB64*L26,2)</f>
        <v>0</v>
      </c>
      <c r="AY64" s="124">
        <f>ROUND(BC64*L27,2)</f>
        <v>0</v>
      </c>
      <c r="AZ64" s="124">
        <f>ROUND(AZ65,2)</f>
        <v>0</v>
      </c>
      <c r="BA64" s="124">
        <f>ROUND(BA65,2)</f>
        <v>0</v>
      </c>
      <c r="BB64" s="124">
        <f>ROUND(BB65,2)</f>
        <v>0</v>
      </c>
      <c r="BC64" s="124">
        <f>ROUND(BC65,2)</f>
        <v>0</v>
      </c>
      <c r="BD64" s="126">
        <f>ROUND(BD65,2)</f>
        <v>0</v>
      </c>
      <c r="BS64" s="127" t="s">
        <v>70</v>
      </c>
      <c r="BT64" s="127" t="s">
        <v>78</v>
      </c>
      <c r="BU64" s="127" t="s">
        <v>72</v>
      </c>
      <c r="BV64" s="127" t="s">
        <v>73</v>
      </c>
      <c r="BW64" s="127" t="s">
        <v>112</v>
      </c>
      <c r="BX64" s="127" t="s">
        <v>7</v>
      </c>
      <c r="CL64" s="127" t="s">
        <v>21</v>
      </c>
      <c r="CM64" s="127" t="s">
        <v>80</v>
      </c>
    </row>
    <row r="65" s="6" customFormat="1" ht="16.5" customHeight="1">
      <c r="A65" s="128" t="s">
        <v>81</v>
      </c>
      <c r="B65" s="129"/>
      <c r="C65" s="130"/>
      <c r="D65" s="130"/>
      <c r="E65" s="131" t="s">
        <v>113</v>
      </c>
      <c r="F65" s="131"/>
      <c r="G65" s="131"/>
      <c r="H65" s="131"/>
      <c r="I65" s="131"/>
      <c r="J65" s="130"/>
      <c r="K65" s="131" t="s">
        <v>111</v>
      </c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2">
        <f>'SO 5.1 - VRN'!J29</f>
        <v>0</v>
      </c>
      <c r="AH65" s="130"/>
      <c r="AI65" s="130"/>
      <c r="AJ65" s="130"/>
      <c r="AK65" s="130"/>
      <c r="AL65" s="130"/>
      <c r="AM65" s="130"/>
      <c r="AN65" s="132">
        <f>SUM(AG65,AT65)</f>
        <v>0</v>
      </c>
      <c r="AO65" s="130"/>
      <c r="AP65" s="130"/>
      <c r="AQ65" s="133" t="s">
        <v>84</v>
      </c>
      <c r="AR65" s="134"/>
      <c r="AS65" s="140">
        <v>0</v>
      </c>
      <c r="AT65" s="141">
        <f>ROUND(SUM(AV65:AW65),2)</f>
        <v>0</v>
      </c>
      <c r="AU65" s="142">
        <f>'SO 5.1 - VRN'!P82</f>
        <v>0</v>
      </c>
      <c r="AV65" s="141">
        <f>'SO 5.1 - VRN'!J32</f>
        <v>0</v>
      </c>
      <c r="AW65" s="141">
        <f>'SO 5.1 - VRN'!J33</f>
        <v>0</v>
      </c>
      <c r="AX65" s="141">
        <f>'SO 5.1 - VRN'!J34</f>
        <v>0</v>
      </c>
      <c r="AY65" s="141">
        <f>'SO 5.1 - VRN'!J35</f>
        <v>0</v>
      </c>
      <c r="AZ65" s="141">
        <f>'SO 5.1 - VRN'!F32</f>
        <v>0</v>
      </c>
      <c r="BA65" s="141">
        <f>'SO 5.1 - VRN'!F33</f>
        <v>0</v>
      </c>
      <c r="BB65" s="141">
        <f>'SO 5.1 - VRN'!F34</f>
        <v>0</v>
      </c>
      <c r="BC65" s="141">
        <f>'SO 5.1 - VRN'!F35</f>
        <v>0</v>
      </c>
      <c r="BD65" s="143">
        <f>'SO 5.1 - VRN'!F36</f>
        <v>0</v>
      </c>
      <c r="BT65" s="139" t="s">
        <v>80</v>
      </c>
      <c r="BV65" s="139" t="s">
        <v>73</v>
      </c>
      <c r="BW65" s="139" t="s">
        <v>114</v>
      </c>
      <c r="BX65" s="139" t="s">
        <v>112</v>
      </c>
      <c r="CL65" s="139" t="s">
        <v>21</v>
      </c>
    </row>
    <row r="66" s="1" customFormat="1" ht="30" customHeight="1">
      <c r="B66" s="42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68"/>
    </row>
    <row r="67" s="1" customFormat="1" ht="6.96" customHeight="1">
      <c r="B67" s="63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8"/>
    </row>
  </sheetData>
  <sheetProtection sheet="1" formatColumns="0" formatRows="0" objects="1" scenarios="1" spinCount="100000" saltValue="mBpCmicQ9CkQgkZWVUZ0ErJdGI76XwVL8WLrxNULw3RVPv1chhzcu6YaMfrrT258tGXvRtOR4I7p9R7uCgRnag==" hashValue="OBWugOE7x5AEi5kKpesuGIKWSKV+puMr0HF+w96EkppMG7vO8ZkQkdsHJE/LoYOd9zB0IvLpwHwG6T1DFilDmg==" algorithmName="SHA-512" password="CC35"/>
  <mergeCells count="93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E54:I54"/>
    <mergeCell ref="K54:AF54"/>
    <mergeCell ref="AN55:AP55"/>
    <mergeCell ref="AG55:AM55"/>
    <mergeCell ref="D55:H55"/>
    <mergeCell ref="J55:AF55"/>
    <mergeCell ref="AN56:AP56"/>
    <mergeCell ref="AG56:AM56"/>
    <mergeCell ref="E56:I56"/>
    <mergeCell ref="K56:AF56"/>
    <mergeCell ref="AN57:AP57"/>
    <mergeCell ref="AG57:AM57"/>
    <mergeCell ref="E57:I57"/>
    <mergeCell ref="K57:AF57"/>
    <mergeCell ref="AN58:AP58"/>
    <mergeCell ref="AG58:AM58"/>
    <mergeCell ref="D58:H58"/>
    <mergeCell ref="J58:AF58"/>
    <mergeCell ref="AN59:AP59"/>
    <mergeCell ref="AG59:AM59"/>
    <mergeCell ref="E59:I59"/>
    <mergeCell ref="K59:AF59"/>
    <mergeCell ref="AN60:AP60"/>
    <mergeCell ref="AG60:AM60"/>
    <mergeCell ref="E60:I60"/>
    <mergeCell ref="K60:AF60"/>
    <mergeCell ref="AN61:AP61"/>
    <mergeCell ref="AG61:AM61"/>
    <mergeCell ref="D61:H61"/>
    <mergeCell ref="J61:AF61"/>
    <mergeCell ref="AN62:AP62"/>
    <mergeCell ref="AG62:AM62"/>
    <mergeCell ref="E62:I62"/>
    <mergeCell ref="K62:AF62"/>
    <mergeCell ref="AN63:AP63"/>
    <mergeCell ref="AG63:AM63"/>
    <mergeCell ref="E63:I63"/>
    <mergeCell ref="K63:AF63"/>
    <mergeCell ref="AN64:AP64"/>
    <mergeCell ref="AG64:AM64"/>
    <mergeCell ref="D64:H64"/>
    <mergeCell ref="J64:AF64"/>
    <mergeCell ref="AN65:AP65"/>
    <mergeCell ref="AG65:AM65"/>
    <mergeCell ref="E65:I65"/>
    <mergeCell ref="K65:AF65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3" location="'SO 1.1 - Železniční svršek'!C2" display="/"/>
    <hyperlink ref="A54" location="'SO 1.2 - Materiál objedna...'!C2" display="/"/>
    <hyperlink ref="A56" location="'SO 2.1 - Železniční svršek'!C2" display="/"/>
    <hyperlink ref="A57" location="'SO 2.2 - Materiál objedna...'!C2" display="/"/>
    <hyperlink ref="A59" location="'SO 3.1 - Železniční svršek'!C2" display="/"/>
    <hyperlink ref="A60" location="'SO 3.2 - Materiál objedna...'!C2" display="/"/>
    <hyperlink ref="A62" location="'SO 4.1 - Železniční svršek'!C2" display="/"/>
    <hyperlink ref="A63" location="'SO 4.2 - Materiál objedna...'!C2" display="/"/>
    <hyperlink ref="A65" location="'SO 5.1 - VRN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85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122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124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ROUND(SUM(BE82:BE215), 2)</f>
        <v>0</v>
      </c>
      <c r="G32" s="43"/>
      <c r="H32" s="43"/>
      <c r="I32" s="166">
        <v>0.20999999999999999</v>
      </c>
      <c r="J32" s="165">
        <f>ROUND(ROUND((SUM(BE82:BE215)),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ROUND(SUM(BF82:BF215), 2)</f>
        <v>0</v>
      </c>
      <c r="G33" s="43"/>
      <c r="H33" s="43"/>
      <c r="I33" s="166">
        <v>0.14999999999999999</v>
      </c>
      <c r="J33" s="165">
        <f>ROUND(ROUND((SUM(BF82:BF215)),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ROUND(SUM(BG82:BG215),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ROUND(SUM(BH82:BH215),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ROUND(SUM(BI82:BI215),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122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1.1 - Železniční svršek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122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1.1 - Železniční svršek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SUM(P83:P215)</f>
        <v>0</v>
      </c>
      <c r="Q82" s="102"/>
      <c r="R82" s="198">
        <f>SUM(R83:R215)</f>
        <v>126.51252400000001</v>
      </c>
      <c r="S82" s="102"/>
      <c r="T82" s="199">
        <f>SUM(T83:T215)</f>
        <v>0</v>
      </c>
      <c r="AT82" s="20" t="s">
        <v>70</v>
      </c>
      <c r="AU82" s="20" t="s">
        <v>129</v>
      </c>
      <c r="BK82" s="200">
        <f>SUM(BK83:BK215)</f>
        <v>0</v>
      </c>
    </row>
    <row r="83" s="1" customFormat="1" ht="51" customHeight="1">
      <c r="B83" s="42"/>
      <c r="C83" s="201" t="s">
        <v>78</v>
      </c>
      <c r="D83" s="201" t="s">
        <v>144</v>
      </c>
      <c r="E83" s="202" t="s">
        <v>145</v>
      </c>
      <c r="F83" s="203" t="s">
        <v>146</v>
      </c>
      <c r="G83" s="204" t="s">
        <v>147</v>
      </c>
      <c r="H83" s="205">
        <v>92</v>
      </c>
      <c r="I83" s="206"/>
      <c r="J83" s="207">
        <f>ROUND(I83*H83,2)</f>
        <v>0</v>
      </c>
      <c r="K83" s="203" t="s">
        <v>148</v>
      </c>
      <c r="L83" s="68"/>
      <c r="M83" s="208" t="s">
        <v>21</v>
      </c>
      <c r="N83" s="209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149</v>
      </c>
      <c r="AT83" s="20" t="s">
        <v>144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149</v>
      </c>
      <c r="BM83" s="20" t="s">
        <v>151</v>
      </c>
    </row>
    <row r="84" s="1" customFormat="1">
      <c r="B84" s="42"/>
      <c r="C84" s="70"/>
      <c r="D84" s="213" t="s">
        <v>152</v>
      </c>
      <c r="E84" s="70"/>
      <c r="F84" s="214" t="s">
        <v>153</v>
      </c>
      <c r="G84" s="70"/>
      <c r="H84" s="70"/>
      <c r="I84" s="185"/>
      <c r="J84" s="70"/>
      <c r="K84" s="70"/>
      <c r="L84" s="68"/>
      <c r="M84" s="215"/>
      <c r="N84" s="43"/>
      <c r="O84" s="43"/>
      <c r="P84" s="43"/>
      <c r="Q84" s="43"/>
      <c r="R84" s="43"/>
      <c r="S84" s="43"/>
      <c r="T84" s="91"/>
      <c r="AT84" s="20" t="s">
        <v>152</v>
      </c>
      <c r="AU84" s="20" t="s">
        <v>71</v>
      </c>
    </row>
    <row r="85" s="9" customFormat="1">
      <c r="B85" s="216"/>
      <c r="C85" s="217"/>
      <c r="D85" s="213" t="s">
        <v>154</v>
      </c>
      <c r="E85" s="218" t="s">
        <v>21</v>
      </c>
      <c r="F85" s="219" t="s">
        <v>155</v>
      </c>
      <c r="G85" s="217"/>
      <c r="H85" s="220">
        <v>92</v>
      </c>
      <c r="I85" s="221"/>
      <c r="J85" s="217"/>
      <c r="K85" s="217"/>
      <c r="L85" s="222"/>
      <c r="M85" s="223"/>
      <c r="N85" s="224"/>
      <c r="O85" s="224"/>
      <c r="P85" s="224"/>
      <c r="Q85" s="224"/>
      <c r="R85" s="224"/>
      <c r="S85" s="224"/>
      <c r="T85" s="225"/>
      <c r="AT85" s="226" t="s">
        <v>154</v>
      </c>
      <c r="AU85" s="226" t="s">
        <v>71</v>
      </c>
      <c r="AV85" s="9" t="s">
        <v>80</v>
      </c>
      <c r="AW85" s="9" t="s">
        <v>35</v>
      </c>
      <c r="AX85" s="9" t="s">
        <v>78</v>
      </c>
      <c r="AY85" s="226" t="s">
        <v>150</v>
      </c>
    </row>
    <row r="86" s="1" customFormat="1" ht="63.75" customHeight="1">
      <c r="B86" s="42"/>
      <c r="C86" s="201" t="s">
        <v>80</v>
      </c>
      <c r="D86" s="201" t="s">
        <v>144</v>
      </c>
      <c r="E86" s="202" t="s">
        <v>156</v>
      </c>
      <c r="F86" s="203" t="s">
        <v>157</v>
      </c>
      <c r="G86" s="204" t="s">
        <v>147</v>
      </c>
      <c r="H86" s="205">
        <v>92</v>
      </c>
      <c r="I86" s="206"/>
      <c r="J86" s="207">
        <f>ROUND(I86*H86,2)</f>
        <v>0</v>
      </c>
      <c r="K86" s="203" t="s">
        <v>148</v>
      </c>
      <c r="L86" s="68"/>
      <c r="M86" s="208" t="s">
        <v>21</v>
      </c>
      <c r="N86" s="209" t="s">
        <v>42</v>
      </c>
      <c r="O86" s="43"/>
      <c r="P86" s="210">
        <f>O86*H86</f>
        <v>0</v>
      </c>
      <c r="Q86" s="210">
        <v>0</v>
      </c>
      <c r="R86" s="210">
        <f>Q86*H86</f>
        <v>0</v>
      </c>
      <c r="S86" s="210">
        <v>0</v>
      </c>
      <c r="T86" s="211">
        <f>S86*H86</f>
        <v>0</v>
      </c>
      <c r="AR86" s="20" t="s">
        <v>149</v>
      </c>
      <c r="AT86" s="20" t="s">
        <v>144</v>
      </c>
      <c r="AU86" s="20" t="s">
        <v>71</v>
      </c>
      <c r="AY86" s="20" t="s">
        <v>150</v>
      </c>
      <c r="BE86" s="212">
        <f>IF(N86="základní",J86,0)</f>
        <v>0</v>
      </c>
      <c r="BF86" s="212">
        <f>IF(N86="snížená",J86,0)</f>
        <v>0</v>
      </c>
      <c r="BG86" s="212">
        <f>IF(N86="zákl. přenesená",J86,0)</f>
        <v>0</v>
      </c>
      <c r="BH86" s="212">
        <f>IF(N86="sníž. přenesená",J86,0)</f>
        <v>0</v>
      </c>
      <c r="BI86" s="212">
        <f>IF(N86="nulová",J86,0)</f>
        <v>0</v>
      </c>
      <c r="BJ86" s="20" t="s">
        <v>78</v>
      </c>
      <c r="BK86" s="212">
        <f>ROUND(I86*H86,2)</f>
        <v>0</v>
      </c>
      <c r="BL86" s="20" t="s">
        <v>149</v>
      </c>
      <c r="BM86" s="20" t="s">
        <v>158</v>
      </c>
    </row>
    <row r="87" s="1" customFormat="1">
      <c r="B87" s="42"/>
      <c r="C87" s="70"/>
      <c r="D87" s="213" t="s">
        <v>152</v>
      </c>
      <c r="E87" s="70"/>
      <c r="F87" s="214" t="s">
        <v>159</v>
      </c>
      <c r="G87" s="70"/>
      <c r="H87" s="70"/>
      <c r="I87" s="185"/>
      <c r="J87" s="70"/>
      <c r="K87" s="70"/>
      <c r="L87" s="68"/>
      <c r="M87" s="215"/>
      <c r="N87" s="43"/>
      <c r="O87" s="43"/>
      <c r="P87" s="43"/>
      <c r="Q87" s="43"/>
      <c r="R87" s="43"/>
      <c r="S87" s="43"/>
      <c r="T87" s="91"/>
      <c r="AT87" s="20" t="s">
        <v>152</v>
      </c>
      <c r="AU87" s="20" t="s">
        <v>71</v>
      </c>
    </row>
    <row r="88" s="1" customFormat="1" ht="51" customHeight="1">
      <c r="B88" s="42"/>
      <c r="C88" s="201" t="s">
        <v>160</v>
      </c>
      <c r="D88" s="201" t="s">
        <v>144</v>
      </c>
      <c r="E88" s="202" t="s">
        <v>161</v>
      </c>
      <c r="F88" s="203" t="s">
        <v>162</v>
      </c>
      <c r="G88" s="204" t="s">
        <v>163</v>
      </c>
      <c r="H88" s="205">
        <v>4.5999999999999996</v>
      </c>
      <c r="I88" s="206"/>
      <c r="J88" s="207">
        <f>ROUND(I88*H88,2)</f>
        <v>0</v>
      </c>
      <c r="K88" s="203" t="s">
        <v>148</v>
      </c>
      <c r="L88" s="68"/>
      <c r="M88" s="208" t="s">
        <v>21</v>
      </c>
      <c r="N88" s="209" t="s">
        <v>42</v>
      </c>
      <c r="O88" s="43"/>
      <c r="P88" s="210">
        <f>O88*H88</f>
        <v>0</v>
      </c>
      <c r="Q88" s="210">
        <v>0</v>
      </c>
      <c r="R88" s="210">
        <f>Q88*H88</f>
        <v>0</v>
      </c>
      <c r="S88" s="210">
        <v>0</v>
      </c>
      <c r="T88" s="211">
        <f>S88*H88</f>
        <v>0</v>
      </c>
      <c r="AR88" s="20" t="s">
        <v>149</v>
      </c>
      <c r="AT88" s="20" t="s">
        <v>144</v>
      </c>
      <c r="AU88" s="20" t="s">
        <v>71</v>
      </c>
      <c r="AY88" s="20" t="s">
        <v>150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0" t="s">
        <v>78</v>
      </c>
      <c r="BK88" s="212">
        <f>ROUND(I88*H88,2)</f>
        <v>0</v>
      </c>
      <c r="BL88" s="20" t="s">
        <v>149</v>
      </c>
      <c r="BM88" s="20" t="s">
        <v>164</v>
      </c>
    </row>
    <row r="89" s="1" customFormat="1">
      <c r="B89" s="42"/>
      <c r="C89" s="70"/>
      <c r="D89" s="213" t="s">
        <v>152</v>
      </c>
      <c r="E89" s="70"/>
      <c r="F89" s="214" t="s">
        <v>165</v>
      </c>
      <c r="G89" s="70"/>
      <c r="H89" s="70"/>
      <c r="I89" s="185"/>
      <c r="J89" s="70"/>
      <c r="K89" s="70"/>
      <c r="L89" s="68"/>
      <c r="M89" s="215"/>
      <c r="N89" s="43"/>
      <c r="O89" s="43"/>
      <c r="P89" s="43"/>
      <c r="Q89" s="43"/>
      <c r="R89" s="43"/>
      <c r="S89" s="43"/>
      <c r="T89" s="91"/>
      <c r="AT89" s="20" t="s">
        <v>152</v>
      </c>
      <c r="AU89" s="20" t="s">
        <v>71</v>
      </c>
    </row>
    <row r="90" s="9" customFormat="1">
      <c r="B90" s="216"/>
      <c r="C90" s="217"/>
      <c r="D90" s="213" t="s">
        <v>154</v>
      </c>
      <c r="E90" s="218" t="s">
        <v>21</v>
      </c>
      <c r="F90" s="219" t="s">
        <v>166</v>
      </c>
      <c r="G90" s="217"/>
      <c r="H90" s="220">
        <v>4.5999999999999996</v>
      </c>
      <c r="I90" s="221"/>
      <c r="J90" s="217"/>
      <c r="K90" s="217"/>
      <c r="L90" s="222"/>
      <c r="M90" s="223"/>
      <c r="N90" s="224"/>
      <c r="O90" s="224"/>
      <c r="P90" s="224"/>
      <c r="Q90" s="224"/>
      <c r="R90" s="224"/>
      <c r="S90" s="224"/>
      <c r="T90" s="225"/>
      <c r="AT90" s="226" t="s">
        <v>154</v>
      </c>
      <c r="AU90" s="226" t="s">
        <v>71</v>
      </c>
      <c r="AV90" s="9" t="s">
        <v>80</v>
      </c>
      <c r="AW90" s="9" t="s">
        <v>35</v>
      </c>
      <c r="AX90" s="9" t="s">
        <v>78</v>
      </c>
      <c r="AY90" s="226" t="s">
        <v>150</v>
      </c>
    </row>
    <row r="91" s="1" customFormat="1" ht="16.5" customHeight="1">
      <c r="B91" s="42"/>
      <c r="C91" s="227" t="s">
        <v>149</v>
      </c>
      <c r="D91" s="227" t="s">
        <v>167</v>
      </c>
      <c r="E91" s="228" t="s">
        <v>168</v>
      </c>
      <c r="F91" s="229" t="s">
        <v>169</v>
      </c>
      <c r="G91" s="230" t="s">
        <v>170</v>
      </c>
      <c r="H91" s="231">
        <v>6.9000000000000004</v>
      </c>
      <c r="I91" s="232"/>
      <c r="J91" s="233">
        <f>ROUND(I91*H91,2)</f>
        <v>0</v>
      </c>
      <c r="K91" s="229" t="s">
        <v>148</v>
      </c>
      <c r="L91" s="234"/>
      <c r="M91" s="235" t="s">
        <v>21</v>
      </c>
      <c r="N91" s="236" t="s">
        <v>42</v>
      </c>
      <c r="O91" s="43"/>
      <c r="P91" s="210">
        <f>O91*H91</f>
        <v>0</v>
      </c>
      <c r="Q91" s="210">
        <v>1</v>
      </c>
      <c r="R91" s="210">
        <f>Q91*H91</f>
        <v>6.9000000000000004</v>
      </c>
      <c r="S91" s="210">
        <v>0</v>
      </c>
      <c r="T91" s="211">
        <f>S91*H91</f>
        <v>0</v>
      </c>
      <c r="AR91" s="20" t="s">
        <v>171</v>
      </c>
      <c r="AT91" s="20" t="s">
        <v>167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171</v>
      </c>
      <c r="BM91" s="20" t="s">
        <v>172</v>
      </c>
    </row>
    <row r="92" s="9" customFormat="1">
      <c r="B92" s="216"/>
      <c r="C92" s="217"/>
      <c r="D92" s="213" t="s">
        <v>154</v>
      </c>
      <c r="E92" s="218" t="s">
        <v>21</v>
      </c>
      <c r="F92" s="219" t="s">
        <v>173</v>
      </c>
      <c r="G92" s="217"/>
      <c r="H92" s="220">
        <v>6.9000000000000004</v>
      </c>
      <c r="I92" s="221"/>
      <c r="J92" s="217"/>
      <c r="K92" s="217"/>
      <c r="L92" s="222"/>
      <c r="M92" s="223"/>
      <c r="N92" s="224"/>
      <c r="O92" s="224"/>
      <c r="P92" s="224"/>
      <c r="Q92" s="224"/>
      <c r="R92" s="224"/>
      <c r="S92" s="224"/>
      <c r="T92" s="225"/>
      <c r="AT92" s="226" t="s">
        <v>154</v>
      </c>
      <c r="AU92" s="226" t="s">
        <v>71</v>
      </c>
      <c r="AV92" s="9" t="s">
        <v>80</v>
      </c>
      <c r="AW92" s="9" t="s">
        <v>35</v>
      </c>
      <c r="AX92" s="9" t="s">
        <v>78</v>
      </c>
      <c r="AY92" s="226" t="s">
        <v>150</v>
      </c>
    </row>
    <row r="93" s="1" customFormat="1" ht="89.25" customHeight="1">
      <c r="B93" s="42"/>
      <c r="C93" s="201" t="s">
        <v>174</v>
      </c>
      <c r="D93" s="201" t="s">
        <v>144</v>
      </c>
      <c r="E93" s="202" t="s">
        <v>175</v>
      </c>
      <c r="F93" s="203" t="s">
        <v>176</v>
      </c>
      <c r="G93" s="204" t="s">
        <v>163</v>
      </c>
      <c r="H93" s="205">
        <v>70</v>
      </c>
      <c r="I93" s="206"/>
      <c r="J93" s="207">
        <f>ROUND(I93*H93,2)</f>
        <v>0</v>
      </c>
      <c r="K93" s="203" t="s">
        <v>148</v>
      </c>
      <c r="L93" s="68"/>
      <c r="M93" s="208" t="s">
        <v>21</v>
      </c>
      <c r="N93" s="209" t="s">
        <v>42</v>
      </c>
      <c r="O93" s="43"/>
      <c r="P93" s="210">
        <f>O93*H93</f>
        <v>0</v>
      </c>
      <c r="Q93" s="210">
        <v>0</v>
      </c>
      <c r="R93" s="210">
        <f>Q93*H93</f>
        <v>0</v>
      </c>
      <c r="S93" s="210">
        <v>0</v>
      </c>
      <c r="T93" s="211">
        <f>S93*H93</f>
        <v>0</v>
      </c>
      <c r="AR93" s="20" t="s">
        <v>149</v>
      </c>
      <c r="AT93" s="20" t="s">
        <v>144</v>
      </c>
      <c r="AU93" s="20" t="s">
        <v>71</v>
      </c>
      <c r="AY93" s="20" t="s">
        <v>150</v>
      </c>
      <c r="BE93" s="212">
        <f>IF(N93="základní",J93,0)</f>
        <v>0</v>
      </c>
      <c r="BF93" s="212">
        <f>IF(N93="snížená",J93,0)</f>
        <v>0</v>
      </c>
      <c r="BG93" s="212">
        <f>IF(N93="zákl. přenesená",J93,0)</f>
        <v>0</v>
      </c>
      <c r="BH93" s="212">
        <f>IF(N93="sníž. přenesená",J93,0)</f>
        <v>0</v>
      </c>
      <c r="BI93" s="212">
        <f>IF(N93="nulová",J93,0)</f>
        <v>0</v>
      </c>
      <c r="BJ93" s="20" t="s">
        <v>78</v>
      </c>
      <c r="BK93" s="212">
        <f>ROUND(I93*H93,2)</f>
        <v>0</v>
      </c>
      <c r="BL93" s="20" t="s">
        <v>149</v>
      </c>
      <c r="BM93" s="20" t="s">
        <v>177</v>
      </c>
    </row>
    <row r="94" s="1" customFormat="1">
      <c r="B94" s="42"/>
      <c r="C94" s="70"/>
      <c r="D94" s="213" t="s">
        <v>152</v>
      </c>
      <c r="E94" s="70"/>
      <c r="F94" s="214" t="s">
        <v>178</v>
      </c>
      <c r="G94" s="70"/>
      <c r="H94" s="70"/>
      <c r="I94" s="185"/>
      <c r="J94" s="70"/>
      <c r="K94" s="70"/>
      <c r="L94" s="68"/>
      <c r="M94" s="215"/>
      <c r="N94" s="43"/>
      <c r="O94" s="43"/>
      <c r="P94" s="43"/>
      <c r="Q94" s="43"/>
      <c r="R94" s="43"/>
      <c r="S94" s="43"/>
      <c r="T94" s="91"/>
      <c r="AT94" s="20" t="s">
        <v>152</v>
      </c>
      <c r="AU94" s="20" t="s">
        <v>71</v>
      </c>
    </row>
    <row r="95" s="1" customFormat="1" ht="51" customHeight="1">
      <c r="B95" s="42"/>
      <c r="C95" s="201" t="s">
        <v>179</v>
      </c>
      <c r="D95" s="201" t="s">
        <v>144</v>
      </c>
      <c r="E95" s="202" t="s">
        <v>180</v>
      </c>
      <c r="F95" s="203" t="s">
        <v>181</v>
      </c>
      <c r="G95" s="204" t="s">
        <v>163</v>
      </c>
      <c r="H95" s="205">
        <v>95</v>
      </c>
      <c r="I95" s="206"/>
      <c r="J95" s="207">
        <f>ROUND(I95*H95,2)</f>
        <v>0</v>
      </c>
      <c r="K95" s="203" t="s">
        <v>148</v>
      </c>
      <c r="L95" s="68"/>
      <c r="M95" s="208" t="s">
        <v>21</v>
      </c>
      <c r="N95" s="209" t="s">
        <v>42</v>
      </c>
      <c r="O95" s="43"/>
      <c r="P95" s="210">
        <f>O95*H95</f>
        <v>0</v>
      </c>
      <c r="Q95" s="210">
        <v>0</v>
      </c>
      <c r="R95" s="210">
        <f>Q95*H95</f>
        <v>0</v>
      </c>
      <c r="S95" s="210">
        <v>0</v>
      </c>
      <c r="T95" s="211">
        <f>S95*H95</f>
        <v>0</v>
      </c>
      <c r="AR95" s="20" t="s">
        <v>149</v>
      </c>
      <c r="AT95" s="20" t="s">
        <v>144</v>
      </c>
      <c r="AU95" s="20" t="s">
        <v>71</v>
      </c>
      <c r="AY95" s="20" t="s">
        <v>150</v>
      </c>
      <c r="BE95" s="212">
        <f>IF(N95="základní",J95,0)</f>
        <v>0</v>
      </c>
      <c r="BF95" s="212">
        <f>IF(N95="snížená",J95,0)</f>
        <v>0</v>
      </c>
      <c r="BG95" s="212">
        <f>IF(N95="zákl. přenesená",J95,0)</f>
        <v>0</v>
      </c>
      <c r="BH95" s="212">
        <f>IF(N95="sníž. přenesená",J95,0)</f>
        <v>0</v>
      </c>
      <c r="BI95" s="212">
        <f>IF(N95="nulová",J95,0)</f>
        <v>0</v>
      </c>
      <c r="BJ95" s="20" t="s">
        <v>78</v>
      </c>
      <c r="BK95" s="212">
        <f>ROUND(I95*H95,2)</f>
        <v>0</v>
      </c>
      <c r="BL95" s="20" t="s">
        <v>149</v>
      </c>
      <c r="BM95" s="20" t="s">
        <v>182</v>
      </c>
    </row>
    <row r="96" s="1" customFormat="1">
      <c r="B96" s="42"/>
      <c r="C96" s="70"/>
      <c r="D96" s="213" t="s">
        <v>152</v>
      </c>
      <c r="E96" s="70"/>
      <c r="F96" s="214" t="s">
        <v>183</v>
      </c>
      <c r="G96" s="70"/>
      <c r="H96" s="70"/>
      <c r="I96" s="185"/>
      <c r="J96" s="70"/>
      <c r="K96" s="70"/>
      <c r="L96" s="68"/>
      <c r="M96" s="215"/>
      <c r="N96" s="43"/>
      <c r="O96" s="43"/>
      <c r="P96" s="43"/>
      <c r="Q96" s="43"/>
      <c r="R96" s="43"/>
      <c r="S96" s="43"/>
      <c r="T96" s="91"/>
      <c r="AT96" s="20" t="s">
        <v>152</v>
      </c>
      <c r="AU96" s="20" t="s">
        <v>71</v>
      </c>
    </row>
    <row r="97" s="1" customFormat="1" ht="25.5" customHeight="1">
      <c r="B97" s="42"/>
      <c r="C97" s="227" t="s">
        <v>184</v>
      </c>
      <c r="D97" s="227" t="s">
        <v>167</v>
      </c>
      <c r="E97" s="228" t="s">
        <v>185</v>
      </c>
      <c r="F97" s="229" t="s">
        <v>186</v>
      </c>
      <c r="G97" s="230" t="s">
        <v>170</v>
      </c>
      <c r="H97" s="231">
        <v>117.99</v>
      </c>
      <c r="I97" s="232"/>
      <c r="J97" s="233">
        <f>ROUND(I97*H97,2)</f>
        <v>0</v>
      </c>
      <c r="K97" s="229" t="s">
        <v>148</v>
      </c>
      <c r="L97" s="234"/>
      <c r="M97" s="235" t="s">
        <v>21</v>
      </c>
      <c r="N97" s="236" t="s">
        <v>42</v>
      </c>
      <c r="O97" s="43"/>
      <c r="P97" s="210">
        <f>O97*H97</f>
        <v>0</v>
      </c>
      <c r="Q97" s="210">
        <v>1</v>
      </c>
      <c r="R97" s="210">
        <f>Q97*H97</f>
        <v>117.99</v>
      </c>
      <c r="S97" s="210">
        <v>0</v>
      </c>
      <c r="T97" s="211">
        <f>S97*H97</f>
        <v>0</v>
      </c>
      <c r="AR97" s="20" t="s">
        <v>171</v>
      </c>
      <c r="AT97" s="20" t="s">
        <v>167</v>
      </c>
      <c r="AU97" s="20" t="s">
        <v>71</v>
      </c>
      <c r="AY97" s="20" t="s">
        <v>150</v>
      </c>
      <c r="BE97" s="212">
        <f>IF(N97="základní",J97,0)</f>
        <v>0</v>
      </c>
      <c r="BF97" s="212">
        <f>IF(N97="snížená",J97,0)</f>
        <v>0</v>
      </c>
      <c r="BG97" s="212">
        <f>IF(N97="zákl. přenesená",J97,0)</f>
        <v>0</v>
      </c>
      <c r="BH97" s="212">
        <f>IF(N97="sníž. přenesená",J97,0)</f>
        <v>0</v>
      </c>
      <c r="BI97" s="212">
        <f>IF(N97="nulová",J97,0)</f>
        <v>0</v>
      </c>
      <c r="BJ97" s="20" t="s">
        <v>78</v>
      </c>
      <c r="BK97" s="212">
        <f>ROUND(I97*H97,2)</f>
        <v>0</v>
      </c>
      <c r="BL97" s="20" t="s">
        <v>171</v>
      </c>
      <c r="BM97" s="20" t="s">
        <v>187</v>
      </c>
    </row>
    <row r="98" s="9" customFormat="1">
      <c r="B98" s="216"/>
      <c r="C98" s="217"/>
      <c r="D98" s="213" t="s">
        <v>154</v>
      </c>
      <c r="E98" s="218" t="s">
        <v>21</v>
      </c>
      <c r="F98" s="219" t="s">
        <v>188</v>
      </c>
      <c r="G98" s="217"/>
      <c r="H98" s="220">
        <v>117.99</v>
      </c>
      <c r="I98" s="221"/>
      <c r="J98" s="217"/>
      <c r="K98" s="217"/>
      <c r="L98" s="222"/>
      <c r="M98" s="223"/>
      <c r="N98" s="224"/>
      <c r="O98" s="224"/>
      <c r="P98" s="224"/>
      <c r="Q98" s="224"/>
      <c r="R98" s="224"/>
      <c r="S98" s="224"/>
      <c r="T98" s="225"/>
      <c r="AT98" s="226" t="s">
        <v>154</v>
      </c>
      <c r="AU98" s="226" t="s">
        <v>71</v>
      </c>
      <c r="AV98" s="9" t="s">
        <v>80</v>
      </c>
      <c r="AW98" s="9" t="s">
        <v>35</v>
      </c>
      <c r="AX98" s="9" t="s">
        <v>78</v>
      </c>
      <c r="AY98" s="226" t="s">
        <v>150</v>
      </c>
    </row>
    <row r="99" s="1" customFormat="1" ht="102" customHeight="1">
      <c r="B99" s="42"/>
      <c r="C99" s="201" t="s">
        <v>189</v>
      </c>
      <c r="D99" s="201" t="s">
        <v>144</v>
      </c>
      <c r="E99" s="202" t="s">
        <v>190</v>
      </c>
      <c r="F99" s="203" t="s">
        <v>191</v>
      </c>
      <c r="G99" s="204" t="s">
        <v>192</v>
      </c>
      <c r="H99" s="205">
        <v>13</v>
      </c>
      <c r="I99" s="206"/>
      <c r="J99" s="207">
        <f>ROUND(I99*H99,2)</f>
        <v>0</v>
      </c>
      <c r="K99" s="203" t="s">
        <v>148</v>
      </c>
      <c r="L99" s="68"/>
      <c r="M99" s="208" t="s">
        <v>21</v>
      </c>
      <c r="N99" s="209" t="s">
        <v>42</v>
      </c>
      <c r="O99" s="43"/>
      <c r="P99" s="210">
        <f>O99*H99</f>
        <v>0</v>
      </c>
      <c r="Q99" s="210">
        <v>0</v>
      </c>
      <c r="R99" s="210">
        <f>Q99*H99</f>
        <v>0</v>
      </c>
      <c r="S99" s="210">
        <v>0</v>
      </c>
      <c r="T99" s="211">
        <f>S99*H99</f>
        <v>0</v>
      </c>
      <c r="AR99" s="20" t="s">
        <v>149</v>
      </c>
      <c r="AT99" s="20" t="s">
        <v>144</v>
      </c>
      <c r="AU99" s="20" t="s">
        <v>71</v>
      </c>
      <c r="AY99" s="20" t="s">
        <v>150</v>
      </c>
      <c r="BE99" s="212">
        <f>IF(N99="základní",J99,0)</f>
        <v>0</v>
      </c>
      <c r="BF99" s="212">
        <f>IF(N99="snížená",J99,0)</f>
        <v>0</v>
      </c>
      <c r="BG99" s="212">
        <f>IF(N99="zákl. přenesená",J99,0)</f>
        <v>0</v>
      </c>
      <c r="BH99" s="212">
        <f>IF(N99="sníž. přenesená",J99,0)</f>
        <v>0</v>
      </c>
      <c r="BI99" s="212">
        <f>IF(N99="nulová",J99,0)</f>
        <v>0</v>
      </c>
      <c r="BJ99" s="20" t="s">
        <v>78</v>
      </c>
      <c r="BK99" s="212">
        <f>ROUND(I99*H99,2)</f>
        <v>0</v>
      </c>
      <c r="BL99" s="20" t="s">
        <v>149</v>
      </c>
      <c r="BM99" s="20" t="s">
        <v>193</v>
      </c>
    </row>
    <row r="100" s="1" customFormat="1">
      <c r="B100" s="42"/>
      <c r="C100" s="70"/>
      <c r="D100" s="213" t="s">
        <v>152</v>
      </c>
      <c r="E100" s="70"/>
      <c r="F100" s="214" t="s">
        <v>194</v>
      </c>
      <c r="G100" s="70"/>
      <c r="H100" s="70"/>
      <c r="I100" s="185"/>
      <c r="J100" s="70"/>
      <c r="K100" s="70"/>
      <c r="L100" s="68"/>
      <c r="M100" s="215"/>
      <c r="N100" s="43"/>
      <c r="O100" s="43"/>
      <c r="P100" s="43"/>
      <c r="Q100" s="43"/>
      <c r="R100" s="43"/>
      <c r="S100" s="43"/>
      <c r="T100" s="91"/>
      <c r="AT100" s="20" t="s">
        <v>152</v>
      </c>
      <c r="AU100" s="20" t="s">
        <v>71</v>
      </c>
    </row>
    <row r="101" s="1" customFormat="1">
      <c r="B101" s="42"/>
      <c r="C101" s="70"/>
      <c r="D101" s="213" t="s">
        <v>195</v>
      </c>
      <c r="E101" s="70"/>
      <c r="F101" s="214" t="s">
        <v>196</v>
      </c>
      <c r="G101" s="70"/>
      <c r="H101" s="70"/>
      <c r="I101" s="185"/>
      <c r="J101" s="70"/>
      <c r="K101" s="70"/>
      <c r="L101" s="68"/>
      <c r="M101" s="215"/>
      <c r="N101" s="43"/>
      <c r="O101" s="43"/>
      <c r="P101" s="43"/>
      <c r="Q101" s="43"/>
      <c r="R101" s="43"/>
      <c r="S101" s="43"/>
      <c r="T101" s="91"/>
      <c r="AT101" s="20" t="s">
        <v>195</v>
      </c>
      <c r="AU101" s="20" t="s">
        <v>71</v>
      </c>
    </row>
    <row r="102" s="1" customFormat="1" ht="102" customHeight="1">
      <c r="B102" s="42"/>
      <c r="C102" s="201" t="s">
        <v>197</v>
      </c>
      <c r="D102" s="201" t="s">
        <v>144</v>
      </c>
      <c r="E102" s="202" t="s">
        <v>198</v>
      </c>
      <c r="F102" s="203" t="s">
        <v>199</v>
      </c>
      <c r="G102" s="204" t="s">
        <v>192</v>
      </c>
      <c r="H102" s="205">
        <v>5</v>
      </c>
      <c r="I102" s="206"/>
      <c r="J102" s="207">
        <f>ROUND(I102*H102,2)</f>
        <v>0</v>
      </c>
      <c r="K102" s="203" t="s">
        <v>148</v>
      </c>
      <c r="L102" s="68"/>
      <c r="M102" s="208" t="s">
        <v>21</v>
      </c>
      <c r="N102" s="209" t="s">
        <v>42</v>
      </c>
      <c r="O102" s="43"/>
      <c r="P102" s="210">
        <f>O102*H102</f>
        <v>0</v>
      </c>
      <c r="Q102" s="210">
        <v>0</v>
      </c>
      <c r="R102" s="210">
        <f>Q102*H102</f>
        <v>0</v>
      </c>
      <c r="S102" s="210">
        <v>0</v>
      </c>
      <c r="T102" s="211">
        <f>S102*H102</f>
        <v>0</v>
      </c>
      <c r="AR102" s="20" t="s">
        <v>149</v>
      </c>
      <c r="AT102" s="20" t="s">
        <v>144</v>
      </c>
      <c r="AU102" s="20" t="s">
        <v>71</v>
      </c>
      <c r="AY102" s="20" t="s">
        <v>150</v>
      </c>
      <c r="BE102" s="212">
        <f>IF(N102="základní",J102,0)</f>
        <v>0</v>
      </c>
      <c r="BF102" s="212">
        <f>IF(N102="snížená",J102,0)</f>
        <v>0</v>
      </c>
      <c r="BG102" s="212">
        <f>IF(N102="zákl. přenesená",J102,0)</f>
        <v>0</v>
      </c>
      <c r="BH102" s="212">
        <f>IF(N102="sníž. přenesená",J102,0)</f>
        <v>0</v>
      </c>
      <c r="BI102" s="212">
        <f>IF(N102="nulová",J102,0)</f>
        <v>0</v>
      </c>
      <c r="BJ102" s="20" t="s">
        <v>78</v>
      </c>
      <c r="BK102" s="212">
        <f>ROUND(I102*H102,2)</f>
        <v>0</v>
      </c>
      <c r="BL102" s="20" t="s">
        <v>149</v>
      </c>
      <c r="BM102" s="20" t="s">
        <v>200</v>
      </c>
    </row>
    <row r="103" s="1" customFormat="1">
      <c r="B103" s="42"/>
      <c r="C103" s="70"/>
      <c r="D103" s="213" t="s">
        <v>195</v>
      </c>
      <c r="E103" s="70"/>
      <c r="F103" s="214" t="s">
        <v>196</v>
      </c>
      <c r="G103" s="70"/>
      <c r="H103" s="70"/>
      <c r="I103" s="185"/>
      <c r="J103" s="70"/>
      <c r="K103" s="70"/>
      <c r="L103" s="68"/>
      <c r="M103" s="215"/>
      <c r="N103" s="43"/>
      <c r="O103" s="43"/>
      <c r="P103" s="43"/>
      <c r="Q103" s="43"/>
      <c r="R103" s="43"/>
      <c r="S103" s="43"/>
      <c r="T103" s="91"/>
      <c r="AT103" s="20" t="s">
        <v>195</v>
      </c>
      <c r="AU103" s="20" t="s">
        <v>71</v>
      </c>
    </row>
    <row r="104" s="1" customFormat="1" ht="102" customHeight="1">
      <c r="B104" s="42"/>
      <c r="C104" s="201" t="s">
        <v>201</v>
      </c>
      <c r="D104" s="201" t="s">
        <v>144</v>
      </c>
      <c r="E104" s="202" t="s">
        <v>202</v>
      </c>
      <c r="F104" s="203" t="s">
        <v>203</v>
      </c>
      <c r="G104" s="204" t="s">
        <v>192</v>
      </c>
      <c r="H104" s="205">
        <v>32</v>
      </c>
      <c r="I104" s="206"/>
      <c r="J104" s="207">
        <f>ROUND(I104*H104,2)</f>
        <v>0</v>
      </c>
      <c r="K104" s="203" t="s">
        <v>148</v>
      </c>
      <c r="L104" s="68"/>
      <c r="M104" s="208" t="s">
        <v>21</v>
      </c>
      <c r="N104" s="209" t="s">
        <v>42</v>
      </c>
      <c r="O104" s="43"/>
      <c r="P104" s="210">
        <f>O104*H104</f>
        <v>0</v>
      </c>
      <c r="Q104" s="210">
        <v>0</v>
      </c>
      <c r="R104" s="210">
        <f>Q104*H104</f>
        <v>0</v>
      </c>
      <c r="S104" s="210">
        <v>0</v>
      </c>
      <c r="T104" s="211">
        <f>S104*H104</f>
        <v>0</v>
      </c>
      <c r="AR104" s="20" t="s">
        <v>149</v>
      </c>
      <c r="AT104" s="20" t="s">
        <v>144</v>
      </c>
      <c r="AU104" s="20" t="s">
        <v>71</v>
      </c>
      <c r="AY104" s="20" t="s">
        <v>150</v>
      </c>
      <c r="BE104" s="212">
        <f>IF(N104="základní",J104,0)</f>
        <v>0</v>
      </c>
      <c r="BF104" s="212">
        <f>IF(N104="snížená",J104,0)</f>
        <v>0</v>
      </c>
      <c r="BG104" s="212">
        <f>IF(N104="zákl. přenesená",J104,0)</f>
        <v>0</v>
      </c>
      <c r="BH104" s="212">
        <f>IF(N104="sníž. přenesená",J104,0)</f>
        <v>0</v>
      </c>
      <c r="BI104" s="212">
        <f>IF(N104="nulová",J104,0)</f>
        <v>0</v>
      </c>
      <c r="BJ104" s="20" t="s">
        <v>78</v>
      </c>
      <c r="BK104" s="212">
        <f>ROUND(I104*H104,2)</f>
        <v>0</v>
      </c>
      <c r="BL104" s="20" t="s">
        <v>149</v>
      </c>
      <c r="BM104" s="20" t="s">
        <v>204</v>
      </c>
    </row>
    <row r="105" s="1" customFormat="1">
      <c r="B105" s="42"/>
      <c r="C105" s="70"/>
      <c r="D105" s="213" t="s">
        <v>152</v>
      </c>
      <c r="E105" s="70"/>
      <c r="F105" s="214" t="s">
        <v>194</v>
      </c>
      <c r="G105" s="70"/>
      <c r="H105" s="70"/>
      <c r="I105" s="185"/>
      <c r="J105" s="70"/>
      <c r="K105" s="70"/>
      <c r="L105" s="68"/>
      <c r="M105" s="215"/>
      <c r="N105" s="43"/>
      <c r="O105" s="43"/>
      <c r="P105" s="43"/>
      <c r="Q105" s="43"/>
      <c r="R105" s="43"/>
      <c r="S105" s="43"/>
      <c r="T105" s="91"/>
      <c r="AT105" s="20" t="s">
        <v>152</v>
      </c>
      <c r="AU105" s="20" t="s">
        <v>71</v>
      </c>
    </row>
    <row r="106" s="1" customFormat="1">
      <c r="B106" s="42"/>
      <c r="C106" s="70"/>
      <c r="D106" s="213" t="s">
        <v>195</v>
      </c>
      <c r="E106" s="70"/>
      <c r="F106" s="214" t="s">
        <v>196</v>
      </c>
      <c r="G106" s="70"/>
      <c r="H106" s="70"/>
      <c r="I106" s="185"/>
      <c r="J106" s="70"/>
      <c r="K106" s="70"/>
      <c r="L106" s="68"/>
      <c r="M106" s="215"/>
      <c r="N106" s="43"/>
      <c r="O106" s="43"/>
      <c r="P106" s="43"/>
      <c r="Q106" s="43"/>
      <c r="R106" s="43"/>
      <c r="S106" s="43"/>
      <c r="T106" s="91"/>
      <c r="AT106" s="20" t="s">
        <v>195</v>
      </c>
      <c r="AU106" s="20" t="s">
        <v>71</v>
      </c>
    </row>
    <row r="107" s="1" customFormat="1" ht="102" customHeight="1">
      <c r="B107" s="42"/>
      <c r="C107" s="201" t="s">
        <v>205</v>
      </c>
      <c r="D107" s="201" t="s">
        <v>144</v>
      </c>
      <c r="E107" s="202" t="s">
        <v>206</v>
      </c>
      <c r="F107" s="203" t="s">
        <v>207</v>
      </c>
      <c r="G107" s="204" t="s">
        <v>192</v>
      </c>
      <c r="H107" s="205">
        <v>23</v>
      </c>
      <c r="I107" s="206"/>
      <c r="J107" s="207">
        <f>ROUND(I107*H107,2)</f>
        <v>0</v>
      </c>
      <c r="K107" s="203" t="s">
        <v>148</v>
      </c>
      <c r="L107" s="68"/>
      <c r="M107" s="208" t="s">
        <v>21</v>
      </c>
      <c r="N107" s="209" t="s">
        <v>42</v>
      </c>
      <c r="O107" s="43"/>
      <c r="P107" s="210">
        <f>O107*H107</f>
        <v>0</v>
      </c>
      <c r="Q107" s="210">
        <v>0</v>
      </c>
      <c r="R107" s="210">
        <f>Q107*H107</f>
        <v>0</v>
      </c>
      <c r="S107" s="210">
        <v>0</v>
      </c>
      <c r="T107" s="211">
        <f>S107*H107</f>
        <v>0</v>
      </c>
      <c r="AR107" s="20" t="s">
        <v>149</v>
      </c>
      <c r="AT107" s="20" t="s">
        <v>144</v>
      </c>
      <c r="AU107" s="20" t="s">
        <v>71</v>
      </c>
      <c r="AY107" s="20" t="s">
        <v>150</v>
      </c>
      <c r="BE107" s="212">
        <f>IF(N107="základní",J107,0)</f>
        <v>0</v>
      </c>
      <c r="BF107" s="212">
        <f>IF(N107="snížená",J107,0)</f>
        <v>0</v>
      </c>
      <c r="BG107" s="212">
        <f>IF(N107="zákl. přenesená",J107,0)</f>
        <v>0</v>
      </c>
      <c r="BH107" s="212">
        <f>IF(N107="sníž. přenesená",J107,0)</f>
        <v>0</v>
      </c>
      <c r="BI107" s="212">
        <f>IF(N107="nulová",J107,0)</f>
        <v>0</v>
      </c>
      <c r="BJ107" s="20" t="s">
        <v>78</v>
      </c>
      <c r="BK107" s="212">
        <f>ROUND(I107*H107,2)</f>
        <v>0</v>
      </c>
      <c r="BL107" s="20" t="s">
        <v>149</v>
      </c>
      <c r="BM107" s="20" t="s">
        <v>208</v>
      </c>
    </row>
    <row r="108" s="1" customFormat="1">
      <c r="B108" s="42"/>
      <c r="C108" s="70"/>
      <c r="D108" s="213" t="s">
        <v>152</v>
      </c>
      <c r="E108" s="70"/>
      <c r="F108" s="214" t="s">
        <v>194</v>
      </c>
      <c r="G108" s="70"/>
      <c r="H108" s="70"/>
      <c r="I108" s="185"/>
      <c r="J108" s="70"/>
      <c r="K108" s="70"/>
      <c r="L108" s="68"/>
      <c r="M108" s="215"/>
      <c r="N108" s="43"/>
      <c r="O108" s="43"/>
      <c r="P108" s="43"/>
      <c r="Q108" s="43"/>
      <c r="R108" s="43"/>
      <c r="S108" s="43"/>
      <c r="T108" s="91"/>
      <c r="AT108" s="20" t="s">
        <v>152</v>
      </c>
      <c r="AU108" s="20" t="s">
        <v>71</v>
      </c>
    </row>
    <row r="109" s="1" customFormat="1">
      <c r="B109" s="42"/>
      <c r="C109" s="70"/>
      <c r="D109" s="213" t="s">
        <v>195</v>
      </c>
      <c r="E109" s="70"/>
      <c r="F109" s="214" t="s">
        <v>196</v>
      </c>
      <c r="G109" s="70"/>
      <c r="H109" s="70"/>
      <c r="I109" s="185"/>
      <c r="J109" s="70"/>
      <c r="K109" s="70"/>
      <c r="L109" s="68"/>
      <c r="M109" s="215"/>
      <c r="N109" s="43"/>
      <c r="O109" s="43"/>
      <c r="P109" s="43"/>
      <c r="Q109" s="43"/>
      <c r="R109" s="43"/>
      <c r="S109" s="43"/>
      <c r="T109" s="91"/>
      <c r="AT109" s="20" t="s">
        <v>195</v>
      </c>
      <c r="AU109" s="20" t="s">
        <v>71</v>
      </c>
    </row>
    <row r="110" s="1" customFormat="1" ht="102" customHeight="1">
      <c r="B110" s="42"/>
      <c r="C110" s="201" t="s">
        <v>209</v>
      </c>
      <c r="D110" s="201" t="s">
        <v>144</v>
      </c>
      <c r="E110" s="202" t="s">
        <v>210</v>
      </c>
      <c r="F110" s="203" t="s">
        <v>211</v>
      </c>
      <c r="G110" s="204" t="s">
        <v>192</v>
      </c>
      <c r="H110" s="205">
        <v>11</v>
      </c>
      <c r="I110" s="206"/>
      <c r="J110" s="207">
        <f>ROUND(I110*H110,2)</f>
        <v>0</v>
      </c>
      <c r="K110" s="203" t="s">
        <v>148</v>
      </c>
      <c r="L110" s="68"/>
      <c r="M110" s="208" t="s">
        <v>21</v>
      </c>
      <c r="N110" s="209" t="s">
        <v>42</v>
      </c>
      <c r="O110" s="43"/>
      <c r="P110" s="210">
        <f>O110*H110</f>
        <v>0</v>
      </c>
      <c r="Q110" s="210">
        <v>0</v>
      </c>
      <c r="R110" s="210">
        <f>Q110*H110</f>
        <v>0</v>
      </c>
      <c r="S110" s="210">
        <v>0</v>
      </c>
      <c r="T110" s="211">
        <f>S110*H110</f>
        <v>0</v>
      </c>
      <c r="AR110" s="20" t="s">
        <v>149</v>
      </c>
      <c r="AT110" s="20" t="s">
        <v>144</v>
      </c>
      <c r="AU110" s="20" t="s">
        <v>71</v>
      </c>
      <c r="AY110" s="20" t="s">
        <v>150</v>
      </c>
      <c r="BE110" s="212">
        <f>IF(N110="základní",J110,0)</f>
        <v>0</v>
      </c>
      <c r="BF110" s="212">
        <f>IF(N110="snížená",J110,0)</f>
        <v>0</v>
      </c>
      <c r="BG110" s="212">
        <f>IF(N110="zákl. přenesená",J110,0)</f>
        <v>0</v>
      </c>
      <c r="BH110" s="212">
        <f>IF(N110="sníž. přenesená",J110,0)</f>
        <v>0</v>
      </c>
      <c r="BI110" s="212">
        <f>IF(N110="nulová",J110,0)</f>
        <v>0</v>
      </c>
      <c r="BJ110" s="20" t="s">
        <v>78</v>
      </c>
      <c r="BK110" s="212">
        <f>ROUND(I110*H110,2)</f>
        <v>0</v>
      </c>
      <c r="BL110" s="20" t="s">
        <v>149</v>
      </c>
      <c r="BM110" s="20" t="s">
        <v>212</v>
      </c>
    </row>
    <row r="111" s="1" customFormat="1">
      <c r="B111" s="42"/>
      <c r="C111" s="70"/>
      <c r="D111" s="213" t="s">
        <v>152</v>
      </c>
      <c r="E111" s="70"/>
      <c r="F111" s="214" t="s">
        <v>194</v>
      </c>
      <c r="G111" s="70"/>
      <c r="H111" s="70"/>
      <c r="I111" s="185"/>
      <c r="J111" s="70"/>
      <c r="K111" s="70"/>
      <c r="L111" s="68"/>
      <c r="M111" s="215"/>
      <c r="N111" s="43"/>
      <c r="O111" s="43"/>
      <c r="P111" s="43"/>
      <c r="Q111" s="43"/>
      <c r="R111" s="43"/>
      <c r="S111" s="43"/>
      <c r="T111" s="91"/>
      <c r="AT111" s="20" t="s">
        <v>152</v>
      </c>
      <c r="AU111" s="20" t="s">
        <v>71</v>
      </c>
    </row>
    <row r="112" s="1" customFormat="1">
      <c r="B112" s="42"/>
      <c r="C112" s="70"/>
      <c r="D112" s="213" t="s">
        <v>195</v>
      </c>
      <c r="E112" s="70"/>
      <c r="F112" s="214" t="s">
        <v>196</v>
      </c>
      <c r="G112" s="70"/>
      <c r="H112" s="70"/>
      <c r="I112" s="185"/>
      <c r="J112" s="70"/>
      <c r="K112" s="70"/>
      <c r="L112" s="68"/>
      <c r="M112" s="215"/>
      <c r="N112" s="43"/>
      <c r="O112" s="43"/>
      <c r="P112" s="43"/>
      <c r="Q112" s="43"/>
      <c r="R112" s="43"/>
      <c r="S112" s="43"/>
      <c r="T112" s="91"/>
      <c r="AT112" s="20" t="s">
        <v>195</v>
      </c>
      <c r="AU112" s="20" t="s">
        <v>71</v>
      </c>
    </row>
    <row r="113" s="1" customFormat="1" ht="38.25" customHeight="1">
      <c r="B113" s="42"/>
      <c r="C113" s="201" t="s">
        <v>213</v>
      </c>
      <c r="D113" s="201" t="s">
        <v>144</v>
      </c>
      <c r="E113" s="202" t="s">
        <v>214</v>
      </c>
      <c r="F113" s="203" t="s">
        <v>215</v>
      </c>
      <c r="G113" s="204" t="s">
        <v>192</v>
      </c>
      <c r="H113" s="205">
        <v>70</v>
      </c>
      <c r="I113" s="206"/>
      <c r="J113" s="207">
        <f>ROUND(I113*H113,2)</f>
        <v>0</v>
      </c>
      <c r="K113" s="203" t="s">
        <v>148</v>
      </c>
      <c r="L113" s="68"/>
      <c r="M113" s="208" t="s">
        <v>21</v>
      </c>
      <c r="N113" s="209" t="s">
        <v>42</v>
      </c>
      <c r="O113" s="43"/>
      <c r="P113" s="210">
        <f>O113*H113</f>
        <v>0</v>
      </c>
      <c r="Q113" s="210">
        <v>0</v>
      </c>
      <c r="R113" s="210">
        <f>Q113*H113</f>
        <v>0</v>
      </c>
      <c r="S113" s="210">
        <v>0</v>
      </c>
      <c r="T113" s="211">
        <f>S113*H113</f>
        <v>0</v>
      </c>
      <c r="AR113" s="20" t="s">
        <v>149</v>
      </c>
      <c r="AT113" s="20" t="s">
        <v>144</v>
      </c>
      <c r="AU113" s="20" t="s">
        <v>71</v>
      </c>
      <c r="AY113" s="20" t="s">
        <v>150</v>
      </c>
      <c r="BE113" s="212">
        <f>IF(N113="základní",J113,0)</f>
        <v>0</v>
      </c>
      <c r="BF113" s="212">
        <f>IF(N113="snížená",J113,0)</f>
        <v>0</v>
      </c>
      <c r="BG113" s="212">
        <f>IF(N113="zákl. přenesená",J113,0)</f>
        <v>0</v>
      </c>
      <c r="BH113" s="212">
        <f>IF(N113="sníž. přenesená",J113,0)</f>
        <v>0</v>
      </c>
      <c r="BI113" s="212">
        <f>IF(N113="nulová",J113,0)</f>
        <v>0</v>
      </c>
      <c r="BJ113" s="20" t="s">
        <v>78</v>
      </c>
      <c r="BK113" s="212">
        <f>ROUND(I113*H113,2)</f>
        <v>0</v>
      </c>
      <c r="BL113" s="20" t="s">
        <v>149</v>
      </c>
      <c r="BM113" s="20" t="s">
        <v>216</v>
      </c>
    </row>
    <row r="114" s="1" customFormat="1">
      <c r="B114" s="42"/>
      <c r="C114" s="70"/>
      <c r="D114" s="213" t="s">
        <v>152</v>
      </c>
      <c r="E114" s="70"/>
      <c r="F114" s="214" t="s">
        <v>217</v>
      </c>
      <c r="G114" s="70"/>
      <c r="H114" s="70"/>
      <c r="I114" s="185"/>
      <c r="J114" s="70"/>
      <c r="K114" s="70"/>
      <c r="L114" s="68"/>
      <c r="M114" s="215"/>
      <c r="N114" s="43"/>
      <c r="O114" s="43"/>
      <c r="P114" s="43"/>
      <c r="Q114" s="43"/>
      <c r="R114" s="43"/>
      <c r="S114" s="43"/>
      <c r="T114" s="91"/>
      <c r="AT114" s="20" t="s">
        <v>152</v>
      </c>
      <c r="AU114" s="20" t="s">
        <v>71</v>
      </c>
    </row>
    <row r="115" s="1" customFormat="1" ht="63.75" customHeight="1">
      <c r="B115" s="42"/>
      <c r="C115" s="201" t="s">
        <v>218</v>
      </c>
      <c r="D115" s="201" t="s">
        <v>144</v>
      </c>
      <c r="E115" s="202" t="s">
        <v>219</v>
      </c>
      <c r="F115" s="203" t="s">
        <v>220</v>
      </c>
      <c r="G115" s="204" t="s">
        <v>192</v>
      </c>
      <c r="H115" s="205">
        <v>10</v>
      </c>
      <c r="I115" s="206"/>
      <c r="J115" s="207">
        <f>ROUND(I115*H115,2)</f>
        <v>0</v>
      </c>
      <c r="K115" s="203" t="s">
        <v>148</v>
      </c>
      <c r="L115" s="68"/>
      <c r="M115" s="208" t="s">
        <v>21</v>
      </c>
      <c r="N115" s="209" t="s">
        <v>42</v>
      </c>
      <c r="O115" s="43"/>
      <c r="P115" s="210">
        <f>O115*H115</f>
        <v>0</v>
      </c>
      <c r="Q115" s="210">
        <v>0</v>
      </c>
      <c r="R115" s="210">
        <f>Q115*H115</f>
        <v>0</v>
      </c>
      <c r="S115" s="210">
        <v>0</v>
      </c>
      <c r="T115" s="211">
        <f>S115*H115</f>
        <v>0</v>
      </c>
      <c r="AR115" s="20" t="s">
        <v>149</v>
      </c>
      <c r="AT115" s="20" t="s">
        <v>144</v>
      </c>
      <c r="AU115" s="20" t="s">
        <v>71</v>
      </c>
      <c r="AY115" s="20" t="s">
        <v>150</v>
      </c>
      <c r="BE115" s="212">
        <f>IF(N115="základní",J115,0)</f>
        <v>0</v>
      </c>
      <c r="BF115" s="212">
        <f>IF(N115="snížená",J115,0)</f>
        <v>0</v>
      </c>
      <c r="BG115" s="212">
        <f>IF(N115="zákl. přenesená",J115,0)</f>
        <v>0</v>
      </c>
      <c r="BH115" s="212">
        <f>IF(N115="sníž. přenesená",J115,0)</f>
        <v>0</v>
      </c>
      <c r="BI115" s="212">
        <f>IF(N115="nulová",J115,0)</f>
        <v>0</v>
      </c>
      <c r="BJ115" s="20" t="s">
        <v>78</v>
      </c>
      <c r="BK115" s="212">
        <f>ROUND(I115*H115,2)</f>
        <v>0</v>
      </c>
      <c r="BL115" s="20" t="s">
        <v>149</v>
      </c>
      <c r="BM115" s="20" t="s">
        <v>221</v>
      </c>
    </row>
    <row r="116" s="1" customFormat="1">
      <c r="B116" s="42"/>
      <c r="C116" s="70"/>
      <c r="D116" s="213" t="s">
        <v>195</v>
      </c>
      <c r="E116" s="70"/>
      <c r="F116" s="214" t="s">
        <v>222</v>
      </c>
      <c r="G116" s="70"/>
      <c r="H116" s="70"/>
      <c r="I116" s="185"/>
      <c r="J116" s="70"/>
      <c r="K116" s="70"/>
      <c r="L116" s="68"/>
      <c r="M116" s="215"/>
      <c r="N116" s="43"/>
      <c r="O116" s="43"/>
      <c r="P116" s="43"/>
      <c r="Q116" s="43"/>
      <c r="R116" s="43"/>
      <c r="S116" s="43"/>
      <c r="T116" s="91"/>
      <c r="AT116" s="20" t="s">
        <v>195</v>
      </c>
      <c r="AU116" s="20" t="s">
        <v>71</v>
      </c>
    </row>
    <row r="117" s="1" customFormat="1" ht="16.5" customHeight="1">
      <c r="B117" s="42"/>
      <c r="C117" s="227" t="s">
        <v>10</v>
      </c>
      <c r="D117" s="227" t="s">
        <v>167</v>
      </c>
      <c r="E117" s="228" t="s">
        <v>223</v>
      </c>
      <c r="F117" s="229" t="s">
        <v>224</v>
      </c>
      <c r="G117" s="230" t="s">
        <v>147</v>
      </c>
      <c r="H117" s="231">
        <v>17.5</v>
      </c>
      <c r="I117" s="232"/>
      <c r="J117" s="233">
        <f>ROUND(I117*H117,2)</f>
        <v>0</v>
      </c>
      <c r="K117" s="229" t="s">
        <v>148</v>
      </c>
      <c r="L117" s="234"/>
      <c r="M117" s="235" t="s">
        <v>21</v>
      </c>
      <c r="N117" s="236" t="s">
        <v>42</v>
      </c>
      <c r="O117" s="43"/>
      <c r="P117" s="210">
        <f>O117*H117</f>
        <v>0</v>
      </c>
      <c r="Q117" s="210">
        <v>0.001</v>
      </c>
      <c r="R117" s="210">
        <f>Q117*H117</f>
        <v>0.017500000000000002</v>
      </c>
      <c r="S117" s="210">
        <v>0</v>
      </c>
      <c r="T117" s="211">
        <f>S117*H117</f>
        <v>0</v>
      </c>
      <c r="AR117" s="20" t="s">
        <v>171</v>
      </c>
      <c r="AT117" s="20" t="s">
        <v>167</v>
      </c>
      <c r="AU117" s="20" t="s">
        <v>71</v>
      </c>
      <c r="AY117" s="20" t="s">
        <v>150</v>
      </c>
      <c r="BE117" s="212">
        <f>IF(N117="základní",J117,0)</f>
        <v>0</v>
      </c>
      <c r="BF117" s="212">
        <f>IF(N117="snížená",J117,0)</f>
        <v>0</v>
      </c>
      <c r="BG117" s="212">
        <f>IF(N117="zákl. přenesená",J117,0)</f>
        <v>0</v>
      </c>
      <c r="BH117" s="212">
        <f>IF(N117="sníž. přenesená",J117,0)</f>
        <v>0</v>
      </c>
      <c r="BI117" s="212">
        <f>IF(N117="nulová",J117,0)</f>
        <v>0</v>
      </c>
      <c r="BJ117" s="20" t="s">
        <v>78</v>
      </c>
      <c r="BK117" s="212">
        <f>ROUND(I117*H117,2)</f>
        <v>0</v>
      </c>
      <c r="BL117" s="20" t="s">
        <v>171</v>
      </c>
      <c r="BM117" s="20" t="s">
        <v>225</v>
      </c>
    </row>
    <row r="118" s="9" customFormat="1">
      <c r="B118" s="216"/>
      <c r="C118" s="217"/>
      <c r="D118" s="213" t="s">
        <v>154</v>
      </c>
      <c r="E118" s="218" t="s">
        <v>21</v>
      </c>
      <c r="F118" s="219" t="s">
        <v>226</v>
      </c>
      <c r="G118" s="217"/>
      <c r="H118" s="220">
        <v>17.5</v>
      </c>
      <c r="I118" s="221"/>
      <c r="J118" s="217"/>
      <c r="K118" s="217"/>
      <c r="L118" s="222"/>
      <c r="M118" s="223"/>
      <c r="N118" s="224"/>
      <c r="O118" s="224"/>
      <c r="P118" s="224"/>
      <c r="Q118" s="224"/>
      <c r="R118" s="224"/>
      <c r="S118" s="224"/>
      <c r="T118" s="225"/>
      <c r="AT118" s="226" t="s">
        <v>154</v>
      </c>
      <c r="AU118" s="226" t="s">
        <v>71</v>
      </c>
      <c r="AV118" s="9" t="s">
        <v>80</v>
      </c>
      <c r="AW118" s="9" t="s">
        <v>35</v>
      </c>
      <c r="AX118" s="9" t="s">
        <v>78</v>
      </c>
      <c r="AY118" s="226" t="s">
        <v>150</v>
      </c>
    </row>
    <row r="119" s="1" customFormat="1" ht="16.5" customHeight="1">
      <c r="B119" s="42"/>
      <c r="C119" s="227" t="s">
        <v>227</v>
      </c>
      <c r="D119" s="227" t="s">
        <v>167</v>
      </c>
      <c r="E119" s="228" t="s">
        <v>228</v>
      </c>
      <c r="F119" s="229" t="s">
        <v>229</v>
      </c>
      <c r="G119" s="230" t="s">
        <v>192</v>
      </c>
      <c r="H119" s="231">
        <v>574</v>
      </c>
      <c r="I119" s="232"/>
      <c r="J119" s="233">
        <f>ROUND(I119*H119,2)</f>
        <v>0</v>
      </c>
      <c r="K119" s="229" t="s">
        <v>148</v>
      </c>
      <c r="L119" s="234"/>
      <c r="M119" s="235" t="s">
        <v>21</v>
      </c>
      <c r="N119" s="236" t="s">
        <v>42</v>
      </c>
      <c r="O119" s="43"/>
      <c r="P119" s="210">
        <f>O119*H119</f>
        <v>0</v>
      </c>
      <c r="Q119" s="210">
        <v>0.00051599999999999997</v>
      </c>
      <c r="R119" s="210">
        <f>Q119*H119</f>
        <v>0.296184</v>
      </c>
      <c r="S119" s="210">
        <v>0</v>
      </c>
      <c r="T119" s="211">
        <f>S119*H119</f>
        <v>0</v>
      </c>
      <c r="AR119" s="20" t="s">
        <v>171</v>
      </c>
      <c r="AT119" s="20" t="s">
        <v>167</v>
      </c>
      <c r="AU119" s="20" t="s">
        <v>71</v>
      </c>
      <c r="AY119" s="20" t="s">
        <v>150</v>
      </c>
      <c r="BE119" s="212">
        <f>IF(N119="základní",J119,0)</f>
        <v>0</v>
      </c>
      <c r="BF119" s="212">
        <f>IF(N119="snížená",J119,0)</f>
        <v>0</v>
      </c>
      <c r="BG119" s="212">
        <f>IF(N119="zákl. přenesená",J119,0)</f>
        <v>0</v>
      </c>
      <c r="BH119" s="212">
        <f>IF(N119="sníž. přenesená",J119,0)</f>
        <v>0</v>
      </c>
      <c r="BI119" s="212">
        <f>IF(N119="nulová",J119,0)</f>
        <v>0</v>
      </c>
      <c r="BJ119" s="20" t="s">
        <v>78</v>
      </c>
      <c r="BK119" s="212">
        <f>ROUND(I119*H119,2)</f>
        <v>0</v>
      </c>
      <c r="BL119" s="20" t="s">
        <v>171</v>
      </c>
      <c r="BM119" s="20" t="s">
        <v>230</v>
      </c>
    </row>
    <row r="120" s="9" customFormat="1">
      <c r="B120" s="216"/>
      <c r="C120" s="217"/>
      <c r="D120" s="213" t="s">
        <v>154</v>
      </c>
      <c r="E120" s="218" t="s">
        <v>21</v>
      </c>
      <c r="F120" s="219" t="s">
        <v>231</v>
      </c>
      <c r="G120" s="217"/>
      <c r="H120" s="220">
        <v>574</v>
      </c>
      <c r="I120" s="221"/>
      <c r="J120" s="217"/>
      <c r="K120" s="217"/>
      <c r="L120" s="222"/>
      <c r="M120" s="223"/>
      <c r="N120" s="224"/>
      <c r="O120" s="224"/>
      <c r="P120" s="224"/>
      <c r="Q120" s="224"/>
      <c r="R120" s="224"/>
      <c r="S120" s="224"/>
      <c r="T120" s="225"/>
      <c r="AT120" s="226" t="s">
        <v>154</v>
      </c>
      <c r="AU120" s="226" t="s">
        <v>71</v>
      </c>
      <c r="AV120" s="9" t="s">
        <v>80</v>
      </c>
      <c r="AW120" s="9" t="s">
        <v>35</v>
      </c>
      <c r="AX120" s="9" t="s">
        <v>78</v>
      </c>
      <c r="AY120" s="226" t="s">
        <v>150</v>
      </c>
    </row>
    <row r="121" s="1" customFormat="1" ht="16.5" customHeight="1">
      <c r="B121" s="42"/>
      <c r="C121" s="227" t="s">
        <v>232</v>
      </c>
      <c r="D121" s="227" t="s">
        <v>167</v>
      </c>
      <c r="E121" s="228" t="s">
        <v>233</v>
      </c>
      <c r="F121" s="229" t="s">
        <v>234</v>
      </c>
      <c r="G121" s="230" t="s">
        <v>192</v>
      </c>
      <c r="H121" s="231">
        <v>312</v>
      </c>
      <c r="I121" s="232"/>
      <c r="J121" s="233">
        <f>ROUND(I121*H121,2)</f>
        <v>0</v>
      </c>
      <c r="K121" s="229" t="s">
        <v>148</v>
      </c>
      <c r="L121" s="234"/>
      <c r="M121" s="235" t="s">
        <v>21</v>
      </c>
      <c r="N121" s="236" t="s">
        <v>42</v>
      </c>
      <c r="O121" s="43"/>
      <c r="P121" s="210">
        <f>O121*H121</f>
        <v>0</v>
      </c>
      <c r="Q121" s="210">
        <v>0.00056800000000000004</v>
      </c>
      <c r="R121" s="210">
        <f>Q121*H121</f>
        <v>0.17721600000000001</v>
      </c>
      <c r="S121" s="210">
        <v>0</v>
      </c>
      <c r="T121" s="211">
        <f>S121*H121</f>
        <v>0</v>
      </c>
      <c r="AR121" s="20" t="s">
        <v>171</v>
      </c>
      <c r="AT121" s="20" t="s">
        <v>167</v>
      </c>
      <c r="AU121" s="20" t="s">
        <v>71</v>
      </c>
      <c r="AY121" s="20" t="s">
        <v>150</v>
      </c>
      <c r="BE121" s="212">
        <f>IF(N121="základní",J121,0)</f>
        <v>0</v>
      </c>
      <c r="BF121" s="212">
        <f>IF(N121="snížená",J121,0)</f>
        <v>0</v>
      </c>
      <c r="BG121" s="212">
        <f>IF(N121="zákl. přenesená",J121,0)</f>
        <v>0</v>
      </c>
      <c r="BH121" s="212">
        <f>IF(N121="sníž. přenesená",J121,0)</f>
        <v>0</v>
      </c>
      <c r="BI121" s="212">
        <f>IF(N121="nulová",J121,0)</f>
        <v>0</v>
      </c>
      <c r="BJ121" s="20" t="s">
        <v>78</v>
      </c>
      <c r="BK121" s="212">
        <f>ROUND(I121*H121,2)</f>
        <v>0</v>
      </c>
      <c r="BL121" s="20" t="s">
        <v>171</v>
      </c>
      <c r="BM121" s="20" t="s">
        <v>235</v>
      </c>
    </row>
    <row r="122" s="1" customFormat="1" ht="25.5" customHeight="1">
      <c r="B122" s="42"/>
      <c r="C122" s="227" t="s">
        <v>236</v>
      </c>
      <c r="D122" s="227" t="s">
        <v>167</v>
      </c>
      <c r="E122" s="228" t="s">
        <v>237</v>
      </c>
      <c r="F122" s="229" t="s">
        <v>238</v>
      </c>
      <c r="G122" s="230" t="s">
        <v>192</v>
      </c>
      <c r="H122" s="231">
        <v>886</v>
      </c>
      <c r="I122" s="232"/>
      <c r="J122" s="233">
        <f>ROUND(I122*H122,2)</f>
        <v>0</v>
      </c>
      <c r="K122" s="229" t="s">
        <v>148</v>
      </c>
      <c r="L122" s="234"/>
      <c r="M122" s="235" t="s">
        <v>21</v>
      </c>
      <c r="N122" s="236" t="s">
        <v>42</v>
      </c>
      <c r="O122" s="43"/>
      <c r="P122" s="210">
        <f>O122*H122</f>
        <v>0</v>
      </c>
      <c r="Q122" s="210">
        <v>9.0000000000000006E-05</v>
      </c>
      <c r="R122" s="210">
        <f>Q122*H122</f>
        <v>0.079740000000000005</v>
      </c>
      <c r="S122" s="210">
        <v>0</v>
      </c>
      <c r="T122" s="211">
        <f>S122*H122</f>
        <v>0</v>
      </c>
      <c r="AR122" s="20" t="s">
        <v>171</v>
      </c>
      <c r="AT122" s="20" t="s">
        <v>167</v>
      </c>
      <c r="AU122" s="20" t="s">
        <v>71</v>
      </c>
      <c r="AY122" s="20" t="s">
        <v>150</v>
      </c>
      <c r="BE122" s="212">
        <f>IF(N122="základní",J122,0)</f>
        <v>0</v>
      </c>
      <c r="BF122" s="212">
        <f>IF(N122="snížená",J122,0)</f>
        <v>0</v>
      </c>
      <c r="BG122" s="212">
        <f>IF(N122="zákl. přenesená",J122,0)</f>
        <v>0</v>
      </c>
      <c r="BH122" s="212">
        <f>IF(N122="sníž. přenesená",J122,0)</f>
        <v>0</v>
      </c>
      <c r="BI122" s="212">
        <f>IF(N122="nulová",J122,0)</f>
        <v>0</v>
      </c>
      <c r="BJ122" s="20" t="s">
        <v>78</v>
      </c>
      <c r="BK122" s="212">
        <f>ROUND(I122*H122,2)</f>
        <v>0</v>
      </c>
      <c r="BL122" s="20" t="s">
        <v>171</v>
      </c>
      <c r="BM122" s="20" t="s">
        <v>239</v>
      </c>
    </row>
    <row r="123" s="9" customFormat="1">
      <c r="B123" s="216"/>
      <c r="C123" s="217"/>
      <c r="D123" s="213" t="s">
        <v>154</v>
      </c>
      <c r="E123" s="218" t="s">
        <v>21</v>
      </c>
      <c r="F123" s="219" t="s">
        <v>240</v>
      </c>
      <c r="G123" s="217"/>
      <c r="H123" s="220">
        <v>886</v>
      </c>
      <c r="I123" s="221"/>
      <c r="J123" s="217"/>
      <c r="K123" s="217"/>
      <c r="L123" s="222"/>
      <c r="M123" s="223"/>
      <c r="N123" s="224"/>
      <c r="O123" s="224"/>
      <c r="P123" s="224"/>
      <c r="Q123" s="224"/>
      <c r="R123" s="224"/>
      <c r="S123" s="224"/>
      <c r="T123" s="225"/>
      <c r="AT123" s="226" t="s">
        <v>154</v>
      </c>
      <c r="AU123" s="226" t="s">
        <v>71</v>
      </c>
      <c r="AV123" s="9" t="s">
        <v>80</v>
      </c>
      <c r="AW123" s="9" t="s">
        <v>35</v>
      </c>
      <c r="AX123" s="9" t="s">
        <v>78</v>
      </c>
      <c r="AY123" s="226" t="s">
        <v>150</v>
      </c>
    </row>
    <row r="124" s="1" customFormat="1" ht="25.5" customHeight="1">
      <c r="B124" s="42"/>
      <c r="C124" s="227" t="s">
        <v>241</v>
      </c>
      <c r="D124" s="227" t="s">
        <v>167</v>
      </c>
      <c r="E124" s="228" t="s">
        <v>242</v>
      </c>
      <c r="F124" s="229" t="s">
        <v>243</v>
      </c>
      <c r="G124" s="230" t="s">
        <v>192</v>
      </c>
      <c r="H124" s="231">
        <v>130</v>
      </c>
      <c r="I124" s="232"/>
      <c r="J124" s="233">
        <f>ROUND(I124*H124,2)</f>
        <v>0</v>
      </c>
      <c r="K124" s="229" t="s">
        <v>148</v>
      </c>
      <c r="L124" s="234"/>
      <c r="M124" s="235" t="s">
        <v>21</v>
      </c>
      <c r="N124" s="236" t="s">
        <v>42</v>
      </c>
      <c r="O124" s="43"/>
      <c r="P124" s="210">
        <f>O124*H124</f>
        <v>0</v>
      </c>
      <c r="Q124" s="210">
        <v>9.0000000000000006E-05</v>
      </c>
      <c r="R124" s="210">
        <f>Q124*H124</f>
        <v>0.0117</v>
      </c>
      <c r="S124" s="210">
        <v>0</v>
      </c>
      <c r="T124" s="211">
        <f>S124*H124</f>
        <v>0</v>
      </c>
      <c r="AR124" s="20" t="s">
        <v>171</v>
      </c>
      <c r="AT124" s="20" t="s">
        <v>167</v>
      </c>
      <c r="AU124" s="20" t="s">
        <v>71</v>
      </c>
      <c r="AY124" s="20" t="s">
        <v>150</v>
      </c>
      <c r="BE124" s="212">
        <f>IF(N124="základní",J124,0)</f>
        <v>0</v>
      </c>
      <c r="BF124" s="212">
        <f>IF(N124="snížená",J124,0)</f>
        <v>0</v>
      </c>
      <c r="BG124" s="212">
        <f>IF(N124="zákl. přenesená",J124,0)</f>
        <v>0</v>
      </c>
      <c r="BH124" s="212">
        <f>IF(N124="sníž. přenesená",J124,0)</f>
        <v>0</v>
      </c>
      <c r="BI124" s="212">
        <f>IF(N124="nulová",J124,0)</f>
        <v>0</v>
      </c>
      <c r="BJ124" s="20" t="s">
        <v>78</v>
      </c>
      <c r="BK124" s="212">
        <f>ROUND(I124*H124,2)</f>
        <v>0</v>
      </c>
      <c r="BL124" s="20" t="s">
        <v>171</v>
      </c>
      <c r="BM124" s="20" t="s">
        <v>244</v>
      </c>
    </row>
    <row r="125" s="1" customFormat="1" ht="25.5" customHeight="1">
      <c r="B125" s="42"/>
      <c r="C125" s="227" t="s">
        <v>245</v>
      </c>
      <c r="D125" s="227" t="s">
        <v>167</v>
      </c>
      <c r="E125" s="228" t="s">
        <v>246</v>
      </c>
      <c r="F125" s="229" t="s">
        <v>247</v>
      </c>
      <c r="G125" s="230" t="s">
        <v>192</v>
      </c>
      <c r="H125" s="231">
        <v>166</v>
      </c>
      <c r="I125" s="232"/>
      <c r="J125" s="233">
        <f>ROUND(I125*H125,2)</f>
        <v>0</v>
      </c>
      <c r="K125" s="229" t="s">
        <v>148</v>
      </c>
      <c r="L125" s="234"/>
      <c r="M125" s="235" t="s">
        <v>21</v>
      </c>
      <c r="N125" s="236" t="s">
        <v>42</v>
      </c>
      <c r="O125" s="43"/>
      <c r="P125" s="210">
        <f>O125*H125</f>
        <v>0</v>
      </c>
      <c r="Q125" s="210">
        <v>0.00018200000000000001</v>
      </c>
      <c r="R125" s="210">
        <f>Q125*H125</f>
        <v>0.030211999999999999</v>
      </c>
      <c r="S125" s="210">
        <v>0</v>
      </c>
      <c r="T125" s="211">
        <f>S125*H125</f>
        <v>0</v>
      </c>
      <c r="AR125" s="20" t="s">
        <v>171</v>
      </c>
      <c r="AT125" s="20" t="s">
        <v>167</v>
      </c>
      <c r="AU125" s="20" t="s">
        <v>71</v>
      </c>
      <c r="AY125" s="20" t="s">
        <v>150</v>
      </c>
      <c r="BE125" s="212">
        <f>IF(N125="základní",J125,0)</f>
        <v>0</v>
      </c>
      <c r="BF125" s="212">
        <f>IF(N125="snížená",J125,0)</f>
        <v>0</v>
      </c>
      <c r="BG125" s="212">
        <f>IF(N125="zákl. přenesená",J125,0)</f>
        <v>0</v>
      </c>
      <c r="BH125" s="212">
        <f>IF(N125="sníž. přenesená",J125,0)</f>
        <v>0</v>
      </c>
      <c r="BI125" s="212">
        <f>IF(N125="nulová",J125,0)</f>
        <v>0</v>
      </c>
      <c r="BJ125" s="20" t="s">
        <v>78</v>
      </c>
      <c r="BK125" s="212">
        <f>ROUND(I125*H125,2)</f>
        <v>0</v>
      </c>
      <c r="BL125" s="20" t="s">
        <v>171</v>
      </c>
      <c r="BM125" s="20" t="s">
        <v>248</v>
      </c>
    </row>
    <row r="126" s="1" customFormat="1" ht="25.5" customHeight="1">
      <c r="B126" s="42"/>
      <c r="C126" s="227" t="s">
        <v>9</v>
      </c>
      <c r="D126" s="227" t="s">
        <v>167</v>
      </c>
      <c r="E126" s="228" t="s">
        <v>249</v>
      </c>
      <c r="F126" s="229" t="s">
        <v>250</v>
      </c>
      <c r="G126" s="230" t="s">
        <v>192</v>
      </c>
      <c r="H126" s="231">
        <v>326</v>
      </c>
      <c r="I126" s="232"/>
      <c r="J126" s="233">
        <f>ROUND(I126*H126,2)</f>
        <v>0</v>
      </c>
      <c r="K126" s="229" t="s">
        <v>148</v>
      </c>
      <c r="L126" s="234"/>
      <c r="M126" s="235" t="s">
        <v>21</v>
      </c>
      <c r="N126" s="236" t="s">
        <v>42</v>
      </c>
      <c r="O126" s="43"/>
      <c r="P126" s="210">
        <f>O126*H126</f>
        <v>0</v>
      </c>
      <c r="Q126" s="210">
        <v>0.00123</v>
      </c>
      <c r="R126" s="210">
        <f>Q126*H126</f>
        <v>0.40098</v>
      </c>
      <c r="S126" s="210">
        <v>0</v>
      </c>
      <c r="T126" s="211">
        <f>S126*H126</f>
        <v>0</v>
      </c>
      <c r="AR126" s="20" t="s">
        <v>171</v>
      </c>
      <c r="AT126" s="20" t="s">
        <v>167</v>
      </c>
      <c r="AU126" s="20" t="s">
        <v>71</v>
      </c>
      <c r="AY126" s="20" t="s">
        <v>150</v>
      </c>
      <c r="BE126" s="212">
        <f>IF(N126="základní",J126,0)</f>
        <v>0</v>
      </c>
      <c r="BF126" s="212">
        <f>IF(N126="snížená",J126,0)</f>
        <v>0</v>
      </c>
      <c r="BG126" s="212">
        <f>IF(N126="zákl. přenesená",J126,0)</f>
        <v>0</v>
      </c>
      <c r="BH126" s="212">
        <f>IF(N126="sníž. přenesená",J126,0)</f>
        <v>0</v>
      </c>
      <c r="BI126" s="212">
        <f>IF(N126="nulová",J126,0)</f>
        <v>0</v>
      </c>
      <c r="BJ126" s="20" t="s">
        <v>78</v>
      </c>
      <c r="BK126" s="212">
        <f>ROUND(I126*H126,2)</f>
        <v>0</v>
      </c>
      <c r="BL126" s="20" t="s">
        <v>171</v>
      </c>
      <c r="BM126" s="20" t="s">
        <v>251</v>
      </c>
    </row>
    <row r="127" s="9" customFormat="1">
      <c r="B127" s="216"/>
      <c r="C127" s="217"/>
      <c r="D127" s="213" t="s">
        <v>154</v>
      </c>
      <c r="E127" s="218" t="s">
        <v>21</v>
      </c>
      <c r="F127" s="219" t="s">
        <v>252</v>
      </c>
      <c r="G127" s="217"/>
      <c r="H127" s="220">
        <v>326</v>
      </c>
      <c r="I127" s="221"/>
      <c r="J127" s="217"/>
      <c r="K127" s="217"/>
      <c r="L127" s="222"/>
      <c r="M127" s="223"/>
      <c r="N127" s="224"/>
      <c r="O127" s="224"/>
      <c r="P127" s="224"/>
      <c r="Q127" s="224"/>
      <c r="R127" s="224"/>
      <c r="S127" s="224"/>
      <c r="T127" s="225"/>
      <c r="AT127" s="226" t="s">
        <v>154</v>
      </c>
      <c r="AU127" s="226" t="s">
        <v>71</v>
      </c>
      <c r="AV127" s="9" t="s">
        <v>80</v>
      </c>
      <c r="AW127" s="9" t="s">
        <v>35</v>
      </c>
      <c r="AX127" s="9" t="s">
        <v>78</v>
      </c>
      <c r="AY127" s="226" t="s">
        <v>150</v>
      </c>
    </row>
    <row r="128" s="1" customFormat="1" ht="63.75" customHeight="1">
      <c r="B128" s="42"/>
      <c r="C128" s="201" t="s">
        <v>253</v>
      </c>
      <c r="D128" s="201" t="s">
        <v>144</v>
      </c>
      <c r="E128" s="202" t="s">
        <v>254</v>
      </c>
      <c r="F128" s="203" t="s">
        <v>255</v>
      </c>
      <c r="G128" s="204" t="s">
        <v>256</v>
      </c>
      <c r="H128" s="205">
        <v>7</v>
      </c>
      <c r="I128" s="206"/>
      <c r="J128" s="207">
        <f>ROUND(I128*H128,2)</f>
        <v>0</v>
      </c>
      <c r="K128" s="203" t="s">
        <v>148</v>
      </c>
      <c r="L128" s="68"/>
      <c r="M128" s="208" t="s">
        <v>21</v>
      </c>
      <c r="N128" s="209" t="s">
        <v>42</v>
      </c>
      <c r="O128" s="43"/>
      <c r="P128" s="210">
        <f>O128*H128</f>
        <v>0</v>
      </c>
      <c r="Q128" s="210">
        <v>0</v>
      </c>
      <c r="R128" s="210">
        <f>Q128*H128</f>
        <v>0</v>
      </c>
      <c r="S128" s="210">
        <v>0</v>
      </c>
      <c r="T128" s="211">
        <f>S128*H128</f>
        <v>0</v>
      </c>
      <c r="AR128" s="20" t="s">
        <v>149</v>
      </c>
      <c r="AT128" s="20" t="s">
        <v>144</v>
      </c>
      <c r="AU128" s="20" t="s">
        <v>71</v>
      </c>
      <c r="AY128" s="20" t="s">
        <v>150</v>
      </c>
      <c r="BE128" s="212">
        <f>IF(N128="základní",J128,0)</f>
        <v>0</v>
      </c>
      <c r="BF128" s="212">
        <f>IF(N128="snížená",J128,0)</f>
        <v>0</v>
      </c>
      <c r="BG128" s="212">
        <f>IF(N128="zákl. přenesená",J128,0)</f>
        <v>0</v>
      </c>
      <c r="BH128" s="212">
        <f>IF(N128="sníž. přenesená",J128,0)</f>
        <v>0</v>
      </c>
      <c r="BI128" s="212">
        <f>IF(N128="nulová",J128,0)</f>
        <v>0</v>
      </c>
      <c r="BJ128" s="20" t="s">
        <v>78</v>
      </c>
      <c r="BK128" s="212">
        <f>ROUND(I128*H128,2)</f>
        <v>0</v>
      </c>
      <c r="BL128" s="20" t="s">
        <v>149</v>
      </c>
      <c r="BM128" s="20" t="s">
        <v>257</v>
      </c>
    </row>
    <row r="129" s="1" customFormat="1">
      <c r="B129" s="42"/>
      <c r="C129" s="70"/>
      <c r="D129" s="213" t="s">
        <v>195</v>
      </c>
      <c r="E129" s="70"/>
      <c r="F129" s="214" t="s">
        <v>258</v>
      </c>
      <c r="G129" s="70"/>
      <c r="H129" s="70"/>
      <c r="I129" s="185"/>
      <c r="J129" s="70"/>
      <c r="K129" s="70"/>
      <c r="L129" s="68"/>
      <c r="M129" s="215"/>
      <c r="N129" s="43"/>
      <c r="O129" s="43"/>
      <c r="P129" s="43"/>
      <c r="Q129" s="43"/>
      <c r="R129" s="43"/>
      <c r="S129" s="43"/>
      <c r="T129" s="91"/>
      <c r="AT129" s="20" t="s">
        <v>195</v>
      </c>
      <c r="AU129" s="20" t="s">
        <v>71</v>
      </c>
    </row>
    <row r="130" s="1" customFormat="1" ht="25.5" customHeight="1">
      <c r="B130" s="42"/>
      <c r="C130" s="227" t="s">
        <v>259</v>
      </c>
      <c r="D130" s="227" t="s">
        <v>167</v>
      </c>
      <c r="E130" s="228" t="s">
        <v>260</v>
      </c>
      <c r="F130" s="229" t="s">
        <v>261</v>
      </c>
      <c r="G130" s="230" t="s">
        <v>192</v>
      </c>
      <c r="H130" s="231">
        <v>2</v>
      </c>
      <c r="I130" s="232"/>
      <c r="J130" s="233">
        <f>ROUND(I130*H130,2)</f>
        <v>0</v>
      </c>
      <c r="K130" s="229" t="s">
        <v>148</v>
      </c>
      <c r="L130" s="234"/>
      <c r="M130" s="235" t="s">
        <v>21</v>
      </c>
      <c r="N130" s="236" t="s">
        <v>42</v>
      </c>
      <c r="O130" s="43"/>
      <c r="P130" s="210">
        <f>O130*H130</f>
        <v>0</v>
      </c>
      <c r="Q130" s="210">
        <v>0.219496</v>
      </c>
      <c r="R130" s="210">
        <f>Q130*H130</f>
        <v>0.43899199999999999</v>
      </c>
      <c r="S130" s="210">
        <v>0</v>
      </c>
      <c r="T130" s="211">
        <f>S130*H130</f>
        <v>0</v>
      </c>
      <c r="AR130" s="20" t="s">
        <v>171</v>
      </c>
      <c r="AT130" s="20" t="s">
        <v>167</v>
      </c>
      <c r="AU130" s="20" t="s">
        <v>71</v>
      </c>
      <c r="AY130" s="20" t="s">
        <v>150</v>
      </c>
      <c r="BE130" s="212">
        <f>IF(N130="základní",J130,0)</f>
        <v>0</v>
      </c>
      <c r="BF130" s="212">
        <f>IF(N130="snížená",J130,0)</f>
        <v>0</v>
      </c>
      <c r="BG130" s="212">
        <f>IF(N130="zákl. přenesená",J130,0)</f>
        <v>0</v>
      </c>
      <c r="BH130" s="212">
        <f>IF(N130="sníž. přenesená",J130,0)</f>
        <v>0</v>
      </c>
      <c r="BI130" s="212">
        <f>IF(N130="nulová",J130,0)</f>
        <v>0</v>
      </c>
      <c r="BJ130" s="20" t="s">
        <v>78</v>
      </c>
      <c r="BK130" s="212">
        <f>ROUND(I130*H130,2)</f>
        <v>0</v>
      </c>
      <c r="BL130" s="20" t="s">
        <v>171</v>
      </c>
      <c r="BM130" s="20" t="s">
        <v>262</v>
      </c>
    </row>
    <row r="131" s="1" customFormat="1" ht="63.75" customHeight="1">
      <c r="B131" s="42"/>
      <c r="C131" s="201" t="s">
        <v>263</v>
      </c>
      <c r="D131" s="201" t="s">
        <v>144</v>
      </c>
      <c r="E131" s="202" t="s">
        <v>264</v>
      </c>
      <c r="F131" s="203" t="s">
        <v>265</v>
      </c>
      <c r="G131" s="204" t="s">
        <v>266</v>
      </c>
      <c r="H131" s="205">
        <v>6</v>
      </c>
      <c r="I131" s="206"/>
      <c r="J131" s="207">
        <f>ROUND(I131*H131,2)</f>
        <v>0</v>
      </c>
      <c r="K131" s="203" t="s">
        <v>148</v>
      </c>
      <c r="L131" s="68"/>
      <c r="M131" s="208" t="s">
        <v>21</v>
      </c>
      <c r="N131" s="209" t="s">
        <v>42</v>
      </c>
      <c r="O131" s="43"/>
      <c r="P131" s="210">
        <f>O131*H131</f>
        <v>0</v>
      </c>
      <c r="Q131" s="210">
        <v>0</v>
      </c>
      <c r="R131" s="210">
        <f>Q131*H131</f>
        <v>0</v>
      </c>
      <c r="S131" s="210">
        <v>0</v>
      </c>
      <c r="T131" s="211">
        <f>S131*H131</f>
        <v>0</v>
      </c>
      <c r="AR131" s="20" t="s">
        <v>149</v>
      </c>
      <c r="AT131" s="20" t="s">
        <v>144</v>
      </c>
      <c r="AU131" s="20" t="s">
        <v>71</v>
      </c>
      <c r="AY131" s="20" t="s">
        <v>150</v>
      </c>
      <c r="BE131" s="212">
        <f>IF(N131="základní",J131,0)</f>
        <v>0</v>
      </c>
      <c r="BF131" s="212">
        <f>IF(N131="snížená",J131,0)</f>
        <v>0</v>
      </c>
      <c r="BG131" s="212">
        <f>IF(N131="zákl. přenesená",J131,0)</f>
        <v>0</v>
      </c>
      <c r="BH131" s="212">
        <f>IF(N131="sníž. přenesená",J131,0)</f>
        <v>0</v>
      </c>
      <c r="BI131" s="212">
        <f>IF(N131="nulová",J131,0)</f>
        <v>0</v>
      </c>
      <c r="BJ131" s="20" t="s">
        <v>78</v>
      </c>
      <c r="BK131" s="212">
        <f>ROUND(I131*H131,2)</f>
        <v>0</v>
      </c>
      <c r="BL131" s="20" t="s">
        <v>149</v>
      </c>
      <c r="BM131" s="20" t="s">
        <v>267</v>
      </c>
    </row>
    <row r="132" s="1" customFormat="1">
      <c r="B132" s="42"/>
      <c r="C132" s="70"/>
      <c r="D132" s="213" t="s">
        <v>195</v>
      </c>
      <c r="E132" s="70"/>
      <c r="F132" s="214" t="s">
        <v>268</v>
      </c>
      <c r="G132" s="70"/>
      <c r="H132" s="70"/>
      <c r="I132" s="185"/>
      <c r="J132" s="70"/>
      <c r="K132" s="70"/>
      <c r="L132" s="68"/>
      <c r="M132" s="215"/>
      <c r="N132" s="43"/>
      <c r="O132" s="43"/>
      <c r="P132" s="43"/>
      <c r="Q132" s="43"/>
      <c r="R132" s="43"/>
      <c r="S132" s="43"/>
      <c r="T132" s="91"/>
      <c r="AT132" s="20" t="s">
        <v>195</v>
      </c>
      <c r="AU132" s="20" t="s">
        <v>71</v>
      </c>
    </row>
    <row r="133" s="1" customFormat="1" ht="63.75" customHeight="1">
      <c r="B133" s="42"/>
      <c r="C133" s="201" t="s">
        <v>269</v>
      </c>
      <c r="D133" s="201" t="s">
        <v>144</v>
      </c>
      <c r="E133" s="202" t="s">
        <v>270</v>
      </c>
      <c r="F133" s="203" t="s">
        <v>271</v>
      </c>
      <c r="G133" s="204" t="s">
        <v>266</v>
      </c>
      <c r="H133" s="205">
        <v>6</v>
      </c>
      <c r="I133" s="206"/>
      <c r="J133" s="207">
        <f>ROUND(I133*H133,2)</f>
        <v>0</v>
      </c>
      <c r="K133" s="203" t="s">
        <v>148</v>
      </c>
      <c r="L133" s="68"/>
      <c r="M133" s="208" t="s">
        <v>21</v>
      </c>
      <c r="N133" s="209" t="s">
        <v>42</v>
      </c>
      <c r="O133" s="43"/>
      <c r="P133" s="210">
        <f>O133*H133</f>
        <v>0</v>
      </c>
      <c r="Q133" s="210">
        <v>0</v>
      </c>
      <c r="R133" s="210">
        <f>Q133*H133</f>
        <v>0</v>
      </c>
      <c r="S133" s="210">
        <v>0</v>
      </c>
      <c r="T133" s="211">
        <f>S133*H133</f>
        <v>0</v>
      </c>
      <c r="AR133" s="20" t="s">
        <v>149</v>
      </c>
      <c r="AT133" s="20" t="s">
        <v>144</v>
      </c>
      <c r="AU133" s="20" t="s">
        <v>71</v>
      </c>
      <c r="AY133" s="20" t="s">
        <v>150</v>
      </c>
      <c r="BE133" s="212">
        <f>IF(N133="základní",J133,0)</f>
        <v>0</v>
      </c>
      <c r="BF133" s="212">
        <f>IF(N133="snížená",J133,0)</f>
        <v>0</v>
      </c>
      <c r="BG133" s="212">
        <f>IF(N133="zákl. přenesená",J133,0)</f>
        <v>0</v>
      </c>
      <c r="BH133" s="212">
        <f>IF(N133="sníž. přenesená",J133,0)</f>
        <v>0</v>
      </c>
      <c r="BI133" s="212">
        <f>IF(N133="nulová",J133,0)</f>
        <v>0</v>
      </c>
      <c r="BJ133" s="20" t="s">
        <v>78</v>
      </c>
      <c r="BK133" s="212">
        <f>ROUND(I133*H133,2)</f>
        <v>0</v>
      </c>
      <c r="BL133" s="20" t="s">
        <v>149</v>
      </c>
      <c r="BM133" s="20" t="s">
        <v>272</v>
      </c>
    </row>
    <row r="134" s="1" customFormat="1">
      <c r="B134" s="42"/>
      <c r="C134" s="70"/>
      <c r="D134" s="213" t="s">
        <v>195</v>
      </c>
      <c r="E134" s="70"/>
      <c r="F134" s="214" t="s">
        <v>268</v>
      </c>
      <c r="G134" s="70"/>
      <c r="H134" s="70"/>
      <c r="I134" s="185"/>
      <c r="J134" s="70"/>
      <c r="K134" s="70"/>
      <c r="L134" s="68"/>
      <c r="M134" s="215"/>
      <c r="N134" s="43"/>
      <c r="O134" s="43"/>
      <c r="P134" s="43"/>
      <c r="Q134" s="43"/>
      <c r="R134" s="43"/>
      <c r="S134" s="43"/>
      <c r="T134" s="91"/>
      <c r="AT134" s="20" t="s">
        <v>195</v>
      </c>
      <c r="AU134" s="20" t="s">
        <v>71</v>
      </c>
    </row>
    <row r="135" s="1" customFormat="1" ht="76.5" customHeight="1">
      <c r="B135" s="42"/>
      <c r="C135" s="201" t="s">
        <v>273</v>
      </c>
      <c r="D135" s="201" t="s">
        <v>144</v>
      </c>
      <c r="E135" s="202" t="s">
        <v>274</v>
      </c>
      <c r="F135" s="203" t="s">
        <v>275</v>
      </c>
      <c r="G135" s="204" t="s">
        <v>256</v>
      </c>
      <c r="H135" s="205">
        <v>58.5</v>
      </c>
      <c r="I135" s="206"/>
      <c r="J135" s="207">
        <f>ROUND(I135*H135,2)</f>
        <v>0</v>
      </c>
      <c r="K135" s="203" t="s">
        <v>148</v>
      </c>
      <c r="L135" s="68"/>
      <c r="M135" s="208" t="s">
        <v>21</v>
      </c>
      <c r="N135" s="209" t="s">
        <v>42</v>
      </c>
      <c r="O135" s="43"/>
      <c r="P135" s="210">
        <f>O135*H135</f>
        <v>0</v>
      </c>
      <c r="Q135" s="210">
        <v>0</v>
      </c>
      <c r="R135" s="210">
        <f>Q135*H135</f>
        <v>0</v>
      </c>
      <c r="S135" s="210">
        <v>0</v>
      </c>
      <c r="T135" s="211">
        <f>S135*H135</f>
        <v>0</v>
      </c>
      <c r="AR135" s="20" t="s">
        <v>149</v>
      </c>
      <c r="AT135" s="20" t="s">
        <v>144</v>
      </c>
      <c r="AU135" s="20" t="s">
        <v>71</v>
      </c>
      <c r="AY135" s="20" t="s">
        <v>150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20" t="s">
        <v>78</v>
      </c>
      <c r="BK135" s="212">
        <f>ROUND(I135*H135,2)</f>
        <v>0</v>
      </c>
      <c r="BL135" s="20" t="s">
        <v>149</v>
      </c>
      <c r="BM135" s="20" t="s">
        <v>276</v>
      </c>
    </row>
    <row r="136" s="1" customFormat="1">
      <c r="B136" s="42"/>
      <c r="C136" s="70"/>
      <c r="D136" s="213" t="s">
        <v>195</v>
      </c>
      <c r="E136" s="70"/>
      <c r="F136" s="214" t="s">
        <v>258</v>
      </c>
      <c r="G136" s="70"/>
      <c r="H136" s="70"/>
      <c r="I136" s="185"/>
      <c r="J136" s="70"/>
      <c r="K136" s="70"/>
      <c r="L136" s="68"/>
      <c r="M136" s="215"/>
      <c r="N136" s="43"/>
      <c r="O136" s="43"/>
      <c r="P136" s="43"/>
      <c r="Q136" s="43"/>
      <c r="R136" s="43"/>
      <c r="S136" s="43"/>
      <c r="T136" s="91"/>
      <c r="AT136" s="20" t="s">
        <v>195</v>
      </c>
      <c r="AU136" s="20" t="s">
        <v>71</v>
      </c>
    </row>
    <row r="137" s="1" customFormat="1" ht="38.25" customHeight="1">
      <c r="B137" s="42"/>
      <c r="C137" s="201" t="s">
        <v>277</v>
      </c>
      <c r="D137" s="201" t="s">
        <v>144</v>
      </c>
      <c r="E137" s="202" t="s">
        <v>278</v>
      </c>
      <c r="F137" s="203" t="s">
        <v>279</v>
      </c>
      <c r="G137" s="204" t="s">
        <v>192</v>
      </c>
      <c r="H137" s="205">
        <v>12</v>
      </c>
      <c r="I137" s="206"/>
      <c r="J137" s="207">
        <f>ROUND(I137*H137,2)</f>
        <v>0</v>
      </c>
      <c r="K137" s="203" t="s">
        <v>148</v>
      </c>
      <c r="L137" s="68"/>
      <c r="M137" s="208" t="s">
        <v>21</v>
      </c>
      <c r="N137" s="209" t="s">
        <v>42</v>
      </c>
      <c r="O137" s="43"/>
      <c r="P137" s="210">
        <f>O137*H137</f>
        <v>0</v>
      </c>
      <c r="Q137" s="210">
        <v>0</v>
      </c>
      <c r="R137" s="210">
        <f>Q137*H137</f>
        <v>0</v>
      </c>
      <c r="S137" s="210">
        <v>0</v>
      </c>
      <c r="T137" s="211">
        <f>S137*H137</f>
        <v>0</v>
      </c>
      <c r="AR137" s="20" t="s">
        <v>149</v>
      </c>
      <c r="AT137" s="20" t="s">
        <v>144</v>
      </c>
      <c r="AU137" s="20" t="s">
        <v>71</v>
      </c>
      <c r="AY137" s="20" t="s">
        <v>150</v>
      </c>
      <c r="BE137" s="212">
        <f>IF(N137="základní",J137,0)</f>
        <v>0</v>
      </c>
      <c r="BF137" s="212">
        <f>IF(N137="snížená",J137,0)</f>
        <v>0</v>
      </c>
      <c r="BG137" s="212">
        <f>IF(N137="zákl. přenesená",J137,0)</f>
        <v>0</v>
      </c>
      <c r="BH137" s="212">
        <f>IF(N137="sníž. přenesená",J137,0)</f>
        <v>0</v>
      </c>
      <c r="BI137" s="212">
        <f>IF(N137="nulová",J137,0)</f>
        <v>0</v>
      </c>
      <c r="BJ137" s="20" t="s">
        <v>78</v>
      </c>
      <c r="BK137" s="212">
        <f>ROUND(I137*H137,2)</f>
        <v>0</v>
      </c>
      <c r="BL137" s="20" t="s">
        <v>149</v>
      </c>
      <c r="BM137" s="20" t="s">
        <v>280</v>
      </c>
    </row>
    <row r="138" s="1" customFormat="1">
      <c r="B138" s="42"/>
      <c r="C138" s="70"/>
      <c r="D138" s="213" t="s">
        <v>195</v>
      </c>
      <c r="E138" s="70"/>
      <c r="F138" s="214" t="s">
        <v>281</v>
      </c>
      <c r="G138" s="70"/>
      <c r="H138" s="70"/>
      <c r="I138" s="185"/>
      <c r="J138" s="70"/>
      <c r="K138" s="70"/>
      <c r="L138" s="68"/>
      <c r="M138" s="215"/>
      <c r="N138" s="43"/>
      <c r="O138" s="43"/>
      <c r="P138" s="43"/>
      <c r="Q138" s="43"/>
      <c r="R138" s="43"/>
      <c r="S138" s="43"/>
      <c r="T138" s="91"/>
      <c r="AT138" s="20" t="s">
        <v>195</v>
      </c>
      <c r="AU138" s="20" t="s">
        <v>71</v>
      </c>
    </row>
    <row r="139" s="1" customFormat="1" ht="25.5" customHeight="1">
      <c r="B139" s="42"/>
      <c r="C139" s="201" t="s">
        <v>282</v>
      </c>
      <c r="D139" s="201" t="s">
        <v>144</v>
      </c>
      <c r="E139" s="202" t="s">
        <v>283</v>
      </c>
      <c r="F139" s="203" t="s">
        <v>284</v>
      </c>
      <c r="G139" s="204" t="s">
        <v>192</v>
      </c>
      <c r="H139" s="205">
        <v>20</v>
      </c>
      <c r="I139" s="206"/>
      <c r="J139" s="207">
        <f>ROUND(I139*H139,2)</f>
        <v>0</v>
      </c>
      <c r="K139" s="203" t="s">
        <v>148</v>
      </c>
      <c r="L139" s="68"/>
      <c r="M139" s="208" t="s">
        <v>21</v>
      </c>
      <c r="N139" s="209" t="s">
        <v>42</v>
      </c>
      <c r="O139" s="43"/>
      <c r="P139" s="210">
        <f>O139*H139</f>
        <v>0</v>
      </c>
      <c r="Q139" s="210">
        <v>0</v>
      </c>
      <c r="R139" s="210">
        <f>Q139*H139</f>
        <v>0</v>
      </c>
      <c r="S139" s="210">
        <v>0</v>
      </c>
      <c r="T139" s="211">
        <f>S139*H139</f>
        <v>0</v>
      </c>
      <c r="AR139" s="20" t="s">
        <v>149</v>
      </c>
      <c r="AT139" s="20" t="s">
        <v>144</v>
      </c>
      <c r="AU139" s="20" t="s">
        <v>71</v>
      </c>
      <c r="AY139" s="20" t="s">
        <v>150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20" t="s">
        <v>78</v>
      </c>
      <c r="BK139" s="212">
        <f>ROUND(I139*H139,2)</f>
        <v>0</v>
      </c>
      <c r="BL139" s="20" t="s">
        <v>149</v>
      </c>
      <c r="BM139" s="20" t="s">
        <v>285</v>
      </c>
    </row>
    <row r="140" s="1" customFormat="1">
      <c r="B140" s="42"/>
      <c r="C140" s="70"/>
      <c r="D140" s="213" t="s">
        <v>195</v>
      </c>
      <c r="E140" s="70"/>
      <c r="F140" s="214" t="s">
        <v>286</v>
      </c>
      <c r="G140" s="70"/>
      <c r="H140" s="70"/>
      <c r="I140" s="185"/>
      <c r="J140" s="70"/>
      <c r="K140" s="70"/>
      <c r="L140" s="68"/>
      <c r="M140" s="215"/>
      <c r="N140" s="43"/>
      <c r="O140" s="43"/>
      <c r="P140" s="43"/>
      <c r="Q140" s="43"/>
      <c r="R140" s="43"/>
      <c r="S140" s="43"/>
      <c r="T140" s="91"/>
      <c r="AT140" s="20" t="s">
        <v>195</v>
      </c>
      <c r="AU140" s="20" t="s">
        <v>71</v>
      </c>
    </row>
    <row r="141" s="1" customFormat="1" ht="38.25" customHeight="1">
      <c r="B141" s="42"/>
      <c r="C141" s="201" t="s">
        <v>287</v>
      </c>
      <c r="D141" s="201" t="s">
        <v>144</v>
      </c>
      <c r="E141" s="202" t="s">
        <v>288</v>
      </c>
      <c r="F141" s="203" t="s">
        <v>289</v>
      </c>
      <c r="G141" s="204" t="s">
        <v>290</v>
      </c>
      <c r="H141" s="205">
        <v>2</v>
      </c>
      <c r="I141" s="206"/>
      <c r="J141" s="207">
        <f>ROUND(I141*H141,2)</f>
        <v>0</v>
      </c>
      <c r="K141" s="203" t="s">
        <v>148</v>
      </c>
      <c r="L141" s="68"/>
      <c r="M141" s="208" t="s">
        <v>21</v>
      </c>
      <c r="N141" s="209" t="s">
        <v>42</v>
      </c>
      <c r="O141" s="43"/>
      <c r="P141" s="210">
        <f>O141*H141</f>
        <v>0</v>
      </c>
      <c r="Q141" s="210">
        <v>0</v>
      </c>
      <c r="R141" s="210">
        <f>Q141*H141</f>
        <v>0</v>
      </c>
      <c r="S141" s="210">
        <v>0</v>
      </c>
      <c r="T141" s="211">
        <f>S141*H141</f>
        <v>0</v>
      </c>
      <c r="AR141" s="20" t="s">
        <v>149</v>
      </c>
      <c r="AT141" s="20" t="s">
        <v>144</v>
      </c>
      <c r="AU141" s="20" t="s">
        <v>71</v>
      </c>
      <c r="AY141" s="20" t="s">
        <v>150</v>
      </c>
      <c r="BE141" s="212">
        <f>IF(N141="základní",J141,0)</f>
        <v>0</v>
      </c>
      <c r="BF141" s="212">
        <f>IF(N141="snížená",J141,0)</f>
        <v>0</v>
      </c>
      <c r="BG141" s="212">
        <f>IF(N141="zákl. přenesená",J141,0)</f>
        <v>0</v>
      </c>
      <c r="BH141" s="212">
        <f>IF(N141="sníž. přenesená",J141,0)</f>
        <v>0</v>
      </c>
      <c r="BI141" s="212">
        <f>IF(N141="nulová",J141,0)</f>
        <v>0</v>
      </c>
      <c r="BJ141" s="20" t="s">
        <v>78</v>
      </c>
      <c r="BK141" s="212">
        <f>ROUND(I141*H141,2)</f>
        <v>0</v>
      </c>
      <c r="BL141" s="20" t="s">
        <v>149</v>
      </c>
      <c r="BM141" s="20" t="s">
        <v>291</v>
      </c>
    </row>
    <row r="142" s="1" customFormat="1" ht="25.5" customHeight="1">
      <c r="B142" s="42"/>
      <c r="C142" s="227" t="s">
        <v>292</v>
      </c>
      <c r="D142" s="227" t="s">
        <v>167</v>
      </c>
      <c r="E142" s="228" t="s">
        <v>293</v>
      </c>
      <c r="F142" s="229" t="s">
        <v>294</v>
      </c>
      <c r="G142" s="230" t="s">
        <v>192</v>
      </c>
      <c r="H142" s="231">
        <v>1</v>
      </c>
      <c r="I142" s="232"/>
      <c r="J142" s="233">
        <f>ROUND(I142*H142,2)</f>
        <v>0</v>
      </c>
      <c r="K142" s="229" t="s">
        <v>148</v>
      </c>
      <c r="L142" s="234"/>
      <c r="M142" s="235" t="s">
        <v>21</v>
      </c>
      <c r="N142" s="236" t="s">
        <v>42</v>
      </c>
      <c r="O142" s="43"/>
      <c r="P142" s="210">
        <f>O142*H142</f>
        <v>0</v>
      </c>
      <c r="Q142" s="210">
        <v>0</v>
      </c>
      <c r="R142" s="210">
        <f>Q142*H142</f>
        <v>0</v>
      </c>
      <c r="S142" s="210">
        <v>0</v>
      </c>
      <c r="T142" s="211">
        <f>S142*H142</f>
        <v>0</v>
      </c>
      <c r="AR142" s="20" t="s">
        <v>171</v>
      </c>
      <c r="AT142" s="20" t="s">
        <v>167</v>
      </c>
      <c r="AU142" s="20" t="s">
        <v>71</v>
      </c>
      <c r="AY142" s="20" t="s">
        <v>150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20" t="s">
        <v>78</v>
      </c>
      <c r="BK142" s="212">
        <f>ROUND(I142*H142,2)</f>
        <v>0</v>
      </c>
      <c r="BL142" s="20" t="s">
        <v>171</v>
      </c>
      <c r="BM142" s="20" t="s">
        <v>295</v>
      </c>
    </row>
    <row r="143" s="1" customFormat="1" ht="25.5" customHeight="1">
      <c r="B143" s="42"/>
      <c r="C143" s="227" t="s">
        <v>296</v>
      </c>
      <c r="D143" s="227" t="s">
        <v>167</v>
      </c>
      <c r="E143" s="228" t="s">
        <v>297</v>
      </c>
      <c r="F143" s="229" t="s">
        <v>298</v>
      </c>
      <c r="G143" s="230" t="s">
        <v>192</v>
      </c>
      <c r="H143" s="231">
        <v>1</v>
      </c>
      <c r="I143" s="232"/>
      <c r="J143" s="233">
        <f>ROUND(I143*H143,2)</f>
        <v>0</v>
      </c>
      <c r="K143" s="229" t="s">
        <v>148</v>
      </c>
      <c r="L143" s="234"/>
      <c r="M143" s="235" t="s">
        <v>21</v>
      </c>
      <c r="N143" s="236" t="s">
        <v>42</v>
      </c>
      <c r="O143" s="43"/>
      <c r="P143" s="210">
        <f>O143*H143</f>
        <v>0</v>
      </c>
      <c r="Q143" s="210">
        <v>0</v>
      </c>
      <c r="R143" s="210">
        <f>Q143*H143</f>
        <v>0</v>
      </c>
      <c r="S143" s="210">
        <v>0</v>
      </c>
      <c r="T143" s="211">
        <f>S143*H143</f>
        <v>0</v>
      </c>
      <c r="AR143" s="20" t="s">
        <v>171</v>
      </c>
      <c r="AT143" s="20" t="s">
        <v>167</v>
      </c>
      <c r="AU143" s="20" t="s">
        <v>71</v>
      </c>
      <c r="AY143" s="20" t="s">
        <v>150</v>
      </c>
      <c r="BE143" s="212">
        <f>IF(N143="základní",J143,0)</f>
        <v>0</v>
      </c>
      <c r="BF143" s="212">
        <f>IF(N143="snížená",J143,0)</f>
        <v>0</v>
      </c>
      <c r="BG143" s="212">
        <f>IF(N143="zákl. přenesená",J143,0)</f>
        <v>0</v>
      </c>
      <c r="BH143" s="212">
        <f>IF(N143="sníž. přenesená",J143,0)</f>
        <v>0</v>
      </c>
      <c r="BI143" s="212">
        <f>IF(N143="nulová",J143,0)</f>
        <v>0</v>
      </c>
      <c r="BJ143" s="20" t="s">
        <v>78</v>
      </c>
      <c r="BK143" s="212">
        <f>ROUND(I143*H143,2)</f>
        <v>0</v>
      </c>
      <c r="BL143" s="20" t="s">
        <v>171</v>
      </c>
      <c r="BM143" s="20" t="s">
        <v>299</v>
      </c>
    </row>
    <row r="144" s="1" customFormat="1" ht="25.5" customHeight="1">
      <c r="B144" s="42"/>
      <c r="C144" s="227" t="s">
        <v>300</v>
      </c>
      <c r="D144" s="227" t="s">
        <v>167</v>
      </c>
      <c r="E144" s="228" t="s">
        <v>301</v>
      </c>
      <c r="F144" s="229" t="s">
        <v>302</v>
      </c>
      <c r="G144" s="230" t="s">
        <v>192</v>
      </c>
      <c r="H144" s="231">
        <v>1</v>
      </c>
      <c r="I144" s="232"/>
      <c r="J144" s="233">
        <f>ROUND(I144*H144,2)</f>
        <v>0</v>
      </c>
      <c r="K144" s="229" t="s">
        <v>148</v>
      </c>
      <c r="L144" s="234"/>
      <c r="M144" s="235" t="s">
        <v>21</v>
      </c>
      <c r="N144" s="236" t="s">
        <v>42</v>
      </c>
      <c r="O144" s="43"/>
      <c r="P144" s="210">
        <f>O144*H144</f>
        <v>0</v>
      </c>
      <c r="Q144" s="210">
        <v>0</v>
      </c>
      <c r="R144" s="210">
        <f>Q144*H144</f>
        <v>0</v>
      </c>
      <c r="S144" s="210">
        <v>0</v>
      </c>
      <c r="T144" s="211">
        <f>S144*H144</f>
        <v>0</v>
      </c>
      <c r="AR144" s="20" t="s">
        <v>171</v>
      </c>
      <c r="AT144" s="20" t="s">
        <v>167</v>
      </c>
      <c r="AU144" s="20" t="s">
        <v>71</v>
      </c>
      <c r="AY144" s="20" t="s">
        <v>150</v>
      </c>
      <c r="BE144" s="212">
        <f>IF(N144="základní",J144,0)</f>
        <v>0</v>
      </c>
      <c r="BF144" s="212">
        <f>IF(N144="snížená",J144,0)</f>
        <v>0</v>
      </c>
      <c r="BG144" s="212">
        <f>IF(N144="zákl. přenesená",J144,0)</f>
        <v>0</v>
      </c>
      <c r="BH144" s="212">
        <f>IF(N144="sníž. přenesená",J144,0)</f>
        <v>0</v>
      </c>
      <c r="BI144" s="212">
        <f>IF(N144="nulová",J144,0)</f>
        <v>0</v>
      </c>
      <c r="BJ144" s="20" t="s">
        <v>78</v>
      </c>
      <c r="BK144" s="212">
        <f>ROUND(I144*H144,2)</f>
        <v>0</v>
      </c>
      <c r="BL144" s="20" t="s">
        <v>171</v>
      </c>
      <c r="BM144" s="20" t="s">
        <v>303</v>
      </c>
    </row>
    <row r="145" s="1" customFormat="1" ht="25.5" customHeight="1">
      <c r="B145" s="42"/>
      <c r="C145" s="227" t="s">
        <v>304</v>
      </c>
      <c r="D145" s="227" t="s">
        <v>167</v>
      </c>
      <c r="E145" s="228" t="s">
        <v>305</v>
      </c>
      <c r="F145" s="229" t="s">
        <v>306</v>
      </c>
      <c r="G145" s="230" t="s">
        <v>192</v>
      </c>
      <c r="H145" s="231">
        <v>1</v>
      </c>
      <c r="I145" s="232"/>
      <c r="J145" s="233">
        <f>ROUND(I145*H145,2)</f>
        <v>0</v>
      </c>
      <c r="K145" s="229" t="s">
        <v>148</v>
      </c>
      <c r="L145" s="234"/>
      <c r="M145" s="235" t="s">
        <v>21</v>
      </c>
      <c r="N145" s="236" t="s">
        <v>42</v>
      </c>
      <c r="O145" s="43"/>
      <c r="P145" s="210">
        <f>O145*H145</f>
        <v>0</v>
      </c>
      <c r="Q145" s="210">
        <v>0</v>
      </c>
      <c r="R145" s="210">
        <f>Q145*H145</f>
        <v>0</v>
      </c>
      <c r="S145" s="210">
        <v>0</v>
      </c>
      <c r="T145" s="211">
        <f>S145*H145</f>
        <v>0</v>
      </c>
      <c r="AR145" s="20" t="s">
        <v>171</v>
      </c>
      <c r="AT145" s="20" t="s">
        <v>167</v>
      </c>
      <c r="AU145" s="20" t="s">
        <v>71</v>
      </c>
      <c r="AY145" s="20" t="s">
        <v>150</v>
      </c>
      <c r="BE145" s="212">
        <f>IF(N145="základní",J145,0)</f>
        <v>0</v>
      </c>
      <c r="BF145" s="212">
        <f>IF(N145="snížená",J145,0)</f>
        <v>0</v>
      </c>
      <c r="BG145" s="212">
        <f>IF(N145="zákl. přenesená",J145,0)</f>
        <v>0</v>
      </c>
      <c r="BH145" s="212">
        <f>IF(N145="sníž. přenesená",J145,0)</f>
        <v>0</v>
      </c>
      <c r="BI145" s="212">
        <f>IF(N145="nulová",J145,0)</f>
        <v>0</v>
      </c>
      <c r="BJ145" s="20" t="s">
        <v>78</v>
      </c>
      <c r="BK145" s="212">
        <f>ROUND(I145*H145,2)</f>
        <v>0</v>
      </c>
      <c r="BL145" s="20" t="s">
        <v>171</v>
      </c>
      <c r="BM145" s="20" t="s">
        <v>307</v>
      </c>
    </row>
    <row r="146" s="1" customFormat="1" ht="102" customHeight="1">
      <c r="B146" s="42"/>
      <c r="C146" s="201" t="s">
        <v>308</v>
      </c>
      <c r="D146" s="201" t="s">
        <v>144</v>
      </c>
      <c r="E146" s="202" t="s">
        <v>309</v>
      </c>
      <c r="F146" s="203" t="s">
        <v>310</v>
      </c>
      <c r="G146" s="204" t="s">
        <v>256</v>
      </c>
      <c r="H146" s="205">
        <v>53.363999999999997</v>
      </c>
      <c r="I146" s="206"/>
      <c r="J146" s="207">
        <f>ROUND(I146*H146,2)</f>
        <v>0</v>
      </c>
      <c r="K146" s="203" t="s">
        <v>148</v>
      </c>
      <c r="L146" s="68"/>
      <c r="M146" s="208" t="s">
        <v>21</v>
      </c>
      <c r="N146" s="209" t="s">
        <v>42</v>
      </c>
      <c r="O146" s="43"/>
      <c r="P146" s="210">
        <f>O146*H146</f>
        <v>0</v>
      </c>
      <c r="Q146" s="210">
        <v>0</v>
      </c>
      <c r="R146" s="210">
        <f>Q146*H146</f>
        <v>0</v>
      </c>
      <c r="S146" s="210">
        <v>0</v>
      </c>
      <c r="T146" s="211">
        <f>S146*H146</f>
        <v>0</v>
      </c>
      <c r="AR146" s="20" t="s">
        <v>149</v>
      </c>
      <c r="AT146" s="20" t="s">
        <v>144</v>
      </c>
      <c r="AU146" s="20" t="s">
        <v>71</v>
      </c>
      <c r="AY146" s="20" t="s">
        <v>150</v>
      </c>
      <c r="BE146" s="212">
        <f>IF(N146="základní",J146,0)</f>
        <v>0</v>
      </c>
      <c r="BF146" s="212">
        <f>IF(N146="snížená",J146,0)</f>
        <v>0</v>
      </c>
      <c r="BG146" s="212">
        <f>IF(N146="zákl. přenesená",J146,0)</f>
        <v>0</v>
      </c>
      <c r="BH146" s="212">
        <f>IF(N146="sníž. přenesená",J146,0)</f>
        <v>0</v>
      </c>
      <c r="BI146" s="212">
        <f>IF(N146="nulová",J146,0)</f>
        <v>0</v>
      </c>
      <c r="BJ146" s="20" t="s">
        <v>78</v>
      </c>
      <c r="BK146" s="212">
        <f>ROUND(I146*H146,2)</f>
        <v>0</v>
      </c>
      <c r="BL146" s="20" t="s">
        <v>149</v>
      </c>
      <c r="BM146" s="20" t="s">
        <v>311</v>
      </c>
    </row>
    <row r="147" s="1" customFormat="1">
      <c r="B147" s="42"/>
      <c r="C147" s="70"/>
      <c r="D147" s="213" t="s">
        <v>195</v>
      </c>
      <c r="E147" s="70"/>
      <c r="F147" s="214" t="s">
        <v>312</v>
      </c>
      <c r="G147" s="70"/>
      <c r="H147" s="70"/>
      <c r="I147" s="185"/>
      <c r="J147" s="70"/>
      <c r="K147" s="70"/>
      <c r="L147" s="68"/>
      <c r="M147" s="215"/>
      <c r="N147" s="43"/>
      <c r="O147" s="43"/>
      <c r="P147" s="43"/>
      <c r="Q147" s="43"/>
      <c r="R147" s="43"/>
      <c r="S147" s="43"/>
      <c r="T147" s="91"/>
      <c r="AT147" s="20" t="s">
        <v>195</v>
      </c>
      <c r="AU147" s="20" t="s">
        <v>71</v>
      </c>
    </row>
    <row r="148" s="1" customFormat="1" ht="63.75" customHeight="1">
      <c r="B148" s="42"/>
      <c r="C148" s="201" t="s">
        <v>313</v>
      </c>
      <c r="D148" s="201" t="s">
        <v>144</v>
      </c>
      <c r="E148" s="202" t="s">
        <v>314</v>
      </c>
      <c r="F148" s="203" t="s">
        <v>315</v>
      </c>
      <c r="G148" s="204" t="s">
        <v>170</v>
      </c>
      <c r="H148" s="205">
        <v>1.19</v>
      </c>
      <c r="I148" s="206"/>
      <c r="J148" s="207">
        <f>ROUND(I148*H148,2)</f>
        <v>0</v>
      </c>
      <c r="K148" s="203" t="s">
        <v>148</v>
      </c>
      <c r="L148" s="68"/>
      <c r="M148" s="208" t="s">
        <v>21</v>
      </c>
      <c r="N148" s="209" t="s">
        <v>42</v>
      </c>
      <c r="O148" s="43"/>
      <c r="P148" s="210">
        <f>O148*H148</f>
        <v>0</v>
      </c>
      <c r="Q148" s="210">
        <v>0</v>
      </c>
      <c r="R148" s="210">
        <f>Q148*H148</f>
        <v>0</v>
      </c>
      <c r="S148" s="210">
        <v>0</v>
      </c>
      <c r="T148" s="211">
        <f>S148*H148</f>
        <v>0</v>
      </c>
      <c r="AR148" s="20" t="s">
        <v>149</v>
      </c>
      <c r="AT148" s="20" t="s">
        <v>144</v>
      </c>
      <c r="AU148" s="20" t="s">
        <v>71</v>
      </c>
      <c r="AY148" s="20" t="s">
        <v>150</v>
      </c>
      <c r="BE148" s="212">
        <f>IF(N148="základní",J148,0)</f>
        <v>0</v>
      </c>
      <c r="BF148" s="212">
        <f>IF(N148="snížená",J148,0)</f>
        <v>0</v>
      </c>
      <c r="BG148" s="212">
        <f>IF(N148="zákl. přenesená",J148,0)</f>
        <v>0</v>
      </c>
      <c r="BH148" s="212">
        <f>IF(N148="sníž. přenesená",J148,0)</f>
        <v>0</v>
      </c>
      <c r="BI148" s="212">
        <f>IF(N148="nulová",J148,0)</f>
        <v>0</v>
      </c>
      <c r="BJ148" s="20" t="s">
        <v>78</v>
      </c>
      <c r="BK148" s="212">
        <f>ROUND(I148*H148,2)</f>
        <v>0</v>
      </c>
      <c r="BL148" s="20" t="s">
        <v>149</v>
      </c>
      <c r="BM148" s="20" t="s">
        <v>316</v>
      </c>
    </row>
    <row r="149" s="1" customFormat="1">
      <c r="B149" s="42"/>
      <c r="C149" s="70"/>
      <c r="D149" s="213" t="s">
        <v>195</v>
      </c>
      <c r="E149" s="70"/>
      <c r="F149" s="214" t="s">
        <v>317</v>
      </c>
      <c r="G149" s="70"/>
      <c r="H149" s="70"/>
      <c r="I149" s="185"/>
      <c r="J149" s="70"/>
      <c r="K149" s="70"/>
      <c r="L149" s="68"/>
      <c r="M149" s="215"/>
      <c r="N149" s="43"/>
      <c r="O149" s="43"/>
      <c r="P149" s="43"/>
      <c r="Q149" s="43"/>
      <c r="R149" s="43"/>
      <c r="S149" s="43"/>
      <c r="T149" s="91"/>
      <c r="AT149" s="20" t="s">
        <v>195</v>
      </c>
      <c r="AU149" s="20" t="s">
        <v>71</v>
      </c>
    </row>
    <row r="150" s="1" customFormat="1" ht="51" customHeight="1">
      <c r="B150" s="42"/>
      <c r="C150" s="201" t="s">
        <v>318</v>
      </c>
      <c r="D150" s="201" t="s">
        <v>144</v>
      </c>
      <c r="E150" s="202" t="s">
        <v>319</v>
      </c>
      <c r="F150" s="203" t="s">
        <v>320</v>
      </c>
      <c r="G150" s="204" t="s">
        <v>256</v>
      </c>
      <c r="H150" s="205">
        <v>4.5</v>
      </c>
      <c r="I150" s="206"/>
      <c r="J150" s="207">
        <f>ROUND(I150*H150,2)</f>
        <v>0</v>
      </c>
      <c r="K150" s="203" t="s">
        <v>148</v>
      </c>
      <c r="L150" s="68"/>
      <c r="M150" s="208" t="s">
        <v>21</v>
      </c>
      <c r="N150" s="209" t="s">
        <v>42</v>
      </c>
      <c r="O150" s="43"/>
      <c r="P150" s="210">
        <f>O150*H150</f>
        <v>0</v>
      </c>
      <c r="Q150" s="210">
        <v>0</v>
      </c>
      <c r="R150" s="210">
        <f>Q150*H150</f>
        <v>0</v>
      </c>
      <c r="S150" s="210">
        <v>0</v>
      </c>
      <c r="T150" s="211">
        <f>S150*H150</f>
        <v>0</v>
      </c>
      <c r="AR150" s="20" t="s">
        <v>149</v>
      </c>
      <c r="AT150" s="20" t="s">
        <v>144</v>
      </c>
      <c r="AU150" s="20" t="s">
        <v>71</v>
      </c>
      <c r="AY150" s="20" t="s">
        <v>150</v>
      </c>
      <c r="BE150" s="212">
        <f>IF(N150="základní",J150,0)</f>
        <v>0</v>
      </c>
      <c r="BF150" s="212">
        <f>IF(N150="snížená",J150,0)</f>
        <v>0</v>
      </c>
      <c r="BG150" s="212">
        <f>IF(N150="zákl. přenesená",J150,0)</f>
        <v>0</v>
      </c>
      <c r="BH150" s="212">
        <f>IF(N150="sníž. přenesená",J150,0)</f>
        <v>0</v>
      </c>
      <c r="BI150" s="212">
        <f>IF(N150="nulová",J150,0)</f>
        <v>0</v>
      </c>
      <c r="BJ150" s="20" t="s">
        <v>78</v>
      </c>
      <c r="BK150" s="212">
        <f>ROUND(I150*H150,2)</f>
        <v>0</v>
      </c>
      <c r="BL150" s="20" t="s">
        <v>149</v>
      </c>
      <c r="BM150" s="20" t="s">
        <v>321</v>
      </c>
    </row>
    <row r="151" s="1" customFormat="1">
      <c r="B151" s="42"/>
      <c r="C151" s="70"/>
      <c r="D151" s="213" t="s">
        <v>195</v>
      </c>
      <c r="E151" s="70"/>
      <c r="F151" s="214" t="s">
        <v>322</v>
      </c>
      <c r="G151" s="70"/>
      <c r="H151" s="70"/>
      <c r="I151" s="185"/>
      <c r="J151" s="70"/>
      <c r="K151" s="70"/>
      <c r="L151" s="68"/>
      <c r="M151" s="215"/>
      <c r="N151" s="43"/>
      <c r="O151" s="43"/>
      <c r="P151" s="43"/>
      <c r="Q151" s="43"/>
      <c r="R151" s="43"/>
      <c r="S151" s="43"/>
      <c r="T151" s="91"/>
      <c r="AT151" s="20" t="s">
        <v>195</v>
      </c>
      <c r="AU151" s="20" t="s">
        <v>71</v>
      </c>
    </row>
    <row r="152" s="1" customFormat="1" ht="25.5" customHeight="1">
      <c r="B152" s="42"/>
      <c r="C152" s="227" t="s">
        <v>323</v>
      </c>
      <c r="D152" s="227" t="s">
        <v>167</v>
      </c>
      <c r="E152" s="228" t="s">
        <v>324</v>
      </c>
      <c r="F152" s="229" t="s">
        <v>325</v>
      </c>
      <c r="G152" s="230" t="s">
        <v>192</v>
      </c>
      <c r="H152" s="231">
        <v>1</v>
      </c>
      <c r="I152" s="232"/>
      <c r="J152" s="233">
        <f>ROUND(I152*H152,2)</f>
        <v>0</v>
      </c>
      <c r="K152" s="229" t="s">
        <v>148</v>
      </c>
      <c r="L152" s="234"/>
      <c r="M152" s="235" t="s">
        <v>21</v>
      </c>
      <c r="N152" s="236" t="s">
        <v>42</v>
      </c>
      <c r="O152" s="43"/>
      <c r="P152" s="210">
        <f>O152*H152</f>
        <v>0</v>
      </c>
      <c r="Q152" s="210">
        <v>0.17000000000000001</v>
      </c>
      <c r="R152" s="210">
        <f>Q152*H152</f>
        <v>0.17000000000000001</v>
      </c>
      <c r="S152" s="210">
        <v>0</v>
      </c>
      <c r="T152" s="211">
        <f>S152*H152</f>
        <v>0</v>
      </c>
      <c r="AR152" s="20" t="s">
        <v>171</v>
      </c>
      <c r="AT152" s="20" t="s">
        <v>167</v>
      </c>
      <c r="AU152" s="20" t="s">
        <v>71</v>
      </c>
      <c r="AY152" s="20" t="s">
        <v>150</v>
      </c>
      <c r="BE152" s="212">
        <f>IF(N152="základní",J152,0)</f>
        <v>0</v>
      </c>
      <c r="BF152" s="212">
        <f>IF(N152="snížená",J152,0)</f>
        <v>0</v>
      </c>
      <c r="BG152" s="212">
        <f>IF(N152="zákl. přenesená",J152,0)</f>
        <v>0</v>
      </c>
      <c r="BH152" s="212">
        <f>IF(N152="sníž. přenesená",J152,0)</f>
        <v>0</v>
      </c>
      <c r="BI152" s="212">
        <f>IF(N152="nulová",J152,0)</f>
        <v>0</v>
      </c>
      <c r="BJ152" s="20" t="s">
        <v>78</v>
      </c>
      <c r="BK152" s="212">
        <f>ROUND(I152*H152,2)</f>
        <v>0</v>
      </c>
      <c r="BL152" s="20" t="s">
        <v>171</v>
      </c>
      <c r="BM152" s="20" t="s">
        <v>326</v>
      </c>
    </row>
    <row r="153" s="1" customFormat="1" ht="38.25" customHeight="1">
      <c r="B153" s="42"/>
      <c r="C153" s="201" t="s">
        <v>327</v>
      </c>
      <c r="D153" s="201" t="s">
        <v>144</v>
      </c>
      <c r="E153" s="202" t="s">
        <v>328</v>
      </c>
      <c r="F153" s="203" t="s">
        <v>329</v>
      </c>
      <c r="G153" s="204" t="s">
        <v>192</v>
      </c>
      <c r="H153" s="205">
        <v>2</v>
      </c>
      <c r="I153" s="206"/>
      <c r="J153" s="207">
        <f>ROUND(I153*H153,2)</f>
        <v>0</v>
      </c>
      <c r="K153" s="203" t="s">
        <v>148</v>
      </c>
      <c r="L153" s="68"/>
      <c r="M153" s="208" t="s">
        <v>21</v>
      </c>
      <c r="N153" s="209" t="s">
        <v>42</v>
      </c>
      <c r="O153" s="43"/>
      <c r="P153" s="210">
        <f>O153*H153</f>
        <v>0</v>
      </c>
      <c r="Q153" s="210">
        <v>0</v>
      </c>
      <c r="R153" s="210">
        <f>Q153*H153</f>
        <v>0</v>
      </c>
      <c r="S153" s="210">
        <v>0</v>
      </c>
      <c r="T153" s="211">
        <f>S153*H153</f>
        <v>0</v>
      </c>
      <c r="AR153" s="20" t="s">
        <v>149</v>
      </c>
      <c r="AT153" s="20" t="s">
        <v>144</v>
      </c>
      <c r="AU153" s="20" t="s">
        <v>71</v>
      </c>
      <c r="AY153" s="20" t="s">
        <v>150</v>
      </c>
      <c r="BE153" s="212">
        <f>IF(N153="základní",J153,0)</f>
        <v>0</v>
      </c>
      <c r="BF153" s="212">
        <f>IF(N153="snížená",J153,0)</f>
        <v>0</v>
      </c>
      <c r="BG153" s="212">
        <f>IF(N153="zákl. přenesená",J153,0)</f>
        <v>0</v>
      </c>
      <c r="BH153" s="212">
        <f>IF(N153="sníž. přenesená",J153,0)</f>
        <v>0</v>
      </c>
      <c r="BI153" s="212">
        <f>IF(N153="nulová",J153,0)</f>
        <v>0</v>
      </c>
      <c r="BJ153" s="20" t="s">
        <v>78</v>
      </c>
      <c r="BK153" s="212">
        <f>ROUND(I153*H153,2)</f>
        <v>0</v>
      </c>
      <c r="BL153" s="20" t="s">
        <v>149</v>
      </c>
      <c r="BM153" s="20" t="s">
        <v>330</v>
      </c>
    </row>
    <row r="154" s="1" customFormat="1">
      <c r="B154" s="42"/>
      <c r="C154" s="70"/>
      <c r="D154" s="213" t="s">
        <v>195</v>
      </c>
      <c r="E154" s="70"/>
      <c r="F154" s="214" t="s">
        <v>331</v>
      </c>
      <c r="G154" s="70"/>
      <c r="H154" s="70"/>
      <c r="I154" s="185"/>
      <c r="J154" s="70"/>
      <c r="K154" s="70"/>
      <c r="L154" s="68"/>
      <c r="M154" s="215"/>
      <c r="N154" s="43"/>
      <c r="O154" s="43"/>
      <c r="P154" s="43"/>
      <c r="Q154" s="43"/>
      <c r="R154" s="43"/>
      <c r="S154" s="43"/>
      <c r="T154" s="91"/>
      <c r="AT154" s="20" t="s">
        <v>195</v>
      </c>
      <c r="AU154" s="20" t="s">
        <v>71</v>
      </c>
    </row>
    <row r="155" s="1" customFormat="1" ht="63.75" customHeight="1">
      <c r="B155" s="42"/>
      <c r="C155" s="201" t="s">
        <v>332</v>
      </c>
      <c r="D155" s="201" t="s">
        <v>144</v>
      </c>
      <c r="E155" s="202" t="s">
        <v>333</v>
      </c>
      <c r="F155" s="203" t="s">
        <v>334</v>
      </c>
      <c r="G155" s="204" t="s">
        <v>192</v>
      </c>
      <c r="H155" s="205">
        <v>2</v>
      </c>
      <c r="I155" s="206"/>
      <c r="J155" s="207">
        <f>ROUND(I155*H155,2)</f>
        <v>0</v>
      </c>
      <c r="K155" s="203" t="s">
        <v>148</v>
      </c>
      <c r="L155" s="68"/>
      <c r="M155" s="208" t="s">
        <v>21</v>
      </c>
      <c r="N155" s="209" t="s">
        <v>42</v>
      </c>
      <c r="O155" s="43"/>
      <c r="P155" s="210">
        <f>O155*H155</f>
        <v>0</v>
      </c>
      <c r="Q155" s="210">
        <v>0</v>
      </c>
      <c r="R155" s="210">
        <f>Q155*H155</f>
        <v>0</v>
      </c>
      <c r="S155" s="210">
        <v>0</v>
      </c>
      <c r="T155" s="211">
        <f>S155*H155</f>
        <v>0</v>
      </c>
      <c r="AR155" s="20" t="s">
        <v>149</v>
      </c>
      <c r="AT155" s="20" t="s">
        <v>144</v>
      </c>
      <c r="AU155" s="20" t="s">
        <v>71</v>
      </c>
      <c r="AY155" s="20" t="s">
        <v>150</v>
      </c>
      <c r="BE155" s="212">
        <f>IF(N155="základní",J155,0)</f>
        <v>0</v>
      </c>
      <c r="BF155" s="212">
        <f>IF(N155="snížená",J155,0)</f>
        <v>0</v>
      </c>
      <c r="BG155" s="212">
        <f>IF(N155="zákl. přenesená",J155,0)</f>
        <v>0</v>
      </c>
      <c r="BH155" s="212">
        <f>IF(N155="sníž. přenesená",J155,0)</f>
        <v>0</v>
      </c>
      <c r="BI155" s="212">
        <f>IF(N155="nulová",J155,0)</f>
        <v>0</v>
      </c>
      <c r="BJ155" s="20" t="s">
        <v>78</v>
      </c>
      <c r="BK155" s="212">
        <f>ROUND(I155*H155,2)</f>
        <v>0</v>
      </c>
      <c r="BL155" s="20" t="s">
        <v>149</v>
      </c>
      <c r="BM155" s="20" t="s">
        <v>335</v>
      </c>
    </row>
    <row r="156" s="1" customFormat="1">
      <c r="B156" s="42"/>
      <c r="C156" s="70"/>
      <c r="D156" s="213" t="s">
        <v>195</v>
      </c>
      <c r="E156" s="70"/>
      <c r="F156" s="214" t="s">
        <v>331</v>
      </c>
      <c r="G156" s="70"/>
      <c r="H156" s="70"/>
      <c r="I156" s="185"/>
      <c r="J156" s="70"/>
      <c r="K156" s="70"/>
      <c r="L156" s="68"/>
      <c r="M156" s="215"/>
      <c r="N156" s="43"/>
      <c r="O156" s="43"/>
      <c r="P156" s="43"/>
      <c r="Q156" s="43"/>
      <c r="R156" s="43"/>
      <c r="S156" s="43"/>
      <c r="T156" s="91"/>
      <c r="AT156" s="20" t="s">
        <v>195</v>
      </c>
      <c r="AU156" s="20" t="s">
        <v>71</v>
      </c>
    </row>
    <row r="157" s="1" customFormat="1" ht="63.75" customHeight="1">
      <c r="B157" s="42"/>
      <c r="C157" s="201" t="s">
        <v>336</v>
      </c>
      <c r="D157" s="201" t="s">
        <v>144</v>
      </c>
      <c r="E157" s="202" t="s">
        <v>337</v>
      </c>
      <c r="F157" s="203" t="s">
        <v>338</v>
      </c>
      <c r="G157" s="204" t="s">
        <v>192</v>
      </c>
      <c r="H157" s="205">
        <v>2</v>
      </c>
      <c r="I157" s="206"/>
      <c r="J157" s="207">
        <f>ROUND(I157*H157,2)</f>
        <v>0</v>
      </c>
      <c r="K157" s="203" t="s">
        <v>148</v>
      </c>
      <c r="L157" s="68"/>
      <c r="M157" s="208" t="s">
        <v>21</v>
      </c>
      <c r="N157" s="209" t="s">
        <v>42</v>
      </c>
      <c r="O157" s="43"/>
      <c r="P157" s="210">
        <f>O157*H157</f>
        <v>0</v>
      </c>
      <c r="Q157" s="210">
        <v>0</v>
      </c>
      <c r="R157" s="210">
        <f>Q157*H157</f>
        <v>0</v>
      </c>
      <c r="S157" s="210">
        <v>0</v>
      </c>
      <c r="T157" s="211">
        <f>S157*H157</f>
        <v>0</v>
      </c>
      <c r="AR157" s="20" t="s">
        <v>149</v>
      </c>
      <c r="AT157" s="20" t="s">
        <v>144</v>
      </c>
      <c r="AU157" s="20" t="s">
        <v>71</v>
      </c>
      <c r="AY157" s="20" t="s">
        <v>150</v>
      </c>
      <c r="BE157" s="212">
        <f>IF(N157="základní",J157,0)</f>
        <v>0</v>
      </c>
      <c r="BF157" s="212">
        <f>IF(N157="snížená",J157,0)</f>
        <v>0</v>
      </c>
      <c r="BG157" s="212">
        <f>IF(N157="zákl. přenesená",J157,0)</f>
        <v>0</v>
      </c>
      <c r="BH157" s="212">
        <f>IF(N157="sníž. přenesená",J157,0)</f>
        <v>0</v>
      </c>
      <c r="BI157" s="212">
        <f>IF(N157="nulová",J157,0)</f>
        <v>0</v>
      </c>
      <c r="BJ157" s="20" t="s">
        <v>78</v>
      </c>
      <c r="BK157" s="212">
        <f>ROUND(I157*H157,2)</f>
        <v>0</v>
      </c>
      <c r="BL157" s="20" t="s">
        <v>149</v>
      </c>
      <c r="BM157" s="20" t="s">
        <v>339</v>
      </c>
    </row>
    <row r="158" s="1" customFormat="1">
      <c r="B158" s="42"/>
      <c r="C158" s="70"/>
      <c r="D158" s="213" t="s">
        <v>152</v>
      </c>
      <c r="E158" s="70"/>
      <c r="F158" s="214" t="s">
        <v>340</v>
      </c>
      <c r="G158" s="70"/>
      <c r="H158" s="70"/>
      <c r="I158" s="185"/>
      <c r="J158" s="70"/>
      <c r="K158" s="70"/>
      <c r="L158" s="68"/>
      <c r="M158" s="215"/>
      <c r="N158" s="43"/>
      <c r="O158" s="43"/>
      <c r="P158" s="43"/>
      <c r="Q158" s="43"/>
      <c r="R158" s="43"/>
      <c r="S158" s="43"/>
      <c r="T158" s="91"/>
      <c r="AT158" s="20" t="s">
        <v>152</v>
      </c>
      <c r="AU158" s="20" t="s">
        <v>71</v>
      </c>
    </row>
    <row r="159" s="1" customFormat="1">
      <c r="B159" s="42"/>
      <c r="C159" s="70"/>
      <c r="D159" s="213" t="s">
        <v>195</v>
      </c>
      <c r="E159" s="70"/>
      <c r="F159" s="214" t="s">
        <v>331</v>
      </c>
      <c r="G159" s="70"/>
      <c r="H159" s="70"/>
      <c r="I159" s="185"/>
      <c r="J159" s="70"/>
      <c r="K159" s="70"/>
      <c r="L159" s="68"/>
      <c r="M159" s="215"/>
      <c r="N159" s="43"/>
      <c r="O159" s="43"/>
      <c r="P159" s="43"/>
      <c r="Q159" s="43"/>
      <c r="R159" s="43"/>
      <c r="S159" s="43"/>
      <c r="T159" s="91"/>
      <c r="AT159" s="20" t="s">
        <v>195</v>
      </c>
      <c r="AU159" s="20" t="s">
        <v>71</v>
      </c>
    </row>
    <row r="160" s="1" customFormat="1" ht="76.5" customHeight="1">
      <c r="B160" s="42"/>
      <c r="C160" s="201" t="s">
        <v>341</v>
      </c>
      <c r="D160" s="201" t="s">
        <v>144</v>
      </c>
      <c r="E160" s="202" t="s">
        <v>342</v>
      </c>
      <c r="F160" s="203" t="s">
        <v>343</v>
      </c>
      <c r="G160" s="204" t="s">
        <v>344</v>
      </c>
      <c r="H160" s="205">
        <v>10</v>
      </c>
      <c r="I160" s="206"/>
      <c r="J160" s="207">
        <f>ROUND(I160*H160,2)</f>
        <v>0</v>
      </c>
      <c r="K160" s="203" t="s">
        <v>148</v>
      </c>
      <c r="L160" s="68"/>
      <c r="M160" s="208" t="s">
        <v>21</v>
      </c>
      <c r="N160" s="209" t="s">
        <v>42</v>
      </c>
      <c r="O160" s="43"/>
      <c r="P160" s="210">
        <f>O160*H160</f>
        <v>0</v>
      </c>
      <c r="Q160" s="210">
        <v>0</v>
      </c>
      <c r="R160" s="210">
        <f>Q160*H160</f>
        <v>0</v>
      </c>
      <c r="S160" s="210">
        <v>0</v>
      </c>
      <c r="T160" s="211">
        <f>S160*H160</f>
        <v>0</v>
      </c>
      <c r="AR160" s="20" t="s">
        <v>149</v>
      </c>
      <c r="AT160" s="20" t="s">
        <v>144</v>
      </c>
      <c r="AU160" s="20" t="s">
        <v>71</v>
      </c>
      <c r="AY160" s="20" t="s">
        <v>150</v>
      </c>
      <c r="BE160" s="212">
        <f>IF(N160="základní",J160,0)</f>
        <v>0</v>
      </c>
      <c r="BF160" s="212">
        <f>IF(N160="snížená",J160,0)</f>
        <v>0</v>
      </c>
      <c r="BG160" s="212">
        <f>IF(N160="zákl. přenesená",J160,0)</f>
        <v>0</v>
      </c>
      <c r="BH160" s="212">
        <f>IF(N160="sníž. přenesená",J160,0)</f>
        <v>0</v>
      </c>
      <c r="BI160" s="212">
        <f>IF(N160="nulová",J160,0)</f>
        <v>0</v>
      </c>
      <c r="BJ160" s="20" t="s">
        <v>78</v>
      </c>
      <c r="BK160" s="212">
        <f>ROUND(I160*H160,2)</f>
        <v>0</v>
      </c>
      <c r="BL160" s="20" t="s">
        <v>149</v>
      </c>
      <c r="BM160" s="20" t="s">
        <v>345</v>
      </c>
    </row>
    <row r="161" s="1" customFormat="1" ht="63.75" customHeight="1">
      <c r="B161" s="42"/>
      <c r="C161" s="201" t="s">
        <v>346</v>
      </c>
      <c r="D161" s="201" t="s">
        <v>144</v>
      </c>
      <c r="E161" s="202" t="s">
        <v>347</v>
      </c>
      <c r="F161" s="203" t="s">
        <v>348</v>
      </c>
      <c r="G161" s="204" t="s">
        <v>256</v>
      </c>
      <c r="H161" s="205">
        <v>130</v>
      </c>
      <c r="I161" s="206"/>
      <c r="J161" s="207">
        <f>ROUND(I161*H161,2)</f>
        <v>0</v>
      </c>
      <c r="K161" s="203" t="s">
        <v>148</v>
      </c>
      <c r="L161" s="68"/>
      <c r="M161" s="208" t="s">
        <v>21</v>
      </c>
      <c r="N161" s="209" t="s">
        <v>42</v>
      </c>
      <c r="O161" s="43"/>
      <c r="P161" s="210">
        <f>O161*H161</f>
        <v>0</v>
      </c>
      <c r="Q161" s="210">
        <v>0</v>
      </c>
      <c r="R161" s="210">
        <f>Q161*H161</f>
        <v>0</v>
      </c>
      <c r="S161" s="210">
        <v>0</v>
      </c>
      <c r="T161" s="211">
        <f>S161*H161</f>
        <v>0</v>
      </c>
      <c r="AR161" s="20" t="s">
        <v>149</v>
      </c>
      <c r="AT161" s="20" t="s">
        <v>144</v>
      </c>
      <c r="AU161" s="20" t="s">
        <v>71</v>
      </c>
      <c r="AY161" s="20" t="s">
        <v>150</v>
      </c>
      <c r="BE161" s="212">
        <f>IF(N161="základní",J161,0)</f>
        <v>0</v>
      </c>
      <c r="BF161" s="212">
        <f>IF(N161="snížená",J161,0)</f>
        <v>0</v>
      </c>
      <c r="BG161" s="212">
        <f>IF(N161="zákl. přenesená",J161,0)</f>
        <v>0</v>
      </c>
      <c r="BH161" s="212">
        <f>IF(N161="sníž. přenesená",J161,0)</f>
        <v>0</v>
      </c>
      <c r="BI161" s="212">
        <f>IF(N161="nulová",J161,0)</f>
        <v>0</v>
      </c>
      <c r="BJ161" s="20" t="s">
        <v>78</v>
      </c>
      <c r="BK161" s="212">
        <f>ROUND(I161*H161,2)</f>
        <v>0</v>
      </c>
      <c r="BL161" s="20" t="s">
        <v>149</v>
      </c>
      <c r="BM161" s="20" t="s">
        <v>349</v>
      </c>
    </row>
    <row r="162" s="1" customFormat="1">
      <c r="B162" s="42"/>
      <c r="C162" s="70"/>
      <c r="D162" s="213" t="s">
        <v>195</v>
      </c>
      <c r="E162" s="70"/>
      <c r="F162" s="214" t="s">
        <v>258</v>
      </c>
      <c r="G162" s="70"/>
      <c r="H162" s="70"/>
      <c r="I162" s="185"/>
      <c r="J162" s="70"/>
      <c r="K162" s="70"/>
      <c r="L162" s="68"/>
      <c r="M162" s="215"/>
      <c r="N162" s="43"/>
      <c r="O162" s="43"/>
      <c r="P162" s="43"/>
      <c r="Q162" s="43"/>
      <c r="R162" s="43"/>
      <c r="S162" s="43"/>
      <c r="T162" s="91"/>
      <c r="AT162" s="20" t="s">
        <v>195</v>
      </c>
      <c r="AU162" s="20" t="s">
        <v>71</v>
      </c>
    </row>
    <row r="163" s="1" customFormat="1" ht="63.75" customHeight="1">
      <c r="B163" s="42"/>
      <c r="C163" s="201" t="s">
        <v>350</v>
      </c>
      <c r="D163" s="201" t="s">
        <v>144</v>
      </c>
      <c r="E163" s="202" t="s">
        <v>351</v>
      </c>
      <c r="F163" s="203" t="s">
        <v>352</v>
      </c>
      <c r="G163" s="204" t="s">
        <v>256</v>
      </c>
      <c r="H163" s="205">
        <v>130</v>
      </c>
      <c r="I163" s="206"/>
      <c r="J163" s="207">
        <f>ROUND(I163*H163,2)</f>
        <v>0</v>
      </c>
      <c r="K163" s="203" t="s">
        <v>148</v>
      </c>
      <c r="L163" s="68"/>
      <c r="M163" s="208" t="s">
        <v>21</v>
      </c>
      <c r="N163" s="209" t="s">
        <v>42</v>
      </c>
      <c r="O163" s="43"/>
      <c r="P163" s="210">
        <f>O163*H163</f>
        <v>0</v>
      </c>
      <c r="Q163" s="210">
        <v>0</v>
      </c>
      <c r="R163" s="210">
        <f>Q163*H163</f>
        <v>0</v>
      </c>
      <c r="S163" s="210">
        <v>0</v>
      </c>
      <c r="T163" s="211">
        <f>S163*H163</f>
        <v>0</v>
      </c>
      <c r="AR163" s="20" t="s">
        <v>149</v>
      </c>
      <c r="AT163" s="20" t="s">
        <v>144</v>
      </c>
      <c r="AU163" s="20" t="s">
        <v>71</v>
      </c>
      <c r="AY163" s="20" t="s">
        <v>150</v>
      </c>
      <c r="BE163" s="212">
        <f>IF(N163="základní",J163,0)</f>
        <v>0</v>
      </c>
      <c r="BF163" s="212">
        <f>IF(N163="snížená",J163,0)</f>
        <v>0</v>
      </c>
      <c r="BG163" s="212">
        <f>IF(N163="zákl. přenesená",J163,0)</f>
        <v>0</v>
      </c>
      <c r="BH163" s="212">
        <f>IF(N163="sníž. přenesená",J163,0)</f>
        <v>0</v>
      </c>
      <c r="BI163" s="212">
        <f>IF(N163="nulová",J163,0)</f>
        <v>0</v>
      </c>
      <c r="BJ163" s="20" t="s">
        <v>78</v>
      </c>
      <c r="BK163" s="212">
        <f>ROUND(I163*H163,2)</f>
        <v>0</v>
      </c>
      <c r="BL163" s="20" t="s">
        <v>149</v>
      </c>
      <c r="BM163" s="20" t="s">
        <v>353</v>
      </c>
    </row>
    <row r="164" s="1" customFormat="1">
      <c r="B164" s="42"/>
      <c r="C164" s="70"/>
      <c r="D164" s="213" t="s">
        <v>195</v>
      </c>
      <c r="E164" s="70"/>
      <c r="F164" s="214" t="s">
        <v>258</v>
      </c>
      <c r="G164" s="70"/>
      <c r="H164" s="70"/>
      <c r="I164" s="185"/>
      <c r="J164" s="70"/>
      <c r="K164" s="70"/>
      <c r="L164" s="68"/>
      <c r="M164" s="215"/>
      <c r="N164" s="43"/>
      <c r="O164" s="43"/>
      <c r="P164" s="43"/>
      <c r="Q164" s="43"/>
      <c r="R164" s="43"/>
      <c r="S164" s="43"/>
      <c r="T164" s="91"/>
      <c r="AT164" s="20" t="s">
        <v>195</v>
      </c>
      <c r="AU164" s="20" t="s">
        <v>71</v>
      </c>
    </row>
    <row r="165" s="1" customFormat="1" ht="51" customHeight="1">
      <c r="B165" s="42"/>
      <c r="C165" s="201" t="s">
        <v>354</v>
      </c>
      <c r="D165" s="201" t="s">
        <v>144</v>
      </c>
      <c r="E165" s="202" t="s">
        <v>355</v>
      </c>
      <c r="F165" s="203" t="s">
        <v>356</v>
      </c>
      <c r="G165" s="204" t="s">
        <v>256</v>
      </c>
      <c r="H165" s="205">
        <v>70</v>
      </c>
      <c r="I165" s="206"/>
      <c r="J165" s="207">
        <f>ROUND(I165*H165,2)</f>
        <v>0</v>
      </c>
      <c r="K165" s="203" t="s">
        <v>148</v>
      </c>
      <c r="L165" s="68"/>
      <c r="M165" s="208" t="s">
        <v>21</v>
      </c>
      <c r="N165" s="209" t="s">
        <v>42</v>
      </c>
      <c r="O165" s="43"/>
      <c r="P165" s="210">
        <f>O165*H165</f>
        <v>0</v>
      </c>
      <c r="Q165" s="210">
        <v>0</v>
      </c>
      <c r="R165" s="210">
        <f>Q165*H165</f>
        <v>0</v>
      </c>
      <c r="S165" s="210">
        <v>0</v>
      </c>
      <c r="T165" s="211">
        <f>S165*H165</f>
        <v>0</v>
      </c>
      <c r="AR165" s="20" t="s">
        <v>149</v>
      </c>
      <c r="AT165" s="20" t="s">
        <v>144</v>
      </c>
      <c r="AU165" s="20" t="s">
        <v>71</v>
      </c>
      <c r="AY165" s="20" t="s">
        <v>150</v>
      </c>
      <c r="BE165" s="212">
        <f>IF(N165="základní",J165,0)</f>
        <v>0</v>
      </c>
      <c r="BF165" s="212">
        <f>IF(N165="snížená",J165,0)</f>
        <v>0</v>
      </c>
      <c r="BG165" s="212">
        <f>IF(N165="zákl. přenesená",J165,0)</f>
        <v>0</v>
      </c>
      <c r="BH165" s="212">
        <f>IF(N165="sníž. přenesená",J165,0)</f>
        <v>0</v>
      </c>
      <c r="BI165" s="212">
        <f>IF(N165="nulová",J165,0)</f>
        <v>0</v>
      </c>
      <c r="BJ165" s="20" t="s">
        <v>78</v>
      </c>
      <c r="BK165" s="212">
        <f>ROUND(I165*H165,2)</f>
        <v>0</v>
      </c>
      <c r="BL165" s="20" t="s">
        <v>149</v>
      </c>
      <c r="BM165" s="20" t="s">
        <v>357</v>
      </c>
    </row>
    <row r="166" s="1" customFormat="1">
      <c r="B166" s="42"/>
      <c r="C166" s="70"/>
      <c r="D166" s="213" t="s">
        <v>195</v>
      </c>
      <c r="E166" s="70"/>
      <c r="F166" s="214" t="s">
        <v>358</v>
      </c>
      <c r="G166" s="70"/>
      <c r="H166" s="70"/>
      <c r="I166" s="185"/>
      <c r="J166" s="70"/>
      <c r="K166" s="70"/>
      <c r="L166" s="68"/>
      <c r="M166" s="215"/>
      <c r="N166" s="43"/>
      <c r="O166" s="43"/>
      <c r="P166" s="43"/>
      <c r="Q166" s="43"/>
      <c r="R166" s="43"/>
      <c r="S166" s="43"/>
      <c r="T166" s="91"/>
      <c r="AT166" s="20" t="s">
        <v>195</v>
      </c>
      <c r="AU166" s="20" t="s">
        <v>71</v>
      </c>
    </row>
    <row r="167" s="1" customFormat="1" ht="51" customHeight="1">
      <c r="B167" s="42"/>
      <c r="C167" s="201" t="s">
        <v>359</v>
      </c>
      <c r="D167" s="201" t="s">
        <v>144</v>
      </c>
      <c r="E167" s="202" t="s">
        <v>360</v>
      </c>
      <c r="F167" s="203" t="s">
        <v>361</v>
      </c>
      <c r="G167" s="204" t="s">
        <v>256</v>
      </c>
      <c r="H167" s="205">
        <v>70</v>
      </c>
      <c r="I167" s="206"/>
      <c r="J167" s="207">
        <f>ROUND(I167*H167,2)</f>
        <v>0</v>
      </c>
      <c r="K167" s="203" t="s">
        <v>148</v>
      </c>
      <c r="L167" s="68"/>
      <c r="M167" s="208" t="s">
        <v>21</v>
      </c>
      <c r="N167" s="209" t="s">
        <v>42</v>
      </c>
      <c r="O167" s="43"/>
      <c r="P167" s="210">
        <f>O167*H167</f>
        <v>0</v>
      </c>
      <c r="Q167" s="210">
        <v>0</v>
      </c>
      <c r="R167" s="210">
        <f>Q167*H167</f>
        <v>0</v>
      </c>
      <c r="S167" s="210">
        <v>0</v>
      </c>
      <c r="T167" s="211">
        <f>S167*H167</f>
        <v>0</v>
      </c>
      <c r="AR167" s="20" t="s">
        <v>149</v>
      </c>
      <c r="AT167" s="20" t="s">
        <v>144</v>
      </c>
      <c r="AU167" s="20" t="s">
        <v>71</v>
      </c>
      <c r="AY167" s="20" t="s">
        <v>150</v>
      </c>
      <c r="BE167" s="212">
        <f>IF(N167="základní",J167,0)</f>
        <v>0</v>
      </c>
      <c r="BF167" s="212">
        <f>IF(N167="snížená",J167,0)</f>
        <v>0</v>
      </c>
      <c r="BG167" s="212">
        <f>IF(N167="zákl. přenesená",J167,0)</f>
        <v>0</v>
      </c>
      <c r="BH167" s="212">
        <f>IF(N167="sníž. přenesená",J167,0)</f>
        <v>0</v>
      </c>
      <c r="BI167" s="212">
        <f>IF(N167="nulová",J167,0)</f>
        <v>0</v>
      </c>
      <c r="BJ167" s="20" t="s">
        <v>78</v>
      </c>
      <c r="BK167" s="212">
        <f>ROUND(I167*H167,2)</f>
        <v>0</v>
      </c>
      <c r="BL167" s="20" t="s">
        <v>149</v>
      </c>
      <c r="BM167" s="20" t="s">
        <v>362</v>
      </c>
    </row>
    <row r="168" s="1" customFormat="1">
      <c r="B168" s="42"/>
      <c r="C168" s="70"/>
      <c r="D168" s="213" t="s">
        <v>195</v>
      </c>
      <c r="E168" s="70"/>
      <c r="F168" s="214" t="s">
        <v>358</v>
      </c>
      <c r="G168" s="70"/>
      <c r="H168" s="70"/>
      <c r="I168" s="185"/>
      <c r="J168" s="70"/>
      <c r="K168" s="70"/>
      <c r="L168" s="68"/>
      <c r="M168" s="215"/>
      <c r="N168" s="43"/>
      <c r="O168" s="43"/>
      <c r="P168" s="43"/>
      <c r="Q168" s="43"/>
      <c r="R168" s="43"/>
      <c r="S168" s="43"/>
      <c r="T168" s="91"/>
      <c r="AT168" s="20" t="s">
        <v>195</v>
      </c>
      <c r="AU168" s="20" t="s">
        <v>71</v>
      </c>
    </row>
    <row r="169" s="1" customFormat="1" ht="89.25" customHeight="1">
      <c r="B169" s="42"/>
      <c r="C169" s="201" t="s">
        <v>363</v>
      </c>
      <c r="D169" s="201" t="s">
        <v>144</v>
      </c>
      <c r="E169" s="202" t="s">
        <v>364</v>
      </c>
      <c r="F169" s="203" t="s">
        <v>365</v>
      </c>
      <c r="G169" s="204" t="s">
        <v>256</v>
      </c>
      <c r="H169" s="205">
        <v>50</v>
      </c>
      <c r="I169" s="206"/>
      <c r="J169" s="207">
        <f>ROUND(I169*H169,2)</f>
        <v>0</v>
      </c>
      <c r="K169" s="203" t="s">
        <v>148</v>
      </c>
      <c r="L169" s="68"/>
      <c r="M169" s="208" t="s">
        <v>21</v>
      </c>
      <c r="N169" s="209" t="s">
        <v>42</v>
      </c>
      <c r="O169" s="43"/>
      <c r="P169" s="210">
        <f>O169*H169</f>
        <v>0</v>
      </c>
      <c r="Q169" s="210">
        <v>0</v>
      </c>
      <c r="R169" s="210">
        <f>Q169*H169</f>
        <v>0</v>
      </c>
      <c r="S169" s="210">
        <v>0</v>
      </c>
      <c r="T169" s="211">
        <f>S169*H169</f>
        <v>0</v>
      </c>
      <c r="AR169" s="20" t="s">
        <v>149</v>
      </c>
      <c r="AT169" s="20" t="s">
        <v>144</v>
      </c>
      <c r="AU169" s="20" t="s">
        <v>71</v>
      </c>
      <c r="AY169" s="20" t="s">
        <v>150</v>
      </c>
      <c r="BE169" s="212">
        <f>IF(N169="základní",J169,0)</f>
        <v>0</v>
      </c>
      <c r="BF169" s="212">
        <f>IF(N169="snížená",J169,0)</f>
        <v>0</v>
      </c>
      <c r="BG169" s="212">
        <f>IF(N169="zákl. přenesená",J169,0)</f>
        <v>0</v>
      </c>
      <c r="BH169" s="212">
        <f>IF(N169="sníž. přenesená",J169,0)</f>
        <v>0</v>
      </c>
      <c r="BI169" s="212">
        <f>IF(N169="nulová",J169,0)</f>
        <v>0</v>
      </c>
      <c r="BJ169" s="20" t="s">
        <v>78</v>
      </c>
      <c r="BK169" s="212">
        <f>ROUND(I169*H169,2)</f>
        <v>0</v>
      </c>
      <c r="BL169" s="20" t="s">
        <v>149</v>
      </c>
      <c r="BM169" s="20" t="s">
        <v>366</v>
      </c>
    </row>
    <row r="170" s="1" customFormat="1">
      <c r="B170" s="42"/>
      <c r="C170" s="70"/>
      <c r="D170" s="213" t="s">
        <v>152</v>
      </c>
      <c r="E170" s="70"/>
      <c r="F170" s="214" t="s">
        <v>367</v>
      </c>
      <c r="G170" s="70"/>
      <c r="H170" s="70"/>
      <c r="I170" s="185"/>
      <c r="J170" s="70"/>
      <c r="K170" s="70"/>
      <c r="L170" s="68"/>
      <c r="M170" s="215"/>
      <c r="N170" s="43"/>
      <c r="O170" s="43"/>
      <c r="P170" s="43"/>
      <c r="Q170" s="43"/>
      <c r="R170" s="43"/>
      <c r="S170" s="43"/>
      <c r="T170" s="91"/>
      <c r="AT170" s="20" t="s">
        <v>152</v>
      </c>
      <c r="AU170" s="20" t="s">
        <v>71</v>
      </c>
    </row>
    <row r="171" s="1" customFormat="1">
      <c r="B171" s="42"/>
      <c r="C171" s="70"/>
      <c r="D171" s="213" t="s">
        <v>195</v>
      </c>
      <c r="E171" s="70"/>
      <c r="F171" s="214" t="s">
        <v>358</v>
      </c>
      <c r="G171" s="70"/>
      <c r="H171" s="70"/>
      <c r="I171" s="185"/>
      <c r="J171" s="70"/>
      <c r="K171" s="70"/>
      <c r="L171" s="68"/>
      <c r="M171" s="215"/>
      <c r="N171" s="43"/>
      <c r="O171" s="43"/>
      <c r="P171" s="43"/>
      <c r="Q171" s="43"/>
      <c r="R171" s="43"/>
      <c r="S171" s="43"/>
      <c r="T171" s="91"/>
      <c r="AT171" s="20" t="s">
        <v>195</v>
      </c>
      <c r="AU171" s="20" t="s">
        <v>71</v>
      </c>
    </row>
    <row r="172" s="1" customFormat="1" ht="102" customHeight="1">
      <c r="B172" s="42"/>
      <c r="C172" s="201" t="s">
        <v>368</v>
      </c>
      <c r="D172" s="201" t="s">
        <v>144</v>
      </c>
      <c r="E172" s="202" t="s">
        <v>369</v>
      </c>
      <c r="F172" s="203" t="s">
        <v>370</v>
      </c>
      <c r="G172" s="204" t="s">
        <v>256</v>
      </c>
      <c r="H172" s="205">
        <v>50</v>
      </c>
      <c r="I172" s="206"/>
      <c r="J172" s="207">
        <f>ROUND(I172*H172,2)</f>
        <v>0</v>
      </c>
      <c r="K172" s="203" t="s">
        <v>148</v>
      </c>
      <c r="L172" s="68"/>
      <c r="M172" s="208" t="s">
        <v>21</v>
      </c>
      <c r="N172" s="209" t="s">
        <v>42</v>
      </c>
      <c r="O172" s="43"/>
      <c r="P172" s="210">
        <f>O172*H172</f>
        <v>0</v>
      </c>
      <c r="Q172" s="210">
        <v>0</v>
      </c>
      <c r="R172" s="210">
        <f>Q172*H172</f>
        <v>0</v>
      </c>
      <c r="S172" s="210">
        <v>0</v>
      </c>
      <c r="T172" s="211">
        <f>S172*H172</f>
        <v>0</v>
      </c>
      <c r="AR172" s="20" t="s">
        <v>149</v>
      </c>
      <c r="AT172" s="20" t="s">
        <v>144</v>
      </c>
      <c r="AU172" s="20" t="s">
        <v>71</v>
      </c>
      <c r="AY172" s="20" t="s">
        <v>150</v>
      </c>
      <c r="BE172" s="212">
        <f>IF(N172="základní",J172,0)</f>
        <v>0</v>
      </c>
      <c r="BF172" s="212">
        <f>IF(N172="snížená",J172,0)</f>
        <v>0</v>
      </c>
      <c r="BG172" s="212">
        <f>IF(N172="zákl. přenesená",J172,0)</f>
        <v>0</v>
      </c>
      <c r="BH172" s="212">
        <f>IF(N172="sníž. přenesená",J172,0)</f>
        <v>0</v>
      </c>
      <c r="BI172" s="212">
        <f>IF(N172="nulová",J172,0)</f>
        <v>0</v>
      </c>
      <c r="BJ172" s="20" t="s">
        <v>78</v>
      </c>
      <c r="BK172" s="212">
        <f>ROUND(I172*H172,2)</f>
        <v>0</v>
      </c>
      <c r="BL172" s="20" t="s">
        <v>149</v>
      </c>
      <c r="BM172" s="20" t="s">
        <v>371</v>
      </c>
    </row>
    <row r="173" s="1" customFormat="1">
      <c r="B173" s="42"/>
      <c r="C173" s="70"/>
      <c r="D173" s="213" t="s">
        <v>152</v>
      </c>
      <c r="E173" s="70"/>
      <c r="F173" s="214" t="s">
        <v>372</v>
      </c>
      <c r="G173" s="70"/>
      <c r="H173" s="70"/>
      <c r="I173" s="185"/>
      <c r="J173" s="70"/>
      <c r="K173" s="70"/>
      <c r="L173" s="68"/>
      <c r="M173" s="215"/>
      <c r="N173" s="43"/>
      <c r="O173" s="43"/>
      <c r="P173" s="43"/>
      <c r="Q173" s="43"/>
      <c r="R173" s="43"/>
      <c r="S173" s="43"/>
      <c r="T173" s="91"/>
      <c r="AT173" s="20" t="s">
        <v>152</v>
      </c>
      <c r="AU173" s="20" t="s">
        <v>71</v>
      </c>
    </row>
    <row r="174" s="1" customFormat="1">
      <c r="B174" s="42"/>
      <c r="C174" s="70"/>
      <c r="D174" s="213" t="s">
        <v>195</v>
      </c>
      <c r="E174" s="70"/>
      <c r="F174" s="214" t="s">
        <v>358</v>
      </c>
      <c r="G174" s="70"/>
      <c r="H174" s="70"/>
      <c r="I174" s="185"/>
      <c r="J174" s="70"/>
      <c r="K174" s="70"/>
      <c r="L174" s="68"/>
      <c r="M174" s="215"/>
      <c r="N174" s="43"/>
      <c r="O174" s="43"/>
      <c r="P174" s="43"/>
      <c r="Q174" s="43"/>
      <c r="R174" s="43"/>
      <c r="S174" s="43"/>
      <c r="T174" s="91"/>
      <c r="AT174" s="20" t="s">
        <v>195</v>
      </c>
      <c r="AU174" s="20" t="s">
        <v>71</v>
      </c>
    </row>
    <row r="175" s="1" customFormat="1" ht="89.25" customHeight="1">
      <c r="B175" s="42"/>
      <c r="C175" s="201" t="s">
        <v>373</v>
      </c>
      <c r="D175" s="201" t="s">
        <v>144</v>
      </c>
      <c r="E175" s="202" t="s">
        <v>374</v>
      </c>
      <c r="F175" s="203" t="s">
        <v>375</v>
      </c>
      <c r="G175" s="204" t="s">
        <v>376</v>
      </c>
      <c r="H175" s="205">
        <v>0.050000000000000003</v>
      </c>
      <c r="I175" s="206"/>
      <c r="J175" s="207">
        <f>ROUND(I175*H175,2)</f>
        <v>0</v>
      </c>
      <c r="K175" s="203" t="s">
        <v>148</v>
      </c>
      <c r="L175" s="68"/>
      <c r="M175" s="208" t="s">
        <v>21</v>
      </c>
      <c r="N175" s="209" t="s">
        <v>42</v>
      </c>
      <c r="O175" s="43"/>
      <c r="P175" s="210">
        <f>O175*H175</f>
        <v>0</v>
      </c>
      <c r="Q175" s="210">
        <v>0</v>
      </c>
      <c r="R175" s="210">
        <f>Q175*H175</f>
        <v>0</v>
      </c>
      <c r="S175" s="210">
        <v>0</v>
      </c>
      <c r="T175" s="211">
        <f>S175*H175</f>
        <v>0</v>
      </c>
      <c r="AR175" s="20" t="s">
        <v>149</v>
      </c>
      <c r="AT175" s="20" t="s">
        <v>144</v>
      </c>
      <c r="AU175" s="20" t="s">
        <v>71</v>
      </c>
      <c r="AY175" s="20" t="s">
        <v>150</v>
      </c>
      <c r="BE175" s="212">
        <f>IF(N175="základní",J175,0)</f>
        <v>0</v>
      </c>
      <c r="BF175" s="212">
        <f>IF(N175="snížená",J175,0)</f>
        <v>0</v>
      </c>
      <c r="BG175" s="212">
        <f>IF(N175="zákl. přenesená",J175,0)</f>
        <v>0</v>
      </c>
      <c r="BH175" s="212">
        <f>IF(N175="sníž. přenesená",J175,0)</f>
        <v>0</v>
      </c>
      <c r="BI175" s="212">
        <f>IF(N175="nulová",J175,0)</f>
        <v>0</v>
      </c>
      <c r="BJ175" s="20" t="s">
        <v>78</v>
      </c>
      <c r="BK175" s="212">
        <f>ROUND(I175*H175,2)</f>
        <v>0</v>
      </c>
      <c r="BL175" s="20" t="s">
        <v>149</v>
      </c>
      <c r="BM175" s="20" t="s">
        <v>377</v>
      </c>
    </row>
    <row r="176" s="1" customFormat="1">
      <c r="B176" s="42"/>
      <c r="C176" s="70"/>
      <c r="D176" s="213" t="s">
        <v>152</v>
      </c>
      <c r="E176" s="70"/>
      <c r="F176" s="214" t="s">
        <v>367</v>
      </c>
      <c r="G176" s="70"/>
      <c r="H176" s="70"/>
      <c r="I176" s="185"/>
      <c r="J176" s="70"/>
      <c r="K176" s="70"/>
      <c r="L176" s="68"/>
      <c r="M176" s="215"/>
      <c r="N176" s="43"/>
      <c r="O176" s="43"/>
      <c r="P176" s="43"/>
      <c r="Q176" s="43"/>
      <c r="R176" s="43"/>
      <c r="S176" s="43"/>
      <c r="T176" s="91"/>
      <c r="AT176" s="20" t="s">
        <v>152</v>
      </c>
      <c r="AU176" s="20" t="s">
        <v>71</v>
      </c>
    </row>
    <row r="177" s="1" customFormat="1">
      <c r="B177" s="42"/>
      <c r="C177" s="70"/>
      <c r="D177" s="213" t="s">
        <v>195</v>
      </c>
      <c r="E177" s="70"/>
      <c r="F177" s="214" t="s">
        <v>378</v>
      </c>
      <c r="G177" s="70"/>
      <c r="H177" s="70"/>
      <c r="I177" s="185"/>
      <c r="J177" s="70"/>
      <c r="K177" s="70"/>
      <c r="L177" s="68"/>
      <c r="M177" s="215"/>
      <c r="N177" s="43"/>
      <c r="O177" s="43"/>
      <c r="P177" s="43"/>
      <c r="Q177" s="43"/>
      <c r="R177" s="43"/>
      <c r="S177" s="43"/>
      <c r="T177" s="91"/>
      <c r="AT177" s="20" t="s">
        <v>195</v>
      </c>
      <c r="AU177" s="20" t="s">
        <v>71</v>
      </c>
    </row>
    <row r="178" s="1" customFormat="1" ht="89.25" customHeight="1">
      <c r="B178" s="42"/>
      <c r="C178" s="201" t="s">
        <v>379</v>
      </c>
      <c r="D178" s="201" t="s">
        <v>144</v>
      </c>
      <c r="E178" s="202" t="s">
        <v>380</v>
      </c>
      <c r="F178" s="203" t="s">
        <v>381</v>
      </c>
      <c r="G178" s="204" t="s">
        <v>376</v>
      </c>
      <c r="H178" s="205">
        <v>0.050000000000000003</v>
      </c>
      <c r="I178" s="206"/>
      <c r="J178" s="207">
        <f>ROUND(I178*H178,2)</f>
        <v>0</v>
      </c>
      <c r="K178" s="203" t="s">
        <v>148</v>
      </c>
      <c r="L178" s="68"/>
      <c r="M178" s="208" t="s">
        <v>21</v>
      </c>
      <c r="N178" s="209" t="s">
        <v>42</v>
      </c>
      <c r="O178" s="43"/>
      <c r="P178" s="210">
        <f>O178*H178</f>
        <v>0</v>
      </c>
      <c r="Q178" s="210">
        <v>0</v>
      </c>
      <c r="R178" s="210">
        <f>Q178*H178</f>
        <v>0</v>
      </c>
      <c r="S178" s="210">
        <v>0</v>
      </c>
      <c r="T178" s="211">
        <f>S178*H178</f>
        <v>0</v>
      </c>
      <c r="AR178" s="20" t="s">
        <v>149</v>
      </c>
      <c r="AT178" s="20" t="s">
        <v>144</v>
      </c>
      <c r="AU178" s="20" t="s">
        <v>71</v>
      </c>
      <c r="AY178" s="20" t="s">
        <v>150</v>
      </c>
      <c r="BE178" s="212">
        <f>IF(N178="základní",J178,0)</f>
        <v>0</v>
      </c>
      <c r="BF178" s="212">
        <f>IF(N178="snížená",J178,0)</f>
        <v>0</v>
      </c>
      <c r="BG178" s="212">
        <f>IF(N178="zákl. přenesená",J178,0)</f>
        <v>0</v>
      </c>
      <c r="BH178" s="212">
        <f>IF(N178="sníž. přenesená",J178,0)</f>
        <v>0</v>
      </c>
      <c r="BI178" s="212">
        <f>IF(N178="nulová",J178,0)</f>
        <v>0</v>
      </c>
      <c r="BJ178" s="20" t="s">
        <v>78</v>
      </c>
      <c r="BK178" s="212">
        <f>ROUND(I178*H178,2)</f>
        <v>0</v>
      </c>
      <c r="BL178" s="20" t="s">
        <v>149</v>
      </c>
      <c r="BM178" s="20" t="s">
        <v>382</v>
      </c>
    </row>
    <row r="179" s="1" customFormat="1">
      <c r="B179" s="42"/>
      <c r="C179" s="70"/>
      <c r="D179" s="213" t="s">
        <v>152</v>
      </c>
      <c r="E179" s="70"/>
      <c r="F179" s="214" t="s">
        <v>372</v>
      </c>
      <c r="G179" s="70"/>
      <c r="H179" s="70"/>
      <c r="I179" s="185"/>
      <c r="J179" s="70"/>
      <c r="K179" s="70"/>
      <c r="L179" s="68"/>
      <c r="M179" s="215"/>
      <c r="N179" s="43"/>
      <c r="O179" s="43"/>
      <c r="P179" s="43"/>
      <c r="Q179" s="43"/>
      <c r="R179" s="43"/>
      <c r="S179" s="43"/>
      <c r="T179" s="91"/>
      <c r="AT179" s="20" t="s">
        <v>152</v>
      </c>
      <c r="AU179" s="20" t="s">
        <v>71</v>
      </c>
    </row>
    <row r="180" s="1" customFormat="1">
      <c r="B180" s="42"/>
      <c r="C180" s="70"/>
      <c r="D180" s="213" t="s">
        <v>195</v>
      </c>
      <c r="E180" s="70"/>
      <c r="F180" s="214" t="s">
        <v>378</v>
      </c>
      <c r="G180" s="70"/>
      <c r="H180" s="70"/>
      <c r="I180" s="185"/>
      <c r="J180" s="70"/>
      <c r="K180" s="70"/>
      <c r="L180" s="68"/>
      <c r="M180" s="215"/>
      <c r="N180" s="43"/>
      <c r="O180" s="43"/>
      <c r="P180" s="43"/>
      <c r="Q180" s="43"/>
      <c r="R180" s="43"/>
      <c r="S180" s="43"/>
      <c r="T180" s="91"/>
      <c r="AT180" s="20" t="s">
        <v>195</v>
      </c>
      <c r="AU180" s="20" t="s">
        <v>71</v>
      </c>
    </row>
    <row r="181" s="1" customFormat="1" ht="51" customHeight="1">
      <c r="B181" s="42"/>
      <c r="C181" s="201" t="s">
        <v>383</v>
      </c>
      <c r="D181" s="201" t="s">
        <v>144</v>
      </c>
      <c r="E181" s="202" t="s">
        <v>384</v>
      </c>
      <c r="F181" s="203" t="s">
        <v>385</v>
      </c>
      <c r="G181" s="204" t="s">
        <v>376</v>
      </c>
      <c r="H181" s="205">
        <v>0.10000000000000001</v>
      </c>
      <c r="I181" s="206"/>
      <c r="J181" s="207">
        <f>ROUND(I181*H181,2)</f>
        <v>0</v>
      </c>
      <c r="K181" s="203" t="s">
        <v>148</v>
      </c>
      <c r="L181" s="68"/>
      <c r="M181" s="208" t="s">
        <v>21</v>
      </c>
      <c r="N181" s="209" t="s">
        <v>42</v>
      </c>
      <c r="O181" s="43"/>
      <c r="P181" s="210">
        <f>O181*H181</f>
        <v>0</v>
      </c>
      <c r="Q181" s="210">
        <v>0</v>
      </c>
      <c r="R181" s="210">
        <f>Q181*H181</f>
        <v>0</v>
      </c>
      <c r="S181" s="210">
        <v>0</v>
      </c>
      <c r="T181" s="211">
        <f>S181*H181</f>
        <v>0</v>
      </c>
      <c r="AR181" s="20" t="s">
        <v>149</v>
      </c>
      <c r="AT181" s="20" t="s">
        <v>144</v>
      </c>
      <c r="AU181" s="20" t="s">
        <v>71</v>
      </c>
      <c r="AY181" s="20" t="s">
        <v>150</v>
      </c>
      <c r="BE181" s="212">
        <f>IF(N181="základní",J181,0)</f>
        <v>0</v>
      </c>
      <c r="BF181" s="212">
        <f>IF(N181="snížená",J181,0)</f>
        <v>0</v>
      </c>
      <c r="BG181" s="212">
        <f>IF(N181="zákl. přenesená",J181,0)</f>
        <v>0</v>
      </c>
      <c r="BH181" s="212">
        <f>IF(N181="sníž. přenesená",J181,0)</f>
        <v>0</v>
      </c>
      <c r="BI181" s="212">
        <f>IF(N181="nulová",J181,0)</f>
        <v>0</v>
      </c>
      <c r="BJ181" s="20" t="s">
        <v>78</v>
      </c>
      <c r="BK181" s="212">
        <f>ROUND(I181*H181,2)</f>
        <v>0</v>
      </c>
      <c r="BL181" s="20" t="s">
        <v>149</v>
      </c>
      <c r="BM181" s="20" t="s">
        <v>386</v>
      </c>
    </row>
    <row r="182" s="1" customFormat="1">
      <c r="B182" s="42"/>
      <c r="C182" s="70"/>
      <c r="D182" s="213" t="s">
        <v>195</v>
      </c>
      <c r="E182" s="70"/>
      <c r="F182" s="214" t="s">
        <v>378</v>
      </c>
      <c r="G182" s="70"/>
      <c r="H182" s="70"/>
      <c r="I182" s="185"/>
      <c r="J182" s="70"/>
      <c r="K182" s="70"/>
      <c r="L182" s="68"/>
      <c r="M182" s="215"/>
      <c r="N182" s="43"/>
      <c r="O182" s="43"/>
      <c r="P182" s="43"/>
      <c r="Q182" s="43"/>
      <c r="R182" s="43"/>
      <c r="S182" s="43"/>
      <c r="T182" s="91"/>
      <c r="AT182" s="20" t="s">
        <v>195</v>
      </c>
      <c r="AU182" s="20" t="s">
        <v>71</v>
      </c>
    </row>
    <row r="183" s="9" customFormat="1">
      <c r="B183" s="216"/>
      <c r="C183" s="217"/>
      <c r="D183" s="213" t="s">
        <v>154</v>
      </c>
      <c r="E183" s="218" t="s">
        <v>21</v>
      </c>
      <c r="F183" s="219" t="s">
        <v>387</v>
      </c>
      <c r="G183" s="217"/>
      <c r="H183" s="220">
        <v>0.10000000000000001</v>
      </c>
      <c r="I183" s="221"/>
      <c r="J183" s="217"/>
      <c r="K183" s="217"/>
      <c r="L183" s="222"/>
      <c r="M183" s="223"/>
      <c r="N183" s="224"/>
      <c r="O183" s="224"/>
      <c r="P183" s="224"/>
      <c r="Q183" s="224"/>
      <c r="R183" s="224"/>
      <c r="S183" s="224"/>
      <c r="T183" s="225"/>
      <c r="AT183" s="226" t="s">
        <v>154</v>
      </c>
      <c r="AU183" s="226" t="s">
        <v>71</v>
      </c>
      <c r="AV183" s="9" t="s">
        <v>80</v>
      </c>
      <c r="AW183" s="9" t="s">
        <v>35</v>
      </c>
      <c r="AX183" s="9" t="s">
        <v>78</v>
      </c>
      <c r="AY183" s="226" t="s">
        <v>150</v>
      </c>
    </row>
    <row r="184" s="1" customFormat="1" ht="51" customHeight="1">
      <c r="B184" s="42"/>
      <c r="C184" s="201" t="s">
        <v>388</v>
      </c>
      <c r="D184" s="201" t="s">
        <v>144</v>
      </c>
      <c r="E184" s="202" t="s">
        <v>389</v>
      </c>
      <c r="F184" s="203" t="s">
        <v>390</v>
      </c>
      <c r="G184" s="204" t="s">
        <v>256</v>
      </c>
      <c r="H184" s="205">
        <v>100</v>
      </c>
      <c r="I184" s="206"/>
      <c r="J184" s="207">
        <f>ROUND(I184*H184,2)</f>
        <v>0</v>
      </c>
      <c r="K184" s="203" t="s">
        <v>148</v>
      </c>
      <c r="L184" s="68"/>
      <c r="M184" s="208" t="s">
        <v>21</v>
      </c>
      <c r="N184" s="209" t="s">
        <v>42</v>
      </c>
      <c r="O184" s="43"/>
      <c r="P184" s="210">
        <f>O184*H184</f>
        <v>0</v>
      </c>
      <c r="Q184" s="210">
        <v>0</v>
      </c>
      <c r="R184" s="210">
        <f>Q184*H184</f>
        <v>0</v>
      </c>
      <c r="S184" s="210">
        <v>0</v>
      </c>
      <c r="T184" s="211">
        <f>S184*H184</f>
        <v>0</v>
      </c>
      <c r="AR184" s="20" t="s">
        <v>149</v>
      </c>
      <c r="AT184" s="20" t="s">
        <v>144</v>
      </c>
      <c r="AU184" s="20" t="s">
        <v>71</v>
      </c>
      <c r="AY184" s="20" t="s">
        <v>150</v>
      </c>
      <c r="BE184" s="212">
        <f>IF(N184="základní",J184,0)</f>
        <v>0</v>
      </c>
      <c r="BF184" s="212">
        <f>IF(N184="snížená",J184,0)</f>
        <v>0</v>
      </c>
      <c r="BG184" s="212">
        <f>IF(N184="zákl. přenesená",J184,0)</f>
        <v>0</v>
      </c>
      <c r="BH184" s="212">
        <f>IF(N184="sníž. přenesená",J184,0)</f>
        <v>0</v>
      </c>
      <c r="BI184" s="212">
        <f>IF(N184="nulová",J184,0)</f>
        <v>0</v>
      </c>
      <c r="BJ184" s="20" t="s">
        <v>78</v>
      </c>
      <c r="BK184" s="212">
        <f>ROUND(I184*H184,2)</f>
        <v>0</v>
      </c>
      <c r="BL184" s="20" t="s">
        <v>149</v>
      </c>
      <c r="BM184" s="20" t="s">
        <v>391</v>
      </c>
    </row>
    <row r="185" s="1" customFormat="1">
      <c r="B185" s="42"/>
      <c r="C185" s="70"/>
      <c r="D185" s="213" t="s">
        <v>195</v>
      </c>
      <c r="E185" s="70"/>
      <c r="F185" s="214" t="s">
        <v>358</v>
      </c>
      <c r="G185" s="70"/>
      <c r="H185" s="70"/>
      <c r="I185" s="185"/>
      <c r="J185" s="70"/>
      <c r="K185" s="70"/>
      <c r="L185" s="68"/>
      <c r="M185" s="215"/>
      <c r="N185" s="43"/>
      <c r="O185" s="43"/>
      <c r="P185" s="43"/>
      <c r="Q185" s="43"/>
      <c r="R185" s="43"/>
      <c r="S185" s="43"/>
      <c r="T185" s="91"/>
      <c r="AT185" s="20" t="s">
        <v>195</v>
      </c>
      <c r="AU185" s="20" t="s">
        <v>71</v>
      </c>
    </row>
    <row r="186" s="1" customFormat="1" ht="25.5" customHeight="1">
      <c r="B186" s="42"/>
      <c r="C186" s="201" t="s">
        <v>392</v>
      </c>
      <c r="D186" s="201" t="s">
        <v>144</v>
      </c>
      <c r="E186" s="202" t="s">
        <v>393</v>
      </c>
      <c r="F186" s="203" t="s">
        <v>394</v>
      </c>
      <c r="G186" s="204" t="s">
        <v>170</v>
      </c>
      <c r="H186" s="205">
        <v>126</v>
      </c>
      <c r="I186" s="206"/>
      <c r="J186" s="207">
        <f>ROUND(I186*H186,2)</f>
        <v>0</v>
      </c>
      <c r="K186" s="203" t="s">
        <v>148</v>
      </c>
      <c r="L186" s="68"/>
      <c r="M186" s="208" t="s">
        <v>21</v>
      </c>
      <c r="N186" s="209" t="s">
        <v>42</v>
      </c>
      <c r="O186" s="43"/>
      <c r="P186" s="210">
        <f>O186*H186</f>
        <v>0</v>
      </c>
      <c r="Q186" s="210">
        <v>0</v>
      </c>
      <c r="R186" s="210">
        <f>Q186*H186</f>
        <v>0</v>
      </c>
      <c r="S186" s="210">
        <v>0</v>
      </c>
      <c r="T186" s="211">
        <f>S186*H186</f>
        <v>0</v>
      </c>
      <c r="AR186" s="20" t="s">
        <v>149</v>
      </c>
      <c r="AT186" s="20" t="s">
        <v>144</v>
      </c>
      <c r="AU186" s="20" t="s">
        <v>71</v>
      </c>
      <c r="AY186" s="20" t="s">
        <v>150</v>
      </c>
      <c r="BE186" s="212">
        <f>IF(N186="základní",J186,0)</f>
        <v>0</v>
      </c>
      <c r="BF186" s="212">
        <f>IF(N186="snížená",J186,0)</f>
        <v>0</v>
      </c>
      <c r="BG186" s="212">
        <f>IF(N186="zákl. přenesená",J186,0)</f>
        <v>0</v>
      </c>
      <c r="BH186" s="212">
        <f>IF(N186="sníž. přenesená",J186,0)</f>
        <v>0</v>
      </c>
      <c r="BI186" s="212">
        <f>IF(N186="nulová",J186,0)</f>
        <v>0</v>
      </c>
      <c r="BJ186" s="20" t="s">
        <v>78</v>
      </c>
      <c r="BK186" s="212">
        <f>ROUND(I186*H186,2)</f>
        <v>0</v>
      </c>
      <c r="BL186" s="20" t="s">
        <v>149</v>
      </c>
      <c r="BM186" s="20" t="s">
        <v>395</v>
      </c>
    </row>
    <row r="187" s="1" customFormat="1">
      <c r="B187" s="42"/>
      <c r="C187" s="70"/>
      <c r="D187" s="213" t="s">
        <v>152</v>
      </c>
      <c r="E187" s="70"/>
      <c r="F187" s="214" t="s">
        <v>396</v>
      </c>
      <c r="G187" s="70"/>
      <c r="H187" s="70"/>
      <c r="I187" s="185"/>
      <c r="J187" s="70"/>
      <c r="K187" s="70"/>
      <c r="L187" s="68"/>
      <c r="M187" s="215"/>
      <c r="N187" s="43"/>
      <c r="O187" s="43"/>
      <c r="P187" s="43"/>
      <c r="Q187" s="43"/>
      <c r="R187" s="43"/>
      <c r="S187" s="43"/>
      <c r="T187" s="91"/>
      <c r="AT187" s="20" t="s">
        <v>152</v>
      </c>
      <c r="AU187" s="20" t="s">
        <v>71</v>
      </c>
    </row>
    <row r="188" s="9" customFormat="1">
      <c r="B188" s="216"/>
      <c r="C188" s="217"/>
      <c r="D188" s="213" t="s">
        <v>154</v>
      </c>
      <c r="E188" s="218" t="s">
        <v>21</v>
      </c>
      <c r="F188" s="219" t="s">
        <v>397</v>
      </c>
      <c r="G188" s="217"/>
      <c r="H188" s="220">
        <v>126</v>
      </c>
      <c r="I188" s="221"/>
      <c r="J188" s="217"/>
      <c r="K188" s="217"/>
      <c r="L188" s="222"/>
      <c r="M188" s="223"/>
      <c r="N188" s="224"/>
      <c r="O188" s="224"/>
      <c r="P188" s="224"/>
      <c r="Q188" s="224"/>
      <c r="R188" s="224"/>
      <c r="S188" s="224"/>
      <c r="T188" s="225"/>
      <c r="AT188" s="226" t="s">
        <v>154</v>
      </c>
      <c r="AU188" s="226" t="s">
        <v>71</v>
      </c>
      <c r="AV188" s="9" t="s">
        <v>80</v>
      </c>
      <c r="AW188" s="9" t="s">
        <v>35</v>
      </c>
      <c r="AX188" s="9" t="s">
        <v>78</v>
      </c>
      <c r="AY188" s="226" t="s">
        <v>150</v>
      </c>
    </row>
    <row r="189" s="1" customFormat="1" ht="25.5" customHeight="1">
      <c r="B189" s="42"/>
      <c r="C189" s="201" t="s">
        <v>398</v>
      </c>
      <c r="D189" s="201" t="s">
        <v>144</v>
      </c>
      <c r="E189" s="202" t="s">
        <v>399</v>
      </c>
      <c r="F189" s="203" t="s">
        <v>400</v>
      </c>
      <c r="G189" s="204" t="s">
        <v>170</v>
      </c>
      <c r="H189" s="205">
        <v>8.8759999999999994</v>
      </c>
      <c r="I189" s="206"/>
      <c r="J189" s="207">
        <f>ROUND(I189*H189,2)</f>
        <v>0</v>
      </c>
      <c r="K189" s="203" t="s">
        <v>148</v>
      </c>
      <c r="L189" s="68"/>
      <c r="M189" s="208" t="s">
        <v>21</v>
      </c>
      <c r="N189" s="209" t="s">
        <v>42</v>
      </c>
      <c r="O189" s="43"/>
      <c r="P189" s="210">
        <f>O189*H189</f>
        <v>0</v>
      </c>
      <c r="Q189" s="210">
        <v>0</v>
      </c>
      <c r="R189" s="210">
        <f>Q189*H189</f>
        <v>0</v>
      </c>
      <c r="S189" s="210">
        <v>0</v>
      </c>
      <c r="T189" s="211">
        <f>S189*H189</f>
        <v>0</v>
      </c>
      <c r="AR189" s="20" t="s">
        <v>149</v>
      </c>
      <c r="AT189" s="20" t="s">
        <v>144</v>
      </c>
      <c r="AU189" s="20" t="s">
        <v>71</v>
      </c>
      <c r="AY189" s="20" t="s">
        <v>150</v>
      </c>
      <c r="BE189" s="212">
        <f>IF(N189="základní",J189,0)</f>
        <v>0</v>
      </c>
      <c r="BF189" s="212">
        <f>IF(N189="snížená",J189,0)</f>
        <v>0</v>
      </c>
      <c r="BG189" s="212">
        <f>IF(N189="zákl. přenesená",J189,0)</f>
        <v>0</v>
      </c>
      <c r="BH189" s="212">
        <f>IF(N189="sníž. přenesená",J189,0)</f>
        <v>0</v>
      </c>
      <c r="BI189" s="212">
        <f>IF(N189="nulová",J189,0)</f>
        <v>0</v>
      </c>
      <c r="BJ189" s="20" t="s">
        <v>78</v>
      </c>
      <c r="BK189" s="212">
        <f>ROUND(I189*H189,2)</f>
        <v>0</v>
      </c>
      <c r="BL189" s="20" t="s">
        <v>149</v>
      </c>
      <c r="BM189" s="20" t="s">
        <v>401</v>
      </c>
    </row>
    <row r="190" s="1" customFormat="1">
      <c r="B190" s="42"/>
      <c r="C190" s="70"/>
      <c r="D190" s="213" t="s">
        <v>152</v>
      </c>
      <c r="E190" s="70"/>
      <c r="F190" s="214" t="s">
        <v>396</v>
      </c>
      <c r="G190" s="70"/>
      <c r="H190" s="70"/>
      <c r="I190" s="185"/>
      <c r="J190" s="70"/>
      <c r="K190" s="70"/>
      <c r="L190" s="68"/>
      <c r="M190" s="215"/>
      <c r="N190" s="43"/>
      <c r="O190" s="43"/>
      <c r="P190" s="43"/>
      <c r="Q190" s="43"/>
      <c r="R190" s="43"/>
      <c r="S190" s="43"/>
      <c r="T190" s="91"/>
      <c r="AT190" s="20" t="s">
        <v>152</v>
      </c>
      <c r="AU190" s="20" t="s">
        <v>71</v>
      </c>
    </row>
    <row r="191" s="1" customFormat="1" ht="25.5" customHeight="1">
      <c r="B191" s="42"/>
      <c r="C191" s="201" t="s">
        <v>402</v>
      </c>
      <c r="D191" s="201" t="s">
        <v>144</v>
      </c>
      <c r="E191" s="202" t="s">
        <v>403</v>
      </c>
      <c r="F191" s="203" t="s">
        <v>404</v>
      </c>
      <c r="G191" s="204" t="s">
        <v>170</v>
      </c>
      <c r="H191" s="205">
        <v>0.29999999999999999</v>
      </c>
      <c r="I191" s="206"/>
      <c r="J191" s="207">
        <f>ROUND(I191*H191,2)</f>
        <v>0</v>
      </c>
      <c r="K191" s="203" t="s">
        <v>148</v>
      </c>
      <c r="L191" s="68"/>
      <c r="M191" s="208" t="s">
        <v>21</v>
      </c>
      <c r="N191" s="209" t="s">
        <v>42</v>
      </c>
      <c r="O191" s="43"/>
      <c r="P191" s="210">
        <f>O191*H191</f>
        <v>0</v>
      </c>
      <c r="Q191" s="210">
        <v>0</v>
      </c>
      <c r="R191" s="210">
        <f>Q191*H191</f>
        <v>0</v>
      </c>
      <c r="S191" s="210">
        <v>0</v>
      </c>
      <c r="T191" s="211">
        <f>S191*H191</f>
        <v>0</v>
      </c>
      <c r="AR191" s="20" t="s">
        <v>149</v>
      </c>
      <c r="AT191" s="20" t="s">
        <v>144</v>
      </c>
      <c r="AU191" s="20" t="s">
        <v>71</v>
      </c>
      <c r="AY191" s="20" t="s">
        <v>150</v>
      </c>
      <c r="BE191" s="212">
        <f>IF(N191="základní",J191,0)</f>
        <v>0</v>
      </c>
      <c r="BF191" s="212">
        <f>IF(N191="snížená",J191,0)</f>
        <v>0</v>
      </c>
      <c r="BG191" s="212">
        <f>IF(N191="zákl. přenesená",J191,0)</f>
        <v>0</v>
      </c>
      <c r="BH191" s="212">
        <f>IF(N191="sníž. přenesená",J191,0)</f>
        <v>0</v>
      </c>
      <c r="BI191" s="212">
        <f>IF(N191="nulová",J191,0)</f>
        <v>0</v>
      </c>
      <c r="BJ191" s="20" t="s">
        <v>78</v>
      </c>
      <c r="BK191" s="212">
        <f>ROUND(I191*H191,2)</f>
        <v>0</v>
      </c>
      <c r="BL191" s="20" t="s">
        <v>149</v>
      </c>
      <c r="BM191" s="20" t="s">
        <v>405</v>
      </c>
    </row>
    <row r="192" s="1" customFormat="1">
      <c r="B192" s="42"/>
      <c r="C192" s="70"/>
      <c r="D192" s="213" t="s">
        <v>152</v>
      </c>
      <c r="E192" s="70"/>
      <c r="F192" s="214" t="s">
        <v>396</v>
      </c>
      <c r="G192" s="70"/>
      <c r="H192" s="70"/>
      <c r="I192" s="185"/>
      <c r="J192" s="70"/>
      <c r="K192" s="70"/>
      <c r="L192" s="68"/>
      <c r="M192" s="215"/>
      <c r="N192" s="43"/>
      <c r="O192" s="43"/>
      <c r="P192" s="43"/>
      <c r="Q192" s="43"/>
      <c r="R192" s="43"/>
      <c r="S192" s="43"/>
      <c r="T192" s="91"/>
      <c r="AT192" s="20" t="s">
        <v>152</v>
      </c>
      <c r="AU192" s="20" t="s">
        <v>71</v>
      </c>
    </row>
    <row r="193" s="1" customFormat="1" ht="63.75" customHeight="1">
      <c r="B193" s="42"/>
      <c r="C193" s="201" t="s">
        <v>406</v>
      </c>
      <c r="D193" s="201" t="s">
        <v>144</v>
      </c>
      <c r="E193" s="202" t="s">
        <v>407</v>
      </c>
      <c r="F193" s="203" t="s">
        <v>408</v>
      </c>
      <c r="G193" s="204" t="s">
        <v>170</v>
      </c>
      <c r="H193" s="205">
        <v>126.3</v>
      </c>
      <c r="I193" s="206"/>
      <c r="J193" s="207">
        <f>ROUND(I193*H193,2)</f>
        <v>0</v>
      </c>
      <c r="K193" s="203" t="s">
        <v>148</v>
      </c>
      <c r="L193" s="68"/>
      <c r="M193" s="208" t="s">
        <v>21</v>
      </c>
      <c r="N193" s="209" t="s">
        <v>42</v>
      </c>
      <c r="O193" s="43"/>
      <c r="P193" s="210">
        <f>O193*H193</f>
        <v>0</v>
      </c>
      <c r="Q193" s="210">
        <v>0</v>
      </c>
      <c r="R193" s="210">
        <f>Q193*H193</f>
        <v>0</v>
      </c>
      <c r="S193" s="210">
        <v>0</v>
      </c>
      <c r="T193" s="211">
        <f>S193*H193</f>
        <v>0</v>
      </c>
      <c r="AR193" s="20" t="s">
        <v>149</v>
      </c>
      <c r="AT193" s="20" t="s">
        <v>144</v>
      </c>
      <c r="AU193" s="20" t="s">
        <v>71</v>
      </c>
      <c r="AY193" s="20" t="s">
        <v>150</v>
      </c>
      <c r="BE193" s="212">
        <f>IF(N193="základní",J193,0)</f>
        <v>0</v>
      </c>
      <c r="BF193" s="212">
        <f>IF(N193="snížená",J193,0)</f>
        <v>0</v>
      </c>
      <c r="BG193" s="212">
        <f>IF(N193="zákl. přenesená",J193,0)</f>
        <v>0</v>
      </c>
      <c r="BH193" s="212">
        <f>IF(N193="sníž. přenesená",J193,0)</f>
        <v>0</v>
      </c>
      <c r="BI193" s="212">
        <f>IF(N193="nulová",J193,0)</f>
        <v>0</v>
      </c>
      <c r="BJ193" s="20" t="s">
        <v>78</v>
      </c>
      <c r="BK193" s="212">
        <f>ROUND(I193*H193,2)</f>
        <v>0</v>
      </c>
      <c r="BL193" s="20" t="s">
        <v>149</v>
      </c>
      <c r="BM193" s="20" t="s">
        <v>409</v>
      </c>
    </row>
    <row r="194" s="1" customFormat="1">
      <c r="B194" s="42"/>
      <c r="C194" s="70"/>
      <c r="D194" s="213" t="s">
        <v>152</v>
      </c>
      <c r="E194" s="70"/>
      <c r="F194" s="214" t="s">
        <v>410</v>
      </c>
      <c r="G194" s="70"/>
      <c r="H194" s="70"/>
      <c r="I194" s="185"/>
      <c r="J194" s="70"/>
      <c r="K194" s="70"/>
      <c r="L194" s="68"/>
      <c r="M194" s="215"/>
      <c r="N194" s="43"/>
      <c r="O194" s="43"/>
      <c r="P194" s="43"/>
      <c r="Q194" s="43"/>
      <c r="R194" s="43"/>
      <c r="S194" s="43"/>
      <c r="T194" s="91"/>
      <c r="AT194" s="20" t="s">
        <v>152</v>
      </c>
      <c r="AU194" s="20" t="s">
        <v>71</v>
      </c>
    </row>
    <row r="195" s="9" customFormat="1">
      <c r="B195" s="216"/>
      <c r="C195" s="217"/>
      <c r="D195" s="213" t="s">
        <v>154</v>
      </c>
      <c r="E195" s="218" t="s">
        <v>21</v>
      </c>
      <c r="F195" s="219" t="s">
        <v>411</v>
      </c>
      <c r="G195" s="217"/>
      <c r="H195" s="220">
        <v>126.3</v>
      </c>
      <c r="I195" s="221"/>
      <c r="J195" s="217"/>
      <c r="K195" s="217"/>
      <c r="L195" s="222"/>
      <c r="M195" s="223"/>
      <c r="N195" s="224"/>
      <c r="O195" s="224"/>
      <c r="P195" s="224"/>
      <c r="Q195" s="224"/>
      <c r="R195" s="224"/>
      <c r="S195" s="224"/>
      <c r="T195" s="225"/>
      <c r="AT195" s="226" t="s">
        <v>154</v>
      </c>
      <c r="AU195" s="226" t="s">
        <v>71</v>
      </c>
      <c r="AV195" s="9" t="s">
        <v>80</v>
      </c>
      <c r="AW195" s="9" t="s">
        <v>35</v>
      </c>
      <c r="AX195" s="9" t="s">
        <v>78</v>
      </c>
      <c r="AY195" s="226" t="s">
        <v>150</v>
      </c>
    </row>
    <row r="196" s="1" customFormat="1" ht="63.75" customHeight="1">
      <c r="B196" s="42"/>
      <c r="C196" s="201" t="s">
        <v>412</v>
      </c>
      <c r="D196" s="201" t="s">
        <v>144</v>
      </c>
      <c r="E196" s="202" t="s">
        <v>413</v>
      </c>
      <c r="F196" s="203" t="s">
        <v>414</v>
      </c>
      <c r="G196" s="204" t="s">
        <v>192</v>
      </c>
      <c r="H196" s="205">
        <v>6</v>
      </c>
      <c r="I196" s="206"/>
      <c r="J196" s="207">
        <f>ROUND(I196*H196,2)</f>
        <v>0</v>
      </c>
      <c r="K196" s="203" t="s">
        <v>148</v>
      </c>
      <c r="L196" s="68"/>
      <c r="M196" s="208" t="s">
        <v>21</v>
      </c>
      <c r="N196" s="209" t="s">
        <v>42</v>
      </c>
      <c r="O196" s="43"/>
      <c r="P196" s="210">
        <f>O196*H196</f>
        <v>0</v>
      </c>
      <c r="Q196" s="210">
        <v>0</v>
      </c>
      <c r="R196" s="210">
        <f>Q196*H196</f>
        <v>0</v>
      </c>
      <c r="S196" s="210">
        <v>0</v>
      </c>
      <c r="T196" s="211">
        <f>S196*H196</f>
        <v>0</v>
      </c>
      <c r="AR196" s="20" t="s">
        <v>149</v>
      </c>
      <c r="AT196" s="20" t="s">
        <v>144</v>
      </c>
      <c r="AU196" s="20" t="s">
        <v>71</v>
      </c>
      <c r="AY196" s="20" t="s">
        <v>150</v>
      </c>
      <c r="BE196" s="212">
        <f>IF(N196="základní",J196,0)</f>
        <v>0</v>
      </c>
      <c r="BF196" s="212">
        <f>IF(N196="snížená",J196,0)</f>
        <v>0</v>
      </c>
      <c r="BG196" s="212">
        <f>IF(N196="zákl. přenesená",J196,0)</f>
        <v>0</v>
      </c>
      <c r="BH196" s="212">
        <f>IF(N196="sníž. přenesená",J196,0)</f>
        <v>0</v>
      </c>
      <c r="BI196" s="212">
        <f>IF(N196="nulová",J196,0)</f>
        <v>0</v>
      </c>
      <c r="BJ196" s="20" t="s">
        <v>78</v>
      </c>
      <c r="BK196" s="212">
        <f>ROUND(I196*H196,2)</f>
        <v>0</v>
      </c>
      <c r="BL196" s="20" t="s">
        <v>149</v>
      </c>
      <c r="BM196" s="20" t="s">
        <v>415</v>
      </c>
    </row>
    <row r="197" s="9" customFormat="1">
      <c r="B197" s="216"/>
      <c r="C197" s="217"/>
      <c r="D197" s="213" t="s">
        <v>154</v>
      </c>
      <c r="E197" s="218" t="s">
        <v>21</v>
      </c>
      <c r="F197" s="219" t="s">
        <v>416</v>
      </c>
      <c r="G197" s="217"/>
      <c r="H197" s="220">
        <v>6</v>
      </c>
      <c r="I197" s="221"/>
      <c r="J197" s="217"/>
      <c r="K197" s="217"/>
      <c r="L197" s="222"/>
      <c r="M197" s="223"/>
      <c r="N197" s="224"/>
      <c r="O197" s="224"/>
      <c r="P197" s="224"/>
      <c r="Q197" s="224"/>
      <c r="R197" s="224"/>
      <c r="S197" s="224"/>
      <c r="T197" s="225"/>
      <c r="AT197" s="226" t="s">
        <v>154</v>
      </c>
      <c r="AU197" s="226" t="s">
        <v>71</v>
      </c>
      <c r="AV197" s="9" t="s">
        <v>80</v>
      </c>
      <c r="AW197" s="9" t="s">
        <v>35</v>
      </c>
      <c r="AX197" s="9" t="s">
        <v>78</v>
      </c>
      <c r="AY197" s="226" t="s">
        <v>150</v>
      </c>
    </row>
    <row r="198" s="1" customFormat="1" ht="127.5" customHeight="1">
      <c r="B198" s="42"/>
      <c r="C198" s="201" t="s">
        <v>417</v>
      </c>
      <c r="D198" s="201" t="s">
        <v>144</v>
      </c>
      <c r="E198" s="202" t="s">
        <v>418</v>
      </c>
      <c r="F198" s="203" t="s">
        <v>419</v>
      </c>
      <c r="G198" s="204" t="s">
        <v>170</v>
      </c>
      <c r="H198" s="205">
        <v>126</v>
      </c>
      <c r="I198" s="206"/>
      <c r="J198" s="207">
        <f>ROUND(I198*H198,2)</f>
        <v>0</v>
      </c>
      <c r="K198" s="203" t="s">
        <v>148</v>
      </c>
      <c r="L198" s="68"/>
      <c r="M198" s="208" t="s">
        <v>21</v>
      </c>
      <c r="N198" s="209" t="s">
        <v>42</v>
      </c>
      <c r="O198" s="43"/>
      <c r="P198" s="210">
        <f>O198*H198</f>
        <v>0</v>
      </c>
      <c r="Q198" s="210">
        <v>0</v>
      </c>
      <c r="R198" s="210">
        <f>Q198*H198</f>
        <v>0</v>
      </c>
      <c r="S198" s="210">
        <v>0</v>
      </c>
      <c r="T198" s="211">
        <f>S198*H198</f>
        <v>0</v>
      </c>
      <c r="AR198" s="20" t="s">
        <v>149</v>
      </c>
      <c r="AT198" s="20" t="s">
        <v>144</v>
      </c>
      <c r="AU198" s="20" t="s">
        <v>71</v>
      </c>
      <c r="AY198" s="20" t="s">
        <v>150</v>
      </c>
      <c r="BE198" s="212">
        <f>IF(N198="základní",J198,0)</f>
        <v>0</v>
      </c>
      <c r="BF198" s="212">
        <f>IF(N198="snížená",J198,0)</f>
        <v>0</v>
      </c>
      <c r="BG198" s="212">
        <f>IF(N198="zákl. přenesená",J198,0)</f>
        <v>0</v>
      </c>
      <c r="BH198" s="212">
        <f>IF(N198="sníž. přenesená",J198,0)</f>
        <v>0</v>
      </c>
      <c r="BI198" s="212">
        <f>IF(N198="nulová",J198,0)</f>
        <v>0</v>
      </c>
      <c r="BJ198" s="20" t="s">
        <v>78</v>
      </c>
      <c r="BK198" s="212">
        <f>ROUND(I198*H198,2)</f>
        <v>0</v>
      </c>
      <c r="BL198" s="20" t="s">
        <v>149</v>
      </c>
      <c r="BM198" s="20" t="s">
        <v>420</v>
      </c>
    </row>
    <row r="199" s="1" customFormat="1">
      <c r="B199" s="42"/>
      <c r="C199" s="70"/>
      <c r="D199" s="213" t="s">
        <v>152</v>
      </c>
      <c r="E199" s="70"/>
      <c r="F199" s="214" t="s">
        <v>421</v>
      </c>
      <c r="G199" s="70"/>
      <c r="H199" s="70"/>
      <c r="I199" s="185"/>
      <c r="J199" s="70"/>
      <c r="K199" s="70"/>
      <c r="L199" s="68"/>
      <c r="M199" s="215"/>
      <c r="N199" s="43"/>
      <c r="O199" s="43"/>
      <c r="P199" s="43"/>
      <c r="Q199" s="43"/>
      <c r="R199" s="43"/>
      <c r="S199" s="43"/>
      <c r="T199" s="91"/>
      <c r="AT199" s="20" t="s">
        <v>152</v>
      </c>
      <c r="AU199" s="20" t="s">
        <v>71</v>
      </c>
    </row>
    <row r="200" s="9" customFormat="1">
      <c r="B200" s="216"/>
      <c r="C200" s="217"/>
      <c r="D200" s="213" t="s">
        <v>154</v>
      </c>
      <c r="E200" s="218" t="s">
        <v>21</v>
      </c>
      <c r="F200" s="219" t="s">
        <v>422</v>
      </c>
      <c r="G200" s="217"/>
      <c r="H200" s="220">
        <v>126</v>
      </c>
      <c r="I200" s="221"/>
      <c r="J200" s="217"/>
      <c r="K200" s="217"/>
      <c r="L200" s="222"/>
      <c r="M200" s="223"/>
      <c r="N200" s="224"/>
      <c r="O200" s="224"/>
      <c r="P200" s="224"/>
      <c r="Q200" s="224"/>
      <c r="R200" s="224"/>
      <c r="S200" s="224"/>
      <c r="T200" s="225"/>
      <c r="AT200" s="226" t="s">
        <v>154</v>
      </c>
      <c r="AU200" s="226" t="s">
        <v>71</v>
      </c>
      <c r="AV200" s="9" t="s">
        <v>80</v>
      </c>
      <c r="AW200" s="9" t="s">
        <v>35</v>
      </c>
      <c r="AX200" s="9" t="s">
        <v>78</v>
      </c>
      <c r="AY200" s="226" t="s">
        <v>150</v>
      </c>
    </row>
    <row r="201" s="1" customFormat="1" ht="127.5" customHeight="1">
      <c r="B201" s="42"/>
      <c r="C201" s="201" t="s">
        <v>423</v>
      </c>
      <c r="D201" s="201" t="s">
        <v>144</v>
      </c>
      <c r="E201" s="202" t="s">
        <v>424</v>
      </c>
      <c r="F201" s="203" t="s">
        <v>425</v>
      </c>
      <c r="G201" s="204" t="s">
        <v>170</v>
      </c>
      <c r="H201" s="205">
        <v>8.8759999999999994</v>
      </c>
      <c r="I201" s="206"/>
      <c r="J201" s="207">
        <f>ROUND(I201*H201,2)</f>
        <v>0</v>
      </c>
      <c r="K201" s="203" t="s">
        <v>148</v>
      </c>
      <c r="L201" s="68"/>
      <c r="M201" s="208" t="s">
        <v>21</v>
      </c>
      <c r="N201" s="209" t="s">
        <v>42</v>
      </c>
      <c r="O201" s="43"/>
      <c r="P201" s="210">
        <f>O201*H201</f>
        <v>0</v>
      </c>
      <c r="Q201" s="210">
        <v>0</v>
      </c>
      <c r="R201" s="210">
        <f>Q201*H201</f>
        <v>0</v>
      </c>
      <c r="S201" s="210">
        <v>0</v>
      </c>
      <c r="T201" s="211">
        <f>S201*H201</f>
        <v>0</v>
      </c>
      <c r="AR201" s="20" t="s">
        <v>149</v>
      </c>
      <c r="AT201" s="20" t="s">
        <v>144</v>
      </c>
      <c r="AU201" s="20" t="s">
        <v>71</v>
      </c>
      <c r="AY201" s="20" t="s">
        <v>150</v>
      </c>
      <c r="BE201" s="212">
        <f>IF(N201="základní",J201,0)</f>
        <v>0</v>
      </c>
      <c r="BF201" s="212">
        <f>IF(N201="snížená",J201,0)</f>
        <v>0</v>
      </c>
      <c r="BG201" s="212">
        <f>IF(N201="zákl. přenesená",J201,0)</f>
        <v>0</v>
      </c>
      <c r="BH201" s="212">
        <f>IF(N201="sníž. přenesená",J201,0)</f>
        <v>0</v>
      </c>
      <c r="BI201" s="212">
        <f>IF(N201="nulová",J201,0)</f>
        <v>0</v>
      </c>
      <c r="BJ201" s="20" t="s">
        <v>78</v>
      </c>
      <c r="BK201" s="212">
        <f>ROUND(I201*H201,2)</f>
        <v>0</v>
      </c>
      <c r="BL201" s="20" t="s">
        <v>149</v>
      </c>
      <c r="BM201" s="20" t="s">
        <v>426</v>
      </c>
    </row>
    <row r="202" s="9" customFormat="1">
      <c r="B202" s="216"/>
      <c r="C202" s="217"/>
      <c r="D202" s="213" t="s">
        <v>154</v>
      </c>
      <c r="E202" s="218" t="s">
        <v>21</v>
      </c>
      <c r="F202" s="219" t="s">
        <v>427</v>
      </c>
      <c r="G202" s="217"/>
      <c r="H202" s="220">
        <v>8.8759999999999994</v>
      </c>
      <c r="I202" s="221"/>
      <c r="J202" s="217"/>
      <c r="K202" s="217"/>
      <c r="L202" s="222"/>
      <c r="M202" s="223"/>
      <c r="N202" s="224"/>
      <c r="O202" s="224"/>
      <c r="P202" s="224"/>
      <c r="Q202" s="224"/>
      <c r="R202" s="224"/>
      <c r="S202" s="224"/>
      <c r="T202" s="225"/>
      <c r="AT202" s="226" t="s">
        <v>154</v>
      </c>
      <c r="AU202" s="226" t="s">
        <v>71</v>
      </c>
      <c r="AV202" s="9" t="s">
        <v>80</v>
      </c>
      <c r="AW202" s="9" t="s">
        <v>35</v>
      </c>
      <c r="AX202" s="9" t="s">
        <v>78</v>
      </c>
      <c r="AY202" s="226" t="s">
        <v>150</v>
      </c>
    </row>
    <row r="203" s="1" customFormat="1" ht="127.5" customHeight="1">
      <c r="B203" s="42"/>
      <c r="C203" s="201" t="s">
        <v>428</v>
      </c>
      <c r="D203" s="201" t="s">
        <v>144</v>
      </c>
      <c r="E203" s="202" t="s">
        <v>429</v>
      </c>
      <c r="F203" s="203" t="s">
        <v>430</v>
      </c>
      <c r="G203" s="204" t="s">
        <v>170</v>
      </c>
      <c r="H203" s="205">
        <v>124.89</v>
      </c>
      <c r="I203" s="206"/>
      <c r="J203" s="207">
        <f>ROUND(I203*H203,2)</f>
        <v>0</v>
      </c>
      <c r="K203" s="203" t="s">
        <v>148</v>
      </c>
      <c r="L203" s="68"/>
      <c r="M203" s="208" t="s">
        <v>21</v>
      </c>
      <c r="N203" s="209" t="s">
        <v>42</v>
      </c>
      <c r="O203" s="43"/>
      <c r="P203" s="210">
        <f>O203*H203</f>
        <v>0</v>
      </c>
      <c r="Q203" s="210">
        <v>0</v>
      </c>
      <c r="R203" s="210">
        <f>Q203*H203</f>
        <v>0</v>
      </c>
      <c r="S203" s="210">
        <v>0</v>
      </c>
      <c r="T203" s="211">
        <f>S203*H203</f>
        <v>0</v>
      </c>
      <c r="AR203" s="20" t="s">
        <v>149</v>
      </c>
      <c r="AT203" s="20" t="s">
        <v>144</v>
      </c>
      <c r="AU203" s="20" t="s">
        <v>71</v>
      </c>
      <c r="AY203" s="20" t="s">
        <v>150</v>
      </c>
      <c r="BE203" s="212">
        <f>IF(N203="základní",J203,0)</f>
        <v>0</v>
      </c>
      <c r="BF203" s="212">
        <f>IF(N203="snížená",J203,0)</f>
        <v>0</v>
      </c>
      <c r="BG203" s="212">
        <f>IF(N203="zákl. přenesená",J203,0)</f>
        <v>0</v>
      </c>
      <c r="BH203" s="212">
        <f>IF(N203="sníž. přenesená",J203,0)</f>
        <v>0</v>
      </c>
      <c r="BI203" s="212">
        <f>IF(N203="nulová",J203,0)</f>
        <v>0</v>
      </c>
      <c r="BJ203" s="20" t="s">
        <v>78</v>
      </c>
      <c r="BK203" s="212">
        <f>ROUND(I203*H203,2)</f>
        <v>0</v>
      </c>
      <c r="BL203" s="20" t="s">
        <v>149</v>
      </c>
      <c r="BM203" s="20" t="s">
        <v>431</v>
      </c>
    </row>
    <row r="204" s="1" customFormat="1">
      <c r="B204" s="42"/>
      <c r="C204" s="70"/>
      <c r="D204" s="213" t="s">
        <v>152</v>
      </c>
      <c r="E204" s="70"/>
      <c r="F204" s="214" t="s">
        <v>421</v>
      </c>
      <c r="G204" s="70"/>
      <c r="H204" s="70"/>
      <c r="I204" s="185"/>
      <c r="J204" s="70"/>
      <c r="K204" s="70"/>
      <c r="L204" s="68"/>
      <c r="M204" s="215"/>
      <c r="N204" s="43"/>
      <c r="O204" s="43"/>
      <c r="P204" s="43"/>
      <c r="Q204" s="43"/>
      <c r="R204" s="43"/>
      <c r="S204" s="43"/>
      <c r="T204" s="91"/>
      <c r="AT204" s="20" t="s">
        <v>152</v>
      </c>
      <c r="AU204" s="20" t="s">
        <v>71</v>
      </c>
    </row>
    <row r="205" s="9" customFormat="1">
      <c r="B205" s="216"/>
      <c r="C205" s="217"/>
      <c r="D205" s="213" t="s">
        <v>154</v>
      </c>
      <c r="E205" s="218" t="s">
        <v>21</v>
      </c>
      <c r="F205" s="219" t="s">
        <v>432</v>
      </c>
      <c r="G205" s="217"/>
      <c r="H205" s="220">
        <v>124.89</v>
      </c>
      <c r="I205" s="221"/>
      <c r="J205" s="217"/>
      <c r="K205" s="217"/>
      <c r="L205" s="222"/>
      <c r="M205" s="223"/>
      <c r="N205" s="224"/>
      <c r="O205" s="224"/>
      <c r="P205" s="224"/>
      <c r="Q205" s="224"/>
      <c r="R205" s="224"/>
      <c r="S205" s="224"/>
      <c r="T205" s="225"/>
      <c r="AT205" s="226" t="s">
        <v>154</v>
      </c>
      <c r="AU205" s="226" t="s">
        <v>71</v>
      </c>
      <c r="AV205" s="9" t="s">
        <v>80</v>
      </c>
      <c r="AW205" s="9" t="s">
        <v>35</v>
      </c>
      <c r="AX205" s="9" t="s">
        <v>78</v>
      </c>
      <c r="AY205" s="226" t="s">
        <v>150</v>
      </c>
    </row>
    <row r="206" s="1" customFormat="1" ht="127.5" customHeight="1">
      <c r="B206" s="42"/>
      <c r="C206" s="201" t="s">
        <v>433</v>
      </c>
      <c r="D206" s="201" t="s">
        <v>144</v>
      </c>
      <c r="E206" s="202" t="s">
        <v>434</v>
      </c>
      <c r="F206" s="203" t="s">
        <v>435</v>
      </c>
      <c r="G206" s="204" t="s">
        <v>170</v>
      </c>
      <c r="H206" s="205">
        <v>1.0149999999999999</v>
      </c>
      <c r="I206" s="206"/>
      <c r="J206" s="207">
        <f>ROUND(I206*H206,2)</f>
        <v>0</v>
      </c>
      <c r="K206" s="203" t="s">
        <v>148</v>
      </c>
      <c r="L206" s="68"/>
      <c r="M206" s="208" t="s">
        <v>21</v>
      </c>
      <c r="N206" s="209" t="s">
        <v>42</v>
      </c>
      <c r="O206" s="43"/>
      <c r="P206" s="210">
        <f>O206*H206</f>
        <v>0</v>
      </c>
      <c r="Q206" s="210">
        <v>0</v>
      </c>
      <c r="R206" s="210">
        <f>Q206*H206</f>
        <v>0</v>
      </c>
      <c r="S206" s="210">
        <v>0</v>
      </c>
      <c r="T206" s="211">
        <f>S206*H206</f>
        <v>0</v>
      </c>
      <c r="AR206" s="20" t="s">
        <v>149</v>
      </c>
      <c r="AT206" s="20" t="s">
        <v>144</v>
      </c>
      <c r="AU206" s="20" t="s">
        <v>71</v>
      </c>
      <c r="AY206" s="20" t="s">
        <v>150</v>
      </c>
      <c r="BE206" s="212">
        <f>IF(N206="základní",J206,0)</f>
        <v>0</v>
      </c>
      <c r="BF206" s="212">
        <f>IF(N206="snížená",J206,0)</f>
        <v>0</v>
      </c>
      <c r="BG206" s="212">
        <f>IF(N206="zákl. přenesená",J206,0)</f>
        <v>0</v>
      </c>
      <c r="BH206" s="212">
        <f>IF(N206="sníž. přenesená",J206,0)</f>
        <v>0</v>
      </c>
      <c r="BI206" s="212">
        <f>IF(N206="nulová",J206,0)</f>
        <v>0</v>
      </c>
      <c r="BJ206" s="20" t="s">
        <v>78</v>
      </c>
      <c r="BK206" s="212">
        <f>ROUND(I206*H206,2)</f>
        <v>0</v>
      </c>
      <c r="BL206" s="20" t="s">
        <v>149</v>
      </c>
      <c r="BM206" s="20" t="s">
        <v>436</v>
      </c>
    </row>
    <row r="207" s="9" customFormat="1">
      <c r="B207" s="216"/>
      <c r="C207" s="217"/>
      <c r="D207" s="213" t="s">
        <v>154</v>
      </c>
      <c r="E207" s="218" t="s">
        <v>21</v>
      </c>
      <c r="F207" s="219" t="s">
        <v>437</v>
      </c>
      <c r="G207" s="217"/>
      <c r="H207" s="220">
        <v>1.0149999999999999</v>
      </c>
      <c r="I207" s="221"/>
      <c r="J207" s="217"/>
      <c r="K207" s="217"/>
      <c r="L207" s="222"/>
      <c r="M207" s="223"/>
      <c r="N207" s="224"/>
      <c r="O207" s="224"/>
      <c r="P207" s="224"/>
      <c r="Q207" s="224"/>
      <c r="R207" s="224"/>
      <c r="S207" s="224"/>
      <c r="T207" s="225"/>
      <c r="AT207" s="226" t="s">
        <v>154</v>
      </c>
      <c r="AU207" s="226" t="s">
        <v>71</v>
      </c>
      <c r="AV207" s="9" t="s">
        <v>80</v>
      </c>
      <c r="AW207" s="9" t="s">
        <v>35</v>
      </c>
      <c r="AX207" s="9" t="s">
        <v>78</v>
      </c>
      <c r="AY207" s="226" t="s">
        <v>150</v>
      </c>
    </row>
    <row r="208" s="1" customFormat="1" ht="127.5" customHeight="1">
      <c r="B208" s="42"/>
      <c r="C208" s="201" t="s">
        <v>438</v>
      </c>
      <c r="D208" s="201" t="s">
        <v>144</v>
      </c>
      <c r="E208" s="202" t="s">
        <v>439</v>
      </c>
      <c r="F208" s="203" t="s">
        <v>440</v>
      </c>
      <c r="G208" s="204" t="s">
        <v>170</v>
      </c>
      <c r="H208" s="205">
        <v>0.60999999999999999</v>
      </c>
      <c r="I208" s="206"/>
      <c r="J208" s="207">
        <f>ROUND(I208*H208,2)</f>
        <v>0</v>
      </c>
      <c r="K208" s="203" t="s">
        <v>148</v>
      </c>
      <c r="L208" s="68"/>
      <c r="M208" s="208" t="s">
        <v>21</v>
      </c>
      <c r="N208" s="209" t="s">
        <v>42</v>
      </c>
      <c r="O208" s="43"/>
      <c r="P208" s="210">
        <f>O208*H208</f>
        <v>0</v>
      </c>
      <c r="Q208" s="210">
        <v>0</v>
      </c>
      <c r="R208" s="210">
        <f>Q208*H208</f>
        <v>0</v>
      </c>
      <c r="S208" s="210">
        <v>0</v>
      </c>
      <c r="T208" s="211">
        <f>S208*H208</f>
        <v>0</v>
      </c>
      <c r="AR208" s="20" t="s">
        <v>149</v>
      </c>
      <c r="AT208" s="20" t="s">
        <v>144</v>
      </c>
      <c r="AU208" s="20" t="s">
        <v>71</v>
      </c>
      <c r="AY208" s="20" t="s">
        <v>150</v>
      </c>
      <c r="BE208" s="212">
        <f>IF(N208="základní",J208,0)</f>
        <v>0</v>
      </c>
      <c r="BF208" s="212">
        <f>IF(N208="snížená",J208,0)</f>
        <v>0</v>
      </c>
      <c r="BG208" s="212">
        <f>IF(N208="zákl. přenesená",J208,0)</f>
        <v>0</v>
      </c>
      <c r="BH208" s="212">
        <f>IF(N208="sníž. přenesená",J208,0)</f>
        <v>0</v>
      </c>
      <c r="BI208" s="212">
        <f>IF(N208="nulová",J208,0)</f>
        <v>0</v>
      </c>
      <c r="BJ208" s="20" t="s">
        <v>78</v>
      </c>
      <c r="BK208" s="212">
        <f>ROUND(I208*H208,2)</f>
        <v>0</v>
      </c>
      <c r="BL208" s="20" t="s">
        <v>149</v>
      </c>
      <c r="BM208" s="20" t="s">
        <v>441</v>
      </c>
    </row>
    <row r="209" s="9" customFormat="1">
      <c r="B209" s="216"/>
      <c r="C209" s="217"/>
      <c r="D209" s="213" t="s">
        <v>154</v>
      </c>
      <c r="E209" s="218" t="s">
        <v>21</v>
      </c>
      <c r="F209" s="219" t="s">
        <v>442</v>
      </c>
      <c r="G209" s="217"/>
      <c r="H209" s="220">
        <v>0.60999999999999999</v>
      </c>
      <c r="I209" s="221"/>
      <c r="J209" s="217"/>
      <c r="K209" s="217"/>
      <c r="L209" s="222"/>
      <c r="M209" s="223"/>
      <c r="N209" s="224"/>
      <c r="O209" s="224"/>
      <c r="P209" s="224"/>
      <c r="Q209" s="224"/>
      <c r="R209" s="224"/>
      <c r="S209" s="224"/>
      <c r="T209" s="225"/>
      <c r="AT209" s="226" t="s">
        <v>154</v>
      </c>
      <c r="AU209" s="226" t="s">
        <v>71</v>
      </c>
      <c r="AV209" s="9" t="s">
        <v>80</v>
      </c>
      <c r="AW209" s="9" t="s">
        <v>35</v>
      </c>
      <c r="AX209" s="9" t="s">
        <v>78</v>
      </c>
      <c r="AY209" s="226" t="s">
        <v>150</v>
      </c>
    </row>
    <row r="210" s="1" customFormat="1" ht="127.5" customHeight="1">
      <c r="B210" s="42"/>
      <c r="C210" s="201" t="s">
        <v>443</v>
      </c>
      <c r="D210" s="201" t="s">
        <v>144</v>
      </c>
      <c r="E210" s="202" t="s">
        <v>444</v>
      </c>
      <c r="F210" s="203" t="s">
        <v>445</v>
      </c>
      <c r="G210" s="204" t="s">
        <v>192</v>
      </c>
      <c r="H210" s="205">
        <v>5</v>
      </c>
      <c r="I210" s="206"/>
      <c r="J210" s="207">
        <f>ROUND(I210*H210,2)</f>
        <v>0</v>
      </c>
      <c r="K210" s="203" t="s">
        <v>148</v>
      </c>
      <c r="L210" s="68"/>
      <c r="M210" s="208" t="s">
        <v>21</v>
      </c>
      <c r="N210" s="209" t="s">
        <v>42</v>
      </c>
      <c r="O210" s="43"/>
      <c r="P210" s="210">
        <f>O210*H210</f>
        <v>0</v>
      </c>
      <c r="Q210" s="210">
        <v>0</v>
      </c>
      <c r="R210" s="210">
        <f>Q210*H210</f>
        <v>0</v>
      </c>
      <c r="S210" s="210">
        <v>0</v>
      </c>
      <c r="T210" s="211">
        <f>S210*H210</f>
        <v>0</v>
      </c>
      <c r="AR210" s="20" t="s">
        <v>149</v>
      </c>
      <c r="AT210" s="20" t="s">
        <v>144</v>
      </c>
      <c r="AU210" s="20" t="s">
        <v>71</v>
      </c>
      <c r="AY210" s="20" t="s">
        <v>150</v>
      </c>
      <c r="BE210" s="212">
        <f>IF(N210="základní",J210,0)</f>
        <v>0</v>
      </c>
      <c r="BF210" s="212">
        <f>IF(N210="snížená",J210,0)</f>
        <v>0</v>
      </c>
      <c r="BG210" s="212">
        <f>IF(N210="zákl. přenesená",J210,0)</f>
        <v>0</v>
      </c>
      <c r="BH210" s="212">
        <f>IF(N210="sníž. přenesená",J210,0)</f>
        <v>0</v>
      </c>
      <c r="BI210" s="212">
        <f>IF(N210="nulová",J210,0)</f>
        <v>0</v>
      </c>
      <c r="BJ210" s="20" t="s">
        <v>78</v>
      </c>
      <c r="BK210" s="212">
        <f>ROUND(I210*H210,2)</f>
        <v>0</v>
      </c>
      <c r="BL210" s="20" t="s">
        <v>149</v>
      </c>
      <c r="BM210" s="20" t="s">
        <v>446</v>
      </c>
    </row>
    <row r="211" s="1" customFormat="1">
      <c r="B211" s="42"/>
      <c r="C211" s="70"/>
      <c r="D211" s="213" t="s">
        <v>152</v>
      </c>
      <c r="E211" s="70"/>
      <c r="F211" s="214" t="s">
        <v>421</v>
      </c>
      <c r="G211" s="70"/>
      <c r="H211" s="70"/>
      <c r="I211" s="185"/>
      <c r="J211" s="70"/>
      <c r="K211" s="70"/>
      <c r="L211" s="68"/>
      <c r="M211" s="215"/>
      <c r="N211" s="43"/>
      <c r="O211" s="43"/>
      <c r="P211" s="43"/>
      <c r="Q211" s="43"/>
      <c r="R211" s="43"/>
      <c r="S211" s="43"/>
      <c r="T211" s="91"/>
      <c r="AT211" s="20" t="s">
        <v>152</v>
      </c>
      <c r="AU211" s="20" t="s">
        <v>71</v>
      </c>
    </row>
    <row r="212" s="1" customFormat="1" ht="51" customHeight="1">
      <c r="B212" s="42"/>
      <c r="C212" s="201" t="s">
        <v>447</v>
      </c>
      <c r="D212" s="201" t="s">
        <v>144</v>
      </c>
      <c r="E212" s="202" t="s">
        <v>448</v>
      </c>
      <c r="F212" s="203" t="s">
        <v>449</v>
      </c>
      <c r="G212" s="204" t="s">
        <v>192</v>
      </c>
      <c r="H212" s="205">
        <v>1</v>
      </c>
      <c r="I212" s="206"/>
      <c r="J212" s="207">
        <f>ROUND(I212*H212,2)</f>
        <v>0</v>
      </c>
      <c r="K212" s="203" t="s">
        <v>148</v>
      </c>
      <c r="L212" s="68"/>
      <c r="M212" s="208" t="s">
        <v>21</v>
      </c>
      <c r="N212" s="209" t="s">
        <v>42</v>
      </c>
      <c r="O212" s="43"/>
      <c r="P212" s="210">
        <f>O212*H212</f>
        <v>0</v>
      </c>
      <c r="Q212" s="210">
        <v>0</v>
      </c>
      <c r="R212" s="210">
        <f>Q212*H212</f>
        <v>0</v>
      </c>
      <c r="S212" s="210">
        <v>0</v>
      </c>
      <c r="T212" s="211">
        <f>S212*H212</f>
        <v>0</v>
      </c>
      <c r="AR212" s="20" t="s">
        <v>171</v>
      </c>
      <c r="AT212" s="20" t="s">
        <v>144</v>
      </c>
      <c r="AU212" s="20" t="s">
        <v>71</v>
      </c>
      <c r="AY212" s="20" t="s">
        <v>150</v>
      </c>
      <c r="BE212" s="212">
        <f>IF(N212="základní",J212,0)</f>
        <v>0</v>
      </c>
      <c r="BF212" s="212">
        <f>IF(N212="snížená",J212,0)</f>
        <v>0</v>
      </c>
      <c r="BG212" s="212">
        <f>IF(N212="zákl. přenesená",J212,0)</f>
        <v>0</v>
      </c>
      <c r="BH212" s="212">
        <f>IF(N212="sníž. přenesená",J212,0)</f>
        <v>0</v>
      </c>
      <c r="BI212" s="212">
        <f>IF(N212="nulová",J212,0)</f>
        <v>0</v>
      </c>
      <c r="BJ212" s="20" t="s">
        <v>78</v>
      </c>
      <c r="BK212" s="212">
        <f>ROUND(I212*H212,2)</f>
        <v>0</v>
      </c>
      <c r="BL212" s="20" t="s">
        <v>171</v>
      </c>
      <c r="BM212" s="20" t="s">
        <v>450</v>
      </c>
    </row>
    <row r="213" s="1" customFormat="1" ht="25.5" customHeight="1">
      <c r="B213" s="42"/>
      <c r="C213" s="201" t="s">
        <v>451</v>
      </c>
      <c r="D213" s="201" t="s">
        <v>144</v>
      </c>
      <c r="E213" s="202" t="s">
        <v>452</v>
      </c>
      <c r="F213" s="203" t="s">
        <v>453</v>
      </c>
      <c r="G213" s="204" t="s">
        <v>192</v>
      </c>
      <c r="H213" s="205">
        <v>4</v>
      </c>
      <c r="I213" s="206"/>
      <c r="J213" s="207">
        <f>ROUND(I213*H213,2)</f>
        <v>0</v>
      </c>
      <c r="K213" s="203" t="s">
        <v>148</v>
      </c>
      <c r="L213" s="68"/>
      <c r="M213" s="208" t="s">
        <v>21</v>
      </c>
      <c r="N213" s="209" t="s">
        <v>42</v>
      </c>
      <c r="O213" s="43"/>
      <c r="P213" s="210">
        <f>O213*H213</f>
        <v>0</v>
      </c>
      <c r="Q213" s="210">
        <v>0</v>
      </c>
      <c r="R213" s="210">
        <f>Q213*H213</f>
        <v>0</v>
      </c>
      <c r="S213" s="210">
        <v>0</v>
      </c>
      <c r="T213" s="211">
        <f>S213*H213</f>
        <v>0</v>
      </c>
      <c r="AR213" s="20" t="s">
        <v>171</v>
      </c>
      <c r="AT213" s="20" t="s">
        <v>144</v>
      </c>
      <c r="AU213" s="20" t="s">
        <v>71</v>
      </c>
      <c r="AY213" s="20" t="s">
        <v>150</v>
      </c>
      <c r="BE213" s="212">
        <f>IF(N213="základní",J213,0)</f>
        <v>0</v>
      </c>
      <c r="BF213" s="212">
        <f>IF(N213="snížená",J213,0)</f>
        <v>0</v>
      </c>
      <c r="BG213" s="212">
        <f>IF(N213="zákl. přenesená",J213,0)</f>
        <v>0</v>
      </c>
      <c r="BH213" s="212">
        <f>IF(N213="sníž. přenesená",J213,0)</f>
        <v>0</v>
      </c>
      <c r="BI213" s="212">
        <f>IF(N213="nulová",J213,0)</f>
        <v>0</v>
      </c>
      <c r="BJ213" s="20" t="s">
        <v>78</v>
      </c>
      <c r="BK213" s="212">
        <f>ROUND(I213*H213,2)</f>
        <v>0</v>
      </c>
      <c r="BL213" s="20" t="s">
        <v>171</v>
      </c>
      <c r="BM213" s="20" t="s">
        <v>454</v>
      </c>
    </row>
    <row r="214" s="1" customFormat="1" ht="38.25" customHeight="1">
      <c r="B214" s="42"/>
      <c r="C214" s="201" t="s">
        <v>455</v>
      </c>
      <c r="D214" s="201" t="s">
        <v>144</v>
      </c>
      <c r="E214" s="202" t="s">
        <v>456</v>
      </c>
      <c r="F214" s="203" t="s">
        <v>457</v>
      </c>
      <c r="G214" s="204" t="s">
        <v>192</v>
      </c>
      <c r="H214" s="205">
        <v>4</v>
      </c>
      <c r="I214" s="206"/>
      <c r="J214" s="207">
        <f>ROUND(I214*H214,2)</f>
        <v>0</v>
      </c>
      <c r="K214" s="203" t="s">
        <v>148</v>
      </c>
      <c r="L214" s="68"/>
      <c r="M214" s="208" t="s">
        <v>21</v>
      </c>
      <c r="N214" s="209" t="s">
        <v>42</v>
      </c>
      <c r="O214" s="43"/>
      <c r="P214" s="210">
        <f>O214*H214</f>
        <v>0</v>
      </c>
      <c r="Q214" s="210">
        <v>0</v>
      </c>
      <c r="R214" s="210">
        <f>Q214*H214</f>
        <v>0</v>
      </c>
      <c r="S214" s="210">
        <v>0</v>
      </c>
      <c r="T214" s="211">
        <f>S214*H214</f>
        <v>0</v>
      </c>
      <c r="AR214" s="20" t="s">
        <v>171</v>
      </c>
      <c r="AT214" s="20" t="s">
        <v>144</v>
      </c>
      <c r="AU214" s="20" t="s">
        <v>71</v>
      </c>
      <c r="AY214" s="20" t="s">
        <v>150</v>
      </c>
      <c r="BE214" s="212">
        <f>IF(N214="základní",J214,0)</f>
        <v>0</v>
      </c>
      <c r="BF214" s="212">
        <f>IF(N214="snížená",J214,0)</f>
        <v>0</v>
      </c>
      <c r="BG214" s="212">
        <f>IF(N214="zákl. přenesená",J214,0)</f>
        <v>0</v>
      </c>
      <c r="BH214" s="212">
        <f>IF(N214="sníž. přenesená",J214,0)</f>
        <v>0</v>
      </c>
      <c r="BI214" s="212">
        <f>IF(N214="nulová",J214,0)</f>
        <v>0</v>
      </c>
      <c r="BJ214" s="20" t="s">
        <v>78</v>
      </c>
      <c r="BK214" s="212">
        <f>ROUND(I214*H214,2)</f>
        <v>0</v>
      </c>
      <c r="BL214" s="20" t="s">
        <v>171</v>
      </c>
      <c r="BM214" s="20" t="s">
        <v>458</v>
      </c>
    </row>
    <row r="215" s="1" customFormat="1" ht="16.5" customHeight="1">
      <c r="B215" s="42"/>
      <c r="C215" s="201" t="s">
        <v>459</v>
      </c>
      <c r="D215" s="201" t="s">
        <v>144</v>
      </c>
      <c r="E215" s="202" t="s">
        <v>460</v>
      </c>
      <c r="F215" s="203" t="s">
        <v>461</v>
      </c>
      <c r="G215" s="204" t="s">
        <v>462</v>
      </c>
      <c r="H215" s="205">
        <v>4</v>
      </c>
      <c r="I215" s="206"/>
      <c r="J215" s="207">
        <f>ROUND(I215*H215,2)</f>
        <v>0</v>
      </c>
      <c r="K215" s="203" t="s">
        <v>148</v>
      </c>
      <c r="L215" s="68"/>
      <c r="M215" s="208" t="s">
        <v>21</v>
      </c>
      <c r="N215" s="237" t="s">
        <v>42</v>
      </c>
      <c r="O215" s="238"/>
      <c r="P215" s="239">
        <f>O215*H215</f>
        <v>0</v>
      </c>
      <c r="Q215" s="239">
        <v>0</v>
      </c>
      <c r="R215" s="239">
        <f>Q215*H215</f>
        <v>0</v>
      </c>
      <c r="S215" s="239">
        <v>0</v>
      </c>
      <c r="T215" s="240">
        <f>S215*H215</f>
        <v>0</v>
      </c>
      <c r="AR215" s="20" t="s">
        <v>171</v>
      </c>
      <c r="AT215" s="20" t="s">
        <v>144</v>
      </c>
      <c r="AU215" s="20" t="s">
        <v>71</v>
      </c>
      <c r="AY215" s="20" t="s">
        <v>150</v>
      </c>
      <c r="BE215" s="212">
        <f>IF(N215="základní",J215,0)</f>
        <v>0</v>
      </c>
      <c r="BF215" s="212">
        <f>IF(N215="snížená",J215,0)</f>
        <v>0</v>
      </c>
      <c r="BG215" s="212">
        <f>IF(N215="zákl. přenesená",J215,0)</f>
        <v>0</v>
      </c>
      <c r="BH215" s="212">
        <f>IF(N215="sníž. přenesená",J215,0)</f>
        <v>0</v>
      </c>
      <c r="BI215" s="212">
        <f>IF(N215="nulová",J215,0)</f>
        <v>0</v>
      </c>
      <c r="BJ215" s="20" t="s">
        <v>78</v>
      </c>
      <c r="BK215" s="212">
        <f>ROUND(I215*H215,2)</f>
        <v>0</v>
      </c>
      <c r="BL215" s="20" t="s">
        <v>171</v>
      </c>
      <c r="BM215" s="20" t="s">
        <v>463</v>
      </c>
    </row>
    <row r="216" s="1" customFormat="1" ht="6.96" customHeight="1">
      <c r="B216" s="63"/>
      <c r="C216" s="64"/>
      <c r="D216" s="64"/>
      <c r="E216" s="64"/>
      <c r="F216" s="64"/>
      <c r="G216" s="64"/>
      <c r="H216" s="64"/>
      <c r="I216" s="174"/>
      <c r="J216" s="64"/>
      <c r="K216" s="64"/>
      <c r="L216" s="68"/>
    </row>
  </sheetData>
  <sheetProtection sheet="1" autoFilter="0" formatColumns="0" formatRows="0" objects="1" scenarios="1" spinCount="100000" saltValue="dn0hQluzdoFVEohPCAGYXPTnrnhzBAZhdaBmnroa04nbuK19GBxqmXbi98RtrV612yHZg/aB1f8wKd1iQtL1PA==" hashValue="QaiWpnGoNhCtJlycML3IzcnGz9zQuVm+FtPAfuMANFtF3w1StpnyH0RlCAER0cHKxizN/Y8G9hHA1cJjF70uaQ==" algorithmName="SHA-512" password="CC35"/>
  <autoFilter ref="C81:K215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88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122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464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ROUND(SUM(BE82:BE93), 2)</f>
        <v>0</v>
      </c>
      <c r="G32" s="43"/>
      <c r="H32" s="43"/>
      <c r="I32" s="166">
        <v>0.20999999999999999</v>
      </c>
      <c r="J32" s="165">
        <f>ROUND(ROUND((SUM(BE82:BE93)),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ROUND(SUM(BF82:BF93), 2)</f>
        <v>0</v>
      </c>
      <c r="G33" s="43"/>
      <c r="H33" s="43"/>
      <c r="I33" s="166">
        <v>0.14999999999999999</v>
      </c>
      <c r="J33" s="165">
        <f>ROUND(ROUND((SUM(BF82:BF93)),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ROUND(SUM(BG82:BG93),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ROUND(SUM(BH82:BH93),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ROUND(SUM(BI82:BI93),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122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1.2 - Materiál objednatele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122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1.2 - Materiál objednatele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SUM(P83:P93)</f>
        <v>0</v>
      </c>
      <c r="Q82" s="102"/>
      <c r="R82" s="198">
        <f>SUM(R83:R93)</f>
        <v>15.890232000000001</v>
      </c>
      <c r="S82" s="102"/>
      <c r="T82" s="199">
        <f>SUM(T83:T93)</f>
        <v>0</v>
      </c>
      <c r="AT82" s="20" t="s">
        <v>70</v>
      </c>
      <c r="AU82" s="20" t="s">
        <v>129</v>
      </c>
      <c r="BK82" s="200">
        <f>SUM(BK83:BK93)</f>
        <v>0</v>
      </c>
    </row>
    <row r="83" s="1" customFormat="1" ht="25.5" customHeight="1">
      <c r="B83" s="42"/>
      <c r="C83" s="227" t="s">
        <v>78</v>
      </c>
      <c r="D83" s="227" t="s">
        <v>167</v>
      </c>
      <c r="E83" s="228" t="s">
        <v>465</v>
      </c>
      <c r="F83" s="229" t="s">
        <v>466</v>
      </c>
      <c r="G83" s="230" t="s">
        <v>192</v>
      </c>
      <c r="H83" s="231">
        <v>13</v>
      </c>
      <c r="I83" s="232"/>
      <c r="J83" s="233">
        <f>ROUND(I83*H83,2)</f>
        <v>0</v>
      </c>
      <c r="K83" s="229" t="s">
        <v>148</v>
      </c>
      <c r="L83" s="234"/>
      <c r="M83" s="235" t="s">
        <v>21</v>
      </c>
      <c r="N83" s="236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171</v>
      </c>
      <c r="AT83" s="20" t="s">
        <v>167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171</v>
      </c>
      <c r="BM83" s="20" t="s">
        <v>467</v>
      </c>
    </row>
    <row r="84" s="1" customFormat="1" ht="25.5" customHeight="1">
      <c r="B84" s="42"/>
      <c r="C84" s="227" t="s">
        <v>80</v>
      </c>
      <c r="D84" s="227" t="s">
        <v>167</v>
      </c>
      <c r="E84" s="228" t="s">
        <v>468</v>
      </c>
      <c r="F84" s="229" t="s">
        <v>469</v>
      </c>
      <c r="G84" s="230" t="s">
        <v>192</v>
      </c>
      <c r="H84" s="231">
        <v>7</v>
      </c>
      <c r="I84" s="232"/>
      <c r="J84" s="233">
        <f>ROUND(I84*H84,2)</f>
        <v>0</v>
      </c>
      <c r="K84" s="229" t="s">
        <v>148</v>
      </c>
      <c r="L84" s="234"/>
      <c r="M84" s="235" t="s">
        <v>21</v>
      </c>
      <c r="N84" s="236" t="s">
        <v>42</v>
      </c>
      <c r="O84" s="43"/>
      <c r="P84" s="210">
        <f>O84*H84</f>
        <v>0</v>
      </c>
      <c r="Q84" s="210">
        <v>0.10299999999999999</v>
      </c>
      <c r="R84" s="210">
        <f>Q84*H84</f>
        <v>0.72099999999999997</v>
      </c>
      <c r="S84" s="210">
        <v>0</v>
      </c>
      <c r="T84" s="211">
        <f>S84*H84</f>
        <v>0</v>
      </c>
      <c r="AR84" s="20" t="s">
        <v>171</v>
      </c>
      <c r="AT84" s="20" t="s">
        <v>167</v>
      </c>
      <c r="AU84" s="20" t="s">
        <v>71</v>
      </c>
      <c r="AY84" s="20" t="s">
        <v>150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0" t="s">
        <v>78</v>
      </c>
      <c r="BK84" s="212">
        <f>ROUND(I84*H84,2)</f>
        <v>0</v>
      </c>
      <c r="BL84" s="20" t="s">
        <v>171</v>
      </c>
      <c r="BM84" s="20" t="s">
        <v>470</v>
      </c>
    </row>
    <row r="85" s="1" customFormat="1" ht="25.5" customHeight="1">
      <c r="B85" s="42"/>
      <c r="C85" s="227" t="s">
        <v>160</v>
      </c>
      <c r="D85" s="227" t="s">
        <v>167</v>
      </c>
      <c r="E85" s="228" t="s">
        <v>471</v>
      </c>
      <c r="F85" s="229" t="s">
        <v>472</v>
      </c>
      <c r="G85" s="230" t="s">
        <v>163</v>
      </c>
      <c r="H85" s="231">
        <v>8.4009999999999998</v>
      </c>
      <c r="I85" s="232"/>
      <c r="J85" s="233">
        <f>ROUND(I85*H85,2)</f>
        <v>0</v>
      </c>
      <c r="K85" s="229" t="s">
        <v>148</v>
      </c>
      <c r="L85" s="234"/>
      <c r="M85" s="235" t="s">
        <v>21</v>
      </c>
      <c r="N85" s="236" t="s">
        <v>42</v>
      </c>
      <c r="O85" s="43"/>
      <c r="P85" s="210">
        <f>O85*H85</f>
        <v>0</v>
      </c>
      <c r="Q85" s="210">
        <v>0.95499999999999996</v>
      </c>
      <c r="R85" s="210">
        <f>Q85*H85</f>
        <v>8.0229549999999996</v>
      </c>
      <c r="S85" s="210">
        <v>0</v>
      </c>
      <c r="T85" s="211">
        <f>S85*H85</f>
        <v>0</v>
      </c>
      <c r="AR85" s="20" t="s">
        <v>171</v>
      </c>
      <c r="AT85" s="20" t="s">
        <v>167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171</v>
      </c>
      <c r="BM85" s="20" t="s">
        <v>473</v>
      </c>
    </row>
    <row r="86" s="1" customFormat="1" ht="16.5" customHeight="1">
      <c r="B86" s="42"/>
      <c r="C86" s="227" t="s">
        <v>149</v>
      </c>
      <c r="D86" s="227" t="s">
        <v>167</v>
      </c>
      <c r="E86" s="228" t="s">
        <v>474</v>
      </c>
      <c r="F86" s="229" t="s">
        <v>475</v>
      </c>
      <c r="G86" s="230" t="s">
        <v>256</v>
      </c>
      <c r="H86" s="231">
        <v>58.5</v>
      </c>
      <c r="I86" s="232"/>
      <c r="J86" s="233">
        <f>ROUND(I86*H86,2)</f>
        <v>0</v>
      </c>
      <c r="K86" s="229" t="s">
        <v>148</v>
      </c>
      <c r="L86" s="234"/>
      <c r="M86" s="235" t="s">
        <v>21</v>
      </c>
      <c r="N86" s="236" t="s">
        <v>42</v>
      </c>
      <c r="O86" s="43"/>
      <c r="P86" s="210">
        <f>O86*H86</f>
        <v>0</v>
      </c>
      <c r="Q86" s="210">
        <v>0.049390000000000003</v>
      </c>
      <c r="R86" s="210">
        <f>Q86*H86</f>
        <v>2.8893150000000003</v>
      </c>
      <c r="S86" s="210">
        <v>0</v>
      </c>
      <c r="T86" s="211">
        <f>S86*H86</f>
        <v>0</v>
      </c>
      <c r="AR86" s="20" t="s">
        <v>171</v>
      </c>
      <c r="AT86" s="20" t="s">
        <v>167</v>
      </c>
      <c r="AU86" s="20" t="s">
        <v>71</v>
      </c>
      <c r="AY86" s="20" t="s">
        <v>150</v>
      </c>
      <c r="BE86" s="212">
        <f>IF(N86="základní",J86,0)</f>
        <v>0</v>
      </c>
      <c r="BF86" s="212">
        <f>IF(N86="snížená",J86,0)</f>
        <v>0</v>
      </c>
      <c r="BG86" s="212">
        <f>IF(N86="zákl. přenesená",J86,0)</f>
        <v>0</v>
      </c>
      <c r="BH86" s="212">
        <f>IF(N86="sníž. přenesená",J86,0)</f>
        <v>0</v>
      </c>
      <c r="BI86" s="212">
        <f>IF(N86="nulová",J86,0)</f>
        <v>0</v>
      </c>
      <c r="BJ86" s="20" t="s">
        <v>78</v>
      </c>
      <c r="BK86" s="212">
        <f>ROUND(I86*H86,2)</f>
        <v>0</v>
      </c>
      <c r="BL86" s="20" t="s">
        <v>171</v>
      </c>
      <c r="BM86" s="20" t="s">
        <v>476</v>
      </c>
    </row>
    <row r="87" s="1" customFormat="1" ht="16.5" customHeight="1">
      <c r="B87" s="42"/>
      <c r="C87" s="227" t="s">
        <v>174</v>
      </c>
      <c r="D87" s="227" t="s">
        <v>167</v>
      </c>
      <c r="E87" s="228" t="s">
        <v>477</v>
      </c>
      <c r="F87" s="229" t="s">
        <v>478</v>
      </c>
      <c r="G87" s="230" t="s">
        <v>192</v>
      </c>
      <c r="H87" s="231">
        <v>10</v>
      </c>
      <c r="I87" s="232"/>
      <c r="J87" s="233">
        <f>ROUND(I87*H87,2)</f>
        <v>0</v>
      </c>
      <c r="K87" s="229" t="s">
        <v>148</v>
      </c>
      <c r="L87" s="234"/>
      <c r="M87" s="235" t="s">
        <v>21</v>
      </c>
      <c r="N87" s="236" t="s">
        <v>42</v>
      </c>
      <c r="O87" s="43"/>
      <c r="P87" s="210">
        <f>O87*H87</f>
        <v>0</v>
      </c>
      <c r="Q87" s="210">
        <v>0</v>
      </c>
      <c r="R87" s="210">
        <f>Q87*H87</f>
        <v>0</v>
      </c>
      <c r="S87" s="210">
        <v>0</v>
      </c>
      <c r="T87" s="211">
        <f>S87*H87</f>
        <v>0</v>
      </c>
      <c r="AR87" s="20" t="s">
        <v>171</v>
      </c>
      <c r="AT87" s="20" t="s">
        <v>167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171</v>
      </c>
      <c r="BM87" s="20" t="s">
        <v>479</v>
      </c>
    </row>
    <row r="88" s="1" customFormat="1" ht="25.5" customHeight="1">
      <c r="B88" s="42"/>
      <c r="C88" s="227" t="s">
        <v>179</v>
      </c>
      <c r="D88" s="227" t="s">
        <v>167</v>
      </c>
      <c r="E88" s="228" t="s">
        <v>480</v>
      </c>
      <c r="F88" s="229" t="s">
        <v>481</v>
      </c>
      <c r="G88" s="230" t="s">
        <v>192</v>
      </c>
      <c r="H88" s="231">
        <v>1</v>
      </c>
      <c r="I88" s="232"/>
      <c r="J88" s="233">
        <f>ROUND(I88*H88,2)</f>
        <v>0</v>
      </c>
      <c r="K88" s="229" t="s">
        <v>148</v>
      </c>
      <c r="L88" s="234"/>
      <c r="M88" s="235" t="s">
        <v>21</v>
      </c>
      <c r="N88" s="236" t="s">
        <v>42</v>
      </c>
      <c r="O88" s="43"/>
      <c r="P88" s="210">
        <f>O88*H88</f>
        <v>0</v>
      </c>
      <c r="Q88" s="210">
        <v>0.75525900000000001</v>
      </c>
      <c r="R88" s="210">
        <f>Q88*H88</f>
        <v>0.75525900000000001</v>
      </c>
      <c r="S88" s="210">
        <v>0</v>
      </c>
      <c r="T88" s="211">
        <f>S88*H88</f>
        <v>0</v>
      </c>
      <c r="AR88" s="20" t="s">
        <v>171</v>
      </c>
      <c r="AT88" s="20" t="s">
        <v>167</v>
      </c>
      <c r="AU88" s="20" t="s">
        <v>71</v>
      </c>
      <c r="AY88" s="20" t="s">
        <v>150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0" t="s">
        <v>78</v>
      </c>
      <c r="BK88" s="212">
        <f>ROUND(I88*H88,2)</f>
        <v>0</v>
      </c>
      <c r="BL88" s="20" t="s">
        <v>171</v>
      </c>
      <c r="BM88" s="20" t="s">
        <v>482</v>
      </c>
    </row>
    <row r="89" s="1" customFormat="1" ht="25.5" customHeight="1">
      <c r="B89" s="42"/>
      <c r="C89" s="227" t="s">
        <v>184</v>
      </c>
      <c r="D89" s="227" t="s">
        <v>167</v>
      </c>
      <c r="E89" s="228" t="s">
        <v>483</v>
      </c>
      <c r="F89" s="229" t="s">
        <v>484</v>
      </c>
      <c r="G89" s="230" t="s">
        <v>192</v>
      </c>
      <c r="H89" s="231">
        <v>1</v>
      </c>
      <c r="I89" s="232"/>
      <c r="J89" s="233">
        <f>ROUND(I89*H89,2)</f>
        <v>0</v>
      </c>
      <c r="K89" s="229" t="s">
        <v>148</v>
      </c>
      <c r="L89" s="234"/>
      <c r="M89" s="235" t="s">
        <v>21</v>
      </c>
      <c r="N89" s="236" t="s">
        <v>42</v>
      </c>
      <c r="O89" s="43"/>
      <c r="P89" s="210">
        <f>O89*H89</f>
        <v>0</v>
      </c>
      <c r="Q89" s="210">
        <v>0.75525900000000001</v>
      </c>
      <c r="R89" s="210">
        <f>Q89*H89</f>
        <v>0.75525900000000001</v>
      </c>
      <c r="S89" s="210">
        <v>0</v>
      </c>
      <c r="T89" s="211">
        <f>S89*H89</f>
        <v>0</v>
      </c>
      <c r="AR89" s="20" t="s">
        <v>171</v>
      </c>
      <c r="AT89" s="20" t="s">
        <v>167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171</v>
      </c>
      <c r="BM89" s="20" t="s">
        <v>485</v>
      </c>
    </row>
    <row r="90" s="1" customFormat="1" ht="25.5" customHeight="1">
      <c r="B90" s="42"/>
      <c r="C90" s="227" t="s">
        <v>189</v>
      </c>
      <c r="D90" s="227" t="s">
        <v>167</v>
      </c>
      <c r="E90" s="228" t="s">
        <v>486</v>
      </c>
      <c r="F90" s="229" t="s">
        <v>487</v>
      </c>
      <c r="G90" s="230" t="s">
        <v>192</v>
      </c>
      <c r="H90" s="231">
        <v>1</v>
      </c>
      <c r="I90" s="232"/>
      <c r="J90" s="233">
        <f>ROUND(I90*H90,2)</f>
        <v>0</v>
      </c>
      <c r="K90" s="229" t="s">
        <v>148</v>
      </c>
      <c r="L90" s="234"/>
      <c r="M90" s="235" t="s">
        <v>21</v>
      </c>
      <c r="N90" s="236" t="s">
        <v>42</v>
      </c>
      <c r="O90" s="43"/>
      <c r="P90" s="210">
        <f>O90*H90</f>
        <v>0</v>
      </c>
      <c r="Q90" s="210">
        <v>0.74720200000000003</v>
      </c>
      <c r="R90" s="210">
        <f>Q90*H90</f>
        <v>0.74720200000000003</v>
      </c>
      <c r="S90" s="210">
        <v>0</v>
      </c>
      <c r="T90" s="211">
        <f>S90*H90</f>
        <v>0</v>
      </c>
      <c r="AR90" s="20" t="s">
        <v>171</v>
      </c>
      <c r="AT90" s="20" t="s">
        <v>167</v>
      </c>
      <c r="AU90" s="20" t="s">
        <v>71</v>
      </c>
      <c r="AY90" s="20" t="s">
        <v>150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0" t="s">
        <v>78</v>
      </c>
      <c r="BK90" s="212">
        <f>ROUND(I90*H90,2)</f>
        <v>0</v>
      </c>
      <c r="BL90" s="20" t="s">
        <v>171</v>
      </c>
      <c r="BM90" s="20" t="s">
        <v>488</v>
      </c>
    </row>
    <row r="91" s="1" customFormat="1" ht="25.5" customHeight="1">
      <c r="B91" s="42"/>
      <c r="C91" s="227" t="s">
        <v>197</v>
      </c>
      <c r="D91" s="227" t="s">
        <v>167</v>
      </c>
      <c r="E91" s="228" t="s">
        <v>489</v>
      </c>
      <c r="F91" s="229" t="s">
        <v>490</v>
      </c>
      <c r="G91" s="230" t="s">
        <v>192</v>
      </c>
      <c r="H91" s="231">
        <v>1</v>
      </c>
      <c r="I91" s="232"/>
      <c r="J91" s="233">
        <f>ROUND(I91*H91,2)</f>
        <v>0</v>
      </c>
      <c r="K91" s="229" t="s">
        <v>148</v>
      </c>
      <c r="L91" s="234"/>
      <c r="M91" s="235" t="s">
        <v>21</v>
      </c>
      <c r="N91" s="236" t="s">
        <v>42</v>
      </c>
      <c r="O91" s="43"/>
      <c r="P91" s="210">
        <f>O91*H91</f>
        <v>0</v>
      </c>
      <c r="Q91" s="210">
        <v>0.74720200000000003</v>
      </c>
      <c r="R91" s="210">
        <f>Q91*H91</f>
        <v>0.74720200000000003</v>
      </c>
      <c r="S91" s="210">
        <v>0</v>
      </c>
      <c r="T91" s="211">
        <f>S91*H91</f>
        <v>0</v>
      </c>
      <c r="AR91" s="20" t="s">
        <v>171</v>
      </c>
      <c r="AT91" s="20" t="s">
        <v>167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171</v>
      </c>
      <c r="BM91" s="20" t="s">
        <v>491</v>
      </c>
    </row>
    <row r="92" s="1" customFormat="1" ht="25.5" customHeight="1">
      <c r="B92" s="42"/>
      <c r="C92" s="227" t="s">
        <v>201</v>
      </c>
      <c r="D92" s="227" t="s">
        <v>167</v>
      </c>
      <c r="E92" s="228" t="s">
        <v>492</v>
      </c>
      <c r="F92" s="229" t="s">
        <v>493</v>
      </c>
      <c r="G92" s="230" t="s">
        <v>192</v>
      </c>
      <c r="H92" s="231">
        <v>1</v>
      </c>
      <c r="I92" s="232"/>
      <c r="J92" s="233">
        <f>ROUND(I92*H92,2)</f>
        <v>0</v>
      </c>
      <c r="K92" s="229" t="s">
        <v>148</v>
      </c>
      <c r="L92" s="234"/>
      <c r="M92" s="235" t="s">
        <v>21</v>
      </c>
      <c r="N92" s="236" t="s">
        <v>42</v>
      </c>
      <c r="O92" s="43"/>
      <c r="P92" s="210">
        <f>O92*H92</f>
        <v>0</v>
      </c>
      <c r="Q92" s="210">
        <v>1.25204</v>
      </c>
      <c r="R92" s="210">
        <f>Q92*H92</f>
        <v>1.25204</v>
      </c>
      <c r="S92" s="210">
        <v>0</v>
      </c>
      <c r="T92" s="211">
        <f>S92*H92</f>
        <v>0</v>
      </c>
      <c r="AR92" s="20" t="s">
        <v>171</v>
      </c>
      <c r="AT92" s="20" t="s">
        <v>167</v>
      </c>
      <c r="AU92" s="20" t="s">
        <v>71</v>
      </c>
      <c r="AY92" s="20" t="s">
        <v>150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0" t="s">
        <v>78</v>
      </c>
      <c r="BK92" s="212">
        <f>ROUND(I92*H92,2)</f>
        <v>0</v>
      </c>
      <c r="BL92" s="20" t="s">
        <v>171</v>
      </c>
      <c r="BM92" s="20" t="s">
        <v>494</v>
      </c>
    </row>
    <row r="93" s="1" customFormat="1" ht="16.5" customHeight="1">
      <c r="B93" s="42"/>
      <c r="C93" s="227" t="s">
        <v>205</v>
      </c>
      <c r="D93" s="227" t="s">
        <v>167</v>
      </c>
      <c r="E93" s="228" t="s">
        <v>495</v>
      </c>
      <c r="F93" s="229" t="s">
        <v>496</v>
      </c>
      <c r="G93" s="230" t="s">
        <v>192</v>
      </c>
      <c r="H93" s="231">
        <v>2</v>
      </c>
      <c r="I93" s="232"/>
      <c r="J93" s="233">
        <f>ROUND(I93*H93,2)</f>
        <v>0</v>
      </c>
      <c r="K93" s="229" t="s">
        <v>148</v>
      </c>
      <c r="L93" s="234"/>
      <c r="M93" s="235" t="s">
        <v>21</v>
      </c>
      <c r="N93" s="241" t="s">
        <v>42</v>
      </c>
      <c r="O93" s="238"/>
      <c r="P93" s="239">
        <f>O93*H93</f>
        <v>0</v>
      </c>
      <c r="Q93" s="239">
        <v>0</v>
      </c>
      <c r="R93" s="239">
        <f>Q93*H93</f>
        <v>0</v>
      </c>
      <c r="S93" s="239">
        <v>0</v>
      </c>
      <c r="T93" s="240">
        <f>S93*H93</f>
        <v>0</v>
      </c>
      <c r="AR93" s="20" t="s">
        <v>171</v>
      </c>
      <c r="AT93" s="20" t="s">
        <v>167</v>
      </c>
      <c r="AU93" s="20" t="s">
        <v>71</v>
      </c>
      <c r="AY93" s="20" t="s">
        <v>150</v>
      </c>
      <c r="BE93" s="212">
        <f>IF(N93="základní",J93,0)</f>
        <v>0</v>
      </c>
      <c r="BF93" s="212">
        <f>IF(N93="snížená",J93,0)</f>
        <v>0</v>
      </c>
      <c r="BG93" s="212">
        <f>IF(N93="zákl. přenesená",J93,0)</f>
        <v>0</v>
      </c>
      <c r="BH93" s="212">
        <f>IF(N93="sníž. přenesená",J93,0)</f>
        <v>0</v>
      </c>
      <c r="BI93" s="212">
        <f>IF(N93="nulová",J93,0)</f>
        <v>0</v>
      </c>
      <c r="BJ93" s="20" t="s">
        <v>78</v>
      </c>
      <c r="BK93" s="212">
        <f>ROUND(I93*H93,2)</f>
        <v>0</v>
      </c>
      <c r="BL93" s="20" t="s">
        <v>171</v>
      </c>
      <c r="BM93" s="20" t="s">
        <v>497</v>
      </c>
    </row>
    <row r="94" s="1" customFormat="1" ht="6.96" customHeight="1">
      <c r="B94" s="63"/>
      <c r="C94" s="64"/>
      <c r="D94" s="64"/>
      <c r="E94" s="64"/>
      <c r="F94" s="64"/>
      <c r="G94" s="64"/>
      <c r="H94" s="64"/>
      <c r="I94" s="174"/>
      <c r="J94" s="64"/>
      <c r="K94" s="64"/>
      <c r="L94" s="68"/>
    </row>
  </sheetData>
  <sheetProtection sheet="1" autoFilter="0" formatColumns="0" formatRows="0" objects="1" scenarios="1" spinCount="100000" saltValue="Lhj0cxYd7opqgPwQXDKR9B9Ho4zC1xsVd2nZTNPUj7vtH8ohTP0LDtVBZiDH6zGT7Z28bZxejCyMJSk/E/nvsw==" hashValue="occwDpoZFSWkGteaXbdAsISfe1TUmHCw6rMtd8KwkHPHmjuXxdfI0kMFFZtvV83YNVlzdXY4tOApf/V3jy67Xw==" algorithmName="SHA-512" password="CC35"/>
  <autoFilter ref="C81:K93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93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498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499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ROUND(SUM(BE82:BE186), 2)</f>
        <v>0</v>
      </c>
      <c r="G32" s="43"/>
      <c r="H32" s="43"/>
      <c r="I32" s="166">
        <v>0.20999999999999999</v>
      </c>
      <c r="J32" s="165">
        <f>ROUND(ROUND((SUM(BE82:BE186)),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ROUND(SUM(BF82:BF186), 2)</f>
        <v>0</v>
      </c>
      <c r="G33" s="43"/>
      <c r="H33" s="43"/>
      <c r="I33" s="166">
        <v>0.14999999999999999</v>
      </c>
      <c r="J33" s="165">
        <f>ROUND(ROUND((SUM(BF82:BF186)),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ROUND(SUM(BG82:BG186),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ROUND(SUM(BH82:BH186),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ROUND(SUM(BI82:BI186),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498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2.1 - Železniční svršek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498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2.1 - Železniční svršek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SUM(P83:P186)</f>
        <v>0</v>
      </c>
      <c r="Q82" s="102"/>
      <c r="R82" s="198">
        <f>SUM(R83:R186)</f>
        <v>133.75200799999999</v>
      </c>
      <c r="S82" s="102"/>
      <c r="T82" s="199">
        <f>SUM(T83:T186)</f>
        <v>0</v>
      </c>
      <c r="AT82" s="20" t="s">
        <v>70</v>
      </c>
      <c r="AU82" s="20" t="s">
        <v>129</v>
      </c>
      <c r="BK82" s="200">
        <f>SUM(BK83:BK186)</f>
        <v>0</v>
      </c>
    </row>
    <row r="83" s="1" customFormat="1" ht="51" customHeight="1">
      <c r="B83" s="42"/>
      <c r="C83" s="201" t="s">
        <v>78</v>
      </c>
      <c r="D83" s="201" t="s">
        <v>144</v>
      </c>
      <c r="E83" s="202" t="s">
        <v>145</v>
      </c>
      <c r="F83" s="203" t="s">
        <v>146</v>
      </c>
      <c r="G83" s="204" t="s">
        <v>147</v>
      </c>
      <c r="H83" s="205">
        <v>96</v>
      </c>
      <c r="I83" s="206"/>
      <c r="J83" s="207">
        <f>ROUND(I83*H83,2)</f>
        <v>0</v>
      </c>
      <c r="K83" s="203" t="s">
        <v>148</v>
      </c>
      <c r="L83" s="68"/>
      <c r="M83" s="208" t="s">
        <v>21</v>
      </c>
      <c r="N83" s="209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149</v>
      </c>
      <c r="AT83" s="20" t="s">
        <v>144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149</v>
      </c>
      <c r="BM83" s="20" t="s">
        <v>500</v>
      </c>
    </row>
    <row r="84" s="9" customFormat="1">
      <c r="B84" s="216"/>
      <c r="C84" s="217"/>
      <c r="D84" s="213" t="s">
        <v>154</v>
      </c>
      <c r="E84" s="218" t="s">
        <v>21</v>
      </c>
      <c r="F84" s="219" t="s">
        <v>501</v>
      </c>
      <c r="G84" s="217"/>
      <c r="H84" s="220">
        <v>96</v>
      </c>
      <c r="I84" s="221"/>
      <c r="J84" s="217"/>
      <c r="K84" s="217"/>
      <c r="L84" s="222"/>
      <c r="M84" s="223"/>
      <c r="N84" s="224"/>
      <c r="O84" s="224"/>
      <c r="P84" s="224"/>
      <c r="Q84" s="224"/>
      <c r="R84" s="224"/>
      <c r="S84" s="224"/>
      <c r="T84" s="225"/>
      <c r="AT84" s="226" t="s">
        <v>154</v>
      </c>
      <c r="AU84" s="226" t="s">
        <v>71</v>
      </c>
      <c r="AV84" s="9" t="s">
        <v>80</v>
      </c>
      <c r="AW84" s="9" t="s">
        <v>35</v>
      </c>
      <c r="AX84" s="9" t="s">
        <v>78</v>
      </c>
      <c r="AY84" s="226" t="s">
        <v>150</v>
      </c>
    </row>
    <row r="85" s="1" customFormat="1" ht="63.75" customHeight="1">
      <c r="B85" s="42"/>
      <c r="C85" s="201" t="s">
        <v>80</v>
      </c>
      <c r="D85" s="201" t="s">
        <v>144</v>
      </c>
      <c r="E85" s="202" t="s">
        <v>156</v>
      </c>
      <c r="F85" s="203" t="s">
        <v>157</v>
      </c>
      <c r="G85" s="204" t="s">
        <v>147</v>
      </c>
      <c r="H85" s="205">
        <v>96</v>
      </c>
      <c r="I85" s="206"/>
      <c r="J85" s="207">
        <f>ROUND(I85*H85,2)</f>
        <v>0</v>
      </c>
      <c r="K85" s="203" t="s">
        <v>148</v>
      </c>
      <c r="L85" s="68"/>
      <c r="M85" s="208" t="s">
        <v>21</v>
      </c>
      <c r="N85" s="209" t="s">
        <v>42</v>
      </c>
      <c r="O85" s="43"/>
      <c r="P85" s="210">
        <f>O85*H85</f>
        <v>0</v>
      </c>
      <c r="Q85" s="210">
        <v>0</v>
      </c>
      <c r="R85" s="210">
        <f>Q85*H85</f>
        <v>0</v>
      </c>
      <c r="S85" s="210">
        <v>0</v>
      </c>
      <c r="T85" s="211">
        <f>S85*H85</f>
        <v>0</v>
      </c>
      <c r="AR85" s="20" t="s">
        <v>149</v>
      </c>
      <c r="AT85" s="20" t="s">
        <v>144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149</v>
      </c>
      <c r="BM85" s="20" t="s">
        <v>502</v>
      </c>
    </row>
    <row r="86" s="1" customFormat="1" ht="51" customHeight="1">
      <c r="B86" s="42"/>
      <c r="C86" s="201" t="s">
        <v>160</v>
      </c>
      <c r="D86" s="201" t="s">
        <v>144</v>
      </c>
      <c r="E86" s="202" t="s">
        <v>161</v>
      </c>
      <c r="F86" s="203" t="s">
        <v>162</v>
      </c>
      <c r="G86" s="204" t="s">
        <v>163</v>
      </c>
      <c r="H86" s="205">
        <v>4.7999999999999998</v>
      </c>
      <c r="I86" s="206"/>
      <c r="J86" s="207">
        <f>ROUND(I86*H86,2)</f>
        <v>0</v>
      </c>
      <c r="K86" s="203" t="s">
        <v>148</v>
      </c>
      <c r="L86" s="68"/>
      <c r="M86" s="208" t="s">
        <v>21</v>
      </c>
      <c r="N86" s="209" t="s">
        <v>42</v>
      </c>
      <c r="O86" s="43"/>
      <c r="P86" s="210">
        <f>O86*H86</f>
        <v>0</v>
      </c>
      <c r="Q86" s="210">
        <v>0</v>
      </c>
      <c r="R86" s="210">
        <f>Q86*H86</f>
        <v>0</v>
      </c>
      <c r="S86" s="210">
        <v>0</v>
      </c>
      <c r="T86" s="211">
        <f>S86*H86</f>
        <v>0</v>
      </c>
      <c r="AR86" s="20" t="s">
        <v>149</v>
      </c>
      <c r="AT86" s="20" t="s">
        <v>144</v>
      </c>
      <c r="AU86" s="20" t="s">
        <v>71</v>
      </c>
      <c r="AY86" s="20" t="s">
        <v>150</v>
      </c>
      <c r="BE86" s="212">
        <f>IF(N86="základní",J86,0)</f>
        <v>0</v>
      </c>
      <c r="BF86" s="212">
        <f>IF(N86="snížená",J86,0)</f>
        <v>0</v>
      </c>
      <c r="BG86" s="212">
        <f>IF(N86="zákl. přenesená",J86,0)</f>
        <v>0</v>
      </c>
      <c r="BH86" s="212">
        <f>IF(N86="sníž. přenesená",J86,0)</f>
        <v>0</v>
      </c>
      <c r="BI86" s="212">
        <f>IF(N86="nulová",J86,0)</f>
        <v>0</v>
      </c>
      <c r="BJ86" s="20" t="s">
        <v>78</v>
      </c>
      <c r="BK86" s="212">
        <f>ROUND(I86*H86,2)</f>
        <v>0</v>
      </c>
      <c r="BL86" s="20" t="s">
        <v>149</v>
      </c>
      <c r="BM86" s="20" t="s">
        <v>503</v>
      </c>
    </row>
    <row r="87" s="9" customFormat="1">
      <c r="B87" s="216"/>
      <c r="C87" s="217"/>
      <c r="D87" s="213" t="s">
        <v>154</v>
      </c>
      <c r="E87" s="218" t="s">
        <v>21</v>
      </c>
      <c r="F87" s="219" t="s">
        <v>504</v>
      </c>
      <c r="G87" s="217"/>
      <c r="H87" s="220">
        <v>4.7999999999999998</v>
      </c>
      <c r="I87" s="221"/>
      <c r="J87" s="217"/>
      <c r="K87" s="217"/>
      <c r="L87" s="222"/>
      <c r="M87" s="223"/>
      <c r="N87" s="224"/>
      <c r="O87" s="224"/>
      <c r="P87" s="224"/>
      <c r="Q87" s="224"/>
      <c r="R87" s="224"/>
      <c r="S87" s="224"/>
      <c r="T87" s="225"/>
      <c r="AT87" s="226" t="s">
        <v>154</v>
      </c>
      <c r="AU87" s="226" t="s">
        <v>71</v>
      </c>
      <c r="AV87" s="9" t="s">
        <v>80</v>
      </c>
      <c r="AW87" s="9" t="s">
        <v>35</v>
      </c>
      <c r="AX87" s="9" t="s">
        <v>78</v>
      </c>
      <c r="AY87" s="226" t="s">
        <v>150</v>
      </c>
    </row>
    <row r="88" s="1" customFormat="1" ht="16.5" customHeight="1">
      <c r="B88" s="42"/>
      <c r="C88" s="227" t="s">
        <v>149</v>
      </c>
      <c r="D88" s="227" t="s">
        <v>167</v>
      </c>
      <c r="E88" s="228" t="s">
        <v>168</v>
      </c>
      <c r="F88" s="229" t="s">
        <v>169</v>
      </c>
      <c r="G88" s="230" t="s">
        <v>170</v>
      </c>
      <c r="H88" s="231">
        <v>7.2000000000000002</v>
      </c>
      <c r="I88" s="232"/>
      <c r="J88" s="233">
        <f>ROUND(I88*H88,2)</f>
        <v>0</v>
      </c>
      <c r="K88" s="229" t="s">
        <v>148</v>
      </c>
      <c r="L88" s="234"/>
      <c r="M88" s="235" t="s">
        <v>21</v>
      </c>
      <c r="N88" s="236" t="s">
        <v>42</v>
      </c>
      <c r="O88" s="43"/>
      <c r="P88" s="210">
        <f>O88*H88</f>
        <v>0</v>
      </c>
      <c r="Q88" s="210">
        <v>1</v>
      </c>
      <c r="R88" s="210">
        <f>Q88*H88</f>
        <v>7.2000000000000002</v>
      </c>
      <c r="S88" s="210">
        <v>0</v>
      </c>
      <c r="T88" s="211">
        <f>S88*H88</f>
        <v>0</v>
      </c>
      <c r="AR88" s="20" t="s">
        <v>171</v>
      </c>
      <c r="AT88" s="20" t="s">
        <v>167</v>
      </c>
      <c r="AU88" s="20" t="s">
        <v>71</v>
      </c>
      <c r="AY88" s="20" t="s">
        <v>150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0" t="s">
        <v>78</v>
      </c>
      <c r="BK88" s="212">
        <f>ROUND(I88*H88,2)</f>
        <v>0</v>
      </c>
      <c r="BL88" s="20" t="s">
        <v>171</v>
      </c>
      <c r="BM88" s="20" t="s">
        <v>505</v>
      </c>
    </row>
    <row r="89" s="9" customFormat="1">
      <c r="B89" s="216"/>
      <c r="C89" s="217"/>
      <c r="D89" s="213" t="s">
        <v>154</v>
      </c>
      <c r="E89" s="218" t="s">
        <v>21</v>
      </c>
      <c r="F89" s="219" t="s">
        <v>506</v>
      </c>
      <c r="G89" s="217"/>
      <c r="H89" s="220">
        <v>7.2000000000000002</v>
      </c>
      <c r="I89" s="221"/>
      <c r="J89" s="217"/>
      <c r="K89" s="217"/>
      <c r="L89" s="222"/>
      <c r="M89" s="223"/>
      <c r="N89" s="224"/>
      <c r="O89" s="224"/>
      <c r="P89" s="224"/>
      <c r="Q89" s="224"/>
      <c r="R89" s="224"/>
      <c r="S89" s="224"/>
      <c r="T89" s="225"/>
      <c r="AT89" s="226" t="s">
        <v>154</v>
      </c>
      <c r="AU89" s="226" t="s">
        <v>71</v>
      </c>
      <c r="AV89" s="9" t="s">
        <v>80</v>
      </c>
      <c r="AW89" s="9" t="s">
        <v>35</v>
      </c>
      <c r="AX89" s="9" t="s">
        <v>78</v>
      </c>
      <c r="AY89" s="226" t="s">
        <v>150</v>
      </c>
    </row>
    <row r="90" s="1" customFormat="1" ht="89.25" customHeight="1">
      <c r="B90" s="42"/>
      <c r="C90" s="201" t="s">
        <v>174</v>
      </c>
      <c r="D90" s="201" t="s">
        <v>144</v>
      </c>
      <c r="E90" s="202" t="s">
        <v>175</v>
      </c>
      <c r="F90" s="203" t="s">
        <v>176</v>
      </c>
      <c r="G90" s="204" t="s">
        <v>163</v>
      </c>
      <c r="H90" s="205">
        <v>80</v>
      </c>
      <c r="I90" s="206"/>
      <c r="J90" s="207">
        <f>ROUND(I90*H90,2)</f>
        <v>0</v>
      </c>
      <c r="K90" s="203" t="s">
        <v>148</v>
      </c>
      <c r="L90" s="68"/>
      <c r="M90" s="208" t="s">
        <v>21</v>
      </c>
      <c r="N90" s="209" t="s">
        <v>42</v>
      </c>
      <c r="O90" s="43"/>
      <c r="P90" s="210">
        <f>O90*H90</f>
        <v>0</v>
      </c>
      <c r="Q90" s="210">
        <v>0</v>
      </c>
      <c r="R90" s="210">
        <f>Q90*H90</f>
        <v>0</v>
      </c>
      <c r="S90" s="210">
        <v>0</v>
      </c>
      <c r="T90" s="211">
        <f>S90*H90</f>
        <v>0</v>
      </c>
      <c r="AR90" s="20" t="s">
        <v>149</v>
      </c>
      <c r="AT90" s="20" t="s">
        <v>144</v>
      </c>
      <c r="AU90" s="20" t="s">
        <v>71</v>
      </c>
      <c r="AY90" s="20" t="s">
        <v>150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0" t="s">
        <v>78</v>
      </c>
      <c r="BK90" s="212">
        <f>ROUND(I90*H90,2)</f>
        <v>0</v>
      </c>
      <c r="BL90" s="20" t="s">
        <v>149</v>
      </c>
      <c r="BM90" s="20" t="s">
        <v>507</v>
      </c>
    </row>
    <row r="91" s="1" customFormat="1" ht="51" customHeight="1">
      <c r="B91" s="42"/>
      <c r="C91" s="201" t="s">
        <v>179</v>
      </c>
      <c r="D91" s="201" t="s">
        <v>144</v>
      </c>
      <c r="E91" s="202" t="s">
        <v>180</v>
      </c>
      <c r="F91" s="203" t="s">
        <v>181</v>
      </c>
      <c r="G91" s="204" t="s">
        <v>163</v>
      </c>
      <c r="H91" s="205">
        <v>100</v>
      </c>
      <c r="I91" s="206"/>
      <c r="J91" s="207">
        <f>ROUND(I91*H91,2)</f>
        <v>0</v>
      </c>
      <c r="K91" s="203" t="s">
        <v>148</v>
      </c>
      <c r="L91" s="68"/>
      <c r="M91" s="208" t="s">
        <v>21</v>
      </c>
      <c r="N91" s="209" t="s">
        <v>42</v>
      </c>
      <c r="O91" s="43"/>
      <c r="P91" s="210">
        <f>O91*H91</f>
        <v>0</v>
      </c>
      <c r="Q91" s="210">
        <v>0</v>
      </c>
      <c r="R91" s="210">
        <f>Q91*H91</f>
        <v>0</v>
      </c>
      <c r="S91" s="210">
        <v>0</v>
      </c>
      <c r="T91" s="211">
        <f>S91*H91</f>
        <v>0</v>
      </c>
      <c r="AR91" s="20" t="s">
        <v>149</v>
      </c>
      <c r="AT91" s="20" t="s">
        <v>144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149</v>
      </c>
      <c r="BM91" s="20" t="s">
        <v>508</v>
      </c>
    </row>
    <row r="92" s="1" customFormat="1" ht="25.5" customHeight="1">
      <c r="B92" s="42"/>
      <c r="C92" s="227" t="s">
        <v>184</v>
      </c>
      <c r="D92" s="227" t="s">
        <v>167</v>
      </c>
      <c r="E92" s="228" t="s">
        <v>185</v>
      </c>
      <c r="F92" s="229" t="s">
        <v>186</v>
      </c>
      <c r="G92" s="230" t="s">
        <v>170</v>
      </c>
      <c r="H92" s="231">
        <v>124.2</v>
      </c>
      <c r="I92" s="232"/>
      <c r="J92" s="233">
        <f>ROUND(I92*H92,2)</f>
        <v>0</v>
      </c>
      <c r="K92" s="229" t="s">
        <v>148</v>
      </c>
      <c r="L92" s="234"/>
      <c r="M92" s="235" t="s">
        <v>21</v>
      </c>
      <c r="N92" s="236" t="s">
        <v>42</v>
      </c>
      <c r="O92" s="43"/>
      <c r="P92" s="210">
        <f>O92*H92</f>
        <v>0</v>
      </c>
      <c r="Q92" s="210">
        <v>1</v>
      </c>
      <c r="R92" s="210">
        <f>Q92*H92</f>
        <v>124.2</v>
      </c>
      <c r="S92" s="210">
        <v>0</v>
      </c>
      <c r="T92" s="211">
        <f>S92*H92</f>
        <v>0</v>
      </c>
      <c r="AR92" s="20" t="s">
        <v>171</v>
      </c>
      <c r="AT92" s="20" t="s">
        <v>167</v>
      </c>
      <c r="AU92" s="20" t="s">
        <v>71</v>
      </c>
      <c r="AY92" s="20" t="s">
        <v>150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0" t="s">
        <v>78</v>
      </c>
      <c r="BK92" s="212">
        <f>ROUND(I92*H92,2)</f>
        <v>0</v>
      </c>
      <c r="BL92" s="20" t="s">
        <v>171</v>
      </c>
      <c r="BM92" s="20" t="s">
        <v>509</v>
      </c>
    </row>
    <row r="93" s="9" customFormat="1">
      <c r="B93" s="216"/>
      <c r="C93" s="217"/>
      <c r="D93" s="213" t="s">
        <v>154</v>
      </c>
      <c r="E93" s="218" t="s">
        <v>21</v>
      </c>
      <c r="F93" s="219" t="s">
        <v>510</v>
      </c>
      <c r="G93" s="217"/>
      <c r="H93" s="220">
        <v>124.2</v>
      </c>
      <c r="I93" s="221"/>
      <c r="J93" s="217"/>
      <c r="K93" s="217"/>
      <c r="L93" s="222"/>
      <c r="M93" s="223"/>
      <c r="N93" s="224"/>
      <c r="O93" s="224"/>
      <c r="P93" s="224"/>
      <c r="Q93" s="224"/>
      <c r="R93" s="224"/>
      <c r="S93" s="224"/>
      <c r="T93" s="225"/>
      <c r="AT93" s="226" t="s">
        <v>154</v>
      </c>
      <c r="AU93" s="226" t="s">
        <v>71</v>
      </c>
      <c r="AV93" s="9" t="s">
        <v>80</v>
      </c>
      <c r="AW93" s="9" t="s">
        <v>35</v>
      </c>
      <c r="AX93" s="9" t="s">
        <v>78</v>
      </c>
      <c r="AY93" s="226" t="s">
        <v>150</v>
      </c>
    </row>
    <row r="94" s="1" customFormat="1" ht="102" customHeight="1">
      <c r="B94" s="42"/>
      <c r="C94" s="201" t="s">
        <v>189</v>
      </c>
      <c r="D94" s="201" t="s">
        <v>144</v>
      </c>
      <c r="E94" s="202" t="s">
        <v>190</v>
      </c>
      <c r="F94" s="203" t="s">
        <v>191</v>
      </c>
      <c r="G94" s="204" t="s">
        <v>192</v>
      </c>
      <c r="H94" s="205">
        <v>21</v>
      </c>
      <c r="I94" s="206"/>
      <c r="J94" s="207">
        <f>ROUND(I94*H94,2)</f>
        <v>0</v>
      </c>
      <c r="K94" s="203" t="s">
        <v>148</v>
      </c>
      <c r="L94" s="68"/>
      <c r="M94" s="208" t="s">
        <v>21</v>
      </c>
      <c r="N94" s="209" t="s">
        <v>42</v>
      </c>
      <c r="O94" s="43"/>
      <c r="P94" s="210">
        <f>O94*H94</f>
        <v>0</v>
      </c>
      <c r="Q94" s="210">
        <v>0</v>
      </c>
      <c r="R94" s="210">
        <f>Q94*H94</f>
        <v>0</v>
      </c>
      <c r="S94" s="210">
        <v>0</v>
      </c>
      <c r="T94" s="211">
        <f>S94*H94</f>
        <v>0</v>
      </c>
      <c r="AR94" s="20" t="s">
        <v>149</v>
      </c>
      <c r="AT94" s="20" t="s">
        <v>144</v>
      </c>
      <c r="AU94" s="20" t="s">
        <v>71</v>
      </c>
      <c r="AY94" s="20" t="s">
        <v>150</v>
      </c>
      <c r="BE94" s="212">
        <f>IF(N94="základní",J94,0)</f>
        <v>0</v>
      </c>
      <c r="BF94" s="212">
        <f>IF(N94="snížená",J94,0)</f>
        <v>0</v>
      </c>
      <c r="BG94" s="212">
        <f>IF(N94="zákl. přenesená",J94,0)</f>
        <v>0</v>
      </c>
      <c r="BH94" s="212">
        <f>IF(N94="sníž. přenesená",J94,0)</f>
        <v>0</v>
      </c>
      <c r="BI94" s="212">
        <f>IF(N94="nulová",J94,0)</f>
        <v>0</v>
      </c>
      <c r="BJ94" s="20" t="s">
        <v>78</v>
      </c>
      <c r="BK94" s="212">
        <f>ROUND(I94*H94,2)</f>
        <v>0</v>
      </c>
      <c r="BL94" s="20" t="s">
        <v>149</v>
      </c>
      <c r="BM94" s="20" t="s">
        <v>511</v>
      </c>
    </row>
    <row r="95" s="1" customFormat="1">
      <c r="B95" s="42"/>
      <c r="C95" s="70"/>
      <c r="D95" s="213" t="s">
        <v>195</v>
      </c>
      <c r="E95" s="70"/>
      <c r="F95" s="214" t="s">
        <v>196</v>
      </c>
      <c r="G95" s="70"/>
      <c r="H95" s="70"/>
      <c r="I95" s="185"/>
      <c r="J95" s="70"/>
      <c r="K95" s="70"/>
      <c r="L95" s="68"/>
      <c r="M95" s="215"/>
      <c r="N95" s="43"/>
      <c r="O95" s="43"/>
      <c r="P95" s="43"/>
      <c r="Q95" s="43"/>
      <c r="R95" s="43"/>
      <c r="S95" s="43"/>
      <c r="T95" s="91"/>
      <c r="AT95" s="20" t="s">
        <v>195</v>
      </c>
      <c r="AU95" s="20" t="s">
        <v>71</v>
      </c>
    </row>
    <row r="96" s="1" customFormat="1" ht="102" customHeight="1">
      <c r="B96" s="42"/>
      <c r="C96" s="201" t="s">
        <v>197</v>
      </c>
      <c r="D96" s="201" t="s">
        <v>144</v>
      </c>
      <c r="E96" s="202" t="s">
        <v>198</v>
      </c>
      <c r="F96" s="203" t="s">
        <v>199</v>
      </c>
      <c r="G96" s="204" t="s">
        <v>192</v>
      </c>
      <c r="H96" s="205">
        <v>4</v>
      </c>
      <c r="I96" s="206"/>
      <c r="J96" s="207">
        <f>ROUND(I96*H96,2)</f>
        <v>0</v>
      </c>
      <c r="K96" s="203" t="s">
        <v>148</v>
      </c>
      <c r="L96" s="68"/>
      <c r="M96" s="208" t="s">
        <v>21</v>
      </c>
      <c r="N96" s="209" t="s">
        <v>42</v>
      </c>
      <c r="O96" s="43"/>
      <c r="P96" s="210">
        <f>O96*H96</f>
        <v>0</v>
      </c>
      <c r="Q96" s="210">
        <v>0</v>
      </c>
      <c r="R96" s="210">
        <f>Q96*H96</f>
        <v>0</v>
      </c>
      <c r="S96" s="210">
        <v>0</v>
      </c>
      <c r="T96" s="211">
        <f>S96*H96</f>
        <v>0</v>
      </c>
      <c r="AR96" s="20" t="s">
        <v>149</v>
      </c>
      <c r="AT96" s="20" t="s">
        <v>144</v>
      </c>
      <c r="AU96" s="20" t="s">
        <v>71</v>
      </c>
      <c r="AY96" s="20" t="s">
        <v>150</v>
      </c>
      <c r="BE96" s="212">
        <f>IF(N96="základní",J96,0)</f>
        <v>0</v>
      </c>
      <c r="BF96" s="212">
        <f>IF(N96="snížená",J96,0)</f>
        <v>0</v>
      </c>
      <c r="BG96" s="212">
        <f>IF(N96="zákl. přenesená",J96,0)</f>
        <v>0</v>
      </c>
      <c r="BH96" s="212">
        <f>IF(N96="sníž. přenesená",J96,0)</f>
        <v>0</v>
      </c>
      <c r="BI96" s="212">
        <f>IF(N96="nulová",J96,0)</f>
        <v>0</v>
      </c>
      <c r="BJ96" s="20" t="s">
        <v>78</v>
      </c>
      <c r="BK96" s="212">
        <f>ROUND(I96*H96,2)</f>
        <v>0</v>
      </c>
      <c r="BL96" s="20" t="s">
        <v>149</v>
      </c>
      <c r="BM96" s="20" t="s">
        <v>512</v>
      </c>
    </row>
    <row r="97" s="1" customFormat="1">
      <c r="B97" s="42"/>
      <c r="C97" s="70"/>
      <c r="D97" s="213" t="s">
        <v>195</v>
      </c>
      <c r="E97" s="70"/>
      <c r="F97" s="214" t="s">
        <v>196</v>
      </c>
      <c r="G97" s="70"/>
      <c r="H97" s="70"/>
      <c r="I97" s="185"/>
      <c r="J97" s="70"/>
      <c r="K97" s="70"/>
      <c r="L97" s="68"/>
      <c r="M97" s="215"/>
      <c r="N97" s="43"/>
      <c r="O97" s="43"/>
      <c r="P97" s="43"/>
      <c r="Q97" s="43"/>
      <c r="R97" s="43"/>
      <c r="S97" s="43"/>
      <c r="T97" s="91"/>
      <c r="AT97" s="20" t="s">
        <v>195</v>
      </c>
      <c r="AU97" s="20" t="s">
        <v>71</v>
      </c>
    </row>
    <row r="98" s="1" customFormat="1" ht="102" customHeight="1">
      <c r="B98" s="42"/>
      <c r="C98" s="201" t="s">
        <v>201</v>
      </c>
      <c r="D98" s="201" t="s">
        <v>144</v>
      </c>
      <c r="E98" s="202" t="s">
        <v>202</v>
      </c>
      <c r="F98" s="203" t="s">
        <v>203</v>
      </c>
      <c r="G98" s="204" t="s">
        <v>192</v>
      </c>
      <c r="H98" s="205">
        <v>31</v>
      </c>
      <c r="I98" s="206"/>
      <c r="J98" s="207">
        <f>ROUND(I98*H98,2)</f>
        <v>0</v>
      </c>
      <c r="K98" s="203" t="s">
        <v>148</v>
      </c>
      <c r="L98" s="68"/>
      <c r="M98" s="208" t="s">
        <v>21</v>
      </c>
      <c r="N98" s="209" t="s">
        <v>42</v>
      </c>
      <c r="O98" s="43"/>
      <c r="P98" s="210">
        <f>O98*H98</f>
        <v>0</v>
      </c>
      <c r="Q98" s="210">
        <v>0</v>
      </c>
      <c r="R98" s="210">
        <f>Q98*H98</f>
        <v>0</v>
      </c>
      <c r="S98" s="210">
        <v>0</v>
      </c>
      <c r="T98" s="211">
        <f>S98*H98</f>
        <v>0</v>
      </c>
      <c r="AR98" s="20" t="s">
        <v>149</v>
      </c>
      <c r="AT98" s="20" t="s">
        <v>144</v>
      </c>
      <c r="AU98" s="20" t="s">
        <v>71</v>
      </c>
      <c r="AY98" s="20" t="s">
        <v>150</v>
      </c>
      <c r="BE98" s="212">
        <f>IF(N98="základní",J98,0)</f>
        <v>0</v>
      </c>
      <c r="BF98" s="212">
        <f>IF(N98="snížená",J98,0)</f>
        <v>0</v>
      </c>
      <c r="BG98" s="212">
        <f>IF(N98="zákl. přenesená",J98,0)</f>
        <v>0</v>
      </c>
      <c r="BH98" s="212">
        <f>IF(N98="sníž. přenesená",J98,0)</f>
        <v>0</v>
      </c>
      <c r="BI98" s="212">
        <f>IF(N98="nulová",J98,0)</f>
        <v>0</v>
      </c>
      <c r="BJ98" s="20" t="s">
        <v>78</v>
      </c>
      <c r="BK98" s="212">
        <f>ROUND(I98*H98,2)</f>
        <v>0</v>
      </c>
      <c r="BL98" s="20" t="s">
        <v>149</v>
      </c>
      <c r="BM98" s="20" t="s">
        <v>513</v>
      </c>
    </row>
    <row r="99" s="1" customFormat="1">
      <c r="B99" s="42"/>
      <c r="C99" s="70"/>
      <c r="D99" s="213" t="s">
        <v>195</v>
      </c>
      <c r="E99" s="70"/>
      <c r="F99" s="214" t="s">
        <v>196</v>
      </c>
      <c r="G99" s="70"/>
      <c r="H99" s="70"/>
      <c r="I99" s="185"/>
      <c r="J99" s="70"/>
      <c r="K99" s="70"/>
      <c r="L99" s="68"/>
      <c r="M99" s="215"/>
      <c r="N99" s="43"/>
      <c r="O99" s="43"/>
      <c r="P99" s="43"/>
      <c r="Q99" s="43"/>
      <c r="R99" s="43"/>
      <c r="S99" s="43"/>
      <c r="T99" s="91"/>
      <c r="AT99" s="20" t="s">
        <v>195</v>
      </c>
      <c r="AU99" s="20" t="s">
        <v>71</v>
      </c>
    </row>
    <row r="100" s="1" customFormat="1" ht="102" customHeight="1">
      <c r="B100" s="42"/>
      <c r="C100" s="201" t="s">
        <v>205</v>
      </c>
      <c r="D100" s="201" t="s">
        <v>144</v>
      </c>
      <c r="E100" s="202" t="s">
        <v>206</v>
      </c>
      <c r="F100" s="203" t="s">
        <v>207</v>
      </c>
      <c r="G100" s="204" t="s">
        <v>192</v>
      </c>
      <c r="H100" s="205">
        <v>20</v>
      </c>
      <c r="I100" s="206"/>
      <c r="J100" s="207">
        <f>ROUND(I100*H100,2)</f>
        <v>0</v>
      </c>
      <c r="K100" s="203" t="s">
        <v>148</v>
      </c>
      <c r="L100" s="68"/>
      <c r="M100" s="208" t="s">
        <v>21</v>
      </c>
      <c r="N100" s="209" t="s">
        <v>42</v>
      </c>
      <c r="O100" s="43"/>
      <c r="P100" s="210">
        <f>O100*H100</f>
        <v>0</v>
      </c>
      <c r="Q100" s="210">
        <v>0</v>
      </c>
      <c r="R100" s="210">
        <f>Q100*H100</f>
        <v>0</v>
      </c>
      <c r="S100" s="210">
        <v>0</v>
      </c>
      <c r="T100" s="211">
        <f>S100*H100</f>
        <v>0</v>
      </c>
      <c r="AR100" s="20" t="s">
        <v>149</v>
      </c>
      <c r="AT100" s="20" t="s">
        <v>144</v>
      </c>
      <c r="AU100" s="20" t="s">
        <v>71</v>
      </c>
      <c r="AY100" s="20" t="s">
        <v>150</v>
      </c>
      <c r="BE100" s="212">
        <f>IF(N100="základní",J100,0)</f>
        <v>0</v>
      </c>
      <c r="BF100" s="212">
        <f>IF(N100="snížená",J100,0)</f>
        <v>0</v>
      </c>
      <c r="BG100" s="212">
        <f>IF(N100="zákl. přenesená",J100,0)</f>
        <v>0</v>
      </c>
      <c r="BH100" s="212">
        <f>IF(N100="sníž. přenesená",J100,0)</f>
        <v>0</v>
      </c>
      <c r="BI100" s="212">
        <f>IF(N100="nulová",J100,0)</f>
        <v>0</v>
      </c>
      <c r="BJ100" s="20" t="s">
        <v>78</v>
      </c>
      <c r="BK100" s="212">
        <f>ROUND(I100*H100,2)</f>
        <v>0</v>
      </c>
      <c r="BL100" s="20" t="s">
        <v>149</v>
      </c>
      <c r="BM100" s="20" t="s">
        <v>514</v>
      </c>
    </row>
    <row r="101" s="1" customFormat="1">
      <c r="B101" s="42"/>
      <c r="C101" s="70"/>
      <c r="D101" s="213" t="s">
        <v>195</v>
      </c>
      <c r="E101" s="70"/>
      <c r="F101" s="214" t="s">
        <v>196</v>
      </c>
      <c r="G101" s="70"/>
      <c r="H101" s="70"/>
      <c r="I101" s="185"/>
      <c r="J101" s="70"/>
      <c r="K101" s="70"/>
      <c r="L101" s="68"/>
      <c r="M101" s="215"/>
      <c r="N101" s="43"/>
      <c r="O101" s="43"/>
      <c r="P101" s="43"/>
      <c r="Q101" s="43"/>
      <c r="R101" s="43"/>
      <c r="S101" s="43"/>
      <c r="T101" s="91"/>
      <c r="AT101" s="20" t="s">
        <v>195</v>
      </c>
      <c r="AU101" s="20" t="s">
        <v>71</v>
      </c>
    </row>
    <row r="102" s="1" customFormat="1" ht="102" customHeight="1">
      <c r="B102" s="42"/>
      <c r="C102" s="201" t="s">
        <v>209</v>
      </c>
      <c r="D102" s="201" t="s">
        <v>144</v>
      </c>
      <c r="E102" s="202" t="s">
        <v>210</v>
      </c>
      <c r="F102" s="203" t="s">
        <v>211</v>
      </c>
      <c r="G102" s="204" t="s">
        <v>192</v>
      </c>
      <c r="H102" s="205">
        <v>12</v>
      </c>
      <c r="I102" s="206"/>
      <c r="J102" s="207">
        <f>ROUND(I102*H102,2)</f>
        <v>0</v>
      </c>
      <c r="K102" s="203" t="s">
        <v>148</v>
      </c>
      <c r="L102" s="68"/>
      <c r="M102" s="208" t="s">
        <v>21</v>
      </c>
      <c r="N102" s="209" t="s">
        <v>42</v>
      </c>
      <c r="O102" s="43"/>
      <c r="P102" s="210">
        <f>O102*H102</f>
        <v>0</v>
      </c>
      <c r="Q102" s="210">
        <v>0</v>
      </c>
      <c r="R102" s="210">
        <f>Q102*H102</f>
        <v>0</v>
      </c>
      <c r="S102" s="210">
        <v>0</v>
      </c>
      <c r="T102" s="211">
        <f>S102*H102</f>
        <v>0</v>
      </c>
      <c r="AR102" s="20" t="s">
        <v>149</v>
      </c>
      <c r="AT102" s="20" t="s">
        <v>144</v>
      </c>
      <c r="AU102" s="20" t="s">
        <v>71</v>
      </c>
      <c r="AY102" s="20" t="s">
        <v>150</v>
      </c>
      <c r="BE102" s="212">
        <f>IF(N102="základní",J102,0)</f>
        <v>0</v>
      </c>
      <c r="BF102" s="212">
        <f>IF(N102="snížená",J102,0)</f>
        <v>0</v>
      </c>
      <c r="BG102" s="212">
        <f>IF(N102="zákl. přenesená",J102,0)</f>
        <v>0</v>
      </c>
      <c r="BH102" s="212">
        <f>IF(N102="sníž. přenesená",J102,0)</f>
        <v>0</v>
      </c>
      <c r="BI102" s="212">
        <f>IF(N102="nulová",J102,0)</f>
        <v>0</v>
      </c>
      <c r="BJ102" s="20" t="s">
        <v>78</v>
      </c>
      <c r="BK102" s="212">
        <f>ROUND(I102*H102,2)</f>
        <v>0</v>
      </c>
      <c r="BL102" s="20" t="s">
        <v>149</v>
      </c>
      <c r="BM102" s="20" t="s">
        <v>515</v>
      </c>
    </row>
    <row r="103" s="1" customFormat="1">
      <c r="B103" s="42"/>
      <c r="C103" s="70"/>
      <c r="D103" s="213" t="s">
        <v>195</v>
      </c>
      <c r="E103" s="70"/>
      <c r="F103" s="214" t="s">
        <v>196</v>
      </c>
      <c r="G103" s="70"/>
      <c r="H103" s="70"/>
      <c r="I103" s="185"/>
      <c r="J103" s="70"/>
      <c r="K103" s="70"/>
      <c r="L103" s="68"/>
      <c r="M103" s="215"/>
      <c r="N103" s="43"/>
      <c r="O103" s="43"/>
      <c r="P103" s="43"/>
      <c r="Q103" s="43"/>
      <c r="R103" s="43"/>
      <c r="S103" s="43"/>
      <c r="T103" s="91"/>
      <c r="AT103" s="20" t="s">
        <v>195</v>
      </c>
      <c r="AU103" s="20" t="s">
        <v>71</v>
      </c>
    </row>
    <row r="104" s="1" customFormat="1" ht="38.25" customHeight="1">
      <c r="B104" s="42"/>
      <c r="C104" s="201" t="s">
        <v>213</v>
      </c>
      <c r="D104" s="201" t="s">
        <v>144</v>
      </c>
      <c r="E104" s="202" t="s">
        <v>214</v>
      </c>
      <c r="F104" s="203" t="s">
        <v>215</v>
      </c>
      <c r="G104" s="204" t="s">
        <v>192</v>
      </c>
      <c r="H104" s="205">
        <v>70</v>
      </c>
      <c r="I104" s="206"/>
      <c r="J104" s="207">
        <f>ROUND(I104*H104,2)</f>
        <v>0</v>
      </c>
      <c r="K104" s="203" t="s">
        <v>148</v>
      </c>
      <c r="L104" s="68"/>
      <c r="M104" s="208" t="s">
        <v>21</v>
      </c>
      <c r="N104" s="209" t="s">
        <v>42</v>
      </c>
      <c r="O104" s="43"/>
      <c r="P104" s="210">
        <f>O104*H104</f>
        <v>0</v>
      </c>
      <c r="Q104" s="210">
        <v>0</v>
      </c>
      <c r="R104" s="210">
        <f>Q104*H104</f>
        <v>0</v>
      </c>
      <c r="S104" s="210">
        <v>0</v>
      </c>
      <c r="T104" s="211">
        <f>S104*H104</f>
        <v>0</v>
      </c>
      <c r="AR104" s="20" t="s">
        <v>149</v>
      </c>
      <c r="AT104" s="20" t="s">
        <v>144</v>
      </c>
      <c r="AU104" s="20" t="s">
        <v>71</v>
      </c>
      <c r="AY104" s="20" t="s">
        <v>150</v>
      </c>
      <c r="BE104" s="212">
        <f>IF(N104="základní",J104,0)</f>
        <v>0</v>
      </c>
      <c r="BF104" s="212">
        <f>IF(N104="snížená",J104,0)</f>
        <v>0</v>
      </c>
      <c r="BG104" s="212">
        <f>IF(N104="zákl. přenesená",J104,0)</f>
        <v>0</v>
      </c>
      <c r="BH104" s="212">
        <f>IF(N104="sníž. přenesená",J104,0)</f>
        <v>0</v>
      </c>
      <c r="BI104" s="212">
        <f>IF(N104="nulová",J104,0)</f>
        <v>0</v>
      </c>
      <c r="BJ104" s="20" t="s">
        <v>78</v>
      </c>
      <c r="BK104" s="212">
        <f>ROUND(I104*H104,2)</f>
        <v>0</v>
      </c>
      <c r="BL104" s="20" t="s">
        <v>149</v>
      </c>
      <c r="BM104" s="20" t="s">
        <v>516</v>
      </c>
    </row>
    <row r="105" s="1" customFormat="1" ht="63.75" customHeight="1">
      <c r="B105" s="42"/>
      <c r="C105" s="201" t="s">
        <v>218</v>
      </c>
      <c r="D105" s="201" t="s">
        <v>144</v>
      </c>
      <c r="E105" s="202" t="s">
        <v>219</v>
      </c>
      <c r="F105" s="203" t="s">
        <v>220</v>
      </c>
      <c r="G105" s="204" t="s">
        <v>192</v>
      </c>
      <c r="H105" s="205">
        <v>20</v>
      </c>
      <c r="I105" s="206"/>
      <c r="J105" s="207">
        <f>ROUND(I105*H105,2)</f>
        <v>0</v>
      </c>
      <c r="K105" s="203" t="s">
        <v>148</v>
      </c>
      <c r="L105" s="68"/>
      <c r="M105" s="208" t="s">
        <v>21</v>
      </c>
      <c r="N105" s="209" t="s">
        <v>42</v>
      </c>
      <c r="O105" s="43"/>
      <c r="P105" s="210">
        <f>O105*H105</f>
        <v>0</v>
      </c>
      <c r="Q105" s="210">
        <v>0</v>
      </c>
      <c r="R105" s="210">
        <f>Q105*H105</f>
        <v>0</v>
      </c>
      <c r="S105" s="210">
        <v>0</v>
      </c>
      <c r="T105" s="211">
        <f>S105*H105</f>
        <v>0</v>
      </c>
      <c r="AR105" s="20" t="s">
        <v>149</v>
      </c>
      <c r="AT105" s="20" t="s">
        <v>144</v>
      </c>
      <c r="AU105" s="20" t="s">
        <v>71</v>
      </c>
      <c r="AY105" s="20" t="s">
        <v>150</v>
      </c>
      <c r="BE105" s="212">
        <f>IF(N105="základní",J105,0)</f>
        <v>0</v>
      </c>
      <c r="BF105" s="212">
        <f>IF(N105="snížená",J105,0)</f>
        <v>0</v>
      </c>
      <c r="BG105" s="212">
        <f>IF(N105="zákl. přenesená",J105,0)</f>
        <v>0</v>
      </c>
      <c r="BH105" s="212">
        <f>IF(N105="sníž. přenesená",J105,0)</f>
        <v>0</v>
      </c>
      <c r="BI105" s="212">
        <f>IF(N105="nulová",J105,0)</f>
        <v>0</v>
      </c>
      <c r="BJ105" s="20" t="s">
        <v>78</v>
      </c>
      <c r="BK105" s="212">
        <f>ROUND(I105*H105,2)</f>
        <v>0</v>
      </c>
      <c r="BL105" s="20" t="s">
        <v>149</v>
      </c>
      <c r="BM105" s="20" t="s">
        <v>517</v>
      </c>
    </row>
    <row r="106" s="1" customFormat="1">
      <c r="B106" s="42"/>
      <c r="C106" s="70"/>
      <c r="D106" s="213" t="s">
        <v>195</v>
      </c>
      <c r="E106" s="70"/>
      <c r="F106" s="214" t="s">
        <v>222</v>
      </c>
      <c r="G106" s="70"/>
      <c r="H106" s="70"/>
      <c r="I106" s="185"/>
      <c r="J106" s="70"/>
      <c r="K106" s="70"/>
      <c r="L106" s="68"/>
      <c r="M106" s="215"/>
      <c r="N106" s="43"/>
      <c r="O106" s="43"/>
      <c r="P106" s="43"/>
      <c r="Q106" s="43"/>
      <c r="R106" s="43"/>
      <c r="S106" s="43"/>
      <c r="T106" s="91"/>
      <c r="AT106" s="20" t="s">
        <v>195</v>
      </c>
      <c r="AU106" s="20" t="s">
        <v>71</v>
      </c>
    </row>
    <row r="107" s="1" customFormat="1" ht="16.5" customHeight="1">
      <c r="B107" s="42"/>
      <c r="C107" s="227" t="s">
        <v>10</v>
      </c>
      <c r="D107" s="227" t="s">
        <v>167</v>
      </c>
      <c r="E107" s="228" t="s">
        <v>223</v>
      </c>
      <c r="F107" s="229" t="s">
        <v>224</v>
      </c>
      <c r="G107" s="230" t="s">
        <v>147</v>
      </c>
      <c r="H107" s="231">
        <v>17.5</v>
      </c>
      <c r="I107" s="232"/>
      <c r="J107" s="233">
        <f>ROUND(I107*H107,2)</f>
        <v>0</v>
      </c>
      <c r="K107" s="229" t="s">
        <v>148</v>
      </c>
      <c r="L107" s="234"/>
      <c r="M107" s="235" t="s">
        <v>21</v>
      </c>
      <c r="N107" s="236" t="s">
        <v>42</v>
      </c>
      <c r="O107" s="43"/>
      <c r="P107" s="210">
        <f>O107*H107</f>
        <v>0</v>
      </c>
      <c r="Q107" s="210">
        <v>0.001</v>
      </c>
      <c r="R107" s="210">
        <f>Q107*H107</f>
        <v>0.017500000000000002</v>
      </c>
      <c r="S107" s="210">
        <v>0</v>
      </c>
      <c r="T107" s="211">
        <f>S107*H107</f>
        <v>0</v>
      </c>
      <c r="AR107" s="20" t="s">
        <v>171</v>
      </c>
      <c r="AT107" s="20" t="s">
        <v>167</v>
      </c>
      <c r="AU107" s="20" t="s">
        <v>71</v>
      </c>
      <c r="AY107" s="20" t="s">
        <v>150</v>
      </c>
      <c r="BE107" s="212">
        <f>IF(N107="základní",J107,0)</f>
        <v>0</v>
      </c>
      <c r="BF107" s="212">
        <f>IF(N107="snížená",J107,0)</f>
        <v>0</v>
      </c>
      <c r="BG107" s="212">
        <f>IF(N107="zákl. přenesená",J107,0)</f>
        <v>0</v>
      </c>
      <c r="BH107" s="212">
        <f>IF(N107="sníž. přenesená",J107,0)</f>
        <v>0</v>
      </c>
      <c r="BI107" s="212">
        <f>IF(N107="nulová",J107,0)</f>
        <v>0</v>
      </c>
      <c r="BJ107" s="20" t="s">
        <v>78</v>
      </c>
      <c r="BK107" s="212">
        <f>ROUND(I107*H107,2)</f>
        <v>0</v>
      </c>
      <c r="BL107" s="20" t="s">
        <v>171</v>
      </c>
      <c r="BM107" s="20" t="s">
        <v>518</v>
      </c>
    </row>
    <row r="108" s="9" customFormat="1">
      <c r="B108" s="216"/>
      <c r="C108" s="217"/>
      <c r="D108" s="213" t="s">
        <v>154</v>
      </c>
      <c r="E108" s="218" t="s">
        <v>21</v>
      </c>
      <c r="F108" s="219" t="s">
        <v>226</v>
      </c>
      <c r="G108" s="217"/>
      <c r="H108" s="220">
        <v>17.5</v>
      </c>
      <c r="I108" s="221"/>
      <c r="J108" s="217"/>
      <c r="K108" s="217"/>
      <c r="L108" s="222"/>
      <c r="M108" s="223"/>
      <c r="N108" s="224"/>
      <c r="O108" s="224"/>
      <c r="P108" s="224"/>
      <c r="Q108" s="224"/>
      <c r="R108" s="224"/>
      <c r="S108" s="224"/>
      <c r="T108" s="225"/>
      <c r="AT108" s="226" t="s">
        <v>154</v>
      </c>
      <c r="AU108" s="226" t="s">
        <v>71</v>
      </c>
      <c r="AV108" s="9" t="s">
        <v>80</v>
      </c>
      <c r="AW108" s="9" t="s">
        <v>35</v>
      </c>
      <c r="AX108" s="9" t="s">
        <v>78</v>
      </c>
      <c r="AY108" s="226" t="s">
        <v>150</v>
      </c>
    </row>
    <row r="109" s="1" customFormat="1" ht="16.5" customHeight="1">
      <c r="B109" s="42"/>
      <c r="C109" s="227" t="s">
        <v>227</v>
      </c>
      <c r="D109" s="227" t="s">
        <v>167</v>
      </c>
      <c r="E109" s="228" t="s">
        <v>228</v>
      </c>
      <c r="F109" s="229" t="s">
        <v>229</v>
      </c>
      <c r="G109" s="230" t="s">
        <v>192</v>
      </c>
      <c r="H109" s="231">
        <v>534</v>
      </c>
      <c r="I109" s="232"/>
      <c r="J109" s="233">
        <f>ROUND(I109*H109,2)</f>
        <v>0</v>
      </c>
      <c r="K109" s="229" t="s">
        <v>148</v>
      </c>
      <c r="L109" s="234"/>
      <c r="M109" s="235" t="s">
        <v>21</v>
      </c>
      <c r="N109" s="236" t="s">
        <v>42</v>
      </c>
      <c r="O109" s="43"/>
      <c r="P109" s="210">
        <f>O109*H109</f>
        <v>0</v>
      </c>
      <c r="Q109" s="210">
        <v>0.00051599999999999997</v>
      </c>
      <c r="R109" s="210">
        <f>Q109*H109</f>
        <v>0.27554399999999996</v>
      </c>
      <c r="S109" s="210">
        <v>0</v>
      </c>
      <c r="T109" s="211">
        <f>S109*H109</f>
        <v>0</v>
      </c>
      <c r="AR109" s="20" t="s">
        <v>171</v>
      </c>
      <c r="AT109" s="20" t="s">
        <v>167</v>
      </c>
      <c r="AU109" s="20" t="s">
        <v>71</v>
      </c>
      <c r="AY109" s="20" t="s">
        <v>150</v>
      </c>
      <c r="BE109" s="212">
        <f>IF(N109="základní",J109,0)</f>
        <v>0</v>
      </c>
      <c r="BF109" s="212">
        <f>IF(N109="snížená",J109,0)</f>
        <v>0</v>
      </c>
      <c r="BG109" s="212">
        <f>IF(N109="zákl. přenesená",J109,0)</f>
        <v>0</v>
      </c>
      <c r="BH109" s="212">
        <f>IF(N109="sníž. přenesená",J109,0)</f>
        <v>0</v>
      </c>
      <c r="BI109" s="212">
        <f>IF(N109="nulová",J109,0)</f>
        <v>0</v>
      </c>
      <c r="BJ109" s="20" t="s">
        <v>78</v>
      </c>
      <c r="BK109" s="212">
        <f>ROUND(I109*H109,2)</f>
        <v>0</v>
      </c>
      <c r="BL109" s="20" t="s">
        <v>171</v>
      </c>
      <c r="BM109" s="20" t="s">
        <v>519</v>
      </c>
    </row>
    <row r="110" s="9" customFormat="1">
      <c r="B110" s="216"/>
      <c r="C110" s="217"/>
      <c r="D110" s="213" t="s">
        <v>154</v>
      </c>
      <c r="E110" s="218" t="s">
        <v>21</v>
      </c>
      <c r="F110" s="219" t="s">
        <v>520</v>
      </c>
      <c r="G110" s="217"/>
      <c r="H110" s="220">
        <v>534</v>
      </c>
      <c r="I110" s="221"/>
      <c r="J110" s="217"/>
      <c r="K110" s="217"/>
      <c r="L110" s="222"/>
      <c r="M110" s="223"/>
      <c r="N110" s="224"/>
      <c r="O110" s="224"/>
      <c r="P110" s="224"/>
      <c r="Q110" s="224"/>
      <c r="R110" s="224"/>
      <c r="S110" s="224"/>
      <c r="T110" s="225"/>
      <c r="AT110" s="226" t="s">
        <v>154</v>
      </c>
      <c r="AU110" s="226" t="s">
        <v>71</v>
      </c>
      <c r="AV110" s="9" t="s">
        <v>80</v>
      </c>
      <c r="AW110" s="9" t="s">
        <v>35</v>
      </c>
      <c r="AX110" s="9" t="s">
        <v>78</v>
      </c>
      <c r="AY110" s="226" t="s">
        <v>150</v>
      </c>
    </row>
    <row r="111" s="1" customFormat="1" ht="16.5" customHeight="1">
      <c r="B111" s="42"/>
      <c r="C111" s="227" t="s">
        <v>232</v>
      </c>
      <c r="D111" s="227" t="s">
        <v>167</v>
      </c>
      <c r="E111" s="228" t="s">
        <v>233</v>
      </c>
      <c r="F111" s="229" t="s">
        <v>234</v>
      </c>
      <c r="G111" s="230" t="s">
        <v>192</v>
      </c>
      <c r="H111" s="231">
        <v>312</v>
      </c>
      <c r="I111" s="232"/>
      <c r="J111" s="233">
        <f>ROUND(I111*H111,2)</f>
        <v>0</v>
      </c>
      <c r="K111" s="229" t="s">
        <v>148</v>
      </c>
      <c r="L111" s="234"/>
      <c r="M111" s="235" t="s">
        <v>21</v>
      </c>
      <c r="N111" s="236" t="s">
        <v>42</v>
      </c>
      <c r="O111" s="43"/>
      <c r="P111" s="210">
        <f>O111*H111</f>
        <v>0</v>
      </c>
      <c r="Q111" s="210">
        <v>0.00056800000000000004</v>
      </c>
      <c r="R111" s="210">
        <f>Q111*H111</f>
        <v>0.17721600000000001</v>
      </c>
      <c r="S111" s="210">
        <v>0</v>
      </c>
      <c r="T111" s="211">
        <f>S111*H111</f>
        <v>0</v>
      </c>
      <c r="AR111" s="20" t="s">
        <v>171</v>
      </c>
      <c r="AT111" s="20" t="s">
        <v>167</v>
      </c>
      <c r="AU111" s="20" t="s">
        <v>71</v>
      </c>
      <c r="AY111" s="20" t="s">
        <v>150</v>
      </c>
      <c r="BE111" s="212">
        <f>IF(N111="základní",J111,0)</f>
        <v>0</v>
      </c>
      <c r="BF111" s="212">
        <f>IF(N111="snížená",J111,0)</f>
        <v>0</v>
      </c>
      <c r="BG111" s="212">
        <f>IF(N111="zákl. přenesená",J111,0)</f>
        <v>0</v>
      </c>
      <c r="BH111" s="212">
        <f>IF(N111="sníž. přenesená",J111,0)</f>
        <v>0</v>
      </c>
      <c r="BI111" s="212">
        <f>IF(N111="nulová",J111,0)</f>
        <v>0</v>
      </c>
      <c r="BJ111" s="20" t="s">
        <v>78</v>
      </c>
      <c r="BK111" s="212">
        <f>ROUND(I111*H111,2)</f>
        <v>0</v>
      </c>
      <c r="BL111" s="20" t="s">
        <v>171</v>
      </c>
      <c r="BM111" s="20" t="s">
        <v>521</v>
      </c>
    </row>
    <row r="112" s="1" customFormat="1" ht="25.5" customHeight="1">
      <c r="B112" s="42"/>
      <c r="C112" s="227" t="s">
        <v>236</v>
      </c>
      <c r="D112" s="227" t="s">
        <v>167</v>
      </c>
      <c r="E112" s="228" t="s">
        <v>237</v>
      </c>
      <c r="F112" s="229" t="s">
        <v>238</v>
      </c>
      <c r="G112" s="230" t="s">
        <v>192</v>
      </c>
      <c r="H112" s="231">
        <v>846</v>
      </c>
      <c r="I112" s="232"/>
      <c r="J112" s="233">
        <f>ROUND(I112*H112,2)</f>
        <v>0</v>
      </c>
      <c r="K112" s="229" t="s">
        <v>148</v>
      </c>
      <c r="L112" s="234"/>
      <c r="M112" s="235" t="s">
        <v>21</v>
      </c>
      <c r="N112" s="236" t="s">
        <v>42</v>
      </c>
      <c r="O112" s="43"/>
      <c r="P112" s="210">
        <f>O112*H112</f>
        <v>0</v>
      </c>
      <c r="Q112" s="210">
        <v>9.0000000000000006E-05</v>
      </c>
      <c r="R112" s="210">
        <f>Q112*H112</f>
        <v>0.076139999999999999</v>
      </c>
      <c r="S112" s="210">
        <v>0</v>
      </c>
      <c r="T112" s="211">
        <f>S112*H112</f>
        <v>0</v>
      </c>
      <c r="AR112" s="20" t="s">
        <v>171</v>
      </c>
      <c r="AT112" s="20" t="s">
        <v>167</v>
      </c>
      <c r="AU112" s="20" t="s">
        <v>71</v>
      </c>
      <c r="AY112" s="20" t="s">
        <v>150</v>
      </c>
      <c r="BE112" s="212">
        <f>IF(N112="základní",J112,0)</f>
        <v>0</v>
      </c>
      <c r="BF112" s="212">
        <f>IF(N112="snížená",J112,0)</f>
        <v>0</v>
      </c>
      <c r="BG112" s="212">
        <f>IF(N112="zákl. přenesená",J112,0)</f>
        <v>0</v>
      </c>
      <c r="BH112" s="212">
        <f>IF(N112="sníž. přenesená",J112,0)</f>
        <v>0</v>
      </c>
      <c r="BI112" s="212">
        <f>IF(N112="nulová",J112,0)</f>
        <v>0</v>
      </c>
      <c r="BJ112" s="20" t="s">
        <v>78</v>
      </c>
      <c r="BK112" s="212">
        <f>ROUND(I112*H112,2)</f>
        <v>0</v>
      </c>
      <c r="BL112" s="20" t="s">
        <v>171</v>
      </c>
      <c r="BM112" s="20" t="s">
        <v>522</v>
      </c>
    </row>
    <row r="113" s="9" customFormat="1">
      <c r="B113" s="216"/>
      <c r="C113" s="217"/>
      <c r="D113" s="213" t="s">
        <v>154</v>
      </c>
      <c r="E113" s="218" t="s">
        <v>21</v>
      </c>
      <c r="F113" s="219" t="s">
        <v>523</v>
      </c>
      <c r="G113" s="217"/>
      <c r="H113" s="220">
        <v>846</v>
      </c>
      <c r="I113" s="221"/>
      <c r="J113" s="217"/>
      <c r="K113" s="217"/>
      <c r="L113" s="222"/>
      <c r="M113" s="223"/>
      <c r="N113" s="224"/>
      <c r="O113" s="224"/>
      <c r="P113" s="224"/>
      <c r="Q113" s="224"/>
      <c r="R113" s="224"/>
      <c r="S113" s="224"/>
      <c r="T113" s="225"/>
      <c r="AT113" s="226" t="s">
        <v>154</v>
      </c>
      <c r="AU113" s="226" t="s">
        <v>71</v>
      </c>
      <c r="AV113" s="9" t="s">
        <v>80</v>
      </c>
      <c r="AW113" s="9" t="s">
        <v>35</v>
      </c>
      <c r="AX113" s="9" t="s">
        <v>78</v>
      </c>
      <c r="AY113" s="226" t="s">
        <v>150</v>
      </c>
    </row>
    <row r="114" s="1" customFormat="1" ht="25.5" customHeight="1">
      <c r="B114" s="42"/>
      <c r="C114" s="227" t="s">
        <v>241</v>
      </c>
      <c r="D114" s="227" t="s">
        <v>167</v>
      </c>
      <c r="E114" s="228" t="s">
        <v>242</v>
      </c>
      <c r="F114" s="229" t="s">
        <v>243</v>
      </c>
      <c r="G114" s="230" t="s">
        <v>192</v>
      </c>
      <c r="H114" s="231">
        <v>178</v>
      </c>
      <c r="I114" s="232"/>
      <c r="J114" s="233">
        <f>ROUND(I114*H114,2)</f>
        <v>0</v>
      </c>
      <c r="K114" s="229" t="s">
        <v>148</v>
      </c>
      <c r="L114" s="234"/>
      <c r="M114" s="235" t="s">
        <v>21</v>
      </c>
      <c r="N114" s="236" t="s">
        <v>42</v>
      </c>
      <c r="O114" s="43"/>
      <c r="P114" s="210">
        <f>O114*H114</f>
        <v>0</v>
      </c>
      <c r="Q114" s="210">
        <v>9.0000000000000006E-05</v>
      </c>
      <c r="R114" s="210">
        <f>Q114*H114</f>
        <v>0.01602</v>
      </c>
      <c r="S114" s="210">
        <v>0</v>
      </c>
      <c r="T114" s="211">
        <f>S114*H114</f>
        <v>0</v>
      </c>
      <c r="AR114" s="20" t="s">
        <v>171</v>
      </c>
      <c r="AT114" s="20" t="s">
        <v>167</v>
      </c>
      <c r="AU114" s="20" t="s">
        <v>71</v>
      </c>
      <c r="AY114" s="20" t="s">
        <v>150</v>
      </c>
      <c r="BE114" s="212">
        <f>IF(N114="základní",J114,0)</f>
        <v>0</v>
      </c>
      <c r="BF114" s="212">
        <f>IF(N114="snížená",J114,0)</f>
        <v>0</v>
      </c>
      <c r="BG114" s="212">
        <f>IF(N114="zákl. přenesená",J114,0)</f>
        <v>0</v>
      </c>
      <c r="BH114" s="212">
        <f>IF(N114="sníž. přenesená",J114,0)</f>
        <v>0</v>
      </c>
      <c r="BI114" s="212">
        <f>IF(N114="nulová",J114,0)</f>
        <v>0</v>
      </c>
      <c r="BJ114" s="20" t="s">
        <v>78</v>
      </c>
      <c r="BK114" s="212">
        <f>ROUND(I114*H114,2)</f>
        <v>0</v>
      </c>
      <c r="BL114" s="20" t="s">
        <v>171</v>
      </c>
      <c r="BM114" s="20" t="s">
        <v>524</v>
      </c>
    </row>
    <row r="115" s="1" customFormat="1" ht="25.5" customHeight="1">
      <c r="B115" s="42"/>
      <c r="C115" s="227" t="s">
        <v>245</v>
      </c>
      <c r="D115" s="227" t="s">
        <v>167</v>
      </c>
      <c r="E115" s="228" t="s">
        <v>246</v>
      </c>
      <c r="F115" s="229" t="s">
        <v>247</v>
      </c>
      <c r="G115" s="230" t="s">
        <v>192</v>
      </c>
      <c r="H115" s="231">
        <v>192</v>
      </c>
      <c r="I115" s="232"/>
      <c r="J115" s="233">
        <f>ROUND(I115*H115,2)</f>
        <v>0</v>
      </c>
      <c r="K115" s="229" t="s">
        <v>148</v>
      </c>
      <c r="L115" s="234"/>
      <c r="M115" s="235" t="s">
        <v>21</v>
      </c>
      <c r="N115" s="236" t="s">
        <v>42</v>
      </c>
      <c r="O115" s="43"/>
      <c r="P115" s="210">
        <f>O115*H115</f>
        <v>0</v>
      </c>
      <c r="Q115" s="210">
        <v>0.00018200000000000001</v>
      </c>
      <c r="R115" s="210">
        <f>Q115*H115</f>
        <v>0.034944000000000003</v>
      </c>
      <c r="S115" s="210">
        <v>0</v>
      </c>
      <c r="T115" s="211">
        <f>S115*H115</f>
        <v>0</v>
      </c>
      <c r="AR115" s="20" t="s">
        <v>171</v>
      </c>
      <c r="AT115" s="20" t="s">
        <v>167</v>
      </c>
      <c r="AU115" s="20" t="s">
        <v>71</v>
      </c>
      <c r="AY115" s="20" t="s">
        <v>150</v>
      </c>
      <c r="BE115" s="212">
        <f>IF(N115="základní",J115,0)</f>
        <v>0</v>
      </c>
      <c r="BF115" s="212">
        <f>IF(N115="snížená",J115,0)</f>
        <v>0</v>
      </c>
      <c r="BG115" s="212">
        <f>IF(N115="zákl. přenesená",J115,0)</f>
        <v>0</v>
      </c>
      <c r="BH115" s="212">
        <f>IF(N115="sníž. přenesená",J115,0)</f>
        <v>0</v>
      </c>
      <c r="BI115" s="212">
        <f>IF(N115="nulová",J115,0)</f>
        <v>0</v>
      </c>
      <c r="BJ115" s="20" t="s">
        <v>78</v>
      </c>
      <c r="BK115" s="212">
        <f>ROUND(I115*H115,2)</f>
        <v>0</v>
      </c>
      <c r="BL115" s="20" t="s">
        <v>171</v>
      </c>
      <c r="BM115" s="20" t="s">
        <v>525</v>
      </c>
    </row>
    <row r="116" s="1" customFormat="1" ht="25.5" customHeight="1">
      <c r="B116" s="42"/>
      <c r="C116" s="227" t="s">
        <v>9</v>
      </c>
      <c r="D116" s="227" t="s">
        <v>167</v>
      </c>
      <c r="E116" s="228" t="s">
        <v>249</v>
      </c>
      <c r="F116" s="229" t="s">
        <v>250</v>
      </c>
      <c r="G116" s="230" t="s">
        <v>192</v>
      </c>
      <c r="H116" s="231">
        <v>356</v>
      </c>
      <c r="I116" s="232"/>
      <c r="J116" s="233">
        <f>ROUND(I116*H116,2)</f>
        <v>0</v>
      </c>
      <c r="K116" s="229" t="s">
        <v>148</v>
      </c>
      <c r="L116" s="234"/>
      <c r="M116" s="235" t="s">
        <v>21</v>
      </c>
      <c r="N116" s="236" t="s">
        <v>42</v>
      </c>
      <c r="O116" s="43"/>
      <c r="P116" s="210">
        <f>O116*H116</f>
        <v>0</v>
      </c>
      <c r="Q116" s="210">
        <v>0.00123</v>
      </c>
      <c r="R116" s="210">
        <f>Q116*H116</f>
        <v>0.43787999999999999</v>
      </c>
      <c r="S116" s="210">
        <v>0</v>
      </c>
      <c r="T116" s="211">
        <f>S116*H116</f>
        <v>0</v>
      </c>
      <c r="AR116" s="20" t="s">
        <v>171</v>
      </c>
      <c r="AT116" s="20" t="s">
        <v>167</v>
      </c>
      <c r="AU116" s="20" t="s">
        <v>71</v>
      </c>
      <c r="AY116" s="20" t="s">
        <v>150</v>
      </c>
      <c r="BE116" s="212">
        <f>IF(N116="základní",J116,0)</f>
        <v>0</v>
      </c>
      <c r="BF116" s="212">
        <f>IF(N116="snížená",J116,0)</f>
        <v>0</v>
      </c>
      <c r="BG116" s="212">
        <f>IF(N116="zákl. přenesená",J116,0)</f>
        <v>0</v>
      </c>
      <c r="BH116" s="212">
        <f>IF(N116="sníž. přenesená",J116,0)</f>
        <v>0</v>
      </c>
      <c r="BI116" s="212">
        <f>IF(N116="nulová",J116,0)</f>
        <v>0</v>
      </c>
      <c r="BJ116" s="20" t="s">
        <v>78</v>
      </c>
      <c r="BK116" s="212">
        <f>ROUND(I116*H116,2)</f>
        <v>0</v>
      </c>
      <c r="BL116" s="20" t="s">
        <v>171</v>
      </c>
      <c r="BM116" s="20" t="s">
        <v>526</v>
      </c>
    </row>
    <row r="117" s="9" customFormat="1">
      <c r="B117" s="216"/>
      <c r="C117" s="217"/>
      <c r="D117" s="213" t="s">
        <v>154</v>
      </c>
      <c r="E117" s="218" t="s">
        <v>21</v>
      </c>
      <c r="F117" s="219" t="s">
        <v>527</v>
      </c>
      <c r="G117" s="217"/>
      <c r="H117" s="220">
        <v>356</v>
      </c>
      <c r="I117" s="221"/>
      <c r="J117" s="217"/>
      <c r="K117" s="217"/>
      <c r="L117" s="222"/>
      <c r="M117" s="223"/>
      <c r="N117" s="224"/>
      <c r="O117" s="224"/>
      <c r="P117" s="224"/>
      <c r="Q117" s="224"/>
      <c r="R117" s="224"/>
      <c r="S117" s="224"/>
      <c r="T117" s="225"/>
      <c r="AT117" s="226" t="s">
        <v>154</v>
      </c>
      <c r="AU117" s="226" t="s">
        <v>71</v>
      </c>
      <c r="AV117" s="9" t="s">
        <v>80</v>
      </c>
      <c r="AW117" s="9" t="s">
        <v>35</v>
      </c>
      <c r="AX117" s="9" t="s">
        <v>78</v>
      </c>
      <c r="AY117" s="226" t="s">
        <v>150</v>
      </c>
    </row>
    <row r="118" s="1" customFormat="1" ht="63.75" customHeight="1">
      <c r="B118" s="42"/>
      <c r="C118" s="201" t="s">
        <v>253</v>
      </c>
      <c r="D118" s="201" t="s">
        <v>144</v>
      </c>
      <c r="E118" s="202" t="s">
        <v>254</v>
      </c>
      <c r="F118" s="203" t="s">
        <v>255</v>
      </c>
      <c r="G118" s="204" t="s">
        <v>256</v>
      </c>
      <c r="H118" s="205">
        <v>28</v>
      </c>
      <c r="I118" s="206"/>
      <c r="J118" s="207">
        <f>ROUND(I118*H118,2)</f>
        <v>0</v>
      </c>
      <c r="K118" s="203" t="s">
        <v>148</v>
      </c>
      <c r="L118" s="68"/>
      <c r="M118" s="208" t="s">
        <v>21</v>
      </c>
      <c r="N118" s="209" t="s">
        <v>42</v>
      </c>
      <c r="O118" s="43"/>
      <c r="P118" s="210">
        <f>O118*H118</f>
        <v>0</v>
      </c>
      <c r="Q118" s="210">
        <v>0</v>
      </c>
      <c r="R118" s="210">
        <f>Q118*H118</f>
        <v>0</v>
      </c>
      <c r="S118" s="210">
        <v>0</v>
      </c>
      <c r="T118" s="211">
        <f>S118*H118</f>
        <v>0</v>
      </c>
      <c r="AR118" s="20" t="s">
        <v>149</v>
      </c>
      <c r="AT118" s="20" t="s">
        <v>144</v>
      </c>
      <c r="AU118" s="20" t="s">
        <v>71</v>
      </c>
      <c r="AY118" s="20" t="s">
        <v>150</v>
      </c>
      <c r="BE118" s="212">
        <f>IF(N118="základní",J118,0)</f>
        <v>0</v>
      </c>
      <c r="BF118" s="212">
        <f>IF(N118="snížená",J118,0)</f>
        <v>0</v>
      </c>
      <c r="BG118" s="212">
        <f>IF(N118="zákl. přenesená",J118,0)</f>
        <v>0</v>
      </c>
      <c r="BH118" s="212">
        <f>IF(N118="sníž. přenesená",J118,0)</f>
        <v>0</v>
      </c>
      <c r="BI118" s="212">
        <f>IF(N118="nulová",J118,0)</f>
        <v>0</v>
      </c>
      <c r="BJ118" s="20" t="s">
        <v>78</v>
      </c>
      <c r="BK118" s="212">
        <f>ROUND(I118*H118,2)</f>
        <v>0</v>
      </c>
      <c r="BL118" s="20" t="s">
        <v>149</v>
      </c>
      <c r="BM118" s="20" t="s">
        <v>528</v>
      </c>
    </row>
    <row r="119" s="1" customFormat="1">
      <c r="B119" s="42"/>
      <c r="C119" s="70"/>
      <c r="D119" s="213" t="s">
        <v>195</v>
      </c>
      <c r="E119" s="70"/>
      <c r="F119" s="214" t="s">
        <v>258</v>
      </c>
      <c r="G119" s="70"/>
      <c r="H119" s="70"/>
      <c r="I119" s="185"/>
      <c r="J119" s="70"/>
      <c r="K119" s="70"/>
      <c r="L119" s="68"/>
      <c r="M119" s="215"/>
      <c r="N119" s="43"/>
      <c r="O119" s="43"/>
      <c r="P119" s="43"/>
      <c r="Q119" s="43"/>
      <c r="R119" s="43"/>
      <c r="S119" s="43"/>
      <c r="T119" s="91"/>
      <c r="AT119" s="20" t="s">
        <v>195</v>
      </c>
      <c r="AU119" s="20" t="s">
        <v>71</v>
      </c>
    </row>
    <row r="120" s="1" customFormat="1" ht="25.5" customHeight="1">
      <c r="B120" s="42"/>
      <c r="C120" s="227" t="s">
        <v>259</v>
      </c>
      <c r="D120" s="227" t="s">
        <v>167</v>
      </c>
      <c r="E120" s="228" t="s">
        <v>260</v>
      </c>
      <c r="F120" s="229" t="s">
        <v>261</v>
      </c>
      <c r="G120" s="230" t="s">
        <v>192</v>
      </c>
      <c r="H120" s="231">
        <v>2</v>
      </c>
      <c r="I120" s="232"/>
      <c r="J120" s="233">
        <f>ROUND(I120*H120,2)</f>
        <v>0</v>
      </c>
      <c r="K120" s="229" t="s">
        <v>148</v>
      </c>
      <c r="L120" s="234"/>
      <c r="M120" s="235" t="s">
        <v>21</v>
      </c>
      <c r="N120" s="236" t="s">
        <v>42</v>
      </c>
      <c r="O120" s="43"/>
      <c r="P120" s="210">
        <f>O120*H120</f>
        <v>0</v>
      </c>
      <c r="Q120" s="210">
        <v>0.219496</v>
      </c>
      <c r="R120" s="210">
        <f>Q120*H120</f>
        <v>0.43899199999999999</v>
      </c>
      <c r="S120" s="210">
        <v>0</v>
      </c>
      <c r="T120" s="211">
        <f>S120*H120</f>
        <v>0</v>
      </c>
      <c r="AR120" s="20" t="s">
        <v>171</v>
      </c>
      <c r="AT120" s="20" t="s">
        <v>167</v>
      </c>
      <c r="AU120" s="20" t="s">
        <v>71</v>
      </c>
      <c r="AY120" s="20" t="s">
        <v>150</v>
      </c>
      <c r="BE120" s="212">
        <f>IF(N120="základní",J120,0)</f>
        <v>0</v>
      </c>
      <c r="BF120" s="212">
        <f>IF(N120="snížená",J120,0)</f>
        <v>0</v>
      </c>
      <c r="BG120" s="212">
        <f>IF(N120="zákl. přenesená",J120,0)</f>
        <v>0</v>
      </c>
      <c r="BH120" s="212">
        <f>IF(N120="sníž. přenesená",J120,0)</f>
        <v>0</v>
      </c>
      <c r="BI120" s="212">
        <f>IF(N120="nulová",J120,0)</f>
        <v>0</v>
      </c>
      <c r="BJ120" s="20" t="s">
        <v>78</v>
      </c>
      <c r="BK120" s="212">
        <f>ROUND(I120*H120,2)</f>
        <v>0</v>
      </c>
      <c r="BL120" s="20" t="s">
        <v>171</v>
      </c>
      <c r="BM120" s="20" t="s">
        <v>529</v>
      </c>
    </row>
    <row r="121" s="1" customFormat="1" ht="25.5" customHeight="1">
      <c r="B121" s="42"/>
      <c r="C121" s="227" t="s">
        <v>263</v>
      </c>
      <c r="D121" s="227" t="s">
        <v>167</v>
      </c>
      <c r="E121" s="228" t="s">
        <v>530</v>
      </c>
      <c r="F121" s="229" t="s">
        <v>531</v>
      </c>
      <c r="G121" s="230" t="s">
        <v>192</v>
      </c>
      <c r="H121" s="231">
        <v>2</v>
      </c>
      <c r="I121" s="232"/>
      <c r="J121" s="233">
        <f>ROUND(I121*H121,2)</f>
        <v>0</v>
      </c>
      <c r="K121" s="229" t="s">
        <v>148</v>
      </c>
      <c r="L121" s="234"/>
      <c r="M121" s="235" t="s">
        <v>21</v>
      </c>
      <c r="N121" s="236" t="s">
        <v>42</v>
      </c>
      <c r="O121" s="43"/>
      <c r="P121" s="210">
        <f>O121*H121</f>
        <v>0</v>
      </c>
      <c r="Q121" s="210">
        <v>0</v>
      </c>
      <c r="R121" s="210">
        <f>Q121*H121</f>
        <v>0</v>
      </c>
      <c r="S121" s="210">
        <v>0</v>
      </c>
      <c r="T121" s="211">
        <f>S121*H121</f>
        <v>0</v>
      </c>
      <c r="AR121" s="20" t="s">
        <v>171</v>
      </c>
      <c r="AT121" s="20" t="s">
        <v>167</v>
      </c>
      <c r="AU121" s="20" t="s">
        <v>71</v>
      </c>
      <c r="AY121" s="20" t="s">
        <v>150</v>
      </c>
      <c r="BE121" s="212">
        <f>IF(N121="základní",J121,0)</f>
        <v>0</v>
      </c>
      <c r="BF121" s="212">
        <f>IF(N121="snížená",J121,0)</f>
        <v>0</v>
      </c>
      <c r="BG121" s="212">
        <f>IF(N121="zákl. přenesená",J121,0)</f>
        <v>0</v>
      </c>
      <c r="BH121" s="212">
        <f>IF(N121="sníž. přenesená",J121,0)</f>
        <v>0</v>
      </c>
      <c r="BI121" s="212">
        <f>IF(N121="nulová",J121,0)</f>
        <v>0</v>
      </c>
      <c r="BJ121" s="20" t="s">
        <v>78</v>
      </c>
      <c r="BK121" s="212">
        <f>ROUND(I121*H121,2)</f>
        <v>0</v>
      </c>
      <c r="BL121" s="20" t="s">
        <v>171</v>
      </c>
      <c r="BM121" s="20" t="s">
        <v>532</v>
      </c>
    </row>
    <row r="122" s="1" customFormat="1" ht="25.5" customHeight="1">
      <c r="B122" s="42"/>
      <c r="C122" s="227" t="s">
        <v>269</v>
      </c>
      <c r="D122" s="227" t="s">
        <v>167</v>
      </c>
      <c r="E122" s="228" t="s">
        <v>533</v>
      </c>
      <c r="F122" s="229" t="s">
        <v>534</v>
      </c>
      <c r="G122" s="230" t="s">
        <v>192</v>
      </c>
      <c r="H122" s="231">
        <v>2</v>
      </c>
      <c r="I122" s="232"/>
      <c r="J122" s="233">
        <f>ROUND(I122*H122,2)</f>
        <v>0</v>
      </c>
      <c r="K122" s="229" t="s">
        <v>148</v>
      </c>
      <c r="L122" s="234"/>
      <c r="M122" s="235" t="s">
        <v>21</v>
      </c>
      <c r="N122" s="236" t="s">
        <v>42</v>
      </c>
      <c r="O122" s="43"/>
      <c r="P122" s="210">
        <f>O122*H122</f>
        <v>0</v>
      </c>
      <c r="Q122" s="210">
        <v>0.26888600000000001</v>
      </c>
      <c r="R122" s="210">
        <f>Q122*H122</f>
        <v>0.53777200000000003</v>
      </c>
      <c r="S122" s="210">
        <v>0</v>
      </c>
      <c r="T122" s="211">
        <f>S122*H122</f>
        <v>0</v>
      </c>
      <c r="AR122" s="20" t="s">
        <v>171</v>
      </c>
      <c r="AT122" s="20" t="s">
        <v>167</v>
      </c>
      <c r="AU122" s="20" t="s">
        <v>71</v>
      </c>
      <c r="AY122" s="20" t="s">
        <v>150</v>
      </c>
      <c r="BE122" s="212">
        <f>IF(N122="základní",J122,0)</f>
        <v>0</v>
      </c>
      <c r="BF122" s="212">
        <f>IF(N122="snížená",J122,0)</f>
        <v>0</v>
      </c>
      <c r="BG122" s="212">
        <f>IF(N122="zákl. přenesená",J122,0)</f>
        <v>0</v>
      </c>
      <c r="BH122" s="212">
        <f>IF(N122="sníž. přenesená",J122,0)</f>
        <v>0</v>
      </c>
      <c r="BI122" s="212">
        <f>IF(N122="nulová",J122,0)</f>
        <v>0</v>
      </c>
      <c r="BJ122" s="20" t="s">
        <v>78</v>
      </c>
      <c r="BK122" s="212">
        <f>ROUND(I122*H122,2)</f>
        <v>0</v>
      </c>
      <c r="BL122" s="20" t="s">
        <v>171</v>
      </c>
      <c r="BM122" s="20" t="s">
        <v>535</v>
      </c>
    </row>
    <row r="123" s="1" customFormat="1" ht="76.5" customHeight="1">
      <c r="B123" s="42"/>
      <c r="C123" s="201" t="s">
        <v>273</v>
      </c>
      <c r="D123" s="201" t="s">
        <v>144</v>
      </c>
      <c r="E123" s="202" t="s">
        <v>274</v>
      </c>
      <c r="F123" s="203" t="s">
        <v>275</v>
      </c>
      <c r="G123" s="204" t="s">
        <v>256</v>
      </c>
      <c r="H123" s="205">
        <v>157</v>
      </c>
      <c r="I123" s="206"/>
      <c r="J123" s="207">
        <f>ROUND(I123*H123,2)</f>
        <v>0</v>
      </c>
      <c r="K123" s="203" t="s">
        <v>148</v>
      </c>
      <c r="L123" s="68"/>
      <c r="M123" s="208" t="s">
        <v>21</v>
      </c>
      <c r="N123" s="209" t="s">
        <v>42</v>
      </c>
      <c r="O123" s="43"/>
      <c r="P123" s="210">
        <f>O123*H123</f>
        <v>0</v>
      </c>
      <c r="Q123" s="210">
        <v>0</v>
      </c>
      <c r="R123" s="210">
        <f>Q123*H123</f>
        <v>0</v>
      </c>
      <c r="S123" s="210">
        <v>0</v>
      </c>
      <c r="T123" s="211">
        <f>S123*H123</f>
        <v>0</v>
      </c>
      <c r="AR123" s="20" t="s">
        <v>149</v>
      </c>
      <c r="AT123" s="20" t="s">
        <v>144</v>
      </c>
      <c r="AU123" s="20" t="s">
        <v>71</v>
      </c>
      <c r="AY123" s="20" t="s">
        <v>150</v>
      </c>
      <c r="BE123" s="212">
        <f>IF(N123="základní",J123,0)</f>
        <v>0</v>
      </c>
      <c r="BF123" s="212">
        <f>IF(N123="snížená",J123,0)</f>
        <v>0</v>
      </c>
      <c r="BG123" s="212">
        <f>IF(N123="zákl. přenesená",J123,0)</f>
        <v>0</v>
      </c>
      <c r="BH123" s="212">
        <f>IF(N123="sníž. přenesená",J123,0)</f>
        <v>0</v>
      </c>
      <c r="BI123" s="212">
        <f>IF(N123="nulová",J123,0)</f>
        <v>0</v>
      </c>
      <c r="BJ123" s="20" t="s">
        <v>78</v>
      </c>
      <c r="BK123" s="212">
        <f>ROUND(I123*H123,2)</f>
        <v>0</v>
      </c>
      <c r="BL123" s="20" t="s">
        <v>149</v>
      </c>
      <c r="BM123" s="20" t="s">
        <v>536</v>
      </c>
    </row>
    <row r="124" s="1" customFormat="1">
      <c r="B124" s="42"/>
      <c r="C124" s="70"/>
      <c r="D124" s="213" t="s">
        <v>195</v>
      </c>
      <c r="E124" s="70"/>
      <c r="F124" s="214" t="s">
        <v>258</v>
      </c>
      <c r="G124" s="70"/>
      <c r="H124" s="70"/>
      <c r="I124" s="185"/>
      <c r="J124" s="70"/>
      <c r="K124" s="70"/>
      <c r="L124" s="68"/>
      <c r="M124" s="215"/>
      <c r="N124" s="43"/>
      <c r="O124" s="43"/>
      <c r="P124" s="43"/>
      <c r="Q124" s="43"/>
      <c r="R124" s="43"/>
      <c r="S124" s="43"/>
      <c r="T124" s="91"/>
      <c r="AT124" s="20" t="s">
        <v>195</v>
      </c>
      <c r="AU124" s="20" t="s">
        <v>71</v>
      </c>
    </row>
    <row r="125" s="1" customFormat="1" ht="38.25" customHeight="1">
      <c r="B125" s="42"/>
      <c r="C125" s="201" t="s">
        <v>277</v>
      </c>
      <c r="D125" s="201" t="s">
        <v>144</v>
      </c>
      <c r="E125" s="202" t="s">
        <v>278</v>
      </c>
      <c r="F125" s="203" t="s">
        <v>279</v>
      </c>
      <c r="G125" s="204" t="s">
        <v>192</v>
      </c>
      <c r="H125" s="205">
        <v>12</v>
      </c>
      <c r="I125" s="206"/>
      <c r="J125" s="207">
        <f>ROUND(I125*H125,2)</f>
        <v>0</v>
      </c>
      <c r="K125" s="203" t="s">
        <v>148</v>
      </c>
      <c r="L125" s="68"/>
      <c r="M125" s="208" t="s">
        <v>21</v>
      </c>
      <c r="N125" s="209" t="s">
        <v>42</v>
      </c>
      <c r="O125" s="43"/>
      <c r="P125" s="210">
        <f>O125*H125</f>
        <v>0</v>
      </c>
      <c r="Q125" s="210">
        <v>0</v>
      </c>
      <c r="R125" s="210">
        <f>Q125*H125</f>
        <v>0</v>
      </c>
      <c r="S125" s="210">
        <v>0</v>
      </c>
      <c r="T125" s="211">
        <f>S125*H125</f>
        <v>0</v>
      </c>
      <c r="AR125" s="20" t="s">
        <v>149</v>
      </c>
      <c r="AT125" s="20" t="s">
        <v>144</v>
      </c>
      <c r="AU125" s="20" t="s">
        <v>71</v>
      </c>
      <c r="AY125" s="20" t="s">
        <v>150</v>
      </c>
      <c r="BE125" s="212">
        <f>IF(N125="základní",J125,0)</f>
        <v>0</v>
      </c>
      <c r="BF125" s="212">
        <f>IF(N125="snížená",J125,0)</f>
        <v>0</v>
      </c>
      <c r="BG125" s="212">
        <f>IF(N125="zákl. přenesená",J125,0)</f>
        <v>0</v>
      </c>
      <c r="BH125" s="212">
        <f>IF(N125="sníž. přenesená",J125,0)</f>
        <v>0</v>
      </c>
      <c r="BI125" s="212">
        <f>IF(N125="nulová",J125,0)</f>
        <v>0</v>
      </c>
      <c r="BJ125" s="20" t="s">
        <v>78</v>
      </c>
      <c r="BK125" s="212">
        <f>ROUND(I125*H125,2)</f>
        <v>0</v>
      </c>
      <c r="BL125" s="20" t="s">
        <v>149</v>
      </c>
      <c r="BM125" s="20" t="s">
        <v>537</v>
      </c>
    </row>
    <row r="126" s="1" customFormat="1">
      <c r="B126" s="42"/>
      <c r="C126" s="70"/>
      <c r="D126" s="213" t="s">
        <v>195</v>
      </c>
      <c r="E126" s="70"/>
      <c r="F126" s="214" t="s">
        <v>281</v>
      </c>
      <c r="G126" s="70"/>
      <c r="H126" s="70"/>
      <c r="I126" s="185"/>
      <c r="J126" s="70"/>
      <c r="K126" s="70"/>
      <c r="L126" s="68"/>
      <c r="M126" s="215"/>
      <c r="N126" s="43"/>
      <c r="O126" s="43"/>
      <c r="P126" s="43"/>
      <c r="Q126" s="43"/>
      <c r="R126" s="43"/>
      <c r="S126" s="43"/>
      <c r="T126" s="91"/>
      <c r="AT126" s="20" t="s">
        <v>195</v>
      </c>
      <c r="AU126" s="20" t="s">
        <v>71</v>
      </c>
    </row>
    <row r="127" s="1" customFormat="1" ht="25.5" customHeight="1">
      <c r="B127" s="42"/>
      <c r="C127" s="201" t="s">
        <v>282</v>
      </c>
      <c r="D127" s="201" t="s">
        <v>144</v>
      </c>
      <c r="E127" s="202" t="s">
        <v>283</v>
      </c>
      <c r="F127" s="203" t="s">
        <v>284</v>
      </c>
      <c r="G127" s="204" t="s">
        <v>192</v>
      </c>
      <c r="H127" s="205">
        <v>30</v>
      </c>
      <c r="I127" s="206"/>
      <c r="J127" s="207">
        <f>ROUND(I127*H127,2)</f>
        <v>0</v>
      </c>
      <c r="K127" s="203" t="s">
        <v>148</v>
      </c>
      <c r="L127" s="68"/>
      <c r="M127" s="208" t="s">
        <v>21</v>
      </c>
      <c r="N127" s="209" t="s">
        <v>42</v>
      </c>
      <c r="O127" s="43"/>
      <c r="P127" s="210">
        <f>O127*H127</f>
        <v>0</v>
      </c>
      <c r="Q127" s="210">
        <v>0</v>
      </c>
      <c r="R127" s="210">
        <f>Q127*H127</f>
        <v>0</v>
      </c>
      <c r="S127" s="210">
        <v>0</v>
      </c>
      <c r="T127" s="211">
        <f>S127*H127</f>
        <v>0</v>
      </c>
      <c r="AR127" s="20" t="s">
        <v>149</v>
      </c>
      <c r="AT127" s="20" t="s">
        <v>144</v>
      </c>
      <c r="AU127" s="20" t="s">
        <v>71</v>
      </c>
      <c r="AY127" s="20" t="s">
        <v>150</v>
      </c>
      <c r="BE127" s="212">
        <f>IF(N127="základní",J127,0)</f>
        <v>0</v>
      </c>
      <c r="BF127" s="212">
        <f>IF(N127="snížená",J127,0)</f>
        <v>0</v>
      </c>
      <c r="BG127" s="212">
        <f>IF(N127="zákl. přenesená",J127,0)</f>
        <v>0</v>
      </c>
      <c r="BH127" s="212">
        <f>IF(N127="sníž. přenesená",J127,0)</f>
        <v>0</v>
      </c>
      <c r="BI127" s="212">
        <f>IF(N127="nulová",J127,0)</f>
        <v>0</v>
      </c>
      <c r="BJ127" s="20" t="s">
        <v>78</v>
      </c>
      <c r="BK127" s="212">
        <f>ROUND(I127*H127,2)</f>
        <v>0</v>
      </c>
      <c r="BL127" s="20" t="s">
        <v>149</v>
      </c>
      <c r="BM127" s="20" t="s">
        <v>538</v>
      </c>
    </row>
    <row r="128" s="1" customFormat="1">
      <c r="B128" s="42"/>
      <c r="C128" s="70"/>
      <c r="D128" s="213" t="s">
        <v>195</v>
      </c>
      <c r="E128" s="70"/>
      <c r="F128" s="214" t="s">
        <v>286</v>
      </c>
      <c r="G128" s="70"/>
      <c r="H128" s="70"/>
      <c r="I128" s="185"/>
      <c r="J128" s="70"/>
      <c r="K128" s="70"/>
      <c r="L128" s="68"/>
      <c r="M128" s="215"/>
      <c r="N128" s="43"/>
      <c r="O128" s="43"/>
      <c r="P128" s="43"/>
      <c r="Q128" s="43"/>
      <c r="R128" s="43"/>
      <c r="S128" s="43"/>
      <c r="T128" s="91"/>
      <c r="AT128" s="20" t="s">
        <v>195</v>
      </c>
      <c r="AU128" s="20" t="s">
        <v>71</v>
      </c>
    </row>
    <row r="129" s="1" customFormat="1" ht="25.5" customHeight="1">
      <c r="B129" s="42"/>
      <c r="C129" s="201" t="s">
        <v>287</v>
      </c>
      <c r="D129" s="201" t="s">
        <v>144</v>
      </c>
      <c r="E129" s="202" t="s">
        <v>539</v>
      </c>
      <c r="F129" s="203" t="s">
        <v>540</v>
      </c>
      <c r="G129" s="204" t="s">
        <v>290</v>
      </c>
      <c r="H129" s="205">
        <v>2</v>
      </c>
      <c r="I129" s="206"/>
      <c r="J129" s="207">
        <f>ROUND(I129*H129,2)</f>
        <v>0</v>
      </c>
      <c r="K129" s="203" t="s">
        <v>148</v>
      </c>
      <c r="L129" s="68"/>
      <c r="M129" s="208" t="s">
        <v>21</v>
      </c>
      <c r="N129" s="209" t="s">
        <v>42</v>
      </c>
      <c r="O129" s="43"/>
      <c r="P129" s="210">
        <f>O129*H129</f>
        <v>0</v>
      </c>
      <c r="Q129" s="210">
        <v>0</v>
      </c>
      <c r="R129" s="210">
        <f>Q129*H129</f>
        <v>0</v>
      </c>
      <c r="S129" s="210">
        <v>0</v>
      </c>
      <c r="T129" s="211">
        <f>S129*H129</f>
        <v>0</v>
      </c>
      <c r="AR129" s="20" t="s">
        <v>149</v>
      </c>
      <c r="AT129" s="20" t="s">
        <v>144</v>
      </c>
      <c r="AU129" s="20" t="s">
        <v>71</v>
      </c>
      <c r="AY129" s="20" t="s">
        <v>150</v>
      </c>
      <c r="BE129" s="212">
        <f>IF(N129="základní",J129,0)</f>
        <v>0</v>
      </c>
      <c r="BF129" s="212">
        <f>IF(N129="snížená",J129,0)</f>
        <v>0</v>
      </c>
      <c r="BG129" s="212">
        <f>IF(N129="zákl. přenesená",J129,0)</f>
        <v>0</v>
      </c>
      <c r="BH129" s="212">
        <f>IF(N129="sníž. přenesená",J129,0)</f>
        <v>0</v>
      </c>
      <c r="BI129" s="212">
        <f>IF(N129="nulová",J129,0)</f>
        <v>0</v>
      </c>
      <c r="BJ129" s="20" t="s">
        <v>78</v>
      </c>
      <c r="BK129" s="212">
        <f>ROUND(I129*H129,2)</f>
        <v>0</v>
      </c>
      <c r="BL129" s="20" t="s">
        <v>149</v>
      </c>
      <c r="BM129" s="20" t="s">
        <v>541</v>
      </c>
    </row>
    <row r="130" s="1" customFormat="1" ht="38.25" customHeight="1">
      <c r="B130" s="42"/>
      <c r="C130" s="201" t="s">
        <v>292</v>
      </c>
      <c r="D130" s="201" t="s">
        <v>144</v>
      </c>
      <c r="E130" s="202" t="s">
        <v>542</v>
      </c>
      <c r="F130" s="203" t="s">
        <v>543</v>
      </c>
      <c r="G130" s="204" t="s">
        <v>290</v>
      </c>
      <c r="H130" s="205">
        <v>2</v>
      </c>
      <c r="I130" s="206"/>
      <c r="J130" s="207">
        <f>ROUND(I130*H130,2)</f>
        <v>0</v>
      </c>
      <c r="K130" s="203" t="s">
        <v>148</v>
      </c>
      <c r="L130" s="68"/>
      <c r="M130" s="208" t="s">
        <v>21</v>
      </c>
      <c r="N130" s="209" t="s">
        <v>42</v>
      </c>
      <c r="O130" s="43"/>
      <c r="P130" s="210">
        <f>O130*H130</f>
        <v>0</v>
      </c>
      <c r="Q130" s="210">
        <v>0</v>
      </c>
      <c r="R130" s="210">
        <f>Q130*H130</f>
        <v>0</v>
      </c>
      <c r="S130" s="210">
        <v>0</v>
      </c>
      <c r="T130" s="211">
        <f>S130*H130</f>
        <v>0</v>
      </c>
      <c r="AR130" s="20" t="s">
        <v>149</v>
      </c>
      <c r="AT130" s="20" t="s">
        <v>144</v>
      </c>
      <c r="AU130" s="20" t="s">
        <v>71</v>
      </c>
      <c r="AY130" s="20" t="s">
        <v>150</v>
      </c>
      <c r="BE130" s="212">
        <f>IF(N130="základní",J130,0)</f>
        <v>0</v>
      </c>
      <c r="BF130" s="212">
        <f>IF(N130="snížená",J130,0)</f>
        <v>0</v>
      </c>
      <c r="BG130" s="212">
        <f>IF(N130="zákl. přenesená",J130,0)</f>
        <v>0</v>
      </c>
      <c r="BH130" s="212">
        <f>IF(N130="sníž. přenesená",J130,0)</f>
        <v>0</v>
      </c>
      <c r="BI130" s="212">
        <f>IF(N130="nulová",J130,0)</f>
        <v>0</v>
      </c>
      <c r="BJ130" s="20" t="s">
        <v>78</v>
      </c>
      <c r="BK130" s="212">
        <f>ROUND(I130*H130,2)</f>
        <v>0</v>
      </c>
      <c r="BL130" s="20" t="s">
        <v>149</v>
      </c>
      <c r="BM130" s="20" t="s">
        <v>544</v>
      </c>
    </row>
    <row r="131" s="1" customFormat="1" ht="102" customHeight="1">
      <c r="B131" s="42"/>
      <c r="C131" s="201" t="s">
        <v>296</v>
      </c>
      <c r="D131" s="201" t="s">
        <v>144</v>
      </c>
      <c r="E131" s="202" t="s">
        <v>309</v>
      </c>
      <c r="F131" s="203" t="s">
        <v>310</v>
      </c>
      <c r="G131" s="204" t="s">
        <v>256</v>
      </c>
      <c r="H131" s="205">
        <v>53.363999999999997</v>
      </c>
      <c r="I131" s="206"/>
      <c r="J131" s="207">
        <f>ROUND(I131*H131,2)</f>
        <v>0</v>
      </c>
      <c r="K131" s="203" t="s">
        <v>148</v>
      </c>
      <c r="L131" s="68"/>
      <c r="M131" s="208" t="s">
        <v>21</v>
      </c>
      <c r="N131" s="209" t="s">
        <v>42</v>
      </c>
      <c r="O131" s="43"/>
      <c r="P131" s="210">
        <f>O131*H131</f>
        <v>0</v>
      </c>
      <c r="Q131" s="210">
        <v>0</v>
      </c>
      <c r="R131" s="210">
        <f>Q131*H131</f>
        <v>0</v>
      </c>
      <c r="S131" s="210">
        <v>0</v>
      </c>
      <c r="T131" s="211">
        <f>S131*H131</f>
        <v>0</v>
      </c>
      <c r="AR131" s="20" t="s">
        <v>149</v>
      </c>
      <c r="AT131" s="20" t="s">
        <v>144</v>
      </c>
      <c r="AU131" s="20" t="s">
        <v>71</v>
      </c>
      <c r="AY131" s="20" t="s">
        <v>150</v>
      </c>
      <c r="BE131" s="212">
        <f>IF(N131="základní",J131,0)</f>
        <v>0</v>
      </c>
      <c r="BF131" s="212">
        <f>IF(N131="snížená",J131,0)</f>
        <v>0</v>
      </c>
      <c r="BG131" s="212">
        <f>IF(N131="zákl. přenesená",J131,0)</f>
        <v>0</v>
      </c>
      <c r="BH131" s="212">
        <f>IF(N131="sníž. přenesená",J131,0)</f>
        <v>0</v>
      </c>
      <c r="BI131" s="212">
        <f>IF(N131="nulová",J131,0)</f>
        <v>0</v>
      </c>
      <c r="BJ131" s="20" t="s">
        <v>78</v>
      </c>
      <c r="BK131" s="212">
        <f>ROUND(I131*H131,2)</f>
        <v>0</v>
      </c>
      <c r="BL131" s="20" t="s">
        <v>149</v>
      </c>
      <c r="BM131" s="20" t="s">
        <v>545</v>
      </c>
    </row>
    <row r="132" s="1" customFormat="1">
      <c r="B132" s="42"/>
      <c r="C132" s="70"/>
      <c r="D132" s="213" t="s">
        <v>195</v>
      </c>
      <c r="E132" s="70"/>
      <c r="F132" s="214" t="s">
        <v>312</v>
      </c>
      <c r="G132" s="70"/>
      <c r="H132" s="70"/>
      <c r="I132" s="185"/>
      <c r="J132" s="70"/>
      <c r="K132" s="70"/>
      <c r="L132" s="68"/>
      <c r="M132" s="215"/>
      <c r="N132" s="43"/>
      <c r="O132" s="43"/>
      <c r="P132" s="43"/>
      <c r="Q132" s="43"/>
      <c r="R132" s="43"/>
      <c r="S132" s="43"/>
      <c r="T132" s="91"/>
      <c r="AT132" s="20" t="s">
        <v>195</v>
      </c>
      <c r="AU132" s="20" t="s">
        <v>71</v>
      </c>
    </row>
    <row r="133" s="1" customFormat="1" ht="63.75" customHeight="1">
      <c r="B133" s="42"/>
      <c r="C133" s="201" t="s">
        <v>300</v>
      </c>
      <c r="D133" s="201" t="s">
        <v>144</v>
      </c>
      <c r="E133" s="202" t="s">
        <v>314</v>
      </c>
      <c r="F133" s="203" t="s">
        <v>315</v>
      </c>
      <c r="G133" s="204" t="s">
        <v>170</v>
      </c>
      <c r="H133" s="205">
        <v>1.19</v>
      </c>
      <c r="I133" s="206"/>
      <c r="J133" s="207">
        <f>ROUND(I133*H133,2)</f>
        <v>0</v>
      </c>
      <c r="K133" s="203" t="s">
        <v>148</v>
      </c>
      <c r="L133" s="68"/>
      <c r="M133" s="208" t="s">
        <v>21</v>
      </c>
      <c r="N133" s="209" t="s">
        <v>42</v>
      </c>
      <c r="O133" s="43"/>
      <c r="P133" s="210">
        <f>O133*H133</f>
        <v>0</v>
      </c>
      <c r="Q133" s="210">
        <v>0</v>
      </c>
      <c r="R133" s="210">
        <f>Q133*H133</f>
        <v>0</v>
      </c>
      <c r="S133" s="210">
        <v>0</v>
      </c>
      <c r="T133" s="211">
        <f>S133*H133</f>
        <v>0</v>
      </c>
      <c r="AR133" s="20" t="s">
        <v>149</v>
      </c>
      <c r="AT133" s="20" t="s">
        <v>144</v>
      </c>
      <c r="AU133" s="20" t="s">
        <v>71</v>
      </c>
      <c r="AY133" s="20" t="s">
        <v>150</v>
      </c>
      <c r="BE133" s="212">
        <f>IF(N133="základní",J133,0)</f>
        <v>0</v>
      </c>
      <c r="BF133" s="212">
        <f>IF(N133="snížená",J133,0)</f>
        <v>0</v>
      </c>
      <c r="BG133" s="212">
        <f>IF(N133="zákl. přenesená",J133,0)</f>
        <v>0</v>
      </c>
      <c r="BH133" s="212">
        <f>IF(N133="sníž. přenesená",J133,0)</f>
        <v>0</v>
      </c>
      <c r="BI133" s="212">
        <f>IF(N133="nulová",J133,0)</f>
        <v>0</v>
      </c>
      <c r="BJ133" s="20" t="s">
        <v>78</v>
      </c>
      <c r="BK133" s="212">
        <f>ROUND(I133*H133,2)</f>
        <v>0</v>
      </c>
      <c r="BL133" s="20" t="s">
        <v>149</v>
      </c>
      <c r="BM133" s="20" t="s">
        <v>546</v>
      </c>
    </row>
    <row r="134" s="1" customFormat="1">
      <c r="B134" s="42"/>
      <c r="C134" s="70"/>
      <c r="D134" s="213" t="s">
        <v>195</v>
      </c>
      <c r="E134" s="70"/>
      <c r="F134" s="214" t="s">
        <v>317</v>
      </c>
      <c r="G134" s="70"/>
      <c r="H134" s="70"/>
      <c r="I134" s="185"/>
      <c r="J134" s="70"/>
      <c r="K134" s="70"/>
      <c r="L134" s="68"/>
      <c r="M134" s="215"/>
      <c r="N134" s="43"/>
      <c r="O134" s="43"/>
      <c r="P134" s="43"/>
      <c r="Q134" s="43"/>
      <c r="R134" s="43"/>
      <c r="S134" s="43"/>
      <c r="T134" s="91"/>
      <c r="AT134" s="20" t="s">
        <v>195</v>
      </c>
      <c r="AU134" s="20" t="s">
        <v>71</v>
      </c>
    </row>
    <row r="135" s="1" customFormat="1" ht="51" customHeight="1">
      <c r="B135" s="42"/>
      <c r="C135" s="201" t="s">
        <v>304</v>
      </c>
      <c r="D135" s="201" t="s">
        <v>144</v>
      </c>
      <c r="E135" s="202" t="s">
        <v>319</v>
      </c>
      <c r="F135" s="203" t="s">
        <v>320</v>
      </c>
      <c r="G135" s="204" t="s">
        <v>256</v>
      </c>
      <c r="H135" s="205">
        <v>9</v>
      </c>
      <c r="I135" s="206"/>
      <c r="J135" s="207">
        <f>ROUND(I135*H135,2)</f>
        <v>0</v>
      </c>
      <c r="K135" s="203" t="s">
        <v>148</v>
      </c>
      <c r="L135" s="68"/>
      <c r="M135" s="208" t="s">
        <v>21</v>
      </c>
      <c r="N135" s="209" t="s">
        <v>42</v>
      </c>
      <c r="O135" s="43"/>
      <c r="P135" s="210">
        <f>O135*H135</f>
        <v>0</v>
      </c>
      <c r="Q135" s="210">
        <v>0</v>
      </c>
      <c r="R135" s="210">
        <f>Q135*H135</f>
        <v>0</v>
      </c>
      <c r="S135" s="210">
        <v>0</v>
      </c>
      <c r="T135" s="211">
        <f>S135*H135</f>
        <v>0</v>
      </c>
      <c r="AR135" s="20" t="s">
        <v>149</v>
      </c>
      <c r="AT135" s="20" t="s">
        <v>144</v>
      </c>
      <c r="AU135" s="20" t="s">
        <v>71</v>
      </c>
      <c r="AY135" s="20" t="s">
        <v>150</v>
      </c>
      <c r="BE135" s="212">
        <f>IF(N135="základní",J135,0)</f>
        <v>0</v>
      </c>
      <c r="BF135" s="212">
        <f>IF(N135="snížená",J135,0)</f>
        <v>0</v>
      </c>
      <c r="BG135" s="212">
        <f>IF(N135="zákl. přenesená",J135,0)</f>
        <v>0</v>
      </c>
      <c r="BH135" s="212">
        <f>IF(N135="sníž. přenesená",J135,0)</f>
        <v>0</v>
      </c>
      <c r="BI135" s="212">
        <f>IF(N135="nulová",J135,0)</f>
        <v>0</v>
      </c>
      <c r="BJ135" s="20" t="s">
        <v>78</v>
      </c>
      <c r="BK135" s="212">
        <f>ROUND(I135*H135,2)</f>
        <v>0</v>
      </c>
      <c r="BL135" s="20" t="s">
        <v>149</v>
      </c>
      <c r="BM135" s="20" t="s">
        <v>547</v>
      </c>
    </row>
    <row r="136" s="1" customFormat="1">
      <c r="B136" s="42"/>
      <c r="C136" s="70"/>
      <c r="D136" s="213" t="s">
        <v>195</v>
      </c>
      <c r="E136" s="70"/>
      <c r="F136" s="214" t="s">
        <v>322</v>
      </c>
      <c r="G136" s="70"/>
      <c r="H136" s="70"/>
      <c r="I136" s="185"/>
      <c r="J136" s="70"/>
      <c r="K136" s="70"/>
      <c r="L136" s="68"/>
      <c r="M136" s="215"/>
      <c r="N136" s="43"/>
      <c r="O136" s="43"/>
      <c r="P136" s="43"/>
      <c r="Q136" s="43"/>
      <c r="R136" s="43"/>
      <c r="S136" s="43"/>
      <c r="T136" s="91"/>
      <c r="AT136" s="20" t="s">
        <v>195</v>
      </c>
      <c r="AU136" s="20" t="s">
        <v>71</v>
      </c>
    </row>
    <row r="137" s="1" customFormat="1" ht="25.5" customHeight="1">
      <c r="B137" s="42"/>
      <c r="C137" s="227" t="s">
        <v>308</v>
      </c>
      <c r="D137" s="227" t="s">
        <v>167</v>
      </c>
      <c r="E137" s="228" t="s">
        <v>324</v>
      </c>
      <c r="F137" s="229" t="s">
        <v>325</v>
      </c>
      <c r="G137" s="230" t="s">
        <v>192</v>
      </c>
      <c r="H137" s="231">
        <v>1</v>
      </c>
      <c r="I137" s="232"/>
      <c r="J137" s="233">
        <f>ROUND(I137*H137,2)</f>
        <v>0</v>
      </c>
      <c r="K137" s="229" t="s">
        <v>148</v>
      </c>
      <c r="L137" s="234"/>
      <c r="M137" s="235" t="s">
        <v>21</v>
      </c>
      <c r="N137" s="236" t="s">
        <v>42</v>
      </c>
      <c r="O137" s="43"/>
      <c r="P137" s="210">
        <f>O137*H137</f>
        <v>0</v>
      </c>
      <c r="Q137" s="210">
        <v>0.17000000000000001</v>
      </c>
      <c r="R137" s="210">
        <f>Q137*H137</f>
        <v>0.17000000000000001</v>
      </c>
      <c r="S137" s="210">
        <v>0</v>
      </c>
      <c r="T137" s="211">
        <f>S137*H137</f>
        <v>0</v>
      </c>
      <c r="AR137" s="20" t="s">
        <v>171</v>
      </c>
      <c r="AT137" s="20" t="s">
        <v>167</v>
      </c>
      <c r="AU137" s="20" t="s">
        <v>71</v>
      </c>
      <c r="AY137" s="20" t="s">
        <v>150</v>
      </c>
      <c r="BE137" s="212">
        <f>IF(N137="základní",J137,0)</f>
        <v>0</v>
      </c>
      <c r="BF137" s="212">
        <f>IF(N137="snížená",J137,0)</f>
        <v>0</v>
      </c>
      <c r="BG137" s="212">
        <f>IF(N137="zákl. přenesená",J137,0)</f>
        <v>0</v>
      </c>
      <c r="BH137" s="212">
        <f>IF(N137="sníž. přenesená",J137,0)</f>
        <v>0</v>
      </c>
      <c r="BI137" s="212">
        <f>IF(N137="nulová",J137,0)</f>
        <v>0</v>
      </c>
      <c r="BJ137" s="20" t="s">
        <v>78</v>
      </c>
      <c r="BK137" s="212">
        <f>ROUND(I137*H137,2)</f>
        <v>0</v>
      </c>
      <c r="BL137" s="20" t="s">
        <v>171</v>
      </c>
      <c r="BM137" s="20" t="s">
        <v>548</v>
      </c>
    </row>
    <row r="138" s="1" customFormat="1" ht="25.5" customHeight="1">
      <c r="B138" s="42"/>
      <c r="C138" s="227" t="s">
        <v>313</v>
      </c>
      <c r="D138" s="227" t="s">
        <v>167</v>
      </c>
      <c r="E138" s="228" t="s">
        <v>549</v>
      </c>
      <c r="F138" s="229" t="s">
        <v>550</v>
      </c>
      <c r="G138" s="230" t="s">
        <v>192</v>
      </c>
      <c r="H138" s="231">
        <v>1</v>
      </c>
      <c r="I138" s="232"/>
      <c r="J138" s="233">
        <f>ROUND(I138*H138,2)</f>
        <v>0</v>
      </c>
      <c r="K138" s="229" t="s">
        <v>148</v>
      </c>
      <c r="L138" s="234"/>
      <c r="M138" s="235" t="s">
        <v>21</v>
      </c>
      <c r="N138" s="236" t="s">
        <v>42</v>
      </c>
      <c r="O138" s="43"/>
      <c r="P138" s="210">
        <f>O138*H138</f>
        <v>0</v>
      </c>
      <c r="Q138" s="210">
        <v>0.17000000000000001</v>
      </c>
      <c r="R138" s="210">
        <f>Q138*H138</f>
        <v>0.17000000000000001</v>
      </c>
      <c r="S138" s="210">
        <v>0</v>
      </c>
      <c r="T138" s="211">
        <f>S138*H138</f>
        <v>0</v>
      </c>
      <c r="AR138" s="20" t="s">
        <v>171</v>
      </c>
      <c r="AT138" s="20" t="s">
        <v>167</v>
      </c>
      <c r="AU138" s="20" t="s">
        <v>71</v>
      </c>
      <c r="AY138" s="20" t="s">
        <v>150</v>
      </c>
      <c r="BE138" s="212">
        <f>IF(N138="základní",J138,0)</f>
        <v>0</v>
      </c>
      <c r="BF138" s="212">
        <f>IF(N138="snížená",J138,0)</f>
        <v>0</v>
      </c>
      <c r="BG138" s="212">
        <f>IF(N138="zákl. přenesená",J138,0)</f>
        <v>0</v>
      </c>
      <c r="BH138" s="212">
        <f>IF(N138="sníž. přenesená",J138,0)</f>
        <v>0</v>
      </c>
      <c r="BI138" s="212">
        <f>IF(N138="nulová",J138,0)</f>
        <v>0</v>
      </c>
      <c r="BJ138" s="20" t="s">
        <v>78</v>
      </c>
      <c r="BK138" s="212">
        <f>ROUND(I138*H138,2)</f>
        <v>0</v>
      </c>
      <c r="BL138" s="20" t="s">
        <v>171</v>
      </c>
      <c r="BM138" s="20" t="s">
        <v>551</v>
      </c>
    </row>
    <row r="139" s="1" customFormat="1" ht="76.5" customHeight="1">
      <c r="B139" s="42"/>
      <c r="C139" s="201" t="s">
        <v>318</v>
      </c>
      <c r="D139" s="201" t="s">
        <v>144</v>
      </c>
      <c r="E139" s="202" t="s">
        <v>342</v>
      </c>
      <c r="F139" s="203" t="s">
        <v>343</v>
      </c>
      <c r="G139" s="204" t="s">
        <v>344</v>
      </c>
      <c r="H139" s="205">
        <v>27</v>
      </c>
      <c r="I139" s="206"/>
      <c r="J139" s="207">
        <f>ROUND(I139*H139,2)</f>
        <v>0</v>
      </c>
      <c r="K139" s="203" t="s">
        <v>148</v>
      </c>
      <c r="L139" s="68"/>
      <c r="M139" s="208" t="s">
        <v>21</v>
      </c>
      <c r="N139" s="209" t="s">
        <v>42</v>
      </c>
      <c r="O139" s="43"/>
      <c r="P139" s="210">
        <f>O139*H139</f>
        <v>0</v>
      </c>
      <c r="Q139" s="210">
        <v>0</v>
      </c>
      <c r="R139" s="210">
        <f>Q139*H139</f>
        <v>0</v>
      </c>
      <c r="S139" s="210">
        <v>0</v>
      </c>
      <c r="T139" s="211">
        <f>S139*H139</f>
        <v>0</v>
      </c>
      <c r="AR139" s="20" t="s">
        <v>149</v>
      </c>
      <c r="AT139" s="20" t="s">
        <v>144</v>
      </c>
      <c r="AU139" s="20" t="s">
        <v>71</v>
      </c>
      <c r="AY139" s="20" t="s">
        <v>150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20" t="s">
        <v>78</v>
      </c>
      <c r="BK139" s="212">
        <f>ROUND(I139*H139,2)</f>
        <v>0</v>
      </c>
      <c r="BL139" s="20" t="s">
        <v>149</v>
      </c>
      <c r="BM139" s="20" t="s">
        <v>552</v>
      </c>
    </row>
    <row r="140" s="1" customFormat="1" ht="63.75" customHeight="1">
      <c r="B140" s="42"/>
      <c r="C140" s="201" t="s">
        <v>323</v>
      </c>
      <c r="D140" s="201" t="s">
        <v>144</v>
      </c>
      <c r="E140" s="202" t="s">
        <v>347</v>
      </c>
      <c r="F140" s="203" t="s">
        <v>348</v>
      </c>
      <c r="G140" s="204" t="s">
        <v>256</v>
      </c>
      <c r="H140" s="205">
        <v>400</v>
      </c>
      <c r="I140" s="206"/>
      <c r="J140" s="207">
        <f>ROUND(I140*H140,2)</f>
        <v>0</v>
      </c>
      <c r="K140" s="203" t="s">
        <v>148</v>
      </c>
      <c r="L140" s="68"/>
      <c r="M140" s="208" t="s">
        <v>21</v>
      </c>
      <c r="N140" s="209" t="s">
        <v>42</v>
      </c>
      <c r="O140" s="43"/>
      <c r="P140" s="210">
        <f>O140*H140</f>
        <v>0</v>
      </c>
      <c r="Q140" s="210">
        <v>0</v>
      </c>
      <c r="R140" s="210">
        <f>Q140*H140</f>
        <v>0</v>
      </c>
      <c r="S140" s="210">
        <v>0</v>
      </c>
      <c r="T140" s="211">
        <f>S140*H140</f>
        <v>0</v>
      </c>
      <c r="AR140" s="20" t="s">
        <v>149</v>
      </c>
      <c r="AT140" s="20" t="s">
        <v>144</v>
      </c>
      <c r="AU140" s="20" t="s">
        <v>71</v>
      </c>
      <c r="AY140" s="20" t="s">
        <v>150</v>
      </c>
      <c r="BE140" s="212">
        <f>IF(N140="základní",J140,0)</f>
        <v>0</v>
      </c>
      <c r="BF140" s="212">
        <f>IF(N140="snížená",J140,0)</f>
        <v>0</v>
      </c>
      <c r="BG140" s="212">
        <f>IF(N140="zákl. přenesená",J140,0)</f>
        <v>0</v>
      </c>
      <c r="BH140" s="212">
        <f>IF(N140="sníž. přenesená",J140,0)</f>
        <v>0</v>
      </c>
      <c r="BI140" s="212">
        <f>IF(N140="nulová",J140,0)</f>
        <v>0</v>
      </c>
      <c r="BJ140" s="20" t="s">
        <v>78</v>
      </c>
      <c r="BK140" s="212">
        <f>ROUND(I140*H140,2)</f>
        <v>0</v>
      </c>
      <c r="BL140" s="20" t="s">
        <v>149</v>
      </c>
      <c r="BM140" s="20" t="s">
        <v>553</v>
      </c>
    </row>
    <row r="141" s="1" customFormat="1">
      <c r="B141" s="42"/>
      <c r="C141" s="70"/>
      <c r="D141" s="213" t="s">
        <v>195</v>
      </c>
      <c r="E141" s="70"/>
      <c r="F141" s="214" t="s">
        <v>258</v>
      </c>
      <c r="G141" s="70"/>
      <c r="H141" s="70"/>
      <c r="I141" s="185"/>
      <c r="J141" s="70"/>
      <c r="K141" s="70"/>
      <c r="L141" s="68"/>
      <c r="M141" s="215"/>
      <c r="N141" s="43"/>
      <c r="O141" s="43"/>
      <c r="P141" s="43"/>
      <c r="Q141" s="43"/>
      <c r="R141" s="43"/>
      <c r="S141" s="43"/>
      <c r="T141" s="91"/>
      <c r="AT141" s="20" t="s">
        <v>195</v>
      </c>
      <c r="AU141" s="20" t="s">
        <v>71</v>
      </c>
    </row>
    <row r="142" s="1" customFormat="1" ht="63.75" customHeight="1">
      <c r="B142" s="42"/>
      <c r="C142" s="201" t="s">
        <v>327</v>
      </c>
      <c r="D142" s="201" t="s">
        <v>144</v>
      </c>
      <c r="E142" s="202" t="s">
        <v>351</v>
      </c>
      <c r="F142" s="203" t="s">
        <v>352</v>
      </c>
      <c r="G142" s="204" t="s">
        <v>256</v>
      </c>
      <c r="H142" s="205">
        <v>400</v>
      </c>
      <c r="I142" s="206"/>
      <c r="J142" s="207">
        <f>ROUND(I142*H142,2)</f>
        <v>0</v>
      </c>
      <c r="K142" s="203" t="s">
        <v>148</v>
      </c>
      <c r="L142" s="68"/>
      <c r="M142" s="208" t="s">
        <v>21</v>
      </c>
      <c r="N142" s="209" t="s">
        <v>42</v>
      </c>
      <c r="O142" s="43"/>
      <c r="P142" s="210">
        <f>O142*H142</f>
        <v>0</v>
      </c>
      <c r="Q142" s="210">
        <v>0</v>
      </c>
      <c r="R142" s="210">
        <f>Q142*H142</f>
        <v>0</v>
      </c>
      <c r="S142" s="210">
        <v>0</v>
      </c>
      <c r="T142" s="211">
        <f>S142*H142</f>
        <v>0</v>
      </c>
      <c r="AR142" s="20" t="s">
        <v>149</v>
      </c>
      <c r="AT142" s="20" t="s">
        <v>144</v>
      </c>
      <c r="AU142" s="20" t="s">
        <v>71</v>
      </c>
      <c r="AY142" s="20" t="s">
        <v>150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20" t="s">
        <v>78</v>
      </c>
      <c r="BK142" s="212">
        <f>ROUND(I142*H142,2)</f>
        <v>0</v>
      </c>
      <c r="BL142" s="20" t="s">
        <v>149</v>
      </c>
      <c r="BM142" s="20" t="s">
        <v>554</v>
      </c>
    </row>
    <row r="143" s="1" customFormat="1">
      <c r="B143" s="42"/>
      <c r="C143" s="70"/>
      <c r="D143" s="213" t="s">
        <v>195</v>
      </c>
      <c r="E143" s="70"/>
      <c r="F143" s="214" t="s">
        <v>258</v>
      </c>
      <c r="G143" s="70"/>
      <c r="H143" s="70"/>
      <c r="I143" s="185"/>
      <c r="J143" s="70"/>
      <c r="K143" s="70"/>
      <c r="L143" s="68"/>
      <c r="M143" s="215"/>
      <c r="N143" s="43"/>
      <c r="O143" s="43"/>
      <c r="P143" s="43"/>
      <c r="Q143" s="43"/>
      <c r="R143" s="43"/>
      <c r="S143" s="43"/>
      <c r="T143" s="91"/>
      <c r="AT143" s="20" t="s">
        <v>195</v>
      </c>
      <c r="AU143" s="20" t="s">
        <v>71</v>
      </c>
    </row>
    <row r="144" s="1" customFormat="1" ht="51" customHeight="1">
      <c r="B144" s="42"/>
      <c r="C144" s="201" t="s">
        <v>332</v>
      </c>
      <c r="D144" s="201" t="s">
        <v>144</v>
      </c>
      <c r="E144" s="202" t="s">
        <v>355</v>
      </c>
      <c r="F144" s="203" t="s">
        <v>356</v>
      </c>
      <c r="G144" s="204" t="s">
        <v>256</v>
      </c>
      <c r="H144" s="205">
        <v>140</v>
      </c>
      <c r="I144" s="206"/>
      <c r="J144" s="207">
        <f>ROUND(I144*H144,2)</f>
        <v>0</v>
      </c>
      <c r="K144" s="203" t="s">
        <v>148</v>
      </c>
      <c r="L144" s="68"/>
      <c r="M144" s="208" t="s">
        <v>21</v>
      </c>
      <c r="N144" s="209" t="s">
        <v>42</v>
      </c>
      <c r="O144" s="43"/>
      <c r="P144" s="210">
        <f>O144*H144</f>
        <v>0</v>
      </c>
      <c r="Q144" s="210">
        <v>0</v>
      </c>
      <c r="R144" s="210">
        <f>Q144*H144</f>
        <v>0</v>
      </c>
      <c r="S144" s="210">
        <v>0</v>
      </c>
      <c r="T144" s="211">
        <f>S144*H144</f>
        <v>0</v>
      </c>
      <c r="AR144" s="20" t="s">
        <v>149</v>
      </c>
      <c r="AT144" s="20" t="s">
        <v>144</v>
      </c>
      <c r="AU144" s="20" t="s">
        <v>71</v>
      </c>
      <c r="AY144" s="20" t="s">
        <v>150</v>
      </c>
      <c r="BE144" s="212">
        <f>IF(N144="základní",J144,0)</f>
        <v>0</v>
      </c>
      <c r="BF144" s="212">
        <f>IF(N144="snížená",J144,0)</f>
        <v>0</v>
      </c>
      <c r="BG144" s="212">
        <f>IF(N144="zákl. přenesená",J144,0)</f>
        <v>0</v>
      </c>
      <c r="BH144" s="212">
        <f>IF(N144="sníž. přenesená",J144,0)</f>
        <v>0</v>
      </c>
      <c r="BI144" s="212">
        <f>IF(N144="nulová",J144,0)</f>
        <v>0</v>
      </c>
      <c r="BJ144" s="20" t="s">
        <v>78</v>
      </c>
      <c r="BK144" s="212">
        <f>ROUND(I144*H144,2)</f>
        <v>0</v>
      </c>
      <c r="BL144" s="20" t="s">
        <v>149</v>
      </c>
      <c r="BM144" s="20" t="s">
        <v>555</v>
      </c>
    </row>
    <row r="145" s="1" customFormat="1">
      <c r="B145" s="42"/>
      <c r="C145" s="70"/>
      <c r="D145" s="213" t="s">
        <v>195</v>
      </c>
      <c r="E145" s="70"/>
      <c r="F145" s="214" t="s">
        <v>358</v>
      </c>
      <c r="G145" s="70"/>
      <c r="H145" s="70"/>
      <c r="I145" s="185"/>
      <c r="J145" s="70"/>
      <c r="K145" s="70"/>
      <c r="L145" s="68"/>
      <c r="M145" s="215"/>
      <c r="N145" s="43"/>
      <c r="O145" s="43"/>
      <c r="P145" s="43"/>
      <c r="Q145" s="43"/>
      <c r="R145" s="43"/>
      <c r="S145" s="43"/>
      <c r="T145" s="91"/>
      <c r="AT145" s="20" t="s">
        <v>195</v>
      </c>
      <c r="AU145" s="20" t="s">
        <v>71</v>
      </c>
    </row>
    <row r="146" s="1" customFormat="1" ht="51" customHeight="1">
      <c r="B146" s="42"/>
      <c r="C146" s="201" t="s">
        <v>336</v>
      </c>
      <c r="D146" s="201" t="s">
        <v>144</v>
      </c>
      <c r="E146" s="202" t="s">
        <v>360</v>
      </c>
      <c r="F146" s="203" t="s">
        <v>361</v>
      </c>
      <c r="G146" s="204" t="s">
        <v>256</v>
      </c>
      <c r="H146" s="205">
        <v>140</v>
      </c>
      <c r="I146" s="206"/>
      <c r="J146" s="207">
        <f>ROUND(I146*H146,2)</f>
        <v>0</v>
      </c>
      <c r="K146" s="203" t="s">
        <v>148</v>
      </c>
      <c r="L146" s="68"/>
      <c r="M146" s="208" t="s">
        <v>21</v>
      </c>
      <c r="N146" s="209" t="s">
        <v>42</v>
      </c>
      <c r="O146" s="43"/>
      <c r="P146" s="210">
        <f>O146*H146</f>
        <v>0</v>
      </c>
      <c r="Q146" s="210">
        <v>0</v>
      </c>
      <c r="R146" s="210">
        <f>Q146*H146</f>
        <v>0</v>
      </c>
      <c r="S146" s="210">
        <v>0</v>
      </c>
      <c r="T146" s="211">
        <f>S146*H146</f>
        <v>0</v>
      </c>
      <c r="AR146" s="20" t="s">
        <v>149</v>
      </c>
      <c r="AT146" s="20" t="s">
        <v>144</v>
      </c>
      <c r="AU146" s="20" t="s">
        <v>71</v>
      </c>
      <c r="AY146" s="20" t="s">
        <v>150</v>
      </c>
      <c r="BE146" s="212">
        <f>IF(N146="základní",J146,0)</f>
        <v>0</v>
      </c>
      <c r="BF146" s="212">
        <f>IF(N146="snížená",J146,0)</f>
        <v>0</v>
      </c>
      <c r="BG146" s="212">
        <f>IF(N146="zákl. přenesená",J146,0)</f>
        <v>0</v>
      </c>
      <c r="BH146" s="212">
        <f>IF(N146="sníž. přenesená",J146,0)</f>
        <v>0</v>
      </c>
      <c r="BI146" s="212">
        <f>IF(N146="nulová",J146,0)</f>
        <v>0</v>
      </c>
      <c r="BJ146" s="20" t="s">
        <v>78</v>
      </c>
      <c r="BK146" s="212">
        <f>ROUND(I146*H146,2)</f>
        <v>0</v>
      </c>
      <c r="BL146" s="20" t="s">
        <v>149</v>
      </c>
      <c r="BM146" s="20" t="s">
        <v>556</v>
      </c>
    </row>
    <row r="147" s="1" customFormat="1">
      <c r="B147" s="42"/>
      <c r="C147" s="70"/>
      <c r="D147" s="213" t="s">
        <v>195</v>
      </c>
      <c r="E147" s="70"/>
      <c r="F147" s="214" t="s">
        <v>358</v>
      </c>
      <c r="G147" s="70"/>
      <c r="H147" s="70"/>
      <c r="I147" s="185"/>
      <c r="J147" s="70"/>
      <c r="K147" s="70"/>
      <c r="L147" s="68"/>
      <c r="M147" s="215"/>
      <c r="N147" s="43"/>
      <c r="O147" s="43"/>
      <c r="P147" s="43"/>
      <c r="Q147" s="43"/>
      <c r="R147" s="43"/>
      <c r="S147" s="43"/>
      <c r="T147" s="91"/>
      <c r="AT147" s="20" t="s">
        <v>195</v>
      </c>
      <c r="AU147" s="20" t="s">
        <v>71</v>
      </c>
    </row>
    <row r="148" s="1" customFormat="1" ht="51" customHeight="1">
      <c r="B148" s="42"/>
      <c r="C148" s="201" t="s">
        <v>341</v>
      </c>
      <c r="D148" s="201" t="s">
        <v>144</v>
      </c>
      <c r="E148" s="202" t="s">
        <v>557</v>
      </c>
      <c r="F148" s="203" t="s">
        <v>558</v>
      </c>
      <c r="G148" s="204" t="s">
        <v>192</v>
      </c>
      <c r="H148" s="205">
        <v>4</v>
      </c>
      <c r="I148" s="206"/>
      <c r="J148" s="207">
        <f>ROUND(I148*H148,2)</f>
        <v>0</v>
      </c>
      <c r="K148" s="203" t="s">
        <v>148</v>
      </c>
      <c r="L148" s="68"/>
      <c r="M148" s="208" t="s">
        <v>21</v>
      </c>
      <c r="N148" s="209" t="s">
        <v>42</v>
      </c>
      <c r="O148" s="43"/>
      <c r="P148" s="210">
        <f>O148*H148</f>
        <v>0</v>
      </c>
      <c r="Q148" s="210">
        <v>0</v>
      </c>
      <c r="R148" s="210">
        <f>Q148*H148</f>
        <v>0</v>
      </c>
      <c r="S148" s="210">
        <v>0</v>
      </c>
      <c r="T148" s="211">
        <f>S148*H148</f>
        <v>0</v>
      </c>
      <c r="AR148" s="20" t="s">
        <v>149</v>
      </c>
      <c r="AT148" s="20" t="s">
        <v>144</v>
      </c>
      <c r="AU148" s="20" t="s">
        <v>71</v>
      </c>
      <c r="AY148" s="20" t="s">
        <v>150</v>
      </c>
      <c r="BE148" s="212">
        <f>IF(N148="základní",J148,0)</f>
        <v>0</v>
      </c>
      <c r="BF148" s="212">
        <f>IF(N148="snížená",J148,0)</f>
        <v>0</v>
      </c>
      <c r="BG148" s="212">
        <f>IF(N148="zákl. přenesená",J148,0)</f>
        <v>0</v>
      </c>
      <c r="BH148" s="212">
        <f>IF(N148="sníž. přenesená",J148,0)</f>
        <v>0</v>
      </c>
      <c r="BI148" s="212">
        <f>IF(N148="nulová",J148,0)</f>
        <v>0</v>
      </c>
      <c r="BJ148" s="20" t="s">
        <v>78</v>
      </c>
      <c r="BK148" s="212">
        <f>ROUND(I148*H148,2)</f>
        <v>0</v>
      </c>
      <c r="BL148" s="20" t="s">
        <v>149</v>
      </c>
      <c r="BM148" s="20" t="s">
        <v>559</v>
      </c>
    </row>
    <row r="149" s="1" customFormat="1" ht="51" customHeight="1">
      <c r="B149" s="42"/>
      <c r="C149" s="201" t="s">
        <v>346</v>
      </c>
      <c r="D149" s="201" t="s">
        <v>144</v>
      </c>
      <c r="E149" s="202" t="s">
        <v>560</v>
      </c>
      <c r="F149" s="203" t="s">
        <v>561</v>
      </c>
      <c r="G149" s="204" t="s">
        <v>192</v>
      </c>
      <c r="H149" s="205">
        <v>4</v>
      </c>
      <c r="I149" s="206"/>
      <c r="J149" s="207">
        <f>ROUND(I149*H149,2)</f>
        <v>0</v>
      </c>
      <c r="K149" s="203" t="s">
        <v>148</v>
      </c>
      <c r="L149" s="68"/>
      <c r="M149" s="208" t="s">
        <v>21</v>
      </c>
      <c r="N149" s="209" t="s">
        <v>42</v>
      </c>
      <c r="O149" s="43"/>
      <c r="P149" s="210">
        <f>O149*H149</f>
        <v>0</v>
      </c>
      <c r="Q149" s="210">
        <v>0</v>
      </c>
      <c r="R149" s="210">
        <f>Q149*H149</f>
        <v>0</v>
      </c>
      <c r="S149" s="210">
        <v>0</v>
      </c>
      <c r="T149" s="211">
        <f>S149*H149</f>
        <v>0</v>
      </c>
      <c r="AR149" s="20" t="s">
        <v>149</v>
      </c>
      <c r="AT149" s="20" t="s">
        <v>144</v>
      </c>
      <c r="AU149" s="20" t="s">
        <v>71</v>
      </c>
      <c r="AY149" s="20" t="s">
        <v>150</v>
      </c>
      <c r="BE149" s="212">
        <f>IF(N149="základní",J149,0)</f>
        <v>0</v>
      </c>
      <c r="BF149" s="212">
        <f>IF(N149="snížená",J149,0)</f>
        <v>0</v>
      </c>
      <c r="BG149" s="212">
        <f>IF(N149="zákl. přenesená",J149,0)</f>
        <v>0</v>
      </c>
      <c r="BH149" s="212">
        <f>IF(N149="sníž. přenesená",J149,0)</f>
        <v>0</v>
      </c>
      <c r="BI149" s="212">
        <f>IF(N149="nulová",J149,0)</f>
        <v>0</v>
      </c>
      <c r="BJ149" s="20" t="s">
        <v>78</v>
      </c>
      <c r="BK149" s="212">
        <f>ROUND(I149*H149,2)</f>
        <v>0</v>
      </c>
      <c r="BL149" s="20" t="s">
        <v>149</v>
      </c>
      <c r="BM149" s="20" t="s">
        <v>562</v>
      </c>
    </row>
    <row r="150" s="1" customFormat="1" ht="38.25" customHeight="1">
      <c r="B150" s="42"/>
      <c r="C150" s="201" t="s">
        <v>350</v>
      </c>
      <c r="D150" s="201" t="s">
        <v>144</v>
      </c>
      <c r="E150" s="202" t="s">
        <v>328</v>
      </c>
      <c r="F150" s="203" t="s">
        <v>329</v>
      </c>
      <c r="G150" s="204" t="s">
        <v>192</v>
      </c>
      <c r="H150" s="205">
        <v>2</v>
      </c>
      <c r="I150" s="206"/>
      <c r="J150" s="207">
        <f>ROUND(I150*H150,2)</f>
        <v>0</v>
      </c>
      <c r="K150" s="203" t="s">
        <v>148</v>
      </c>
      <c r="L150" s="68"/>
      <c r="M150" s="208" t="s">
        <v>21</v>
      </c>
      <c r="N150" s="209" t="s">
        <v>42</v>
      </c>
      <c r="O150" s="43"/>
      <c r="P150" s="210">
        <f>O150*H150</f>
        <v>0</v>
      </c>
      <c r="Q150" s="210">
        <v>0</v>
      </c>
      <c r="R150" s="210">
        <f>Q150*H150</f>
        <v>0</v>
      </c>
      <c r="S150" s="210">
        <v>0</v>
      </c>
      <c r="T150" s="211">
        <f>S150*H150</f>
        <v>0</v>
      </c>
      <c r="AR150" s="20" t="s">
        <v>149</v>
      </c>
      <c r="AT150" s="20" t="s">
        <v>144</v>
      </c>
      <c r="AU150" s="20" t="s">
        <v>71</v>
      </c>
      <c r="AY150" s="20" t="s">
        <v>150</v>
      </c>
      <c r="BE150" s="212">
        <f>IF(N150="základní",J150,0)</f>
        <v>0</v>
      </c>
      <c r="BF150" s="212">
        <f>IF(N150="snížená",J150,0)</f>
        <v>0</v>
      </c>
      <c r="BG150" s="212">
        <f>IF(N150="zákl. přenesená",J150,0)</f>
        <v>0</v>
      </c>
      <c r="BH150" s="212">
        <f>IF(N150="sníž. přenesená",J150,0)</f>
        <v>0</v>
      </c>
      <c r="BI150" s="212">
        <f>IF(N150="nulová",J150,0)</f>
        <v>0</v>
      </c>
      <c r="BJ150" s="20" t="s">
        <v>78</v>
      </c>
      <c r="BK150" s="212">
        <f>ROUND(I150*H150,2)</f>
        <v>0</v>
      </c>
      <c r="BL150" s="20" t="s">
        <v>149</v>
      </c>
      <c r="BM150" s="20" t="s">
        <v>563</v>
      </c>
    </row>
    <row r="151" s="1" customFormat="1">
      <c r="B151" s="42"/>
      <c r="C151" s="70"/>
      <c r="D151" s="213" t="s">
        <v>195</v>
      </c>
      <c r="E151" s="70"/>
      <c r="F151" s="214" t="s">
        <v>331</v>
      </c>
      <c r="G151" s="70"/>
      <c r="H151" s="70"/>
      <c r="I151" s="185"/>
      <c r="J151" s="70"/>
      <c r="K151" s="70"/>
      <c r="L151" s="68"/>
      <c r="M151" s="215"/>
      <c r="N151" s="43"/>
      <c r="O151" s="43"/>
      <c r="P151" s="43"/>
      <c r="Q151" s="43"/>
      <c r="R151" s="43"/>
      <c r="S151" s="43"/>
      <c r="T151" s="91"/>
      <c r="AT151" s="20" t="s">
        <v>195</v>
      </c>
      <c r="AU151" s="20" t="s">
        <v>71</v>
      </c>
    </row>
    <row r="152" s="1" customFormat="1" ht="63.75" customHeight="1">
      <c r="B152" s="42"/>
      <c r="C152" s="201" t="s">
        <v>354</v>
      </c>
      <c r="D152" s="201" t="s">
        <v>144</v>
      </c>
      <c r="E152" s="202" t="s">
        <v>333</v>
      </c>
      <c r="F152" s="203" t="s">
        <v>334</v>
      </c>
      <c r="G152" s="204" t="s">
        <v>192</v>
      </c>
      <c r="H152" s="205">
        <v>2</v>
      </c>
      <c r="I152" s="206"/>
      <c r="J152" s="207">
        <f>ROUND(I152*H152,2)</f>
        <v>0</v>
      </c>
      <c r="K152" s="203" t="s">
        <v>148</v>
      </c>
      <c r="L152" s="68"/>
      <c r="M152" s="208" t="s">
        <v>21</v>
      </c>
      <c r="N152" s="209" t="s">
        <v>42</v>
      </c>
      <c r="O152" s="43"/>
      <c r="P152" s="210">
        <f>O152*H152</f>
        <v>0</v>
      </c>
      <c r="Q152" s="210">
        <v>0</v>
      </c>
      <c r="R152" s="210">
        <f>Q152*H152</f>
        <v>0</v>
      </c>
      <c r="S152" s="210">
        <v>0</v>
      </c>
      <c r="T152" s="211">
        <f>S152*H152</f>
        <v>0</v>
      </c>
      <c r="AR152" s="20" t="s">
        <v>149</v>
      </c>
      <c r="AT152" s="20" t="s">
        <v>144</v>
      </c>
      <c r="AU152" s="20" t="s">
        <v>71</v>
      </c>
      <c r="AY152" s="20" t="s">
        <v>150</v>
      </c>
      <c r="BE152" s="212">
        <f>IF(N152="základní",J152,0)</f>
        <v>0</v>
      </c>
      <c r="BF152" s="212">
        <f>IF(N152="snížená",J152,0)</f>
        <v>0</v>
      </c>
      <c r="BG152" s="212">
        <f>IF(N152="zákl. přenesená",J152,0)</f>
        <v>0</v>
      </c>
      <c r="BH152" s="212">
        <f>IF(N152="sníž. přenesená",J152,0)</f>
        <v>0</v>
      </c>
      <c r="BI152" s="212">
        <f>IF(N152="nulová",J152,0)</f>
        <v>0</v>
      </c>
      <c r="BJ152" s="20" t="s">
        <v>78</v>
      </c>
      <c r="BK152" s="212">
        <f>ROUND(I152*H152,2)</f>
        <v>0</v>
      </c>
      <c r="BL152" s="20" t="s">
        <v>149</v>
      </c>
      <c r="BM152" s="20" t="s">
        <v>564</v>
      </c>
    </row>
    <row r="153" s="1" customFormat="1">
      <c r="B153" s="42"/>
      <c r="C153" s="70"/>
      <c r="D153" s="213" t="s">
        <v>195</v>
      </c>
      <c r="E153" s="70"/>
      <c r="F153" s="214" t="s">
        <v>331</v>
      </c>
      <c r="G153" s="70"/>
      <c r="H153" s="70"/>
      <c r="I153" s="185"/>
      <c r="J153" s="70"/>
      <c r="K153" s="70"/>
      <c r="L153" s="68"/>
      <c r="M153" s="215"/>
      <c r="N153" s="43"/>
      <c r="O153" s="43"/>
      <c r="P153" s="43"/>
      <c r="Q153" s="43"/>
      <c r="R153" s="43"/>
      <c r="S153" s="43"/>
      <c r="T153" s="91"/>
      <c r="AT153" s="20" t="s">
        <v>195</v>
      </c>
      <c r="AU153" s="20" t="s">
        <v>71</v>
      </c>
    </row>
    <row r="154" s="1" customFormat="1" ht="63.75" customHeight="1">
      <c r="B154" s="42"/>
      <c r="C154" s="201" t="s">
        <v>359</v>
      </c>
      <c r="D154" s="201" t="s">
        <v>144</v>
      </c>
      <c r="E154" s="202" t="s">
        <v>337</v>
      </c>
      <c r="F154" s="203" t="s">
        <v>338</v>
      </c>
      <c r="G154" s="204" t="s">
        <v>192</v>
      </c>
      <c r="H154" s="205">
        <v>2</v>
      </c>
      <c r="I154" s="206"/>
      <c r="J154" s="207">
        <f>ROUND(I154*H154,2)</f>
        <v>0</v>
      </c>
      <c r="K154" s="203" t="s">
        <v>148</v>
      </c>
      <c r="L154" s="68"/>
      <c r="M154" s="208" t="s">
        <v>21</v>
      </c>
      <c r="N154" s="209" t="s">
        <v>42</v>
      </c>
      <c r="O154" s="43"/>
      <c r="P154" s="210">
        <f>O154*H154</f>
        <v>0</v>
      </c>
      <c r="Q154" s="210">
        <v>0</v>
      </c>
      <c r="R154" s="210">
        <f>Q154*H154</f>
        <v>0</v>
      </c>
      <c r="S154" s="210">
        <v>0</v>
      </c>
      <c r="T154" s="211">
        <f>S154*H154</f>
        <v>0</v>
      </c>
      <c r="AR154" s="20" t="s">
        <v>149</v>
      </c>
      <c r="AT154" s="20" t="s">
        <v>144</v>
      </c>
      <c r="AU154" s="20" t="s">
        <v>71</v>
      </c>
      <c r="AY154" s="20" t="s">
        <v>150</v>
      </c>
      <c r="BE154" s="212">
        <f>IF(N154="základní",J154,0)</f>
        <v>0</v>
      </c>
      <c r="BF154" s="212">
        <f>IF(N154="snížená",J154,0)</f>
        <v>0</v>
      </c>
      <c r="BG154" s="212">
        <f>IF(N154="zákl. přenesená",J154,0)</f>
        <v>0</v>
      </c>
      <c r="BH154" s="212">
        <f>IF(N154="sníž. přenesená",J154,0)</f>
        <v>0</v>
      </c>
      <c r="BI154" s="212">
        <f>IF(N154="nulová",J154,0)</f>
        <v>0</v>
      </c>
      <c r="BJ154" s="20" t="s">
        <v>78</v>
      </c>
      <c r="BK154" s="212">
        <f>ROUND(I154*H154,2)</f>
        <v>0</v>
      </c>
      <c r="BL154" s="20" t="s">
        <v>149</v>
      </c>
      <c r="BM154" s="20" t="s">
        <v>565</v>
      </c>
    </row>
    <row r="155" s="1" customFormat="1">
      <c r="B155" s="42"/>
      <c r="C155" s="70"/>
      <c r="D155" s="213" t="s">
        <v>195</v>
      </c>
      <c r="E155" s="70"/>
      <c r="F155" s="214" t="s">
        <v>331</v>
      </c>
      <c r="G155" s="70"/>
      <c r="H155" s="70"/>
      <c r="I155" s="185"/>
      <c r="J155" s="70"/>
      <c r="K155" s="70"/>
      <c r="L155" s="68"/>
      <c r="M155" s="215"/>
      <c r="N155" s="43"/>
      <c r="O155" s="43"/>
      <c r="P155" s="43"/>
      <c r="Q155" s="43"/>
      <c r="R155" s="43"/>
      <c r="S155" s="43"/>
      <c r="T155" s="91"/>
      <c r="AT155" s="20" t="s">
        <v>195</v>
      </c>
      <c r="AU155" s="20" t="s">
        <v>71</v>
      </c>
    </row>
    <row r="156" s="1" customFormat="1" ht="89.25" customHeight="1">
      <c r="B156" s="42"/>
      <c r="C156" s="201" t="s">
        <v>363</v>
      </c>
      <c r="D156" s="201" t="s">
        <v>144</v>
      </c>
      <c r="E156" s="202" t="s">
        <v>364</v>
      </c>
      <c r="F156" s="203" t="s">
        <v>365</v>
      </c>
      <c r="G156" s="204" t="s">
        <v>256</v>
      </c>
      <c r="H156" s="205">
        <v>50</v>
      </c>
      <c r="I156" s="206"/>
      <c r="J156" s="207">
        <f>ROUND(I156*H156,2)</f>
        <v>0</v>
      </c>
      <c r="K156" s="203" t="s">
        <v>148</v>
      </c>
      <c r="L156" s="68"/>
      <c r="M156" s="208" t="s">
        <v>21</v>
      </c>
      <c r="N156" s="209" t="s">
        <v>42</v>
      </c>
      <c r="O156" s="43"/>
      <c r="P156" s="210">
        <f>O156*H156</f>
        <v>0</v>
      </c>
      <c r="Q156" s="210">
        <v>0</v>
      </c>
      <c r="R156" s="210">
        <f>Q156*H156</f>
        <v>0</v>
      </c>
      <c r="S156" s="210">
        <v>0</v>
      </c>
      <c r="T156" s="211">
        <f>S156*H156</f>
        <v>0</v>
      </c>
      <c r="AR156" s="20" t="s">
        <v>149</v>
      </c>
      <c r="AT156" s="20" t="s">
        <v>144</v>
      </c>
      <c r="AU156" s="20" t="s">
        <v>71</v>
      </c>
      <c r="AY156" s="20" t="s">
        <v>150</v>
      </c>
      <c r="BE156" s="212">
        <f>IF(N156="základní",J156,0)</f>
        <v>0</v>
      </c>
      <c r="BF156" s="212">
        <f>IF(N156="snížená",J156,0)</f>
        <v>0</v>
      </c>
      <c r="BG156" s="212">
        <f>IF(N156="zákl. přenesená",J156,0)</f>
        <v>0</v>
      </c>
      <c r="BH156" s="212">
        <f>IF(N156="sníž. přenesená",J156,0)</f>
        <v>0</v>
      </c>
      <c r="BI156" s="212">
        <f>IF(N156="nulová",J156,0)</f>
        <v>0</v>
      </c>
      <c r="BJ156" s="20" t="s">
        <v>78</v>
      </c>
      <c r="BK156" s="212">
        <f>ROUND(I156*H156,2)</f>
        <v>0</v>
      </c>
      <c r="BL156" s="20" t="s">
        <v>149</v>
      </c>
      <c r="BM156" s="20" t="s">
        <v>566</v>
      </c>
    </row>
    <row r="157" s="1" customFormat="1">
      <c r="B157" s="42"/>
      <c r="C157" s="70"/>
      <c r="D157" s="213" t="s">
        <v>195</v>
      </c>
      <c r="E157" s="70"/>
      <c r="F157" s="214" t="s">
        <v>358</v>
      </c>
      <c r="G157" s="70"/>
      <c r="H157" s="70"/>
      <c r="I157" s="185"/>
      <c r="J157" s="70"/>
      <c r="K157" s="70"/>
      <c r="L157" s="68"/>
      <c r="M157" s="215"/>
      <c r="N157" s="43"/>
      <c r="O157" s="43"/>
      <c r="P157" s="43"/>
      <c r="Q157" s="43"/>
      <c r="R157" s="43"/>
      <c r="S157" s="43"/>
      <c r="T157" s="91"/>
      <c r="AT157" s="20" t="s">
        <v>195</v>
      </c>
      <c r="AU157" s="20" t="s">
        <v>71</v>
      </c>
    </row>
    <row r="158" s="1" customFormat="1" ht="102" customHeight="1">
      <c r="B158" s="42"/>
      <c r="C158" s="201" t="s">
        <v>368</v>
      </c>
      <c r="D158" s="201" t="s">
        <v>144</v>
      </c>
      <c r="E158" s="202" t="s">
        <v>369</v>
      </c>
      <c r="F158" s="203" t="s">
        <v>370</v>
      </c>
      <c r="G158" s="204" t="s">
        <v>256</v>
      </c>
      <c r="H158" s="205">
        <v>50</v>
      </c>
      <c r="I158" s="206"/>
      <c r="J158" s="207">
        <f>ROUND(I158*H158,2)</f>
        <v>0</v>
      </c>
      <c r="K158" s="203" t="s">
        <v>148</v>
      </c>
      <c r="L158" s="68"/>
      <c r="M158" s="208" t="s">
        <v>21</v>
      </c>
      <c r="N158" s="209" t="s">
        <v>42</v>
      </c>
      <c r="O158" s="43"/>
      <c r="P158" s="210">
        <f>O158*H158</f>
        <v>0</v>
      </c>
      <c r="Q158" s="210">
        <v>0</v>
      </c>
      <c r="R158" s="210">
        <f>Q158*H158</f>
        <v>0</v>
      </c>
      <c r="S158" s="210">
        <v>0</v>
      </c>
      <c r="T158" s="211">
        <f>S158*H158</f>
        <v>0</v>
      </c>
      <c r="AR158" s="20" t="s">
        <v>149</v>
      </c>
      <c r="AT158" s="20" t="s">
        <v>144</v>
      </c>
      <c r="AU158" s="20" t="s">
        <v>71</v>
      </c>
      <c r="AY158" s="20" t="s">
        <v>150</v>
      </c>
      <c r="BE158" s="212">
        <f>IF(N158="základní",J158,0)</f>
        <v>0</v>
      </c>
      <c r="BF158" s="212">
        <f>IF(N158="snížená",J158,0)</f>
        <v>0</v>
      </c>
      <c r="BG158" s="212">
        <f>IF(N158="zákl. přenesená",J158,0)</f>
        <v>0</v>
      </c>
      <c r="BH158" s="212">
        <f>IF(N158="sníž. přenesená",J158,0)</f>
        <v>0</v>
      </c>
      <c r="BI158" s="212">
        <f>IF(N158="nulová",J158,0)</f>
        <v>0</v>
      </c>
      <c r="BJ158" s="20" t="s">
        <v>78</v>
      </c>
      <c r="BK158" s="212">
        <f>ROUND(I158*H158,2)</f>
        <v>0</v>
      </c>
      <c r="BL158" s="20" t="s">
        <v>149</v>
      </c>
      <c r="BM158" s="20" t="s">
        <v>567</v>
      </c>
    </row>
    <row r="159" s="1" customFormat="1">
      <c r="B159" s="42"/>
      <c r="C159" s="70"/>
      <c r="D159" s="213" t="s">
        <v>195</v>
      </c>
      <c r="E159" s="70"/>
      <c r="F159" s="214" t="s">
        <v>358</v>
      </c>
      <c r="G159" s="70"/>
      <c r="H159" s="70"/>
      <c r="I159" s="185"/>
      <c r="J159" s="70"/>
      <c r="K159" s="70"/>
      <c r="L159" s="68"/>
      <c r="M159" s="215"/>
      <c r="N159" s="43"/>
      <c r="O159" s="43"/>
      <c r="P159" s="43"/>
      <c r="Q159" s="43"/>
      <c r="R159" s="43"/>
      <c r="S159" s="43"/>
      <c r="T159" s="91"/>
      <c r="AT159" s="20" t="s">
        <v>195</v>
      </c>
      <c r="AU159" s="20" t="s">
        <v>71</v>
      </c>
    </row>
    <row r="160" s="1" customFormat="1" ht="89.25" customHeight="1">
      <c r="B160" s="42"/>
      <c r="C160" s="201" t="s">
        <v>373</v>
      </c>
      <c r="D160" s="201" t="s">
        <v>144</v>
      </c>
      <c r="E160" s="202" t="s">
        <v>374</v>
      </c>
      <c r="F160" s="203" t="s">
        <v>375</v>
      </c>
      <c r="G160" s="204" t="s">
        <v>376</v>
      </c>
      <c r="H160" s="205">
        <v>0.59999999999999998</v>
      </c>
      <c r="I160" s="206"/>
      <c r="J160" s="207">
        <f>ROUND(I160*H160,2)</f>
        <v>0</v>
      </c>
      <c r="K160" s="203" t="s">
        <v>148</v>
      </c>
      <c r="L160" s="68"/>
      <c r="M160" s="208" t="s">
        <v>21</v>
      </c>
      <c r="N160" s="209" t="s">
        <v>42</v>
      </c>
      <c r="O160" s="43"/>
      <c r="P160" s="210">
        <f>O160*H160</f>
        <v>0</v>
      </c>
      <c r="Q160" s="210">
        <v>0</v>
      </c>
      <c r="R160" s="210">
        <f>Q160*H160</f>
        <v>0</v>
      </c>
      <c r="S160" s="210">
        <v>0</v>
      </c>
      <c r="T160" s="211">
        <f>S160*H160</f>
        <v>0</v>
      </c>
      <c r="AR160" s="20" t="s">
        <v>149</v>
      </c>
      <c r="AT160" s="20" t="s">
        <v>144</v>
      </c>
      <c r="AU160" s="20" t="s">
        <v>71</v>
      </c>
      <c r="AY160" s="20" t="s">
        <v>150</v>
      </c>
      <c r="BE160" s="212">
        <f>IF(N160="základní",J160,0)</f>
        <v>0</v>
      </c>
      <c r="BF160" s="212">
        <f>IF(N160="snížená",J160,0)</f>
        <v>0</v>
      </c>
      <c r="BG160" s="212">
        <f>IF(N160="zákl. přenesená",J160,0)</f>
        <v>0</v>
      </c>
      <c r="BH160" s="212">
        <f>IF(N160="sníž. přenesená",J160,0)</f>
        <v>0</v>
      </c>
      <c r="BI160" s="212">
        <f>IF(N160="nulová",J160,0)</f>
        <v>0</v>
      </c>
      <c r="BJ160" s="20" t="s">
        <v>78</v>
      </c>
      <c r="BK160" s="212">
        <f>ROUND(I160*H160,2)</f>
        <v>0</v>
      </c>
      <c r="BL160" s="20" t="s">
        <v>149</v>
      </c>
      <c r="BM160" s="20" t="s">
        <v>568</v>
      </c>
    </row>
    <row r="161" s="1" customFormat="1">
      <c r="B161" s="42"/>
      <c r="C161" s="70"/>
      <c r="D161" s="213" t="s">
        <v>195</v>
      </c>
      <c r="E161" s="70"/>
      <c r="F161" s="214" t="s">
        <v>378</v>
      </c>
      <c r="G161" s="70"/>
      <c r="H161" s="70"/>
      <c r="I161" s="185"/>
      <c r="J161" s="70"/>
      <c r="K161" s="70"/>
      <c r="L161" s="68"/>
      <c r="M161" s="215"/>
      <c r="N161" s="43"/>
      <c r="O161" s="43"/>
      <c r="P161" s="43"/>
      <c r="Q161" s="43"/>
      <c r="R161" s="43"/>
      <c r="S161" s="43"/>
      <c r="T161" s="91"/>
      <c r="AT161" s="20" t="s">
        <v>195</v>
      </c>
      <c r="AU161" s="20" t="s">
        <v>71</v>
      </c>
    </row>
    <row r="162" s="1" customFormat="1" ht="89.25" customHeight="1">
      <c r="B162" s="42"/>
      <c r="C162" s="201" t="s">
        <v>379</v>
      </c>
      <c r="D162" s="201" t="s">
        <v>144</v>
      </c>
      <c r="E162" s="202" t="s">
        <v>380</v>
      </c>
      <c r="F162" s="203" t="s">
        <v>381</v>
      </c>
      <c r="G162" s="204" t="s">
        <v>376</v>
      </c>
      <c r="H162" s="205">
        <v>0.59999999999999998</v>
      </c>
      <c r="I162" s="206"/>
      <c r="J162" s="207">
        <f>ROUND(I162*H162,2)</f>
        <v>0</v>
      </c>
      <c r="K162" s="203" t="s">
        <v>148</v>
      </c>
      <c r="L162" s="68"/>
      <c r="M162" s="208" t="s">
        <v>21</v>
      </c>
      <c r="N162" s="209" t="s">
        <v>42</v>
      </c>
      <c r="O162" s="43"/>
      <c r="P162" s="210">
        <f>O162*H162</f>
        <v>0</v>
      </c>
      <c r="Q162" s="210">
        <v>0</v>
      </c>
      <c r="R162" s="210">
        <f>Q162*H162</f>
        <v>0</v>
      </c>
      <c r="S162" s="210">
        <v>0</v>
      </c>
      <c r="T162" s="211">
        <f>S162*H162</f>
        <v>0</v>
      </c>
      <c r="AR162" s="20" t="s">
        <v>149</v>
      </c>
      <c r="AT162" s="20" t="s">
        <v>144</v>
      </c>
      <c r="AU162" s="20" t="s">
        <v>71</v>
      </c>
      <c r="AY162" s="20" t="s">
        <v>150</v>
      </c>
      <c r="BE162" s="212">
        <f>IF(N162="základní",J162,0)</f>
        <v>0</v>
      </c>
      <c r="BF162" s="212">
        <f>IF(N162="snížená",J162,0)</f>
        <v>0</v>
      </c>
      <c r="BG162" s="212">
        <f>IF(N162="zákl. přenesená",J162,0)</f>
        <v>0</v>
      </c>
      <c r="BH162" s="212">
        <f>IF(N162="sníž. přenesená",J162,0)</f>
        <v>0</v>
      </c>
      <c r="BI162" s="212">
        <f>IF(N162="nulová",J162,0)</f>
        <v>0</v>
      </c>
      <c r="BJ162" s="20" t="s">
        <v>78</v>
      </c>
      <c r="BK162" s="212">
        <f>ROUND(I162*H162,2)</f>
        <v>0</v>
      </c>
      <c r="BL162" s="20" t="s">
        <v>149</v>
      </c>
      <c r="BM162" s="20" t="s">
        <v>569</v>
      </c>
    </row>
    <row r="163" s="1" customFormat="1">
      <c r="B163" s="42"/>
      <c r="C163" s="70"/>
      <c r="D163" s="213" t="s">
        <v>195</v>
      </c>
      <c r="E163" s="70"/>
      <c r="F163" s="214" t="s">
        <v>378</v>
      </c>
      <c r="G163" s="70"/>
      <c r="H163" s="70"/>
      <c r="I163" s="185"/>
      <c r="J163" s="70"/>
      <c r="K163" s="70"/>
      <c r="L163" s="68"/>
      <c r="M163" s="215"/>
      <c r="N163" s="43"/>
      <c r="O163" s="43"/>
      <c r="P163" s="43"/>
      <c r="Q163" s="43"/>
      <c r="R163" s="43"/>
      <c r="S163" s="43"/>
      <c r="T163" s="91"/>
      <c r="AT163" s="20" t="s">
        <v>195</v>
      </c>
      <c r="AU163" s="20" t="s">
        <v>71</v>
      </c>
    </row>
    <row r="164" s="1" customFormat="1" ht="25.5" customHeight="1">
      <c r="B164" s="42"/>
      <c r="C164" s="201" t="s">
        <v>383</v>
      </c>
      <c r="D164" s="201" t="s">
        <v>144</v>
      </c>
      <c r="E164" s="202" t="s">
        <v>393</v>
      </c>
      <c r="F164" s="203" t="s">
        <v>394</v>
      </c>
      <c r="G164" s="204" t="s">
        <v>170</v>
      </c>
      <c r="H164" s="205">
        <v>144</v>
      </c>
      <c r="I164" s="206"/>
      <c r="J164" s="207">
        <f>ROUND(I164*H164,2)</f>
        <v>0</v>
      </c>
      <c r="K164" s="203" t="s">
        <v>148</v>
      </c>
      <c r="L164" s="68"/>
      <c r="M164" s="208" t="s">
        <v>21</v>
      </c>
      <c r="N164" s="209" t="s">
        <v>42</v>
      </c>
      <c r="O164" s="43"/>
      <c r="P164" s="210">
        <f>O164*H164</f>
        <v>0</v>
      </c>
      <c r="Q164" s="210">
        <v>0</v>
      </c>
      <c r="R164" s="210">
        <f>Q164*H164</f>
        <v>0</v>
      </c>
      <c r="S164" s="210">
        <v>0</v>
      </c>
      <c r="T164" s="211">
        <f>S164*H164</f>
        <v>0</v>
      </c>
      <c r="AR164" s="20" t="s">
        <v>149</v>
      </c>
      <c r="AT164" s="20" t="s">
        <v>144</v>
      </c>
      <c r="AU164" s="20" t="s">
        <v>71</v>
      </c>
      <c r="AY164" s="20" t="s">
        <v>150</v>
      </c>
      <c r="BE164" s="212">
        <f>IF(N164="základní",J164,0)</f>
        <v>0</v>
      </c>
      <c r="BF164" s="212">
        <f>IF(N164="snížená",J164,0)</f>
        <v>0</v>
      </c>
      <c r="BG164" s="212">
        <f>IF(N164="zákl. přenesená",J164,0)</f>
        <v>0</v>
      </c>
      <c r="BH164" s="212">
        <f>IF(N164="sníž. přenesená",J164,0)</f>
        <v>0</v>
      </c>
      <c r="BI164" s="212">
        <f>IF(N164="nulová",J164,0)</f>
        <v>0</v>
      </c>
      <c r="BJ164" s="20" t="s">
        <v>78</v>
      </c>
      <c r="BK164" s="212">
        <f>ROUND(I164*H164,2)</f>
        <v>0</v>
      </c>
      <c r="BL164" s="20" t="s">
        <v>149</v>
      </c>
      <c r="BM164" s="20" t="s">
        <v>570</v>
      </c>
    </row>
    <row r="165" s="9" customFormat="1">
      <c r="B165" s="216"/>
      <c r="C165" s="217"/>
      <c r="D165" s="213" t="s">
        <v>154</v>
      </c>
      <c r="E165" s="218" t="s">
        <v>21</v>
      </c>
      <c r="F165" s="219" t="s">
        <v>571</v>
      </c>
      <c r="G165" s="217"/>
      <c r="H165" s="220">
        <v>144</v>
      </c>
      <c r="I165" s="221"/>
      <c r="J165" s="217"/>
      <c r="K165" s="217"/>
      <c r="L165" s="222"/>
      <c r="M165" s="223"/>
      <c r="N165" s="224"/>
      <c r="O165" s="224"/>
      <c r="P165" s="224"/>
      <c r="Q165" s="224"/>
      <c r="R165" s="224"/>
      <c r="S165" s="224"/>
      <c r="T165" s="225"/>
      <c r="AT165" s="226" t="s">
        <v>154</v>
      </c>
      <c r="AU165" s="226" t="s">
        <v>71</v>
      </c>
      <c r="AV165" s="9" t="s">
        <v>80</v>
      </c>
      <c r="AW165" s="9" t="s">
        <v>35</v>
      </c>
      <c r="AX165" s="9" t="s">
        <v>78</v>
      </c>
      <c r="AY165" s="226" t="s">
        <v>150</v>
      </c>
    </row>
    <row r="166" s="1" customFormat="1" ht="25.5" customHeight="1">
      <c r="B166" s="42"/>
      <c r="C166" s="201" t="s">
        <v>388</v>
      </c>
      <c r="D166" s="201" t="s">
        <v>144</v>
      </c>
      <c r="E166" s="202" t="s">
        <v>399</v>
      </c>
      <c r="F166" s="203" t="s">
        <v>400</v>
      </c>
      <c r="G166" s="204" t="s">
        <v>170</v>
      </c>
      <c r="H166" s="205">
        <v>10.667999999999999</v>
      </c>
      <c r="I166" s="206"/>
      <c r="J166" s="207">
        <f>ROUND(I166*H166,2)</f>
        <v>0</v>
      </c>
      <c r="K166" s="203" t="s">
        <v>148</v>
      </c>
      <c r="L166" s="68"/>
      <c r="M166" s="208" t="s">
        <v>21</v>
      </c>
      <c r="N166" s="209" t="s">
        <v>42</v>
      </c>
      <c r="O166" s="43"/>
      <c r="P166" s="210">
        <f>O166*H166</f>
        <v>0</v>
      </c>
      <c r="Q166" s="210">
        <v>0</v>
      </c>
      <c r="R166" s="210">
        <f>Q166*H166</f>
        <v>0</v>
      </c>
      <c r="S166" s="210">
        <v>0</v>
      </c>
      <c r="T166" s="211">
        <f>S166*H166</f>
        <v>0</v>
      </c>
      <c r="AR166" s="20" t="s">
        <v>149</v>
      </c>
      <c r="AT166" s="20" t="s">
        <v>144</v>
      </c>
      <c r="AU166" s="20" t="s">
        <v>71</v>
      </c>
      <c r="AY166" s="20" t="s">
        <v>150</v>
      </c>
      <c r="BE166" s="212">
        <f>IF(N166="základní",J166,0)</f>
        <v>0</v>
      </c>
      <c r="BF166" s="212">
        <f>IF(N166="snížená",J166,0)</f>
        <v>0</v>
      </c>
      <c r="BG166" s="212">
        <f>IF(N166="zákl. přenesená",J166,0)</f>
        <v>0</v>
      </c>
      <c r="BH166" s="212">
        <f>IF(N166="sníž. přenesená",J166,0)</f>
        <v>0</v>
      </c>
      <c r="BI166" s="212">
        <f>IF(N166="nulová",J166,0)</f>
        <v>0</v>
      </c>
      <c r="BJ166" s="20" t="s">
        <v>78</v>
      </c>
      <c r="BK166" s="212">
        <f>ROUND(I166*H166,2)</f>
        <v>0</v>
      </c>
      <c r="BL166" s="20" t="s">
        <v>149</v>
      </c>
      <c r="BM166" s="20" t="s">
        <v>572</v>
      </c>
    </row>
    <row r="167" s="1" customFormat="1" ht="25.5" customHeight="1">
      <c r="B167" s="42"/>
      <c r="C167" s="201" t="s">
        <v>392</v>
      </c>
      <c r="D167" s="201" t="s">
        <v>144</v>
      </c>
      <c r="E167" s="202" t="s">
        <v>403</v>
      </c>
      <c r="F167" s="203" t="s">
        <v>404</v>
      </c>
      <c r="G167" s="204" t="s">
        <v>170</v>
      </c>
      <c r="H167" s="205">
        <v>0.29999999999999999</v>
      </c>
      <c r="I167" s="206"/>
      <c r="J167" s="207">
        <f>ROUND(I167*H167,2)</f>
        <v>0</v>
      </c>
      <c r="K167" s="203" t="s">
        <v>148</v>
      </c>
      <c r="L167" s="68"/>
      <c r="M167" s="208" t="s">
        <v>21</v>
      </c>
      <c r="N167" s="209" t="s">
        <v>42</v>
      </c>
      <c r="O167" s="43"/>
      <c r="P167" s="210">
        <f>O167*H167</f>
        <v>0</v>
      </c>
      <c r="Q167" s="210">
        <v>0</v>
      </c>
      <c r="R167" s="210">
        <f>Q167*H167</f>
        <v>0</v>
      </c>
      <c r="S167" s="210">
        <v>0</v>
      </c>
      <c r="T167" s="211">
        <f>S167*H167</f>
        <v>0</v>
      </c>
      <c r="AR167" s="20" t="s">
        <v>149</v>
      </c>
      <c r="AT167" s="20" t="s">
        <v>144</v>
      </c>
      <c r="AU167" s="20" t="s">
        <v>71</v>
      </c>
      <c r="AY167" s="20" t="s">
        <v>150</v>
      </c>
      <c r="BE167" s="212">
        <f>IF(N167="základní",J167,0)</f>
        <v>0</v>
      </c>
      <c r="BF167" s="212">
        <f>IF(N167="snížená",J167,0)</f>
        <v>0</v>
      </c>
      <c r="BG167" s="212">
        <f>IF(N167="zákl. přenesená",J167,0)</f>
        <v>0</v>
      </c>
      <c r="BH167" s="212">
        <f>IF(N167="sníž. přenesená",J167,0)</f>
        <v>0</v>
      </c>
      <c r="BI167" s="212">
        <f>IF(N167="nulová",J167,0)</f>
        <v>0</v>
      </c>
      <c r="BJ167" s="20" t="s">
        <v>78</v>
      </c>
      <c r="BK167" s="212">
        <f>ROUND(I167*H167,2)</f>
        <v>0</v>
      </c>
      <c r="BL167" s="20" t="s">
        <v>149</v>
      </c>
      <c r="BM167" s="20" t="s">
        <v>573</v>
      </c>
    </row>
    <row r="168" s="1" customFormat="1" ht="63.75" customHeight="1">
      <c r="B168" s="42"/>
      <c r="C168" s="201" t="s">
        <v>398</v>
      </c>
      <c r="D168" s="201" t="s">
        <v>144</v>
      </c>
      <c r="E168" s="202" t="s">
        <v>407</v>
      </c>
      <c r="F168" s="203" t="s">
        <v>408</v>
      </c>
      <c r="G168" s="204" t="s">
        <v>170</v>
      </c>
      <c r="H168" s="205">
        <v>144.30000000000001</v>
      </c>
      <c r="I168" s="206"/>
      <c r="J168" s="207">
        <f>ROUND(I168*H168,2)</f>
        <v>0</v>
      </c>
      <c r="K168" s="203" t="s">
        <v>148</v>
      </c>
      <c r="L168" s="68"/>
      <c r="M168" s="208" t="s">
        <v>21</v>
      </c>
      <c r="N168" s="209" t="s">
        <v>42</v>
      </c>
      <c r="O168" s="43"/>
      <c r="P168" s="210">
        <f>O168*H168</f>
        <v>0</v>
      </c>
      <c r="Q168" s="210">
        <v>0</v>
      </c>
      <c r="R168" s="210">
        <f>Q168*H168</f>
        <v>0</v>
      </c>
      <c r="S168" s="210">
        <v>0</v>
      </c>
      <c r="T168" s="211">
        <f>S168*H168</f>
        <v>0</v>
      </c>
      <c r="AR168" s="20" t="s">
        <v>149</v>
      </c>
      <c r="AT168" s="20" t="s">
        <v>144</v>
      </c>
      <c r="AU168" s="20" t="s">
        <v>71</v>
      </c>
      <c r="AY168" s="20" t="s">
        <v>150</v>
      </c>
      <c r="BE168" s="212">
        <f>IF(N168="základní",J168,0)</f>
        <v>0</v>
      </c>
      <c r="BF168" s="212">
        <f>IF(N168="snížená",J168,0)</f>
        <v>0</v>
      </c>
      <c r="BG168" s="212">
        <f>IF(N168="zákl. přenesená",J168,0)</f>
        <v>0</v>
      </c>
      <c r="BH168" s="212">
        <f>IF(N168="sníž. přenesená",J168,0)</f>
        <v>0</v>
      </c>
      <c r="BI168" s="212">
        <f>IF(N168="nulová",J168,0)</f>
        <v>0</v>
      </c>
      <c r="BJ168" s="20" t="s">
        <v>78</v>
      </c>
      <c r="BK168" s="212">
        <f>ROUND(I168*H168,2)</f>
        <v>0</v>
      </c>
      <c r="BL168" s="20" t="s">
        <v>149</v>
      </c>
      <c r="BM168" s="20" t="s">
        <v>574</v>
      </c>
    </row>
    <row r="169" s="9" customFormat="1">
      <c r="B169" s="216"/>
      <c r="C169" s="217"/>
      <c r="D169" s="213" t="s">
        <v>154</v>
      </c>
      <c r="E169" s="218" t="s">
        <v>21</v>
      </c>
      <c r="F169" s="219" t="s">
        <v>575</v>
      </c>
      <c r="G169" s="217"/>
      <c r="H169" s="220">
        <v>144.30000000000001</v>
      </c>
      <c r="I169" s="221"/>
      <c r="J169" s="217"/>
      <c r="K169" s="217"/>
      <c r="L169" s="222"/>
      <c r="M169" s="223"/>
      <c r="N169" s="224"/>
      <c r="O169" s="224"/>
      <c r="P169" s="224"/>
      <c r="Q169" s="224"/>
      <c r="R169" s="224"/>
      <c r="S169" s="224"/>
      <c r="T169" s="225"/>
      <c r="AT169" s="226" t="s">
        <v>154</v>
      </c>
      <c r="AU169" s="226" t="s">
        <v>71</v>
      </c>
      <c r="AV169" s="9" t="s">
        <v>80</v>
      </c>
      <c r="AW169" s="9" t="s">
        <v>35</v>
      </c>
      <c r="AX169" s="9" t="s">
        <v>78</v>
      </c>
      <c r="AY169" s="226" t="s">
        <v>150</v>
      </c>
    </row>
    <row r="170" s="1" customFormat="1" ht="63.75" customHeight="1">
      <c r="B170" s="42"/>
      <c r="C170" s="201" t="s">
        <v>402</v>
      </c>
      <c r="D170" s="201" t="s">
        <v>144</v>
      </c>
      <c r="E170" s="202" t="s">
        <v>576</v>
      </c>
      <c r="F170" s="203" t="s">
        <v>577</v>
      </c>
      <c r="G170" s="204" t="s">
        <v>170</v>
      </c>
      <c r="H170" s="205">
        <v>10.667999999999999</v>
      </c>
      <c r="I170" s="206"/>
      <c r="J170" s="207">
        <f>ROUND(I170*H170,2)</f>
        <v>0</v>
      </c>
      <c r="K170" s="203" t="s">
        <v>148</v>
      </c>
      <c r="L170" s="68"/>
      <c r="M170" s="208" t="s">
        <v>21</v>
      </c>
      <c r="N170" s="209" t="s">
        <v>42</v>
      </c>
      <c r="O170" s="43"/>
      <c r="P170" s="210">
        <f>O170*H170</f>
        <v>0</v>
      </c>
      <c r="Q170" s="210">
        <v>0</v>
      </c>
      <c r="R170" s="210">
        <f>Q170*H170</f>
        <v>0</v>
      </c>
      <c r="S170" s="210">
        <v>0</v>
      </c>
      <c r="T170" s="211">
        <f>S170*H170</f>
        <v>0</v>
      </c>
      <c r="AR170" s="20" t="s">
        <v>149</v>
      </c>
      <c r="AT170" s="20" t="s">
        <v>144</v>
      </c>
      <c r="AU170" s="20" t="s">
        <v>71</v>
      </c>
      <c r="AY170" s="20" t="s">
        <v>150</v>
      </c>
      <c r="BE170" s="212">
        <f>IF(N170="základní",J170,0)</f>
        <v>0</v>
      </c>
      <c r="BF170" s="212">
        <f>IF(N170="snížená",J170,0)</f>
        <v>0</v>
      </c>
      <c r="BG170" s="212">
        <f>IF(N170="zákl. přenesená",J170,0)</f>
        <v>0</v>
      </c>
      <c r="BH170" s="212">
        <f>IF(N170="sníž. přenesená",J170,0)</f>
        <v>0</v>
      </c>
      <c r="BI170" s="212">
        <f>IF(N170="nulová",J170,0)</f>
        <v>0</v>
      </c>
      <c r="BJ170" s="20" t="s">
        <v>78</v>
      </c>
      <c r="BK170" s="212">
        <f>ROUND(I170*H170,2)</f>
        <v>0</v>
      </c>
      <c r="BL170" s="20" t="s">
        <v>149</v>
      </c>
      <c r="BM170" s="20" t="s">
        <v>578</v>
      </c>
    </row>
    <row r="171" s="9" customFormat="1">
      <c r="B171" s="216"/>
      <c r="C171" s="217"/>
      <c r="D171" s="213" t="s">
        <v>154</v>
      </c>
      <c r="E171" s="218" t="s">
        <v>21</v>
      </c>
      <c r="F171" s="219" t="s">
        <v>579</v>
      </c>
      <c r="G171" s="217"/>
      <c r="H171" s="220">
        <v>10.667999999999999</v>
      </c>
      <c r="I171" s="221"/>
      <c r="J171" s="217"/>
      <c r="K171" s="217"/>
      <c r="L171" s="222"/>
      <c r="M171" s="223"/>
      <c r="N171" s="224"/>
      <c r="O171" s="224"/>
      <c r="P171" s="224"/>
      <c r="Q171" s="224"/>
      <c r="R171" s="224"/>
      <c r="S171" s="224"/>
      <c r="T171" s="225"/>
      <c r="AT171" s="226" t="s">
        <v>154</v>
      </c>
      <c r="AU171" s="226" t="s">
        <v>71</v>
      </c>
      <c r="AV171" s="9" t="s">
        <v>80</v>
      </c>
      <c r="AW171" s="9" t="s">
        <v>35</v>
      </c>
      <c r="AX171" s="9" t="s">
        <v>78</v>
      </c>
      <c r="AY171" s="226" t="s">
        <v>150</v>
      </c>
    </row>
    <row r="172" s="1" customFormat="1" ht="127.5" customHeight="1">
      <c r="B172" s="42"/>
      <c r="C172" s="201" t="s">
        <v>406</v>
      </c>
      <c r="D172" s="201" t="s">
        <v>144</v>
      </c>
      <c r="E172" s="202" t="s">
        <v>418</v>
      </c>
      <c r="F172" s="203" t="s">
        <v>419</v>
      </c>
      <c r="G172" s="204" t="s">
        <v>170</v>
      </c>
      <c r="H172" s="205">
        <v>144</v>
      </c>
      <c r="I172" s="206"/>
      <c r="J172" s="207">
        <f>ROUND(I172*H172,2)</f>
        <v>0</v>
      </c>
      <c r="K172" s="203" t="s">
        <v>148</v>
      </c>
      <c r="L172" s="68"/>
      <c r="M172" s="208" t="s">
        <v>21</v>
      </c>
      <c r="N172" s="209" t="s">
        <v>42</v>
      </c>
      <c r="O172" s="43"/>
      <c r="P172" s="210">
        <f>O172*H172</f>
        <v>0</v>
      </c>
      <c r="Q172" s="210">
        <v>0</v>
      </c>
      <c r="R172" s="210">
        <f>Q172*H172</f>
        <v>0</v>
      </c>
      <c r="S172" s="210">
        <v>0</v>
      </c>
      <c r="T172" s="211">
        <f>S172*H172</f>
        <v>0</v>
      </c>
      <c r="AR172" s="20" t="s">
        <v>149</v>
      </c>
      <c r="AT172" s="20" t="s">
        <v>144</v>
      </c>
      <c r="AU172" s="20" t="s">
        <v>71</v>
      </c>
      <c r="AY172" s="20" t="s">
        <v>150</v>
      </c>
      <c r="BE172" s="212">
        <f>IF(N172="základní",J172,0)</f>
        <v>0</v>
      </c>
      <c r="BF172" s="212">
        <f>IF(N172="snížená",J172,0)</f>
        <v>0</v>
      </c>
      <c r="BG172" s="212">
        <f>IF(N172="zákl. přenesená",J172,0)</f>
        <v>0</v>
      </c>
      <c r="BH172" s="212">
        <f>IF(N172="sníž. přenesená",J172,0)</f>
        <v>0</v>
      </c>
      <c r="BI172" s="212">
        <f>IF(N172="nulová",J172,0)</f>
        <v>0</v>
      </c>
      <c r="BJ172" s="20" t="s">
        <v>78</v>
      </c>
      <c r="BK172" s="212">
        <f>ROUND(I172*H172,2)</f>
        <v>0</v>
      </c>
      <c r="BL172" s="20" t="s">
        <v>149</v>
      </c>
      <c r="BM172" s="20" t="s">
        <v>580</v>
      </c>
    </row>
    <row r="173" s="9" customFormat="1">
      <c r="B173" s="216"/>
      <c r="C173" s="217"/>
      <c r="D173" s="213" t="s">
        <v>154</v>
      </c>
      <c r="E173" s="218" t="s">
        <v>21</v>
      </c>
      <c r="F173" s="219" t="s">
        <v>581</v>
      </c>
      <c r="G173" s="217"/>
      <c r="H173" s="220">
        <v>144</v>
      </c>
      <c r="I173" s="221"/>
      <c r="J173" s="217"/>
      <c r="K173" s="217"/>
      <c r="L173" s="222"/>
      <c r="M173" s="223"/>
      <c r="N173" s="224"/>
      <c r="O173" s="224"/>
      <c r="P173" s="224"/>
      <c r="Q173" s="224"/>
      <c r="R173" s="224"/>
      <c r="S173" s="224"/>
      <c r="T173" s="225"/>
      <c r="AT173" s="226" t="s">
        <v>154</v>
      </c>
      <c r="AU173" s="226" t="s">
        <v>71</v>
      </c>
      <c r="AV173" s="9" t="s">
        <v>80</v>
      </c>
      <c r="AW173" s="9" t="s">
        <v>35</v>
      </c>
      <c r="AX173" s="9" t="s">
        <v>78</v>
      </c>
      <c r="AY173" s="226" t="s">
        <v>150</v>
      </c>
    </row>
    <row r="174" s="1" customFormat="1" ht="127.5" customHeight="1">
      <c r="B174" s="42"/>
      <c r="C174" s="201" t="s">
        <v>412</v>
      </c>
      <c r="D174" s="201" t="s">
        <v>144</v>
      </c>
      <c r="E174" s="202" t="s">
        <v>424</v>
      </c>
      <c r="F174" s="203" t="s">
        <v>425</v>
      </c>
      <c r="G174" s="204" t="s">
        <v>170</v>
      </c>
      <c r="H174" s="205">
        <v>10.667999999999999</v>
      </c>
      <c r="I174" s="206"/>
      <c r="J174" s="207">
        <f>ROUND(I174*H174,2)</f>
        <v>0</v>
      </c>
      <c r="K174" s="203" t="s">
        <v>148</v>
      </c>
      <c r="L174" s="68"/>
      <c r="M174" s="208" t="s">
        <v>21</v>
      </c>
      <c r="N174" s="209" t="s">
        <v>42</v>
      </c>
      <c r="O174" s="43"/>
      <c r="P174" s="210">
        <f>O174*H174</f>
        <v>0</v>
      </c>
      <c r="Q174" s="210">
        <v>0</v>
      </c>
      <c r="R174" s="210">
        <f>Q174*H174</f>
        <v>0</v>
      </c>
      <c r="S174" s="210">
        <v>0</v>
      </c>
      <c r="T174" s="211">
        <f>S174*H174</f>
        <v>0</v>
      </c>
      <c r="AR174" s="20" t="s">
        <v>149</v>
      </c>
      <c r="AT174" s="20" t="s">
        <v>144</v>
      </c>
      <c r="AU174" s="20" t="s">
        <v>71</v>
      </c>
      <c r="AY174" s="20" t="s">
        <v>150</v>
      </c>
      <c r="BE174" s="212">
        <f>IF(N174="základní",J174,0)</f>
        <v>0</v>
      </c>
      <c r="BF174" s="212">
        <f>IF(N174="snížená",J174,0)</f>
        <v>0</v>
      </c>
      <c r="BG174" s="212">
        <f>IF(N174="zákl. přenesená",J174,0)</f>
        <v>0</v>
      </c>
      <c r="BH174" s="212">
        <f>IF(N174="sníž. přenesená",J174,0)</f>
        <v>0</v>
      </c>
      <c r="BI174" s="212">
        <f>IF(N174="nulová",J174,0)</f>
        <v>0</v>
      </c>
      <c r="BJ174" s="20" t="s">
        <v>78</v>
      </c>
      <c r="BK174" s="212">
        <f>ROUND(I174*H174,2)</f>
        <v>0</v>
      </c>
      <c r="BL174" s="20" t="s">
        <v>149</v>
      </c>
      <c r="BM174" s="20" t="s">
        <v>582</v>
      </c>
    </row>
    <row r="175" s="9" customFormat="1">
      <c r="B175" s="216"/>
      <c r="C175" s="217"/>
      <c r="D175" s="213" t="s">
        <v>154</v>
      </c>
      <c r="E175" s="218" t="s">
        <v>21</v>
      </c>
      <c r="F175" s="219" t="s">
        <v>583</v>
      </c>
      <c r="G175" s="217"/>
      <c r="H175" s="220">
        <v>10.667999999999999</v>
      </c>
      <c r="I175" s="221"/>
      <c r="J175" s="217"/>
      <c r="K175" s="217"/>
      <c r="L175" s="222"/>
      <c r="M175" s="223"/>
      <c r="N175" s="224"/>
      <c r="O175" s="224"/>
      <c r="P175" s="224"/>
      <c r="Q175" s="224"/>
      <c r="R175" s="224"/>
      <c r="S175" s="224"/>
      <c r="T175" s="225"/>
      <c r="AT175" s="226" t="s">
        <v>154</v>
      </c>
      <c r="AU175" s="226" t="s">
        <v>71</v>
      </c>
      <c r="AV175" s="9" t="s">
        <v>80</v>
      </c>
      <c r="AW175" s="9" t="s">
        <v>35</v>
      </c>
      <c r="AX175" s="9" t="s">
        <v>78</v>
      </c>
      <c r="AY175" s="226" t="s">
        <v>150</v>
      </c>
    </row>
    <row r="176" s="1" customFormat="1" ht="127.5" customHeight="1">
      <c r="B176" s="42"/>
      <c r="C176" s="201" t="s">
        <v>417</v>
      </c>
      <c r="D176" s="201" t="s">
        <v>144</v>
      </c>
      <c r="E176" s="202" t="s">
        <v>429</v>
      </c>
      <c r="F176" s="203" t="s">
        <v>430</v>
      </c>
      <c r="G176" s="204" t="s">
        <v>170</v>
      </c>
      <c r="H176" s="205">
        <v>131.40000000000001</v>
      </c>
      <c r="I176" s="206"/>
      <c r="J176" s="207">
        <f>ROUND(I176*H176,2)</f>
        <v>0</v>
      </c>
      <c r="K176" s="203" t="s">
        <v>148</v>
      </c>
      <c r="L176" s="68"/>
      <c r="M176" s="208" t="s">
        <v>21</v>
      </c>
      <c r="N176" s="209" t="s">
        <v>42</v>
      </c>
      <c r="O176" s="43"/>
      <c r="P176" s="210">
        <f>O176*H176</f>
        <v>0</v>
      </c>
      <c r="Q176" s="210">
        <v>0</v>
      </c>
      <c r="R176" s="210">
        <f>Q176*H176</f>
        <v>0</v>
      </c>
      <c r="S176" s="210">
        <v>0</v>
      </c>
      <c r="T176" s="211">
        <f>S176*H176</f>
        <v>0</v>
      </c>
      <c r="AR176" s="20" t="s">
        <v>149</v>
      </c>
      <c r="AT176" s="20" t="s">
        <v>144</v>
      </c>
      <c r="AU176" s="20" t="s">
        <v>71</v>
      </c>
      <c r="AY176" s="20" t="s">
        <v>150</v>
      </c>
      <c r="BE176" s="212">
        <f>IF(N176="základní",J176,0)</f>
        <v>0</v>
      </c>
      <c r="BF176" s="212">
        <f>IF(N176="snížená",J176,0)</f>
        <v>0</v>
      </c>
      <c r="BG176" s="212">
        <f>IF(N176="zákl. přenesená",J176,0)</f>
        <v>0</v>
      </c>
      <c r="BH176" s="212">
        <f>IF(N176="sníž. přenesená",J176,0)</f>
        <v>0</v>
      </c>
      <c r="BI176" s="212">
        <f>IF(N176="nulová",J176,0)</f>
        <v>0</v>
      </c>
      <c r="BJ176" s="20" t="s">
        <v>78</v>
      </c>
      <c r="BK176" s="212">
        <f>ROUND(I176*H176,2)</f>
        <v>0</v>
      </c>
      <c r="BL176" s="20" t="s">
        <v>149</v>
      </c>
      <c r="BM176" s="20" t="s">
        <v>584</v>
      </c>
    </row>
    <row r="177" s="9" customFormat="1">
      <c r="B177" s="216"/>
      <c r="C177" s="217"/>
      <c r="D177" s="213" t="s">
        <v>154</v>
      </c>
      <c r="E177" s="218" t="s">
        <v>21</v>
      </c>
      <c r="F177" s="219" t="s">
        <v>585</v>
      </c>
      <c r="G177" s="217"/>
      <c r="H177" s="220">
        <v>131.40000000000001</v>
      </c>
      <c r="I177" s="221"/>
      <c r="J177" s="217"/>
      <c r="K177" s="217"/>
      <c r="L177" s="222"/>
      <c r="M177" s="223"/>
      <c r="N177" s="224"/>
      <c r="O177" s="224"/>
      <c r="P177" s="224"/>
      <c r="Q177" s="224"/>
      <c r="R177" s="224"/>
      <c r="S177" s="224"/>
      <c r="T177" s="225"/>
      <c r="AT177" s="226" t="s">
        <v>154</v>
      </c>
      <c r="AU177" s="226" t="s">
        <v>71</v>
      </c>
      <c r="AV177" s="9" t="s">
        <v>80</v>
      </c>
      <c r="AW177" s="9" t="s">
        <v>35</v>
      </c>
      <c r="AX177" s="9" t="s">
        <v>78</v>
      </c>
      <c r="AY177" s="226" t="s">
        <v>150</v>
      </c>
    </row>
    <row r="178" s="1" customFormat="1" ht="127.5" customHeight="1">
      <c r="B178" s="42"/>
      <c r="C178" s="201" t="s">
        <v>423</v>
      </c>
      <c r="D178" s="201" t="s">
        <v>144</v>
      </c>
      <c r="E178" s="202" t="s">
        <v>434</v>
      </c>
      <c r="F178" s="203" t="s">
        <v>435</v>
      </c>
      <c r="G178" s="204" t="s">
        <v>170</v>
      </c>
      <c r="H178" s="205">
        <v>1.47</v>
      </c>
      <c r="I178" s="206"/>
      <c r="J178" s="207">
        <f>ROUND(I178*H178,2)</f>
        <v>0</v>
      </c>
      <c r="K178" s="203" t="s">
        <v>148</v>
      </c>
      <c r="L178" s="68"/>
      <c r="M178" s="208" t="s">
        <v>21</v>
      </c>
      <c r="N178" s="209" t="s">
        <v>42</v>
      </c>
      <c r="O178" s="43"/>
      <c r="P178" s="210">
        <f>O178*H178</f>
        <v>0</v>
      </c>
      <c r="Q178" s="210">
        <v>0</v>
      </c>
      <c r="R178" s="210">
        <f>Q178*H178</f>
        <v>0</v>
      </c>
      <c r="S178" s="210">
        <v>0</v>
      </c>
      <c r="T178" s="211">
        <f>S178*H178</f>
        <v>0</v>
      </c>
      <c r="AR178" s="20" t="s">
        <v>149</v>
      </c>
      <c r="AT178" s="20" t="s">
        <v>144</v>
      </c>
      <c r="AU178" s="20" t="s">
        <v>71</v>
      </c>
      <c r="AY178" s="20" t="s">
        <v>150</v>
      </c>
      <c r="BE178" s="212">
        <f>IF(N178="základní",J178,0)</f>
        <v>0</v>
      </c>
      <c r="BF178" s="212">
        <f>IF(N178="snížená",J178,0)</f>
        <v>0</v>
      </c>
      <c r="BG178" s="212">
        <f>IF(N178="zákl. přenesená",J178,0)</f>
        <v>0</v>
      </c>
      <c r="BH178" s="212">
        <f>IF(N178="sníž. přenesená",J178,0)</f>
        <v>0</v>
      </c>
      <c r="BI178" s="212">
        <f>IF(N178="nulová",J178,0)</f>
        <v>0</v>
      </c>
      <c r="BJ178" s="20" t="s">
        <v>78</v>
      </c>
      <c r="BK178" s="212">
        <f>ROUND(I178*H178,2)</f>
        <v>0</v>
      </c>
      <c r="BL178" s="20" t="s">
        <v>149</v>
      </c>
      <c r="BM178" s="20" t="s">
        <v>586</v>
      </c>
    </row>
    <row r="179" s="9" customFormat="1">
      <c r="B179" s="216"/>
      <c r="C179" s="217"/>
      <c r="D179" s="213" t="s">
        <v>154</v>
      </c>
      <c r="E179" s="218" t="s">
        <v>21</v>
      </c>
      <c r="F179" s="219" t="s">
        <v>587</v>
      </c>
      <c r="G179" s="217"/>
      <c r="H179" s="220">
        <v>1.47</v>
      </c>
      <c r="I179" s="221"/>
      <c r="J179" s="217"/>
      <c r="K179" s="217"/>
      <c r="L179" s="222"/>
      <c r="M179" s="223"/>
      <c r="N179" s="224"/>
      <c r="O179" s="224"/>
      <c r="P179" s="224"/>
      <c r="Q179" s="224"/>
      <c r="R179" s="224"/>
      <c r="S179" s="224"/>
      <c r="T179" s="225"/>
      <c r="AT179" s="226" t="s">
        <v>154</v>
      </c>
      <c r="AU179" s="226" t="s">
        <v>71</v>
      </c>
      <c r="AV179" s="9" t="s">
        <v>80</v>
      </c>
      <c r="AW179" s="9" t="s">
        <v>35</v>
      </c>
      <c r="AX179" s="9" t="s">
        <v>78</v>
      </c>
      <c r="AY179" s="226" t="s">
        <v>150</v>
      </c>
    </row>
    <row r="180" s="1" customFormat="1" ht="127.5" customHeight="1">
      <c r="B180" s="42"/>
      <c r="C180" s="201" t="s">
        <v>428</v>
      </c>
      <c r="D180" s="201" t="s">
        <v>144</v>
      </c>
      <c r="E180" s="202" t="s">
        <v>439</v>
      </c>
      <c r="F180" s="203" t="s">
        <v>440</v>
      </c>
      <c r="G180" s="204" t="s">
        <v>170</v>
      </c>
      <c r="H180" s="205">
        <v>1.99</v>
      </c>
      <c r="I180" s="206"/>
      <c r="J180" s="207">
        <f>ROUND(I180*H180,2)</f>
        <v>0</v>
      </c>
      <c r="K180" s="203" t="s">
        <v>148</v>
      </c>
      <c r="L180" s="68"/>
      <c r="M180" s="208" t="s">
        <v>21</v>
      </c>
      <c r="N180" s="209" t="s">
        <v>42</v>
      </c>
      <c r="O180" s="43"/>
      <c r="P180" s="210">
        <f>O180*H180</f>
        <v>0</v>
      </c>
      <c r="Q180" s="210">
        <v>0</v>
      </c>
      <c r="R180" s="210">
        <f>Q180*H180</f>
        <v>0</v>
      </c>
      <c r="S180" s="210">
        <v>0</v>
      </c>
      <c r="T180" s="211">
        <f>S180*H180</f>
        <v>0</v>
      </c>
      <c r="AR180" s="20" t="s">
        <v>149</v>
      </c>
      <c r="AT180" s="20" t="s">
        <v>144</v>
      </c>
      <c r="AU180" s="20" t="s">
        <v>71</v>
      </c>
      <c r="AY180" s="20" t="s">
        <v>150</v>
      </c>
      <c r="BE180" s="212">
        <f>IF(N180="základní",J180,0)</f>
        <v>0</v>
      </c>
      <c r="BF180" s="212">
        <f>IF(N180="snížená",J180,0)</f>
        <v>0</v>
      </c>
      <c r="BG180" s="212">
        <f>IF(N180="zákl. přenesená",J180,0)</f>
        <v>0</v>
      </c>
      <c r="BH180" s="212">
        <f>IF(N180="sníž. přenesená",J180,0)</f>
        <v>0</v>
      </c>
      <c r="BI180" s="212">
        <f>IF(N180="nulová",J180,0)</f>
        <v>0</v>
      </c>
      <c r="BJ180" s="20" t="s">
        <v>78</v>
      </c>
      <c r="BK180" s="212">
        <f>ROUND(I180*H180,2)</f>
        <v>0</v>
      </c>
      <c r="BL180" s="20" t="s">
        <v>149</v>
      </c>
      <c r="BM180" s="20" t="s">
        <v>588</v>
      </c>
    </row>
    <row r="181" s="9" customFormat="1">
      <c r="B181" s="216"/>
      <c r="C181" s="217"/>
      <c r="D181" s="213" t="s">
        <v>154</v>
      </c>
      <c r="E181" s="218" t="s">
        <v>21</v>
      </c>
      <c r="F181" s="219" t="s">
        <v>589</v>
      </c>
      <c r="G181" s="217"/>
      <c r="H181" s="220">
        <v>1.99</v>
      </c>
      <c r="I181" s="221"/>
      <c r="J181" s="217"/>
      <c r="K181" s="217"/>
      <c r="L181" s="222"/>
      <c r="M181" s="223"/>
      <c r="N181" s="224"/>
      <c r="O181" s="224"/>
      <c r="P181" s="224"/>
      <c r="Q181" s="224"/>
      <c r="R181" s="224"/>
      <c r="S181" s="224"/>
      <c r="T181" s="225"/>
      <c r="AT181" s="226" t="s">
        <v>154</v>
      </c>
      <c r="AU181" s="226" t="s">
        <v>71</v>
      </c>
      <c r="AV181" s="9" t="s">
        <v>80</v>
      </c>
      <c r="AW181" s="9" t="s">
        <v>35</v>
      </c>
      <c r="AX181" s="9" t="s">
        <v>78</v>
      </c>
      <c r="AY181" s="226" t="s">
        <v>150</v>
      </c>
    </row>
    <row r="182" s="1" customFormat="1" ht="127.5" customHeight="1">
      <c r="B182" s="42"/>
      <c r="C182" s="201" t="s">
        <v>433</v>
      </c>
      <c r="D182" s="201" t="s">
        <v>144</v>
      </c>
      <c r="E182" s="202" t="s">
        <v>444</v>
      </c>
      <c r="F182" s="203" t="s">
        <v>445</v>
      </c>
      <c r="G182" s="204" t="s">
        <v>192</v>
      </c>
      <c r="H182" s="205">
        <v>5</v>
      </c>
      <c r="I182" s="206"/>
      <c r="J182" s="207">
        <f>ROUND(I182*H182,2)</f>
        <v>0</v>
      </c>
      <c r="K182" s="203" t="s">
        <v>148</v>
      </c>
      <c r="L182" s="68"/>
      <c r="M182" s="208" t="s">
        <v>21</v>
      </c>
      <c r="N182" s="209" t="s">
        <v>42</v>
      </c>
      <c r="O182" s="43"/>
      <c r="P182" s="210">
        <f>O182*H182</f>
        <v>0</v>
      </c>
      <c r="Q182" s="210">
        <v>0</v>
      </c>
      <c r="R182" s="210">
        <f>Q182*H182</f>
        <v>0</v>
      </c>
      <c r="S182" s="210">
        <v>0</v>
      </c>
      <c r="T182" s="211">
        <f>S182*H182</f>
        <v>0</v>
      </c>
      <c r="AR182" s="20" t="s">
        <v>149</v>
      </c>
      <c r="AT182" s="20" t="s">
        <v>144</v>
      </c>
      <c r="AU182" s="20" t="s">
        <v>71</v>
      </c>
      <c r="AY182" s="20" t="s">
        <v>150</v>
      </c>
      <c r="BE182" s="212">
        <f>IF(N182="základní",J182,0)</f>
        <v>0</v>
      </c>
      <c r="BF182" s="212">
        <f>IF(N182="snížená",J182,0)</f>
        <v>0</v>
      </c>
      <c r="BG182" s="212">
        <f>IF(N182="zákl. přenesená",J182,0)</f>
        <v>0</v>
      </c>
      <c r="BH182" s="212">
        <f>IF(N182="sníž. přenesená",J182,0)</f>
        <v>0</v>
      </c>
      <c r="BI182" s="212">
        <f>IF(N182="nulová",J182,0)</f>
        <v>0</v>
      </c>
      <c r="BJ182" s="20" t="s">
        <v>78</v>
      </c>
      <c r="BK182" s="212">
        <f>ROUND(I182*H182,2)</f>
        <v>0</v>
      </c>
      <c r="BL182" s="20" t="s">
        <v>149</v>
      </c>
      <c r="BM182" s="20" t="s">
        <v>590</v>
      </c>
    </row>
    <row r="183" s="1" customFormat="1" ht="51" customHeight="1">
      <c r="B183" s="42"/>
      <c r="C183" s="201" t="s">
        <v>438</v>
      </c>
      <c r="D183" s="201" t="s">
        <v>144</v>
      </c>
      <c r="E183" s="202" t="s">
        <v>448</v>
      </c>
      <c r="F183" s="203" t="s">
        <v>449</v>
      </c>
      <c r="G183" s="204" t="s">
        <v>192</v>
      </c>
      <c r="H183" s="205">
        <v>1</v>
      </c>
      <c r="I183" s="206"/>
      <c r="J183" s="207">
        <f>ROUND(I183*H183,2)</f>
        <v>0</v>
      </c>
      <c r="K183" s="203" t="s">
        <v>148</v>
      </c>
      <c r="L183" s="68"/>
      <c r="M183" s="208" t="s">
        <v>21</v>
      </c>
      <c r="N183" s="209" t="s">
        <v>42</v>
      </c>
      <c r="O183" s="43"/>
      <c r="P183" s="210">
        <f>O183*H183</f>
        <v>0</v>
      </c>
      <c r="Q183" s="210">
        <v>0</v>
      </c>
      <c r="R183" s="210">
        <f>Q183*H183</f>
        <v>0</v>
      </c>
      <c r="S183" s="210">
        <v>0</v>
      </c>
      <c r="T183" s="211">
        <f>S183*H183</f>
        <v>0</v>
      </c>
      <c r="AR183" s="20" t="s">
        <v>171</v>
      </c>
      <c r="AT183" s="20" t="s">
        <v>144</v>
      </c>
      <c r="AU183" s="20" t="s">
        <v>71</v>
      </c>
      <c r="AY183" s="20" t="s">
        <v>150</v>
      </c>
      <c r="BE183" s="212">
        <f>IF(N183="základní",J183,0)</f>
        <v>0</v>
      </c>
      <c r="BF183" s="212">
        <f>IF(N183="snížená",J183,0)</f>
        <v>0</v>
      </c>
      <c r="BG183" s="212">
        <f>IF(N183="zákl. přenesená",J183,0)</f>
        <v>0</v>
      </c>
      <c r="BH183" s="212">
        <f>IF(N183="sníž. přenesená",J183,0)</f>
        <v>0</v>
      </c>
      <c r="BI183" s="212">
        <f>IF(N183="nulová",J183,0)</f>
        <v>0</v>
      </c>
      <c r="BJ183" s="20" t="s">
        <v>78</v>
      </c>
      <c r="BK183" s="212">
        <f>ROUND(I183*H183,2)</f>
        <v>0</v>
      </c>
      <c r="BL183" s="20" t="s">
        <v>171</v>
      </c>
      <c r="BM183" s="20" t="s">
        <v>591</v>
      </c>
    </row>
    <row r="184" s="1" customFormat="1" ht="25.5" customHeight="1">
      <c r="B184" s="42"/>
      <c r="C184" s="201" t="s">
        <v>443</v>
      </c>
      <c r="D184" s="201" t="s">
        <v>144</v>
      </c>
      <c r="E184" s="202" t="s">
        <v>452</v>
      </c>
      <c r="F184" s="203" t="s">
        <v>453</v>
      </c>
      <c r="G184" s="204" t="s">
        <v>192</v>
      </c>
      <c r="H184" s="205">
        <v>6</v>
      </c>
      <c r="I184" s="206"/>
      <c r="J184" s="207">
        <f>ROUND(I184*H184,2)</f>
        <v>0</v>
      </c>
      <c r="K184" s="203" t="s">
        <v>148</v>
      </c>
      <c r="L184" s="68"/>
      <c r="M184" s="208" t="s">
        <v>21</v>
      </c>
      <c r="N184" s="209" t="s">
        <v>42</v>
      </c>
      <c r="O184" s="43"/>
      <c r="P184" s="210">
        <f>O184*H184</f>
        <v>0</v>
      </c>
      <c r="Q184" s="210">
        <v>0</v>
      </c>
      <c r="R184" s="210">
        <f>Q184*H184</f>
        <v>0</v>
      </c>
      <c r="S184" s="210">
        <v>0</v>
      </c>
      <c r="T184" s="211">
        <f>S184*H184</f>
        <v>0</v>
      </c>
      <c r="AR184" s="20" t="s">
        <v>171</v>
      </c>
      <c r="AT184" s="20" t="s">
        <v>144</v>
      </c>
      <c r="AU184" s="20" t="s">
        <v>71</v>
      </c>
      <c r="AY184" s="20" t="s">
        <v>150</v>
      </c>
      <c r="BE184" s="212">
        <f>IF(N184="základní",J184,0)</f>
        <v>0</v>
      </c>
      <c r="BF184" s="212">
        <f>IF(N184="snížená",J184,0)</f>
        <v>0</v>
      </c>
      <c r="BG184" s="212">
        <f>IF(N184="zákl. přenesená",J184,0)</f>
        <v>0</v>
      </c>
      <c r="BH184" s="212">
        <f>IF(N184="sníž. přenesená",J184,0)</f>
        <v>0</v>
      </c>
      <c r="BI184" s="212">
        <f>IF(N184="nulová",J184,0)</f>
        <v>0</v>
      </c>
      <c r="BJ184" s="20" t="s">
        <v>78</v>
      </c>
      <c r="BK184" s="212">
        <f>ROUND(I184*H184,2)</f>
        <v>0</v>
      </c>
      <c r="BL184" s="20" t="s">
        <v>171</v>
      </c>
      <c r="BM184" s="20" t="s">
        <v>592</v>
      </c>
    </row>
    <row r="185" s="1" customFormat="1" ht="38.25" customHeight="1">
      <c r="B185" s="42"/>
      <c r="C185" s="201" t="s">
        <v>447</v>
      </c>
      <c r="D185" s="201" t="s">
        <v>144</v>
      </c>
      <c r="E185" s="202" t="s">
        <v>456</v>
      </c>
      <c r="F185" s="203" t="s">
        <v>457</v>
      </c>
      <c r="G185" s="204" t="s">
        <v>192</v>
      </c>
      <c r="H185" s="205">
        <v>6</v>
      </c>
      <c r="I185" s="206"/>
      <c r="J185" s="207">
        <f>ROUND(I185*H185,2)</f>
        <v>0</v>
      </c>
      <c r="K185" s="203" t="s">
        <v>148</v>
      </c>
      <c r="L185" s="68"/>
      <c r="M185" s="208" t="s">
        <v>21</v>
      </c>
      <c r="N185" s="209" t="s">
        <v>42</v>
      </c>
      <c r="O185" s="43"/>
      <c r="P185" s="210">
        <f>O185*H185</f>
        <v>0</v>
      </c>
      <c r="Q185" s="210">
        <v>0</v>
      </c>
      <c r="R185" s="210">
        <f>Q185*H185</f>
        <v>0</v>
      </c>
      <c r="S185" s="210">
        <v>0</v>
      </c>
      <c r="T185" s="211">
        <f>S185*H185</f>
        <v>0</v>
      </c>
      <c r="AR185" s="20" t="s">
        <v>171</v>
      </c>
      <c r="AT185" s="20" t="s">
        <v>144</v>
      </c>
      <c r="AU185" s="20" t="s">
        <v>71</v>
      </c>
      <c r="AY185" s="20" t="s">
        <v>150</v>
      </c>
      <c r="BE185" s="212">
        <f>IF(N185="základní",J185,0)</f>
        <v>0</v>
      </c>
      <c r="BF185" s="212">
        <f>IF(N185="snížená",J185,0)</f>
        <v>0</v>
      </c>
      <c r="BG185" s="212">
        <f>IF(N185="zákl. přenesená",J185,0)</f>
        <v>0</v>
      </c>
      <c r="BH185" s="212">
        <f>IF(N185="sníž. přenesená",J185,0)</f>
        <v>0</v>
      </c>
      <c r="BI185" s="212">
        <f>IF(N185="nulová",J185,0)</f>
        <v>0</v>
      </c>
      <c r="BJ185" s="20" t="s">
        <v>78</v>
      </c>
      <c r="BK185" s="212">
        <f>ROUND(I185*H185,2)</f>
        <v>0</v>
      </c>
      <c r="BL185" s="20" t="s">
        <v>171</v>
      </c>
      <c r="BM185" s="20" t="s">
        <v>593</v>
      </c>
    </row>
    <row r="186" s="1" customFormat="1" ht="16.5" customHeight="1">
      <c r="B186" s="42"/>
      <c r="C186" s="201" t="s">
        <v>451</v>
      </c>
      <c r="D186" s="201" t="s">
        <v>144</v>
      </c>
      <c r="E186" s="202" t="s">
        <v>460</v>
      </c>
      <c r="F186" s="203" t="s">
        <v>461</v>
      </c>
      <c r="G186" s="204" t="s">
        <v>462</v>
      </c>
      <c r="H186" s="205">
        <v>4</v>
      </c>
      <c r="I186" s="206"/>
      <c r="J186" s="207">
        <f>ROUND(I186*H186,2)</f>
        <v>0</v>
      </c>
      <c r="K186" s="203" t="s">
        <v>148</v>
      </c>
      <c r="L186" s="68"/>
      <c r="M186" s="208" t="s">
        <v>21</v>
      </c>
      <c r="N186" s="237" t="s">
        <v>42</v>
      </c>
      <c r="O186" s="238"/>
      <c r="P186" s="239">
        <f>O186*H186</f>
        <v>0</v>
      </c>
      <c r="Q186" s="239">
        <v>0</v>
      </c>
      <c r="R186" s="239">
        <f>Q186*H186</f>
        <v>0</v>
      </c>
      <c r="S186" s="239">
        <v>0</v>
      </c>
      <c r="T186" s="240">
        <f>S186*H186</f>
        <v>0</v>
      </c>
      <c r="AR186" s="20" t="s">
        <v>171</v>
      </c>
      <c r="AT186" s="20" t="s">
        <v>144</v>
      </c>
      <c r="AU186" s="20" t="s">
        <v>71</v>
      </c>
      <c r="AY186" s="20" t="s">
        <v>150</v>
      </c>
      <c r="BE186" s="212">
        <f>IF(N186="základní",J186,0)</f>
        <v>0</v>
      </c>
      <c r="BF186" s="212">
        <f>IF(N186="snížená",J186,0)</f>
        <v>0</v>
      </c>
      <c r="BG186" s="212">
        <f>IF(N186="zákl. přenesená",J186,0)</f>
        <v>0</v>
      </c>
      <c r="BH186" s="212">
        <f>IF(N186="sníž. přenesená",J186,0)</f>
        <v>0</v>
      </c>
      <c r="BI186" s="212">
        <f>IF(N186="nulová",J186,0)</f>
        <v>0</v>
      </c>
      <c r="BJ186" s="20" t="s">
        <v>78</v>
      </c>
      <c r="BK186" s="212">
        <f>ROUND(I186*H186,2)</f>
        <v>0</v>
      </c>
      <c r="BL186" s="20" t="s">
        <v>171</v>
      </c>
      <c r="BM186" s="20" t="s">
        <v>594</v>
      </c>
    </row>
    <row r="187" s="1" customFormat="1" ht="6.96" customHeight="1">
      <c r="B187" s="63"/>
      <c r="C187" s="64"/>
      <c r="D187" s="64"/>
      <c r="E187" s="64"/>
      <c r="F187" s="64"/>
      <c r="G187" s="64"/>
      <c r="H187" s="64"/>
      <c r="I187" s="174"/>
      <c r="J187" s="64"/>
      <c r="K187" s="64"/>
      <c r="L187" s="68"/>
    </row>
  </sheetData>
  <sheetProtection sheet="1" autoFilter="0" formatColumns="0" formatRows="0" objects="1" scenarios="1" spinCount="100000" saltValue="Q1FgB2FpnLwaZtUr8Iy94laMWLRrX22Vc26t9CLXHnlRF0NJ5zDLXUIHAeC/OoRM/7ii0tYXkKBH2miXeOeNRA==" hashValue="cipem4VK11RJkbNxnt1lB5t6I1epPrhFO7L/EAcQ8iOqEP06N6GWgpJsK3eHd169qHsRTrzRHKQSI7kwW2GNFw==" algorithmName="SHA-512" password="CC35"/>
  <autoFilter ref="C81:K186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95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498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595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ROUND(SUM(BE82:BE95), 2)</f>
        <v>0</v>
      </c>
      <c r="G32" s="43"/>
      <c r="H32" s="43"/>
      <c r="I32" s="166">
        <v>0.20999999999999999</v>
      </c>
      <c r="J32" s="165">
        <f>ROUND(ROUND((SUM(BE82:BE95)),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ROUND(SUM(BF82:BF95), 2)</f>
        <v>0</v>
      </c>
      <c r="G33" s="43"/>
      <c r="H33" s="43"/>
      <c r="I33" s="166">
        <v>0.14999999999999999</v>
      </c>
      <c r="J33" s="165">
        <f>ROUND(ROUND((SUM(BF82:BF95)),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ROUND(SUM(BG82:BG95),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ROUND(SUM(BH82:BH95),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ROUND(SUM(BI82:BI95),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498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2.2 - Materiál objednatele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498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2.2 - Materiál objednatele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SUM(P83:P95)</f>
        <v>0</v>
      </c>
      <c r="Q82" s="102"/>
      <c r="R82" s="198">
        <f>SUM(R83:R95)</f>
        <v>21.196662000000003</v>
      </c>
      <c r="S82" s="102"/>
      <c r="T82" s="199">
        <f>SUM(T83:T95)</f>
        <v>0</v>
      </c>
      <c r="AT82" s="20" t="s">
        <v>70</v>
      </c>
      <c r="AU82" s="20" t="s">
        <v>129</v>
      </c>
      <c r="BK82" s="200">
        <f>SUM(BK83:BK95)</f>
        <v>0</v>
      </c>
    </row>
    <row r="83" s="1" customFormat="1" ht="25.5" customHeight="1">
      <c r="B83" s="42"/>
      <c r="C83" s="227" t="s">
        <v>78</v>
      </c>
      <c r="D83" s="227" t="s">
        <v>167</v>
      </c>
      <c r="E83" s="228" t="s">
        <v>471</v>
      </c>
      <c r="F83" s="229" t="s">
        <v>472</v>
      </c>
      <c r="G83" s="230" t="s">
        <v>163</v>
      </c>
      <c r="H83" s="231">
        <v>8.8049999999999997</v>
      </c>
      <c r="I83" s="232"/>
      <c r="J83" s="233">
        <f>ROUND(I83*H83,2)</f>
        <v>0</v>
      </c>
      <c r="K83" s="229" t="s">
        <v>148</v>
      </c>
      <c r="L83" s="234"/>
      <c r="M83" s="235" t="s">
        <v>21</v>
      </c>
      <c r="N83" s="236" t="s">
        <v>42</v>
      </c>
      <c r="O83" s="43"/>
      <c r="P83" s="210">
        <f>O83*H83</f>
        <v>0</v>
      </c>
      <c r="Q83" s="210">
        <v>0.95499999999999996</v>
      </c>
      <c r="R83" s="210">
        <f>Q83*H83</f>
        <v>8.4087749999999986</v>
      </c>
      <c r="S83" s="210">
        <v>0</v>
      </c>
      <c r="T83" s="211">
        <f>S83*H83</f>
        <v>0</v>
      </c>
      <c r="AR83" s="20" t="s">
        <v>171</v>
      </c>
      <c r="AT83" s="20" t="s">
        <v>167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171</v>
      </c>
      <c r="BM83" s="20" t="s">
        <v>596</v>
      </c>
    </row>
    <row r="84" s="1" customFormat="1" ht="25.5" customHeight="1">
      <c r="B84" s="42"/>
      <c r="C84" s="227" t="s">
        <v>80</v>
      </c>
      <c r="D84" s="227" t="s">
        <v>167</v>
      </c>
      <c r="E84" s="228" t="s">
        <v>468</v>
      </c>
      <c r="F84" s="229" t="s">
        <v>469</v>
      </c>
      <c r="G84" s="230" t="s">
        <v>192</v>
      </c>
      <c r="H84" s="231">
        <v>4</v>
      </c>
      <c r="I84" s="232"/>
      <c r="J84" s="233">
        <f>ROUND(I84*H84,2)</f>
        <v>0</v>
      </c>
      <c r="K84" s="229" t="s">
        <v>148</v>
      </c>
      <c r="L84" s="234"/>
      <c r="M84" s="235" t="s">
        <v>21</v>
      </c>
      <c r="N84" s="236" t="s">
        <v>42</v>
      </c>
      <c r="O84" s="43"/>
      <c r="P84" s="210">
        <f>O84*H84</f>
        <v>0</v>
      </c>
      <c r="Q84" s="210">
        <v>0.10299999999999999</v>
      </c>
      <c r="R84" s="210">
        <f>Q84*H84</f>
        <v>0.41199999999999998</v>
      </c>
      <c r="S84" s="210">
        <v>0</v>
      </c>
      <c r="T84" s="211">
        <f>S84*H84</f>
        <v>0</v>
      </c>
      <c r="AR84" s="20" t="s">
        <v>171</v>
      </c>
      <c r="AT84" s="20" t="s">
        <v>167</v>
      </c>
      <c r="AU84" s="20" t="s">
        <v>71</v>
      </c>
      <c r="AY84" s="20" t="s">
        <v>150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0" t="s">
        <v>78</v>
      </c>
      <c r="BK84" s="212">
        <f>ROUND(I84*H84,2)</f>
        <v>0</v>
      </c>
      <c r="BL84" s="20" t="s">
        <v>171</v>
      </c>
      <c r="BM84" s="20" t="s">
        <v>597</v>
      </c>
    </row>
    <row r="85" s="1" customFormat="1" ht="16.5" customHeight="1">
      <c r="B85" s="42"/>
      <c r="C85" s="227" t="s">
        <v>160</v>
      </c>
      <c r="D85" s="227" t="s">
        <v>167</v>
      </c>
      <c r="E85" s="228" t="s">
        <v>474</v>
      </c>
      <c r="F85" s="229" t="s">
        <v>475</v>
      </c>
      <c r="G85" s="230" t="s">
        <v>256</v>
      </c>
      <c r="H85" s="231">
        <v>157.5</v>
      </c>
      <c r="I85" s="232"/>
      <c r="J85" s="233">
        <f>ROUND(I85*H85,2)</f>
        <v>0</v>
      </c>
      <c r="K85" s="229" t="s">
        <v>148</v>
      </c>
      <c r="L85" s="234"/>
      <c r="M85" s="235" t="s">
        <v>21</v>
      </c>
      <c r="N85" s="236" t="s">
        <v>42</v>
      </c>
      <c r="O85" s="43"/>
      <c r="P85" s="210">
        <f>O85*H85</f>
        <v>0</v>
      </c>
      <c r="Q85" s="210">
        <v>0.049390000000000003</v>
      </c>
      <c r="R85" s="210">
        <f>Q85*H85</f>
        <v>7.7789250000000001</v>
      </c>
      <c r="S85" s="210">
        <v>0</v>
      </c>
      <c r="T85" s="211">
        <f>S85*H85</f>
        <v>0</v>
      </c>
      <c r="AR85" s="20" t="s">
        <v>171</v>
      </c>
      <c r="AT85" s="20" t="s">
        <v>167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171</v>
      </c>
      <c r="BM85" s="20" t="s">
        <v>598</v>
      </c>
    </row>
    <row r="86" s="1" customFormat="1" ht="25.5" customHeight="1">
      <c r="B86" s="42"/>
      <c r="C86" s="227" t="s">
        <v>149</v>
      </c>
      <c r="D86" s="227" t="s">
        <v>167</v>
      </c>
      <c r="E86" s="228" t="s">
        <v>465</v>
      </c>
      <c r="F86" s="229" t="s">
        <v>466</v>
      </c>
      <c r="G86" s="230" t="s">
        <v>192</v>
      </c>
      <c r="H86" s="231">
        <v>21</v>
      </c>
      <c r="I86" s="232"/>
      <c r="J86" s="233">
        <f>ROUND(I86*H86,2)</f>
        <v>0</v>
      </c>
      <c r="K86" s="229" t="s">
        <v>148</v>
      </c>
      <c r="L86" s="234"/>
      <c r="M86" s="235" t="s">
        <v>21</v>
      </c>
      <c r="N86" s="236" t="s">
        <v>42</v>
      </c>
      <c r="O86" s="43"/>
      <c r="P86" s="210">
        <f>O86*H86</f>
        <v>0</v>
      </c>
      <c r="Q86" s="210">
        <v>0</v>
      </c>
      <c r="R86" s="210">
        <f>Q86*H86</f>
        <v>0</v>
      </c>
      <c r="S86" s="210">
        <v>0</v>
      </c>
      <c r="T86" s="211">
        <f>S86*H86</f>
        <v>0</v>
      </c>
      <c r="AR86" s="20" t="s">
        <v>171</v>
      </c>
      <c r="AT86" s="20" t="s">
        <v>167</v>
      </c>
      <c r="AU86" s="20" t="s">
        <v>71</v>
      </c>
      <c r="AY86" s="20" t="s">
        <v>150</v>
      </c>
      <c r="BE86" s="212">
        <f>IF(N86="základní",J86,0)</f>
        <v>0</v>
      </c>
      <c r="BF86" s="212">
        <f>IF(N86="snížená",J86,0)</f>
        <v>0</v>
      </c>
      <c r="BG86" s="212">
        <f>IF(N86="zákl. přenesená",J86,0)</f>
        <v>0</v>
      </c>
      <c r="BH86" s="212">
        <f>IF(N86="sníž. přenesená",J86,0)</f>
        <v>0</v>
      </c>
      <c r="BI86" s="212">
        <f>IF(N86="nulová",J86,0)</f>
        <v>0</v>
      </c>
      <c r="BJ86" s="20" t="s">
        <v>78</v>
      </c>
      <c r="BK86" s="212">
        <f>ROUND(I86*H86,2)</f>
        <v>0</v>
      </c>
      <c r="BL86" s="20" t="s">
        <v>171</v>
      </c>
      <c r="BM86" s="20" t="s">
        <v>599</v>
      </c>
    </row>
    <row r="87" s="1" customFormat="1" ht="16.5" customHeight="1">
      <c r="B87" s="42"/>
      <c r="C87" s="227" t="s">
        <v>174</v>
      </c>
      <c r="D87" s="227" t="s">
        <v>167</v>
      </c>
      <c r="E87" s="228" t="s">
        <v>477</v>
      </c>
      <c r="F87" s="229" t="s">
        <v>478</v>
      </c>
      <c r="G87" s="230" t="s">
        <v>192</v>
      </c>
      <c r="H87" s="231">
        <v>20</v>
      </c>
      <c r="I87" s="232"/>
      <c r="J87" s="233">
        <f>ROUND(I87*H87,2)</f>
        <v>0</v>
      </c>
      <c r="K87" s="229" t="s">
        <v>148</v>
      </c>
      <c r="L87" s="234"/>
      <c r="M87" s="235" t="s">
        <v>21</v>
      </c>
      <c r="N87" s="236" t="s">
        <v>42</v>
      </c>
      <c r="O87" s="43"/>
      <c r="P87" s="210">
        <f>O87*H87</f>
        <v>0</v>
      </c>
      <c r="Q87" s="210">
        <v>0</v>
      </c>
      <c r="R87" s="210">
        <f>Q87*H87</f>
        <v>0</v>
      </c>
      <c r="S87" s="210">
        <v>0</v>
      </c>
      <c r="T87" s="211">
        <f>S87*H87</f>
        <v>0</v>
      </c>
      <c r="AR87" s="20" t="s">
        <v>171</v>
      </c>
      <c r="AT87" s="20" t="s">
        <v>167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171</v>
      </c>
      <c r="BM87" s="20" t="s">
        <v>600</v>
      </c>
    </row>
    <row r="88" s="1" customFormat="1" ht="25.5" customHeight="1">
      <c r="B88" s="42"/>
      <c r="C88" s="227" t="s">
        <v>179</v>
      </c>
      <c r="D88" s="227" t="s">
        <v>167</v>
      </c>
      <c r="E88" s="228" t="s">
        <v>480</v>
      </c>
      <c r="F88" s="229" t="s">
        <v>481</v>
      </c>
      <c r="G88" s="230" t="s">
        <v>192</v>
      </c>
      <c r="H88" s="231">
        <v>1</v>
      </c>
      <c r="I88" s="232"/>
      <c r="J88" s="233">
        <f>ROUND(I88*H88,2)</f>
        <v>0</v>
      </c>
      <c r="K88" s="229" t="s">
        <v>148</v>
      </c>
      <c r="L88" s="234"/>
      <c r="M88" s="235" t="s">
        <v>21</v>
      </c>
      <c r="N88" s="236" t="s">
        <v>42</v>
      </c>
      <c r="O88" s="43"/>
      <c r="P88" s="210">
        <f>O88*H88</f>
        <v>0</v>
      </c>
      <c r="Q88" s="210">
        <v>0.75525900000000001</v>
      </c>
      <c r="R88" s="210">
        <f>Q88*H88</f>
        <v>0.75525900000000001</v>
      </c>
      <c r="S88" s="210">
        <v>0</v>
      </c>
      <c r="T88" s="211">
        <f>S88*H88</f>
        <v>0</v>
      </c>
      <c r="AR88" s="20" t="s">
        <v>171</v>
      </c>
      <c r="AT88" s="20" t="s">
        <v>167</v>
      </c>
      <c r="AU88" s="20" t="s">
        <v>71</v>
      </c>
      <c r="AY88" s="20" t="s">
        <v>150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0" t="s">
        <v>78</v>
      </c>
      <c r="BK88" s="212">
        <f>ROUND(I88*H88,2)</f>
        <v>0</v>
      </c>
      <c r="BL88" s="20" t="s">
        <v>171</v>
      </c>
      <c r="BM88" s="20" t="s">
        <v>601</v>
      </c>
    </row>
    <row r="89" s="1" customFormat="1" ht="25.5" customHeight="1">
      <c r="B89" s="42"/>
      <c r="C89" s="227" t="s">
        <v>184</v>
      </c>
      <c r="D89" s="227" t="s">
        <v>167</v>
      </c>
      <c r="E89" s="228" t="s">
        <v>483</v>
      </c>
      <c r="F89" s="229" t="s">
        <v>484</v>
      </c>
      <c r="G89" s="230" t="s">
        <v>192</v>
      </c>
      <c r="H89" s="231">
        <v>1</v>
      </c>
      <c r="I89" s="232"/>
      <c r="J89" s="233">
        <f>ROUND(I89*H89,2)</f>
        <v>0</v>
      </c>
      <c r="K89" s="229" t="s">
        <v>148</v>
      </c>
      <c r="L89" s="234"/>
      <c r="M89" s="235" t="s">
        <v>21</v>
      </c>
      <c r="N89" s="236" t="s">
        <v>42</v>
      </c>
      <c r="O89" s="43"/>
      <c r="P89" s="210">
        <f>O89*H89</f>
        <v>0</v>
      </c>
      <c r="Q89" s="210">
        <v>0.75525900000000001</v>
      </c>
      <c r="R89" s="210">
        <f>Q89*H89</f>
        <v>0.75525900000000001</v>
      </c>
      <c r="S89" s="210">
        <v>0</v>
      </c>
      <c r="T89" s="211">
        <f>S89*H89</f>
        <v>0</v>
      </c>
      <c r="AR89" s="20" t="s">
        <v>171</v>
      </c>
      <c r="AT89" s="20" t="s">
        <v>167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171</v>
      </c>
      <c r="BM89" s="20" t="s">
        <v>602</v>
      </c>
    </row>
    <row r="90" s="1" customFormat="1" ht="25.5" customHeight="1">
      <c r="B90" s="42"/>
      <c r="C90" s="227" t="s">
        <v>189</v>
      </c>
      <c r="D90" s="227" t="s">
        <v>167</v>
      </c>
      <c r="E90" s="228" t="s">
        <v>486</v>
      </c>
      <c r="F90" s="229" t="s">
        <v>487</v>
      </c>
      <c r="G90" s="230" t="s">
        <v>192</v>
      </c>
      <c r="H90" s="231">
        <v>1</v>
      </c>
      <c r="I90" s="232"/>
      <c r="J90" s="233">
        <f>ROUND(I90*H90,2)</f>
        <v>0</v>
      </c>
      <c r="K90" s="229" t="s">
        <v>148</v>
      </c>
      <c r="L90" s="234"/>
      <c r="M90" s="235" t="s">
        <v>21</v>
      </c>
      <c r="N90" s="236" t="s">
        <v>42</v>
      </c>
      <c r="O90" s="43"/>
      <c r="P90" s="210">
        <f>O90*H90</f>
        <v>0</v>
      </c>
      <c r="Q90" s="210">
        <v>0.74720200000000003</v>
      </c>
      <c r="R90" s="210">
        <f>Q90*H90</f>
        <v>0.74720200000000003</v>
      </c>
      <c r="S90" s="210">
        <v>0</v>
      </c>
      <c r="T90" s="211">
        <f>S90*H90</f>
        <v>0</v>
      </c>
      <c r="AR90" s="20" t="s">
        <v>171</v>
      </c>
      <c r="AT90" s="20" t="s">
        <v>167</v>
      </c>
      <c r="AU90" s="20" t="s">
        <v>71</v>
      </c>
      <c r="AY90" s="20" t="s">
        <v>150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0" t="s">
        <v>78</v>
      </c>
      <c r="BK90" s="212">
        <f>ROUND(I90*H90,2)</f>
        <v>0</v>
      </c>
      <c r="BL90" s="20" t="s">
        <v>171</v>
      </c>
      <c r="BM90" s="20" t="s">
        <v>603</v>
      </c>
    </row>
    <row r="91" s="1" customFormat="1" ht="25.5" customHeight="1">
      <c r="B91" s="42"/>
      <c r="C91" s="227" t="s">
        <v>197</v>
      </c>
      <c r="D91" s="227" t="s">
        <v>167</v>
      </c>
      <c r="E91" s="228" t="s">
        <v>489</v>
      </c>
      <c r="F91" s="229" t="s">
        <v>490</v>
      </c>
      <c r="G91" s="230" t="s">
        <v>192</v>
      </c>
      <c r="H91" s="231">
        <v>1</v>
      </c>
      <c r="I91" s="232"/>
      <c r="J91" s="233">
        <f>ROUND(I91*H91,2)</f>
        <v>0</v>
      </c>
      <c r="K91" s="229" t="s">
        <v>148</v>
      </c>
      <c r="L91" s="234"/>
      <c r="M91" s="235" t="s">
        <v>21</v>
      </c>
      <c r="N91" s="236" t="s">
        <v>42</v>
      </c>
      <c r="O91" s="43"/>
      <c r="P91" s="210">
        <f>O91*H91</f>
        <v>0</v>
      </c>
      <c r="Q91" s="210">
        <v>0.74720200000000003</v>
      </c>
      <c r="R91" s="210">
        <f>Q91*H91</f>
        <v>0.74720200000000003</v>
      </c>
      <c r="S91" s="210">
        <v>0</v>
      </c>
      <c r="T91" s="211">
        <f>S91*H91</f>
        <v>0</v>
      </c>
      <c r="AR91" s="20" t="s">
        <v>171</v>
      </c>
      <c r="AT91" s="20" t="s">
        <v>167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171</v>
      </c>
      <c r="BM91" s="20" t="s">
        <v>604</v>
      </c>
    </row>
    <row r="92" s="1" customFormat="1" ht="25.5" customHeight="1">
      <c r="B92" s="42"/>
      <c r="C92" s="227" t="s">
        <v>201</v>
      </c>
      <c r="D92" s="227" t="s">
        <v>167</v>
      </c>
      <c r="E92" s="228" t="s">
        <v>549</v>
      </c>
      <c r="F92" s="229" t="s">
        <v>550</v>
      </c>
      <c r="G92" s="230" t="s">
        <v>192</v>
      </c>
      <c r="H92" s="231">
        <v>1</v>
      </c>
      <c r="I92" s="232"/>
      <c r="J92" s="233">
        <f>ROUND(I92*H92,2)</f>
        <v>0</v>
      </c>
      <c r="K92" s="229" t="s">
        <v>148</v>
      </c>
      <c r="L92" s="234"/>
      <c r="M92" s="235" t="s">
        <v>21</v>
      </c>
      <c r="N92" s="236" t="s">
        <v>42</v>
      </c>
      <c r="O92" s="43"/>
      <c r="P92" s="210">
        <f>O92*H92</f>
        <v>0</v>
      </c>
      <c r="Q92" s="210">
        <v>0.17000000000000001</v>
      </c>
      <c r="R92" s="210">
        <f>Q92*H92</f>
        <v>0.17000000000000001</v>
      </c>
      <c r="S92" s="210">
        <v>0</v>
      </c>
      <c r="T92" s="211">
        <f>S92*H92</f>
        <v>0</v>
      </c>
      <c r="AR92" s="20" t="s">
        <v>171</v>
      </c>
      <c r="AT92" s="20" t="s">
        <v>167</v>
      </c>
      <c r="AU92" s="20" t="s">
        <v>71</v>
      </c>
      <c r="AY92" s="20" t="s">
        <v>150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0" t="s">
        <v>78</v>
      </c>
      <c r="BK92" s="212">
        <f>ROUND(I92*H92,2)</f>
        <v>0</v>
      </c>
      <c r="BL92" s="20" t="s">
        <v>171</v>
      </c>
      <c r="BM92" s="20" t="s">
        <v>605</v>
      </c>
    </row>
    <row r="93" s="1" customFormat="1" ht="25.5" customHeight="1">
      <c r="B93" s="42"/>
      <c r="C93" s="227" t="s">
        <v>205</v>
      </c>
      <c r="D93" s="227" t="s">
        <v>167</v>
      </c>
      <c r="E93" s="228" t="s">
        <v>324</v>
      </c>
      <c r="F93" s="229" t="s">
        <v>325</v>
      </c>
      <c r="G93" s="230" t="s">
        <v>192</v>
      </c>
      <c r="H93" s="231">
        <v>1</v>
      </c>
      <c r="I93" s="232"/>
      <c r="J93" s="233">
        <f>ROUND(I93*H93,2)</f>
        <v>0</v>
      </c>
      <c r="K93" s="229" t="s">
        <v>148</v>
      </c>
      <c r="L93" s="234"/>
      <c r="M93" s="235" t="s">
        <v>21</v>
      </c>
      <c r="N93" s="236" t="s">
        <v>42</v>
      </c>
      <c r="O93" s="43"/>
      <c r="P93" s="210">
        <f>O93*H93</f>
        <v>0</v>
      </c>
      <c r="Q93" s="210">
        <v>0.17000000000000001</v>
      </c>
      <c r="R93" s="210">
        <f>Q93*H93</f>
        <v>0.17000000000000001</v>
      </c>
      <c r="S93" s="210">
        <v>0</v>
      </c>
      <c r="T93" s="211">
        <f>S93*H93</f>
        <v>0</v>
      </c>
      <c r="AR93" s="20" t="s">
        <v>171</v>
      </c>
      <c r="AT93" s="20" t="s">
        <v>167</v>
      </c>
      <c r="AU93" s="20" t="s">
        <v>71</v>
      </c>
      <c r="AY93" s="20" t="s">
        <v>150</v>
      </c>
      <c r="BE93" s="212">
        <f>IF(N93="základní",J93,0)</f>
        <v>0</v>
      </c>
      <c r="BF93" s="212">
        <f>IF(N93="snížená",J93,0)</f>
        <v>0</v>
      </c>
      <c r="BG93" s="212">
        <f>IF(N93="zákl. přenesená",J93,0)</f>
        <v>0</v>
      </c>
      <c r="BH93" s="212">
        <f>IF(N93="sníž. přenesená",J93,0)</f>
        <v>0</v>
      </c>
      <c r="BI93" s="212">
        <f>IF(N93="nulová",J93,0)</f>
        <v>0</v>
      </c>
      <c r="BJ93" s="20" t="s">
        <v>78</v>
      </c>
      <c r="BK93" s="212">
        <f>ROUND(I93*H93,2)</f>
        <v>0</v>
      </c>
      <c r="BL93" s="20" t="s">
        <v>171</v>
      </c>
      <c r="BM93" s="20" t="s">
        <v>606</v>
      </c>
    </row>
    <row r="94" s="1" customFormat="1" ht="25.5" customHeight="1">
      <c r="B94" s="42"/>
      <c r="C94" s="227" t="s">
        <v>209</v>
      </c>
      <c r="D94" s="227" t="s">
        <v>167</v>
      </c>
      <c r="E94" s="228" t="s">
        <v>492</v>
      </c>
      <c r="F94" s="229" t="s">
        <v>493</v>
      </c>
      <c r="G94" s="230" t="s">
        <v>192</v>
      </c>
      <c r="H94" s="231">
        <v>1</v>
      </c>
      <c r="I94" s="232"/>
      <c r="J94" s="233">
        <f>ROUND(I94*H94,2)</f>
        <v>0</v>
      </c>
      <c r="K94" s="229" t="s">
        <v>148</v>
      </c>
      <c r="L94" s="234"/>
      <c r="M94" s="235" t="s">
        <v>21</v>
      </c>
      <c r="N94" s="236" t="s">
        <v>42</v>
      </c>
      <c r="O94" s="43"/>
      <c r="P94" s="210">
        <f>O94*H94</f>
        <v>0</v>
      </c>
      <c r="Q94" s="210">
        <v>1.25204</v>
      </c>
      <c r="R94" s="210">
        <f>Q94*H94</f>
        <v>1.25204</v>
      </c>
      <c r="S94" s="210">
        <v>0</v>
      </c>
      <c r="T94" s="211">
        <f>S94*H94</f>
        <v>0</v>
      </c>
      <c r="AR94" s="20" t="s">
        <v>171</v>
      </c>
      <c r="AT94" s="20" t="s">
        <v>167</v>
      </c>
      <c r="AU94" s="20" t="s">
        <v>71</v>
      </c>
      <c r="AY94" s="20" t="s">
        <v>150</v>
      </c>
      <c r="BE94" s="212">
        <f>IF(N94="základní",J94,0)</f>
        <v>0</v>
      </c>
      <c r="BF94" s="212">
        <f>IF(N94="snížená",J94,0)</f>
        <v>0</v>
      </c>
      <c r="BG94" s="212">
        <f>IF(N94="zákl. přenesená",J94,0)</f>
        <v>0</v>
      </c>
      <c r="BH94" s="212">
        <f>IF(N94="sníž. přenesená",J94,0)</f>
        <v>0</v>
      </c>
      <c r="BI94" s="212">
        <f>IF(N94="nulová",J94,0)</f>
        <v>0</v>
      </c>
      <c r="BJ94" s="20" t="s">
        <v>78</v>
      </c>
      <c r="BK94" s="212">
        <f>ROUND(I94*H94,2)</f>
        <v>0</v>
      </c>
      <c r="BL94" s="20" t="s">
        <v>171</v>
      </c>
      <c r="BM94" s="20" t="s">
        <v>607</v>
      </c>
    </row>
    <row r="95" s="1" customFormat="1" ht="16.5" customHeight="1">
      <c r="B95" s="42"/>
      <c r="C95" s="227" t="s">
        <v>213</v>
      </c>
      <c r="D95" s="227" t="s">
        <v>167</v>
      </c>
      <c r="E95" s="228" t="s">
        <v>495</v>
      </c>
      <c r="F95" s="229" t="s">
        <v>496</v>
      </c>
      <c r="G95" s="230" t="s">
        <v>192</v>
      </c>
      <c r="H95" s="231">
        <v>2</v>
      </c>
      <c r="I95" s="232"/>
      <c r="J95" s="233">
        <f>ROUND(I95*H95,2)</f>
        <v>0</v>
      </c>
      <c r="K95" s="229" t="s">
        <v>148</v>
      </c>
      <c r="L95" s="234"/>
      <c r="M95" s="235" t="s">
        <v>21</v>
      </c>
      <c r="N95" s="241" t="s">
        <v>42</v>
      </c>
      <c r="O95" s="238"/>
      <c r="P95" s="239">
        <f>O95*H95</f>
        <v>0</v>
      </c>
      <c r="Q95" s="239">
        <v>0</v>
      </c>
      <c r="R95" s="239">
        <f>Q95*H95</f>
        <v>0</v>
      </c>
      <c r="S95" s="239">
        <v>0</v>
      </c>
      <c r="T95" s="240">
        <f>S95*H95</f>
        <v>0</v>
      </c>
      <c r="AR95" s="20" t="s">
        <v>171</v>
      </c>
      <c r="AT95" s="20" t="s">
        <v>167</v>
      </c>
      <c r="AU95" s="20" t="s">
        <v>71</v>
      </c>
      <c r="AY95" s="20" t="s">
        <v>150</v>
      </c>
      <c r="BE95" s="212">
        <f>IF(N95="základní",J95,0)</f>
        <v>0</v>
      </c>
      <c r="BF95" s="212">
        <f>IF(N95="snížená",J95,0)</f>
        <v>0</v>
      </c>
      <c r="BG95" s="212">
        <f>IF(N95="zákl. přenesená",J95,0)</f>
        <v>0</v>
      </c>
      <c r="BH95" s="212">
        <f>IF(N95="sníž. přenesená",J95,0)</f>
        <v>0</v>
      </c>
      <c r="BI95" s="212">
        <f>IF(N95="nulová",J95,0)</f>
        <v>0</v>
      </c>
      <c r="BJ95" s="20" t="s">
        <v>78</v>
      </c>
      <c r="BK95" s="212">
        <f>ROUND(I95*H95,2)</f>
        <v>0</v>
      </c>
      <c r="BL95" s="20" t="s">
        <v>171</v>
      </c>
      <c r="BM95" s="20" t="s">
        <v>608</v>
      </c>
    </row>
    <row r="96" s="1" customFormat="1" ht="6.96" customHeight="1">
      <c r="B96" s="63"/>
      <c r="C96" s="64"/>
      <c r="D96" s="64"/>
      <c r="E96" s="64"/>
      <c r="F96" s="64"/>
      <c r="G96" s="64"/>
      <c r="H96" s="64"/>
      <c r="I96" s="174"/>
      <c r="J96" s="64"/>
      <c r="K96" s="64"/>
      <c r="L96" s="68"/>
    </row>
  </sheetData>
  <sheetProtection sheet="1" autoFilter="0" formatColumns="0" formatRows="0" objects="1" scenarios="1" spinCount="100000" saltValue="vi4DFa4Qckia7gahEIBSlUyPOIq/7vdcsr1VnjkDmkqIUM+AnH5aA6HPRaY6ZtfzZ+WZN4a3+qERWN9bJUJaWA==" hashValue="SEnqUP5n8SaSkCX2aYnlY5SLudTTBT3JeM7C3hTgNxlHhnbSZYorNq0KFKzwg2R0mOA8ao9tZzkkww+xnjnp1A==" algorithmName="SHA-512" password="CC35"/>
  <autoFilter ref="C81:K95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100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609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610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ROUND(SUM(BE82:BE144), 2)</f>
        <v>0</v>
      </c>
      <c r="G32" s="43"/>
      <c r="H32" s="43"/>
      <c r="I32" s="166">
        <v>0.20999999999999999</v>
      </c>
      <c r="J32" s="165">
        <f>ROUND(ROUND((SUM(BE82:BE144)),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ROUND(SUM(BF82:BF144), 2)</f>
        <v>0</v>
      </c>
      <c r="G33" s="43"/>
      <c r="H33" s="43"/>
      <c r="I33" s="166">
        <v>0.14999999999999999</v>
      </c>
      <c r="J33" s="165">
        <f>ROUND(ROUND((SUM(BF82:BF144)),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ROUND(SUM(BG82:BG144),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ROUND(SUM(BH82:BH144),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ROUND(SUM(BI82:BI144),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609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3.1 - Železniční svršek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609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3.1 - Železniční svršek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SUM(P83:P144)</f>
        <v>0</v>
      </c>
      <c r="Q82" s="102"/>
      <c r="R82" s="198">
        <f>SUM(R83:R144)</f>
        <v>1.5145739999999999</v>
      </c>
      <c r="S82" s="102"/>
      <c r="T82" s="199">
        <f>SUM(T83:T144)</f>
        <v>0</v>
      </c>
      <c r="AT82" s="20" t="s">
        <v>70</v>
      </c>
      <c r="AU82" s="20" t="s">
        <v>129</v>
      </c>
      <c r="BK82" s="200">
        <f>SUM(BK83:BK144)</f>
        <v>0</v>
      </c>
    </row>
    <row r="83" s="1" customFormat="1" ht="102" customHeight="1">
      <c r="B83" s="42"/>
      <c r="C83" s="201" t="s">
        <v>78</v>
      </c>
      <c r="D83" s="201" t="s">
        <v>144</v>
      </c>
      <c r="E83" s="202" t="s">
        <v>309</v>
      </c>
      <c r="F83" s="203" t="s">
        <v>310</v>
      </c>
      <c r="G83" s="204" t="s">
        <v>256</v>
      </c>
      <c r="H83" s="205">
        <v>63.572000000000003</v>
      </c>
      <c r="I83" s="206"/>
      <c r="J83" s="207">
        <f>ROUND(I83*H83,2)</f>
        <v>0</v>
      </c>
      <c r="K83" s="203" t="s">
        <v>148</v>
      </c>
      <c r="L83" s="68"/>
      <c r="M83" s="208" t="s">
        <v>21</v>
      </c>
      <c r="N83" s="209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149</v>
      </c>
      <c r="AT83" s="20" t="s">
        <v>144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149</v>
      </c>
      <c r="BM83" s="20" t="s">
        <v>611</v>
      </c>
    </row>
    <row r="84" s="1" customFormat="1">
      <c r="B84" s="42"/>
      <c r="C84" s="70"/>
      <c r="D84" s="213" t="s">
        <v>195</v>
      </c>
      <c r="E84" s="70"/>
      <c r="F84" s="214" t="s">
        <v>312</v>
      </c>
      <c r="G84" s="70"/>
      <c r="H84" s="70"/>
      <c r="I84" s="185"/>
      <c r="J84" s="70"/>
      <c r="K84" s="70"/>
      <c r="L84" s="68"/>
      <c r="M84" s="215"/>
      <c r="N84" s="43"/>
      <c r="O84" s="43"/>
      <c r="P84" s="43"/>
      <c r="Q84" s="43"/>
      <c r="R84" s="43"/>
      <c r="S84" s="43"/>
      <c r="T84" s="91"/>
      <c r="AT84" s="20" t="s">
        <v>195</v>
      </c>
      <c r="AU84" s="20" t="s">
        <v>71</v>
      </c>
    </row>
    <row r="85" s="1" customFormat="1" ht="63.75" customHeight="1">
      <c r="B85" s="42"/>
      <c r="C85" s="201" t="s">
        <v>80</v>
      </c>
      <c r="D85" s="201" t="s">
        <v>144</v>
      </c>
      <c r="E85" s="202" t="s">
        <v>314</v>
      </c>
      <c r="F85" s="203" t="s">
        <v>315</v>
      </c>
      <c r="G85" s="204" t="s">
        <v>170</v>
      </c>
      <c r="H85" s="205">
        <v>1.6200000000000001</v>
      </c>
      <c r="I85" s="206"/>
      <c r="J85" s="207">
        <f>ROUND(I85*H85,2)</f>
        <v>0</v>
      </c>
      <c r="K85" s="203" t="s">
        <v>148</v>
      </c>
      <c r="L85" s="68"/>
      <c r="M85" s="208" t="s">
        <v>21</v>
      </c>
      <c r="N85" s="209" t="s">
        <v>42</v>
      </c>
      <c r="O85" s="43"/>
      <c r="P85" s="210">
        <f>O85*H85</f>
        <v>0</v>
      </c>
      <c r="Q85" s="210">
        <v>0</v>
      </c>
      <c r="R85" s="210">
        <f>Q85*H85</f>
        <v>0</v>
      </c>
      <c r="S85" s="210">
        <v>0</v>
      </c>
      <c r="T85" s="211">
        <f>S85*H85</f>
        <v>0</v>
      </c>
      <c r="AR85" s="20" t="s">
        <v>149</v>
      </c>
      <c r="AT85" s="20" t="s">
        <v>144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149</v>
      </c>
      <c r="BM85" s="20" t="s">
        <v>612</v>
      </c>
    </row>
    <row r="86" s="1" customFormat="1">
      <c r="B86" s="42"/>
      <c r="C86" s="70"/>
      <c r="D86" s="213" t="s">
        <v>195</v>
      </c>
      <c r="E86" s="70"/>
      <c r="F86" s="214" t="s">
        <v>317</v>
      </c>
      <c r="G86" s="70"/>
      <c r="H86" s="70"/>
      <c r="I86" s="185"/>
      <c r="J86" s="70"/>
      <c r="K86" s="70"/>
      <c r="L86" s="68"/>
      <c r="M86" s="215"/>
      <c r="N86" s="43"/>
      <c r="O86" s="43"/>
      <c r="P86" s="43"/>
      <c r="Q86" s="43"/>
      <c r="R86" s="43"/>
      <c r="S86" s="43"/>
      <c r="T86" s="91"/>
      <c r="AT86" s="20" t="s">
        <v>195</v>
      </c>
      <c r="AU86" s="20" t="s">
        <v>71</v>
      </c>
    </row>
    <row r="87" s="1" customFormat="1" ht="51" customHeight="1">
      <c r="B87" s="42"/>
      <c r="C87" s="201" t="s">
        <v>160</v>
      </c>
      <c r="D87" s="201" t="s">
        <v>144</v>
      </c>
      <c r="E87" s="202" t="s">
        <v>319</v>
      </c>
      <c r="F87" s="203" t="s">
        <v>320</v>
      </c>
      <c r="G87" s="204" t="s">
        <v>256</v>
      </c>
      <c r="H87" s="205">
        <v>5.5</v>
      </c>
      <c r="I87" s="206"/>
      <c r="J87" s="207">
        <f>ROUND(I87*H87,2)</f>
        <v>0</v>
      </c>
      <c r="K87" s="203" t="s">
        <v>148</v>
      </c>
      <c r="L87" s="68"/>
      <c r="M87" s="208" t="s">
        <v>21</v>
      </c>
      <c r="N87" s="209" t="s">
        <v>42</v>
      </c>
      <c r="O87" s="43"/>
      <c r="P87" s="210">
        <f>O87*H87</f>
        <v>0</v>
      </c>
      <c r="Q87" s="210">
        <v>0</v>
      </c>
      <c r="R87" s="210">
        <f>Q87*H87</f>
        <v>0</v>
      </c>
      <c r="S87" s="210">
        <v>0</v>
      </c>
      <c r="T87" s="211">
        <f>S87*H87</f>
        <v>0</v>
      </c>
      <c r="AR87" s="20" t="s">
        <v>149</v>
      </c>
      <c r="AT87" s="20" t="s">
        <v>144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149</v>
      </c>
      <c r="BM87" s="20" t="s">
        <v>613</v>
      </c>
    </row>
    <row r="88" s="1" customFormat="1">
      <c r="B88" s="42"/>
      <c r="C88" s="70"/>
      <c r="D88" s="213" t="s">
        <v>195</v>
      </c>
      <c r="E88" s="70"/>
      <c r="F88" s="214" t="s">
        <v>322</v>
      </c>
      <c r="G88" s="70"/>
      <c r="H88" s="70"/>
      <c r="I88" s="185"/>
      <c r="J88" s="70"/>
      <c r="K88" s="70"/>
      <c r="L88" s="68"/>
      <c r="M88" s="215"/>
      <c r="N88" s="43"/>
      <c r="O88" s="43"/>
      <c r="P88" s="43"/>
      <c r="Q88" s="43"/>
      <c r="R88" s="43"/>
      <c r="S88" s="43"/>
      <c r="T88" s="91"/>
      <c r="AT88" s="20" t="s">
        <v>195</v>
      </c>
      <c r="AU88" s="20" t="s">
        <v>71</v>
      </c>
    </row>
    <row r="89" s="1" customFormat="1" ht="25.5" customHeight="1">
      <c r="B89" s="42"/>
      <c r="C89" s="227" t="s">
        <v>149</v>
      </c>
      <c r="D89" s="227" t="s">
        <v>167</v>
      </c>
      <c r="E89" s="228" t="s">
        <v>614</v>
      </c>
      <c r="F89" s="229" t="s">
        <v>615</v>
      </c>
      <c r="G89" s="230" t="s">
        <v>192</v>
      </c>
      <c r="H89" s="231">
        <v>1</v>
      </c>
      <c r="I89" s="232"/>
      <c r="J89" s="233">
        <f>ROUND(I89*H89,2)</f>
        <v>0</v>
      </c>
      <c r="K89" s="229" t="s">
        <v>148</v>
      </c>
      <c r="L89" s="234"/>
      <c r="M89" s="235" t="s">
        <v>21</v>
      </c>
      <c r="N89" s="236" t="s">
        <v>42</v>
      </c>
      <c r="O89" s="43"/>
      <c r="P89" s="210">
        <f>O89*H89</f>
        <v>0</v>
      </c>
      <c r="Q89" s="210">
        <v>0.17000000000000001</v>
      </c>
      <c r="R89" s="210">
        <f>Q89*H89</f>
        <v>0.17000000000000001</v>
      </c>
      <c r="S89" s="210">
        <v>0</v>
      </c>
      <c r="T89" s="211">
        <f>S89*H89</f>
        <v>0</v>
      </c>
      <c r="AR89" s="20" t="s">
        <v>171</v>
      </c>
      <c r="AT89" s="20" t="s">
        <v>167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171</v>
      </c>
      <c r="BM89" s="20" t="s">
        <v>616</v>
      </c>
    </row>
    <row r="90" s="1" customFormat="1" ht="51" customHeight="1">
      <c r="B90" s="42"/>
      <c r="C90" s="201" t="s">
        <v>174</v>
      </c>
      <c r="D90" s="201" t="s">
        <v>144</v>
      </c>
      <c r="E90" s="202" t="s">
        <v>557</v>
      </c>
      <c r="F90" s="203" t="s">
        <v>558</v>
      </c>
      <c r="G90" s="204" t="s">
        <v>192</v>
      </c>
      <c r="H90" s="205">
        <v>4</v>
      </c>
      <c r="I90" s="206"/>
      <c r="J90" s="207">
        <f>ROUND(I90*H90,2)</f>
        <v>0</v>
      </c>
      <c r="K90" s="203" t="s">
        <v>148</v>
      </c>
      <c r="L90" s="68"/>
      <c r="M90" s="208" t="s">
        <v>21</v>
      </c>
      <c r="N90" s="209" t="s">
        <v>42</v>
      </c>
      <c r="O90" s="43"/>
      <c r="P90" s="210">
        <f>O90*H90</f>
        <v>0</v>
      </c>
      <c r="Q90" s="210">
        <v>0</v>
      </c>
      <c r="R90" s="210">
        <f>Q90*H90</f>
        <v>0</v>
      </c>
      <c r="S90" s="210">
        <v>0</v>
      </c>
      <c r="T90" s="211">
        <f>S90*H90</f>
        <v>0</v>
      </c>
      <c r="AR90" s="20" t="s">
        <v>149</v>
      </c>
      <c r="AT90" s="20" t="s">
        <v>144</v>
      </c>
      <c r="AU90" s="20" t="s">
        <v>71</v>
      </c>
      <c r="AY90" s="20" t="s">
        <v>150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0" t="s">
        <v>78</v>
      </c>
      <c r="BK90" s="212">
        <f>ROUND(I90*H90,2)</f>
        <v>0</v>
      </c>
      <c r="BL90" s="20" t="s">
        <v>149</v>
      </c>
      <c r="BM90" s="20" t="s">
        <v>617</v>
      </c>
    </row>
    <row r="91" s="1" customFormat="1" ht="51" customHeight="1">
      <c r="B91" s="42"/>
      <c r="C91" s="201" t="s">
        <v>179</v>
      </c>
      <c r="D91" s="201" t="s">
        <v>144</v>
      </c>
      <c r="E91" s="202" t="s">
        <v>560</v>
      </c>
      <c r="F91" s="203" t="s">
        <v>561</v>
      </c>
      <c r="G91" s="204" t="s">
        <v>192</v>
      </c>
      <c r="H91" s="205">
        <v>4</v>
      </c>
      <c r="I91" s="206"/>
      <c r="J91" s="207">
        <f>ROUND(I91*H91,2)</f>
        <v>0</v>
      </c>
      <c r="K91" s="203" t="s">
        <v>148</v>
      </c>
      <c r="L91" s="68"/>
      <c r="M91" s="208" t="s">
        <v>21</v>
      </c>
      <c r="N91" s="209" t="s">
        <v>42</v>
      </c>
      <c r="O91" s="43"/>
      <c r="P91" s="210">
        <f>O91*H91</f>
        <v>0</v>
      </c>
      <c r="Q91" s="210">
        <v>0</v>
      </c>
      <c r="R91" s="210">
        <f>Q91*H91</f>
        <v>0</v>
      </c>
      <c r="S91" s="210">
        <v>0</v>
      </c>
      <c r="T91" s="211">
        <f>S91*H91</f>
        <v>0</v>
      </c>
      <c r="AR91" s="20" t="s">
        <v>149</v>
      </c>
      <c r="AT91" s="20" t="s">
        <v>144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149</v>
      </c>
      <c r="BM91" s="20" t="s">
        <v>618</v>
      </c>
    </row>
    <row r="92" s="1" customFormat="1" ht="38.25" customHeight="1">
      <c r="B92" s="42"/>
      <c r="C92" s="201" t="s">
        <v>184</v>
      </c>
      <c r="D92" s="201" t="s">
        <v>144</v>
      </c>
      <c r="E92" s="202" t="s">
        <v>328</v>
      </c>
      <c r="F92" s="203" t="s">
        <v>329</v>
      </c>
      <c r="G92" s="204" t="s">
        <v>192</v>
      </c>
      <c r="H92" s="205">
        <v>2</v>
      </c>
      <c r="I92" s="206"/>
      <c r="J92" s="207">
        <f>ROUND(I92*H92,2)</f>
        <v>0</v>
      </c>
      <c r="K92" s="203" t="s">
        <v>148</v>
      </c>
      <c r="L92" s="68"/>
      <c r="M92" s="208" t="s">
        <v>21</v>
      </c>
      <c r="N92" s="209" t="s">
        <v>42</v>
      </c>
      <c r="O92" s="43"/>
      <c r="P92" s="210">
        <f>O92*H92</f>
        <v>0</v>
      </c>
      <c r="Q92" s="210">
        <v>0</v>
      </c>
      <c r="R92" s="210">
        <f>Q92*H92</f>
        <v>0</v>
      </c>
      <c r="S92" s="210">
        <v>0</v>
      </c>
      <c r="T92" s="211">
        <f>S92*H92</f>
        <v>0</v>
      </c>
      <c r="AR92" s="20" t="s">
        <v>149</v>
      </c>
      <c r="AT92" s="20" t="s">
        <v>144</v>
      </c>
      <c r="AU92" s="20" t="s">
        <v>71</v>
      </c>
      <c r="AY92" s="20" t="s">
        <v>150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0" t="s">
        <v>78</v>
      </c>
      <c r="BK92" s="212">
        <f>ROUND(I92*H92,2)</f>
        <v>0</v>
      </c>
      <c r="BL92" s="20" t="s">
        <v>149</v>
      </c>
      <c r="BM92" s="20" t="s">
        <v>619</v>
      </c>
    </row>
    <row r="93" s="1" customFormat="1">
      <c r="B93" s="42"/>
      <c r="C93" s="70"/>
      <c r="D93" s="213" t="s">
        <v>195</v>
      </c>
      <c r="E93" s="70"/>
      <c r="F93" s="214" t="s">
        <v>331</v>
      </c>
      <c r="G93" s="70"/>
      <c r="H93" s="70"/>
      <c r="I93" s="185"/>
      <c r="J93" s="70"/>
      <c r="K93" s="70"/>
      <c r="L93" s="68"/>
      <c r="M93" s="215"/>
      <c r="N93" s="43"/>
      <c r="O93" s="43"/>
      <c r="P93" s="43"/>
      <c r="Q93" s="43"/>
      <c r="R93" s="43"/>
      <c r="S93" s="43"/>
      <c r="T93" s="91"/>
      <c r="AT93" s="20" t="s">
        <v>195</v>
      </c>
      <c r="AU93" s="20" t="s">
        <v>71</v>
      </c>
    </row>
    <row r="94" s="1" customFormat="1" ht="63.75" customHeight="1">
      <c r="B94" s="42"/>
      <c r="C94" s="201" t="s">
        <v>189</v>
      </c>
      <c r="D94" s="201" t="s">
        <v>144</v>
      </c>
      <c r="E94" s="202" t="s">
        <v>333</v>
      </c>
      <c r="F94" s="203" t="s">
        <v>334</v>
      </c>
      <c r="G94" s="204" t="s">
        <v>192</v>
      </c>
      <c r="H94" s="205">
        <v>2</v>
      </c>
      <c r="I94" s="206"/>
      <c r="J94" s="207">
        <f>ROUND(I94*H94,2)</f>
        <v>0</v>
      </c>
      <c r="K94" s="203" t="s">
        <v>148</v>
      </c>
      <c r="L94" s="68"/>
      <c r="M94" s="208" t="s">
        <v>21</v>
      </c>
      <c r="N94" s="209" t="s">
        <v>42</v>
      </c>
      <c r="O94" s="43"/>
      <c r="P94" s="210">
        <f>O94*H94</f>
        <v>0</v>
      </c>
      <c r="Q94" s="210">
        <v>0</v>
      </c>
      <c r="R94" s="210">
        <f>Q94*H94</f>
        <v>0</v>
      </c>
      <c r="S94" s="210">
        <v>0</v>
      </c>
      <c r="T94" s="211">
        <f>S94*H94</f>
        <v>0</v>
      </c>
      <c r="AR94" s="20" t="s">
        <v>149</v>
      </c>
      <c r="AT94" s="20" t="s">
        <v>144</v>
      </c>
      <c r="AU94" s="20" t="s">
        <v>71</v>
      </c>
      <c r="AY94" s="20" t="s">
        <v>150</v>
      </c>
      <c r="BE94" s="212">
        <f>IF(N94="základní",J94,0)</f>
        <v>0</v>
      </c>
      <c r="BF94" s="212">
        <f>IF(N94="snížená",J94,0)</f>
        <v>0</v>
      </c>
      <c r="BG94" s="212">
        <f>IF(N94="zákl. přenesená",J94,0)</f>
        <v>0</v>
      </c>
      <c r="BH94" s="212">
        <f>IF(N94="sníž. přenesená",J94,0)</f>
        <v>0</v>
      </c>
      <c r="BI94" s="212">
        <f>IF(N94="nulová",J94,0)</f>
        <v>0</v>
      </c>
      <c r="BJ94" s="20" t="s">
        <v>78</v>
      </c>
      <c r="BK94" s="212">
        <f>ROUND(I94*H94,2)</f>
        <v>0</v>
      </c>
      <c r="BL94" s="20" t="s">
        <v>149</v>
      </c>
      <c r="BM94" s="20" t="s">
        <v>620</v>
      </c>
    </row>
    <row r="95" s="1" customFormat="1">
      <c r="B95" s="42"/>
      <c r="C95" s="70"/>
      <c r="D95" s="213" t="s">
        <v>195</v>
      </c>
      <c r="E95" s="70"/>
      <c r="F95" s="214" t="s">
        <v>331</v>
      </c>
      <c r="G95" s="70"/>
      <c r="H95" s="70"/>
      <c r="I95" s="185"/>
      <c r="J95" s="70"/>
      <c r="K95" s="70"/>
      <c r="L95" s="68"/>
      <c r="M95" s="215"/>
      <c r="N95" s="43"/>
      <c r="O95" s="43"/>
      <c r="P95" s="43"/>
      <c r="Q95" s="43"/>
      <c r="R95" s="43"/>
      <c r="S95" s="43"/>
      <c r="T95" s="91"/>
      <c r="AT95" s="20" t="s">
        <v>195</v>
      </c>
      <c r="AU95" s="20" t="s">
        <v>71</v>
      </c>
    </row>
    <row r="96" s="1" customFormat="1" ht="63.75" customHeight="1">
      <c r="B96" s="42"/>
      <c r="C96" s="201" t="s">
        <v>197</v>
      </c>
      <c r="D96" s="201" t="s">
        <v>144</v>
      </c>
      <c r="E96" s="202" t="s">
        <v>337</v>
      </c>
      <c r="F96" s="203" t="s">
        <v>338</v>
      </c>
      <c r="G96" s="204" t="s">
        <v>192</v>
      </c>
      <c r="H96" s="205">
        <v>2</v>
      </c>
      <c r="I96" s="206"/>
      <c r="J96" s="207">
        <f>ROUND(I96*H96,2)</f>
        <v>0</v>
      </c>
      <c r="K96" s="203" t="s">
        <v>148</v>
      </c>
      <c r="L96" s="68"/>
      <c r="M96" s="208" t="s">
        <v>21</v>
      </c>
      <c r="N96" s="209" t="s">
        <v>42</v>
      </c>
      <c r="O96" s="43"/>
      <c r="P96" s="210">
        <f>O96*H96</f>
        <v>0</v>
      </c>
      <c r="Q96" s="210">
        <v>0</v>
      </c>
      <c r="R96" s="210">
        <f>Q96*H96</f>
        <v>0</v>
      </c>
      <c r="S96" s="210">
        <v>0</v>
      </c>
      <c r="T96" s="211">
        <f>S96*H96</f>
        <v>0</v>
      </c>
      <c r="AR96" s="20" t="s">
        <v>149</v>
      </c>
      <c r="AT96" s="20" t="s">
        <v>144</v>
      </c>
      <c r="AU96" s="20" t="s">
        <v>71</v>
      </c>
      <c r="AY96" s="20" t="s">
        <v>150</v>
      </c>
      <c r="BE96" s="212">
        <f>IF(N96="základní",J96,0)</f>
        <v>0</v>
      </c>
      <c r="BF96" s="212">
        <f>IF(N96="snížená",J96,0)</f>
        <v>0</v>
      </c>
      <c r="BG96" s="212">
        <f>IF(N96="zákl. přenesená",J96,0)</f>
        <v>0</v>
      </c>
      <c r="BH96" s="212">
        <f>IF(N96="sníž. přenesená",J96,0)</f>
        <v>0</v>
      </c>
      <c r="BI96" s="212">
        <f>IF(N96="nulová",J96,0)</f>
        <v>0</v>
      </c>
      <c r="BJ96" s="20" t="s">
        <v>78</v>
      </c>
      <c r="BK96" s="212">
        <f>ROUND(I96*H96,2)</f>
        <v>0</v>
      </c>
      <c r="BL96" s="20" t="s">
        <v>149</v>
      </c>
      <c r="BM96" s="20" t="s">
        <v>621</v>
      </c>
    </row>
    <row r="97" s="1" customFormat="1">
      <c r="B97" s="42"/>
      <c r="C97" s="70"/>
      <c r="D97" s="213" t="s">
        <v>195</v>
      </c>
      <c r="E97" s="70"/>
      <c r="F97" s="214" t="s">
        <v>331</v>
      </c>
      <c r="G97" s="70"/>
      <c r="H97" s="70"/>
      <c r="I97" s="185"/>
      <c r="J97" s="70"/>
      <c r="K97" s="70"/>
      <c r="L97" s="68"/>
      <c r="M97" s="215"/>
      <c r="N97" s="43"/>
      <c r="O97" s="43"/>
      <c r="P97" s="43"/>
      <c r="Q97" s="43"/>
      <c r="R97" s="43"/>
      <c r="S97" s="43"/>
      <c r="T97" s="91"/>
      <c r="AT97" s="20" t="s">
        <v>195</v>
      </c>
      <c r="AU97" s="20" t="s">
        <v>71</v>
      </c>
    </row>
    <row r="98" s="1" customFormat="1" ht="63.75" customHeight="1">
      <c r="B98" s="42"/>
      <c r="C98" s="201" t="s">
        <v>201</v>
      </c>
      <c r="D98" s="201" t="s">
        <v>144</v>
      </c>
      <c r="E98" s="202" t="s">
        <v>254</v>
      </c>
      <c r="F98" s="203" t="s">
        <v>255</v>
      </c>
      <c r="G98" s="204" t="s">
        <v>256</v>
      </c>
      <c r="H98" s="205">
        <v>16.600000000000001</v>
      </c>
      <c r="I98" s="206"/>
      <c r="J98" s="207">
        <f>ROUND(I98*H98,2)</f>
        <v>0</v>
      </c>
      <c r="K98" s="203" t="s">
        <v>148</v>
      </c>
      <c r="L98" s="68"/>
      <c r="M98" s="208" t="s">
        <v>21</v>
      </c>
      <c r="N98" s="209" t="s">
        <v>42</v>
      </c>
      <c r="O98" s="43"/>
      <c r="P98" s="210">
        <f>O98*H98</f>
        <v>0</v>
      </c>
      <c r="Q98" s="210">
        <v>0</v>
      </c>
      <c r="R98" s="210">
        <f>Q98*H98</f>
        <v>0</v>
      </c>
      <c r="S98" s="210">
        <v>0</v>
      </c>
      <c r="T98" s="211">
        <f>S98*H98</f>
        <v>0</v>
      </c>
      <c r="AR98" s="20" t="s">
        <v>149</v>
      </c>
      <c r="AT98" s="20" t="s">
        <v>144</v>
      </c>
      <c r="AU98" s="20" t="s">
        <v>71</v>
      </c>
      <c r="AY98" s="20" t="s">
        <v>150</v>
      </c>
      <c r="BE98" s="212">
        <f>IF(N98="základní",J98,0)</f>
        <v>0</v>
      </c>
      <c r="BF98" s="212">
        <f>IF(N98="snížená",J98,0)</f>
        <v>0</v>
      </c>
      <c r="BG98" s="212">
        <f>IF(N98="zákl. přenesená",J98,0)</f>
        <v>0</v>
      </c>
      <c r="BH98" s="212">
        <f>IF(N98="sníž. přenesená",J98,0)</f>
        <v>0</v>
      </c>
      <c r="BI98" s="212">
        <f>IF(N98="nulová",J98,0)</f>
        <v>0</v>
      </c>
      <c r="BJ98" s="20" t="s">
        <v>78</v>
      </c>
      <c r="BK98" s="212">
        <f>ROUND(I98*H98,2)</f>
        <v>0</v>
      </c>
      <c r="BL98" s="20" t="s">
        <v>149</v>
      </c>
      <c r="BM98" s="20" t="s">
        <v>622</v>
      </c>
    </row>
    <row r="99" s="1" customFormat="1">
      <c r="B99" s="42"/>
      <c r="C99" s="70"/>
      <c r="D99" s="213" t="s">
        <v>195</v>
      </c>
      <c r="E99" s="70"/>
      <c r="F99" s="214" t="s">
        <v>258</v>
      </c>
      <c r="G99" s="70"/>
      <c r="H99" s="70"/>
      <c r="I99" s="185"/>
      <c r="J99" s="70"/>
      <c r="K99" s="70"/>
      <c r="L99" s="68"/>
      <c r="M99" s="215"/>
      <c r="N99" s="43"/>
      <c r="O99" s="43"/>
      <c r="P99" s="43"/>
      <c r="Q99" s="43"/>
      <c r="R99" s="43"/>
      <c r="S99" s="43"/>
      <c r="T99" s="91"/>
      <c r="AT99" s="20" t="s">
        <v>195</v>
      </c>
      <c r="AU99" s="20" t="s">
        <v>71</v>
      </c>
    </row>
    <row r="100" s="1" customFormat="1" ht="25.5" customHeight="1">
      <c r="B100" s="42"/>
      <c r="C100" s="227" t="s">
        <v>205</v>
      </c>
      <c r="D100" s="227" t="s">
        <v>167</v>
      </c>
      <c r="E100" s="228" t="s">
        <v>260</v>
      </c>
      <c r="F100" s="229" t="s">
        <v>261</v>
      </c>
      <c r="G100" s="230" t="s">
        <v>192</v>
      </c>
      <c r="H100" s="231">
        <v>2</v>
      </c>
      <c r="I100" s="232"/>
      <c r="J100" s="233">
        <f>ROUND(I100*H100,2)</f>
        <v>0</v>
      </c>
      <c r="K100" s="229" t="s">
        <v>148</v>
      </c>
      <c r="L100" s="234"/>
      <c r="M100" s="235" t="s">
        <v>21</v>
      </c>
      <c r="N100" s="236" t="s">
        <v>42</v>
      </c>
      <c r="O100" s="43"/>
      <c r="P100" s="210">
        <f>O100*H100</f>
        <v>0</v>
      </c>
      <c r="Q100" s="210">
        <v>0.219496</v>
      </c>
      <c r="R100" s="210">
        <f>Q100*H100</f>
        <v>0.43899199999999999</v>
      </c>
      <c r="S100" s="210">
        <v>0</v>
      </c>
      <c r="T100" s="211">
        <f>S100*H100</f>
        <v>0</v>
      </c>
      <c r="AR100" s="20" t="s">
        <v>171</v>
      </c>
      <c r="AT100" s="20" t="s">
        <v>167</v>
      </c>
      <c r="AU100" s="20" t="s">
        <v>71</v>
      </c>
      <c r="AY100" s="20" t="s">
        <v>150</v>
      </c>
      <c r="BE100" s="212">
        <f>IF(N100="základní",J100,0)</f>
        <v>0</v>
      </c>
      <c r="BF100" s="212">
        <f>IF(N100="snížená",J100,0)</f>
        <v>0</v>
      </c>
      <c r="BG100" s="212">
        <f>IF(N100="zákl. přenesená",J100,0)</f>
        <v>0</v>
      </c>
      <c r="BH100" s="212">
        <f>IF(N100="sníž. přenesená",J100,0)</f>
        <v>0</v>
      </c>
      <c r="BI100" s="212">
        <f>IF(N100="nulová",J100,0)</f>
        <v>0</v>
      </c>
      <c r="BJ100" s="20" t="s">
        <v>78</v>
      </c>
      <c r="BK100" s="212">
        <f>ROUND(I100*H100,2)</f>
        <v>0</v>
      </c>
      <c r="BL100" s="20" t="s">
        <v>171</v>
      </c>
      <c r="BM100" s="20" t="s">
        <v>623</v>
      </c>
    </row>
    <row r="101" s="1" customFormat="1" ht="25.5" customHeight="1">
      <c r="B101" s="42"/>
      <c r="C101" s="227" t="s">
        <v>209</v>
      </c>
      <c r="D101" s="227" t="s">
        <v>167</v>
      </c>
      <c r="E101" s="228" t="s">
        <v>624</v>
      </c>
      <c r="F101" s="229" t="s">
        <v>625</v>
      </c>
      <c r="G101" s="230" t="s">
        <v>192</v>
      </c>
      <c r="H101" s="231">
        <v>2</v>
      </c>
      <c r="I101" s="232"/>
      <c r="J101" s="233">
        <f>ROUND(I101*H101,2)</f>
        <v>0</v>
      </c>
      <c r="K101" s="229" t="s">
        <v>148</v>
      </c>
      <c r="L101" s="234"/>
      <c r="M101" s="235" t="s">
        <v>21</v>
      </c>
      <c r="N101" s="236" t="s">
        <v>42</v>
      </c>
      <c r="O101" s="43"/>
      <c r="P101" s="210">
        <f>O101*H101</f>
        <v>0</v>
      </c>
      <c r="Q101" s="210">
        <v>0.28370299999999998</v>
      </c>
      <c r="R101" s="210">
        <f>Q101*H101</f>
        <v>0.56740599999999997</v>
      </c>
      <c r="S101" s="210">
        <v>0</v>
      </c>
      <c r="T101" s="211">
        <f>S101*H101</f>
        <v>0</v>
      </c>
      <c r="AR101" s="20" t="s">
        <v>171</v>
      </c>
      <c r="AT101" s="20" t="s">
        <v>167</v>
      </c>
      <c r="AU101" s="20" t="s">
        <v>71</v>
      </c>
      <c r="AY101" s="20" t="s">
        <v>150</v>
      </c>
      <c r="BE101" s="212">
        <f>IF(N101="základní",J101,0)</f>
        <v>0</v>
      </c>
      <c r="BF101" s="212">
        <f>IF(N101="snížená",J101,0)</f>
        <v>0</v>
      </c>
      <c r="BG101" s="212">
        <f>IF(N101="zákl. přenesená",J101,0)</f>
        <v>0</v>
      </c>
      <c r="BH101" s="212">
        <f>IF(N101="sníž. přenesená",J101,0)</f>
        <v>0</v>
      </c>
      <c r="BI101" s="212">
        <f>IF(N101="nulová",J101,0)</f>
        <v>0</v>
      </c>
      <c r="BJ101" s="20" t="s">
        <v>78</v>
      </c>
      <c r="BK101" s="212">
        <f>ROUND(I101*H101,2)</f>
        <v>0</v>
      </c>
      <c r="BL101" s="20" t="s">
        <v>171</v>
      </c>
      <c r="BM101" s="20" t="s">
        <v>626</v>
      </c>
    </row>
    <row r="102" s="1" customFormat="1" ht="25.5" customHeight="1">
      <c r="B102" s="42"/>
      <c r="C102" s="227" t="s">
        <v>213</v>
      </c>
      <c r="D102" s="227" t="s">
        <v>167</v>
      </c>
      <c r="E102" s="228" t="s">
        <v>249</v>
      </c>
      <c r="F102" s="229" t="s">
        <v>250</v>
      </c>
      <c r="G102" s="230" t="s">
        <v>192</v>
      </c>
      <c r="H102" s="231">
        <v>256</v>
      </c>
      <c r="I102" s="232"/>
      <c r="J102" s="233">
        <f>ROUND(I102*H102,2)</f>
        <v>0</v>
      </c>
      <c r="K102" s="229" t="s">
        <v>148</v>
      </c>
      <c r="L102" s="234"/>
      <c r="M102" s="235" t="s">
        <v>21</v>
      </c>
      <c r="N102" s="236" t="s">
        <v>42</v>
      </c>
      <c r="O102" s="43"/>
      <c r="P102" s="210">
        <f>O102*H102</f>
        <v>0</v>
      </c>
      <c r="Q102" s="210">
        <v>0.00123</v>
      </c>
      <c r="R102" s="210">
        <f>Q102*H102</f>
        <v>0.31487999999999999</v>
      </c>
      <c r="S102" s="210">
        <v>0</v>
      </c>
      <c r="T102" s="211">
        <f>S102*H102</f>
        <v>0</v>
      </c>
      <c r="AR102" s="20" t="s">
        <v>171</v>
      </c>
      <c r="AT102" s="20" t="s">
        <v>167</v>
      </c>
      <c r="AU102" s="20" t="s">
        <v>71</v>
      </c>
      <c r="AY102" s="20" t="s">
        <v>150</v>
      </c>
      <c r="BE102" s="212">
        <f>IF(N102="základní",J102,0)</f>
        <v>0</v>
      </c>
      <c r="BF102" s="212">
        <f>IF(N102="snížená",J102,0)</f>
        <v>0</v>
      </c>
      <c r="BG102" s="212">
        <f>IF(N102="zákl. přenesená",J102,0)</f>
        <v>0</v>
      </c>
      <c r="BH102" s="212">
        <f>IF(N102="sníž. přenesená",J102,0)</f>
        <v>0</v>
      </c>
      <c r="BI102" s="212">
        <f>IF(N102="nulová",J102,0)</f>
        <v>0</v>
      </c>
      <c r="BJ102" s="20" t="s">
        <v>78</v>
      </c>
      <c r="BK102" s="212">
        <f>ROUND(I102*H102,2)</f>
        <v>0</v>
      </c>
      <c r="BL102" s="20" t="s">
        <v>171</v>
      </c>
      <c r="BM102" s="20" t="s">
        <v>627</v>
      </c>
    </row>
    <row r="103" s="1" customFormat="1" ht="25.5" customHeight="1">
      <c r="B103" s="42"/>
      <c r="C103" s="227" t="s">
        <v>218</v>
      </c>
      <c r="D103" s="227" t="s">
        <v>167</v>
      </c>
      <c r="E103" s="228" t="s">
        <v>246</v>
      </c>
      <c r="F103" s="229" t="s">
        <v>247</v>
      </c>
      <c r="G103" s="230" t="s">
        <v>192</v>
      </c>
      <c r="H103" s="231">
        <v>128</v>
      </c>
      <c r="I103" s="232"/>
      <c r="J103" s="233">
        <f>ROUND(I103*H103,2)</f>
        <v>0</v>
      </c>
      <c r="K103" s="229" t="s">
        <v>148</v>
      </c>
      <c r="L103" s="234"/>
      <c r="M103" s="235" t="s">
        <v>21</v>
      </c>
      <c r="N103" s="236" t="s">
        <v>42</v>
      </c>
      <c r="O103" s="43"/>
      <c r="P103" s="210">
        <f>O103*H103</f>
        <v>0</v>
      </c>
      <c r="Q103" s="210">
        <v>0.00018200000000000001</v>
      </c>
      <c r="R103" s="210">
        <f>Q103*H103</f>
        <v>0.023296000000000001</v>
      </c>
      <c r="S103" s="210">
        <v>0</v>
      </c>
      <c r="T103" s="211">
        <f>S103*H103</f>
        <v>0</v>
      </c>
      <c r="AR103" s="20" t="s">
        <v>171</v>
      </c>
      <c r="AT103" s="20" t="s">
        <v>167</v>
      </c>
      <c r="AU103" s="20" t="s">
        <v>71</v>
      </c>
      <c r="AY103" s="20" t="s">
        <v>150</v>
      </c>
      <c r="BE103" s="212">
        <f>IF(N103="základní",J103,0)</f>
        <v>0</v>
      </c>
      <c r="BF103" s="212">
        <f>IF(N103="snížená",J103,0)</f>
        <v>0</v>
      </c>
      <c r="BG103" s="212">
        <f>IF(N103="zákl. přenesená",J103,0)</f>
        <v>0</v>
      </c>
      <c r="BH103" s="212">
        <f>IF(N103="sníž. přenesená",J103,0)</f>
        <v>0</v>
      </c>
      <c r="BI103" s="212">
        <f>IF(N103="nulová",J103,0)</f>
        <v>0</v>
      </c>
      <c r="BJ103" s="20" t="s">
        <v>78</v>
      </c>
      <c r="BK103" s="212">
        <f>ROUND(I103*H103,2)</f>
        <v>0</v>
      </c>
      <c r="BL103" s="20" t="s">
        <v>171</v>
      </c>
      <c r="BM103" s="20" t="s">
        <v>628</v>
      </c>
    </row>
    <row r="104" s="1" customFormat="1" ht="76.5" customHeight="1">
      <c r="B104" s="42"/>
      <c r="C104" s="201" t="s">
        <v>10</v>
      </c>
      <c r="D104" s="201" t="s">
        <v>144</v>
      </c>
      <c r="E104" s="202" t="s">
        <v>274</v>
      </c>
      <c r="F104" s="203" t="s">
        <v>275</v>
      </c>
      <c r="G104" s="204" t="s">
        <v>256</v>
      </c>
      <c r="H104" s="205">
        <v>82</v>
      </c>
      <c r="I104" s="206"/>
      <c r="J104" s="207">
        <f>ROUND(I104*H104,2)</f>
        <v>0</v>
      </c>
      <c r="K104" s="203" t="s">
        <v>148</v>
      </c>
      <c r="L104" s="68"/>
      <c r="M104" s="208" t="s">
        <v>21</v>
      </c>
      <c r="N104" s="209" t="s">
        <v>42</v>
      </c>
      <c r="O104" s="43"/>
      <c r="P104" s="210">
        <f>O104*H104</f>
        <v>0</v>
      </c>
      <c r="Q104" s="210">
        <v>0</v>
      </c>
      <c r="R104" s="210">
        <f>Q104*H104</f>
        <v>0</v>
      </c>
      <c r="S104" s="210">
        <v>0</v>
      </c>
      <c r="T104" s="211">
        <f>S104*H104</f>
        <v>0</v>
      </c>
      <c r="AR104" s="20" t="s">
        <v>149</v>
      </c>
      <c r="AT104" s="20" t="s">
        <v>144</v>
      </c>
      <c r="AU104" s="20" t="s">
        <v>71</v>
      </c>
      <c r="AY104" s="20" t="s">
        <v>150</v>
      </c>
      <c r="BE104" s="212">
        <f>IF(N104="základní",J104,0)</f>
        <v>0</v>
      </c>
      <c r="BF104" s="212">
        <f>IF(N104="snížená",J104,0)</f>
        <v>0</v>
      </c>
      <c r="BG104" s="212">
        <f>IF(N104="zákl. přenesená",J104,0)</f>
        <v>0</v>
      </c>
      <c r="BH104" s="212">
        <f>IF(N104="sníž. přenesená",J104,0)</f>
        <v>0</v>
      </c>
      <c r="BI104" s="212">
        <f>IF(N104="nulová",J104,0)</f>
        <v>0</v>
      </c>
      <c r="BJ104" s="20" t="s">
        <v>78</v>
      </c>
      <c r="BK104" s="212">
        <f>ROUND(I104*H104,2)</f>
        <v>0</v>
      </c>
      <c r="BL104" s="20" t="s">
        <v>149</v>
      </c>
      <c r="BM104" s="20" t="s">
        <v>629</v>
      </c>
    </row>
    <row r="105" s="1" customFormat="1">
      <c r="B105" s="42"/>
      <c r="C105" s="70"/>
      <c r="D105" s="213" t="s">
        <v>195</v>
      </c>
      <c r="E105" s="70"/>
      <c r="F105" s="214" t="s">
        <v>258</v>
      </c>
      <c r="G105" s="70"/>
      <c r="H105" s="70"/>
      <c r="I105" s="185"/>
      <c r="J105" s="70"/>
      <c r="K105" s="70"/>
      <c r="L105" s="68"/>
      <c r="M105" s="215"/>
      <c r="N105" s="43"/>
      <c r="O105" s="43"/>
      <c r="P105" s="43"/>
      <c r="Q105" s="43"/>
      <c r="R105" s="43"/>
      <c r="S105" s="43"/>
      <c r="T105" s="91"/>
      <c r="AT105" s="20" t="s">
        <v>195</v>
      </c>
      <c r="AU105" s="20" t="s">
        <v>71</v>
      </c>
    </row>
    <row r="106" s="1" customFormat="1" ht="25.5" customHeight="1">
      <c r="B106" s="42"/>
      <c r="C106" s="201" t="s">
        <v>227</v>
      </c>
      <c r="D106" s="201" t="s">
        <v>144</v>
      </c>
      <c r="E106" s="202" t="s">
        <v>283</v>
      </c>
      <c r="F106" s="203" t="s">
        <v>284</v>
      </c>
      <c r="G106" s="204" t="s">
        <v>192</v>
      </c>
      <c r="H106" s="205">
        <v>20</v>
      </c>
      <c r="I106" s="206"/>
      <c r="J106" s="207">
        <f>ROUND(I106*H106,2)</f>
        <v>0</v>
      </c>
      <c r="K106" s="203" t="s">
        <v>148</v>
      </c>
      <c r="L106" s="68"/>
      <c r="M106" s="208" t="s">
        <v>21</v>
      </c>
      <c r="N106" s="209" t="s">
        <v>42</v>
      </c>
      <c r="O106" s="43"/>
      <c r="P106" s="210">
        <f>O106*H106</f>
        <v>0</v>
      </c>
      <c r="Q106" s="210">
        <v>0</v>
      </c>
      <c r="R106" s="210">
        <f>Q106*H106</f>
        <v>0</v>
      </c>
      <c r="S106" s="210">
        <v>0</v>
      </c>
      <c r="T106" s="211">
        <f>S106*H106</f>
        <v>0</v>
      </c>
      <c r="AR106" s="20" t="s">
        <v>149</v>
      </c>
      <c r="AT106" s="20" t="s">
        <v>144</v>
      </c>
      <c r="AU106" s="20" t="s">
        <v>71</v>
      </c>
      <c r="AY106" s="20" t="s">
        <v>150</v>
      </c>
      <c r="BE106" s="212">
        <f>IF(N106="základní",J106,0)</f>
        <v>0</v>
      </c>
      <c r="BF106" s="212">
        <f>IF(N106="snížená",J106,0)</f>
        <v>0</v>
      </c>
      <c r="BG106" s="212">
        <f>IF(N106="zákl. přenesená",J106,0)</f>
        <v>0</v>
      </c>
      <c r="BH106" s="212">
        <f>IF(N106="sníž. přenesená",J106,0)</f>
        <v>0</v>
      </c>
      <c r="BI106" s="212">
        <f>IF(N106="nulová",J106,0)</f>
        <v>0</v>
      </c>
      <c r="BJ106" s="20" t="s">
        <v>78</v>
      </c>
      <c r="BK106" s="212">
        <f>ROUND(I106*H106,2)</f>
        <v>0</v>
      </c>
      <c r="BL106" s="20" t="s">
        <v>149</v>
      </c>
      <c r="BM106" s="20" t="s">
        <v>630</v>
      </c>
    </row>
    <row r="107" s="1" customFormat="1">
      <c r="B107" s="42"/>
      <c r="C107" s="70"/>
      <c r="D107" s="213" t="s">
        <v>195</v>
      </c>
      <c r="E107" s="70"/>
      <c r="F107" s="214" t="s">
        <v>286</v>
      </c>
      <c r="G107" s="70"/>
      <c r="H107" s="70"/>
      <c r="I107" s="185"/>
      <c r="J107" s="70"/>
      <c r="K107" s="70"/>
      <c r="L107" s="68"/>
      <c r="M107" s="215"/>
      <c r="N107" s="43"/>
      <c r="O107" s="43"/>
      <c r="P107" s="43"/>
      <c r="Q107" s="43"/>
      <c r="R107" s="43"/>
      <c r="S107" s="43"/>
      <c r="T107" s="91"/>
      <c r="AT107" s="20" t="s">
        <v>195</v>
      </c>
      <c r="AU107" s="20" t="s">
        <v>71</v>
      </c>
    </row>
    <row r="108" s="1" customFormat="1" ht="38.25" customHeight="1">
      <c r="B108" s="42"/>
      <c r="C108" s="201" t="s">
        <v>232</v>
      </c>
      <c r="D108" s="201" t="s">
        <v>144</v>
      </c>
      <c r="E108" s="202" t="s">
        <v>278</v>
      </c>
      <c r="F108" s="203" t="s">
        <v>279</v>
      </c>
      <c r="G108" s="204" t="s">
        <v>192</v>
      </c>
      <c r="H108" s="205">
        <v>8</v>
      </c>
      <c r="I108" s="206"/>
      <c r="J108" s="207">
        <f>ROUND(I108*H108,2)</f>
        <v>0</v>
      </c>
      <c r="K108" s="203" t="s">
        <v>148</v>
      </c>
      <c r="L108" s="68"/>
      <c r="M108" s="208" t="s">
        <v>21</v>
      </c>
      <c r="N108" s="209" t="s">
        <v>42</v>
      </c>
      <c r="O108" s="43"/>
      <c r="P108" s="210">
        <f>O108*H108</f>
        <v>0</v>
      </c>
      <c r="Q108" s="210">
        <v>0</v>
      </c>
      <c r="R108" s="210">
        <f>Q108*H108</f>
        <v>0</v>
      </c>
      <c r="S108" s="210">
        <v>0</v>
      </c>
      <c r="T108" s="211">
        <f>S108*H108</f>
        <v>0</v>
      </c>
      <c r="AR108" s="20" t="s">
        <v>149</v>
      </c>
      <c r="AT108" s="20" t="s">
        <v>144</v>
      </c>
      <c r="AU108" s="20" t="s">
        <v>71</v>
      </c>
      <c r="AY108" s="20" t="s">
        <v>150</v>
      </c>
      <c r="BE108" s="212">
        <f>IF(N108="základní",J108,0)</f>
        <v>0</v>
      </c>
      <c r="BF108" s="212">
        <f>IF(N108="snížená",J108,0)</f>
        <v>0</v>
      </c>
      <c r="BG108" s="212">
        <f>IF(N108="zákl. přenesená",J108,0)</f>
        <v>0</v>
      </c>
      <c r="BH108" s="212">
        <f>IF(N108="sníž. přenesená",J108,0)</f>
        <v>0</v>
      </c>
      <c r="BI108" s="212">
        <f>IF(N108="nulová",J108,0)</f>
        <v>0</v>
      </c>
      <c r="BJ108" s="20" t="s">
        <v>78</v>
      </c>
      <c r="BK108" s="212">
        <f>ROUND(I108*H108,2)</f>
        <v>0</v>
      </c>
      <c r="BL108" s="20" t="s">
        <v>149</v>
      </c>
      <c r="BM108" s="20" t="s">
        <v>631</v>
      </c>
    </row>
    <row r="109" s="1" customFormat="1">
      <c r="B109" s="42"/>
      <c r="C109" s="70"/>
      <c r="D109" s="213" t="s">
        <v>195</v>
      </c>
      <c r="E109" s="70"/>
      <c r="F109" s="214" t="s">
        <v>281</v>
      </c>
      <c r="G109" s="70"/>
      <c r="H109" s="70"/>
      <c r="I109" s="185"/>
      <c r="J109" s="70"/>
      <c r="K109" s="70"/>
      <c r="L109" s="68"/>
      <c r="M109" s="215"/>
      <c r="N109" s="43"/>
      <c r="O109" s="43"/>
      <c r="P109" s="43"/>
      <c r="Q109" s="43"/>
      <c r="R109" s="43"/>
      <c r="S109" s="43"/>
      <c r="T109" s="91"/>
      <c r="AT109" s="20" t="s">
        <v>195</v>
      </c>
      <c r="AU109" s="20" t="s">
        <v>71</v>
      </c>
    </row>
    <row r="110" s="1" customFormat="1" ht="25.5" customHeight="1">
      <c r="B110" s="42"/>
      <c r="C110" s="201" t="s">
        <v>236</v>
      </c>
      <c r="D110" s="201" t="s">
        <v>144</v>
      </c>
      <c r="E110" s="202" t="s">
        <v>539</v>
      </c>
      <c r="F110" s="203" t="s">
        <v>540</v>
      </c>
      <c r="G110" s="204" t="s">
        <v>290</v>
      </c>
      <c r="H110" s="205">
        <v>2</v>
      </c>
      <c r="I110" s="206"/>
      <c r="J110" s="207">
        <f>ROUND(I110*H110,2)</f>
        <v>0</v>
      </c>
      <c r="K110" s="203" t="s">
        <v>148</v>
      </c>
      <c r="L110" s="68"/>
      <c r="M110" s="208" t="s">
        <v>21</v>
      </c>
      <c r="N110" s="209" t="s">
        <v>42</v>
      </c>
      <c r="O110" s="43"/>
      <c r="P110" s="210">
        <f>O110*H110</f>
        <v>0</v>
      </c>
      <c r="Q110" s="210">
        <v>0</v>
      </c>
      <c r="R110" s="210">
        <f>Q110*H110</f>
        <v>0</v>
      </c>
      <c r="S110" s="210">
        <v>0</v>
      </c>
      <c r="T110" s="211">
        <f>S110*H110</f>
        <v>0</v>
      </c>
      <c r="AR110" s="20" t="s">
        <v>149</v>
      </c>
      <c r="AT110" s="20" t="s">
        <v>144</v>
      </c>
      <c r="AU110" s="20" t="s">
        <v>71</v>
      </c>
      <c r="AY110" s="20" t="s">
        <v>150</v>
      </c>
      <c r="BE110" s="212">
        <f>IF(N110="základní",J110,0)</f>
        <v>0</v>
      </c>
      <c r="BF110" s="212">
        <f>IF(N110="snížená",J110,0)</f>
        <v>0</v>
      </c>
      <c r="BG110" s="212">
        <f>IF(N110="zákl. přenesená",J110,0)</f>
        <v>0</v>
      </c>
      <c r="BH110" s="212">
        <f>IF(N110="sníž. přenesená",J110,0)</f>
        <v>0</v>
      </c>
      <c r="BI110" s="212">
        <f>IF(N110="nulová",J110,0)</f>
        <v>0</v>
      </c>
      <c r="BJ110" s="20" t="s">
        <v>78</v>
      </c>
      <c r="BK110" s="212">
        <f>ROUND(I110*H110,2)</f>
        <v>0</v>
      </c>
      <c r="BL110" s="20" t="s">
        <v>149</v>
      </c>
      <c r="BM110" s="20" t="s">
        <v>632</v>
      </c>
    </row>
    <row r="111" s="1" customFormat="1" ht="38.25" customHeight="1">
      <c r="B111" s="42"/>
      <c r="C111" s="201" t="s">
        <v>241</v>
      </c>
      <c r="D111" s="201" t="s">
        <v>144</v>
      </c>
      <c r="E111" s="202" t="s">
        <v>542</v>
      </c>
      <c r="F111" s="203" t="s">
        <v>543</v>
      </c>
      <c r="G111" s="204" t="s">
        <v>290</v>
      </c>
      <c r="H111" s="205">
        <v>2</v>
      </c>
      <c r="I111" s="206"/>
      <c r="J111" s="207">
        <f>ROUND(I111*H111,2)</f>
        <v>0</v>
      </c>
      <c r="K111" s="203" t="s">
        <v>148</v>
      </c>
      <c r="L111" s="68"/>
      <c r="M111" s="208" t="s">
        <v>21</v>
      </c>
      <c r="N111" s="209" t="s">
        <v>42</v>
      </c>
      <c r="O111" s="43"/>
      <c r="P111" s="210">
        <f>O111*H111</f>
        <v>0</v>
      </c>
      <c r="Q111" s="210">
        <v>0</v>
      </c>
      <c r="R111" s="210">
        <f>Q111*H111</f>
        <v>0</v>
      </c>
      <c r="S111" s="210">
        <v>0</v>
      </c>
      <c r="T111" s="211">
        <f>S111*H111</f>
        <v>0</v>
      </c>
      <c r="AR111" s="20" t="s">
        <v>149</v>
      </c>
      <c r="AT111" s="20" t="s">
        <v>144</v>
      </c>
      <c r="AU111" s="20" t="s">
        <v>71</v>
      </c>
      <c r="AY111" s="20" t="s">
        <v>150</v>
      </c>
      <c r="BE111" s="212">
        <f>IF(N111="základní",J111,0)</f>
        <v>0</v>
      </c>
      <c r="BF111" s="212">
        <f>IF(N111="snížená",J111,0)</f>
        <v>0</v>
      </c>
      <c r="BG111" s="212">
        <f>IF(N111="zákl. přenesená",J111,0)</f>
        <v>0</v>
      </c>
      <c r="BH111" s="212">
        <f>IF(N111="sníž. přenesená",J111,0)</f>
        <v>0</v>
      </c>
      <c r="BI111" s="212">
        <f>IF(N111="nulová",J111,0)</f>
        <v>0</v>
      </c>
      <c r="BJ111" s="20" t="s">
        <v>78</v>
      </c>
      <c r="BK111" s="212">
        <f>ROUND(I111*H111,2)</f>
        <v>0</v>
      </c>
      <c r="BL111" s="20" t="s">
        <v>149</v>
      </c>
      <c r="BM111" s="20" t="s">
        <v>633</v>
      </c>
    </row>
    <row r="112" s="1" customFormat="1" ht="76.5" customHeight="1">
      <c r="B112" s="42"/>
      <c r="C112" s="201" t="s">
        <v>245</v>
      </c>
      <c r="D112" s="201" t="s">
        <v>144</v>
      </c>
      <c r="E112" s="202" t="s">
        <v>342</v>
      </c>
      <c r="F112" s="203" t="s">
        <v>343</v>
      </c>
      <c r="G112" s="204" t="s">
        <v>344</v>
      </c>
      <c r="H112" s="205">
        <v>17</v>
      </c>
      <c r="I112" s="206"/>
      <c r="J112" s="207">
        <f>ROUND(I112*H112,2)</f>
        <v>0</v>
      </c>
      <c r="K112" s="203" t="s">
        <v>148</v>
      </c>
      <c r="L112" s="68"/>
      <c r="M112" s="208" t="s">
        <v>21</v>
      </c>
      <c r="N112" s="209" t="s">
        <v>42</v>
      </c>
      <c r="O112" s="43"/>
      <c r="P112" s="210">
        <f>O112*H112</f>
        <v>0</v>
      </c>
      <c r="Q112" s="210">
        <v>0</v>
      </c>
      <c r="R112" s="210">
        <f>Q112*H112</f>
        <v>0</v>
      </c>
      <c r="S112" s="210">
        <v>0</v>
      </c>
      <c r="T112" s="211">
        <f>S112*H112</f>
        <v>0</v>
      </c>
      <c r="AR112" s="20" t="s">
        <v>149</v>
      </c>
      <c r="AT112" s="20" t="s">
        <v>144</v>
      </c>
      <c r="AU112" s="20" t="s">
        <v>71</v>
      </c>
      <c r="AY112" s="20" t="s">
        <v>150</v>
      </c>
      <c r="BE112" s="212">
        <f>IF(N112="základní",J112,0)</f>
        <v>0</v>
      </c>
      <c r="BF112" s="212">
        <f>IF(N112="snížená",J112,0)</f>
        <v>0</v>
      </c>
      <c r="BG112" s="212">
        <f>IF(N112="zákl. přenesená",J112,0)</f>
        <v>0</v>
      </c>
      <c r="BH112" s="212">
        <f>IF(N112="sníž. přenesená",J112,0)</f>
        <v>0</v>
      </c>
      <c r="BI112" s="212">
        <f>IF(N112="nulová",J112,0)</f>
        <v>0</v>
      </c>
      <c r="BJ112" s="20" t="s">
        <v>78</v>
      </c>
      <c r="BK112" s="212">
        <f>ROUND(I112*H112,2)</f>
        <v>0</v>
      </c>
      <c r="BL112" s="20" t="s">
        <v>149</v>
      </c>
      <c r="BM112" s="20" t="s">
        <v>634</v>
      </c>
    </row>
    <row r="113" s="1" customFormat="1" ht="89.25" customHeight="1">
      <c r="B113" s="42"/>
      <c r="C113" s="201" t="s">
        <v>9</v>
      </c>
      <c r="D113" s="201" t="s">
        <v>144</v>
      </c>
      <c r="E113" s="202" t="s">
        <v>635</v>
      </c>
      <c r="F113" s="203" t="s">
        <v>636</v>
      </c>
      <c r="G113" s="204" t="s">
        <v>256</v>
      </c>
      <c r="H113" s="205">
        <v>65</v>
      </c>
      <c r="I113" s="206"/>
      <c r="J113" s="207">
        <f>ROUND(I113*H113,2)</f>
        <v>0</v>
      </c>
      <c r="K113" s="203" t="s">
        <v>148</v>
      </c>
      <c r="L113" s="68"/>
      <c r="M113" s="208" t="s">
        <v>21</v>
      </c>
      <c r="N113" s="209" t="s">
        <v>42</v>
      </c>
      <c r="O113" s="43"/>
      <c r="P113" s="210">
        <f>O113*H113</f>
        <v>0</v>
      </c>
      <c r="Q113" s="210">
        <v>0</v>
      </c>
      <c r="R113" s="210">
        <f>Q113*H113</f>
        <v>0</v>
      </c>
      <c r="S113" s="210">
        <v>0</v>
      </c>
      <c r="T113" s="211">
        <f>S113*H113</f>
        <v>0</v>
      </c>
      <c r="AR113" s="20" t="s">
        <v>149</v>
      </c>
      <c r="AT113" s="20" t="s">
        <v>144</v>
      </c>
      <c r="AU113" s="20" t="s">
        <v>71</v>
      </c>
      <c r="AY113" s="20" t="s">
        <v>150</v>
      </c>
      <c r="BE113" s="212">
        <f>IF(N113="základní",J113,0)</f>
        <v>0</v>
      </c>
      <c r="BF113" s="212">
        <f>IF(N113="snížená",J113,0)</f>
        <v>0</v>
      </c>
      <c r="BG113" s="212">
        <f>IF(N113="zákl. přenesená",J113,0)</f>
        <v>0</v>
      </c>
      <c r="BH113" s="212">
        <f>IF(N113="sníž. přenesená",J113,0)</f>
        <v>0</v>
      </c>
      <c r="BI113" s="212">
        <f>IF(N113="nulová",J113,0)</f>
        <v>0</v>
      </c>
      <c r="BJ113" s="20" t="s">
        <v>78</v>
      </c>
      <c r="BK113" s="212">
        <f>ROUND(I113*H113,2)</f>
        <v>0</v>
      </c>
      <c r="BL113" s="20" t="s">
        <v>149</v>
      </c>
      <c r="BM113" s="20" t="s">
        <v>637</v>
      </c>
    </row>
    <row r="114" s="1" customFormat="1">
      <c r="B114" s="42"/>
      <c r="C114" s="70"/>
      <c r="D114" s="213" t="s">
        <v>195</v>
      </c>
      <c r="E114" s="70"/>
      <c r="F114" s="214" t="s">
        <v>358</v>
      </c>
      <c r="G114" s="70"/>
      <c r="H114" s="70"/>
      <c r="I114" s="185"/>
      <c r="J114" s="70"/>
      <c r="K114" s="70"/>
      <c r="L114" s="68"/>
      <c r="M114" s="215"/>
      <c r="N114" s="43"/>
      <c r="O114" s="43"/>
      <c r="P114" s="43"/>
      <c r="Q114" s="43"/>
      <c r="R114" s="43"/>
      <c r="S114" s="43"/>
      <c r="T114" s="91"/>
      <c r="AT114" s="20" t="s">
        <v>195</v>
      </c>
      <c r="AU114" s="20" t="s">
        <v>71</v>
      </c>
    </row>
    <row r="115" s="1" customFormat="1" ht="102" customHeight="1">
      <c r="B115" s="42"/>
      <c r="C115" s="201" t="s">
        <v>253</v>
      </c>
      <c r="D115" s="201" t="s">
        <v>144</v>
      </c>
      <c r="E115" s="202" t="s">
        <v>638</v>
      </c>
      <c r="F115" s="203" t="s">
        <v>639</v>
      </c>
      <c r="G115" s="204" t="s">
        <v>256</v>
      </c>
      <c r="H115" s="205">
        <v>65</v>
      </c>
      <c r="I115" s="206"/>
      <c r="J115" s="207">
        <f>ROUND(I115*H115,2)</f>
        <v>0</v>
      </c>
      <c r="K115" s="203" t="s">
        <v>148</v>
      </c>
      <c r="L115" s="68"/>
      <c r="M115" s="208" t="s">
        <v>21</v>
      </c>
      <c r="N115" s="209" t="s">
        <v>42</v>
      </c>
      <c r="O115" s="43"/>
      <c r="P115" s="210">
        <f>O115*H115</f>
        <v>0</v>
      </c>
      <c r="Q115" s="210">
        <v>0</v>
      </c>
      <c r="R115" s="210">
        <f>Q115*H115</f>
        <v>0</v>
      </c>
      <c r="S115" s="210">
        <v>0</v>
      </c>
      <c r="T115" s="211">
        <f>S115*H115</f>
        <v>0</v>
      </c>
      <c r="AR115" s="20" t="s">
        <v>149</v>
      </c>
      <c r="AT115" s="20" t="s">
        <v>144</v>
      </c>
      <c r="AU115" s="20" t="s">
        <v>71</v>
      </c>
      <c r="AY115" s="20" t="s">
        <v>150</v>
      </c>
      <c r="BE115" s="212">
        <f>IF(N115="základní",J115,0)</f>
        <v>0</v>
      </c>
      <c r="BF115" s="212">
        <f>IF(N115="snížená",J115,0)</f>
        <v>0</v>
      </c>
      <c r="BG115" s="212">
        <f>IF(N115="zákl. přenesená",J115,0)</f>
        <v>0</v>
      </c>
      <c r="BH115" s="212">
        <f>IF(N115="sníž. přenesená",J115,0)</f>
        <v>0</v>
      </c>
      <c r="BI115" s="212">
        <f>IF(N115="nulová",J115,0)</f>
        <v>0</v>
      </c>
      <c r="BJ115" s="20" t="s">
        <v>78</v>
      </c>
      <c r="BK115" s="212">
        <f>ROUND(I115*H115,2)</f>
        <v>0</v>
      </c>
      <c r="BL115" s="20" t="s">
        <v>149</v>
      </c>
      <c r="BM115" s="20" t="s">
        <v>640</v>
      </c>
    </row>
    <row r="116" s="1" customFormat="1">
      <c r="B116" s="42"/>
      <c r="C116" s="70"/>
      <c r="D116" s="213" t="s">
        <v>195</v>
      </c>
      <c r="E116" s="70"/>
      <c r="F116" s="214" t="s">
        <v>358</v>
      </c>
      <c r="G116" s="70"/>
      <c r="H116" s="70"/>
      <c r="I116" s="185"/>
      <c r="J116" s="70"/>
      <c r="K116" s="70"/>
      <c r="L116" s="68"/>
      <c r="M116" s="215"/>
      <c r="N116" s="43"/>
      <c r="O116" s="43"/>
      <c r="P116" s="43"/>
      <c r="Q116" s="43"/>
      <c r="R116" s="43"/>
      <c r="S116" s="43"/>
      <c r="T116" s="91"/>
      <c r="AT116" s="20" t="s">
        <v>195</v>
      </c>
      <c r="AU116" s="20" t="s">
        <v>71</v>
      </c>
    </row>
    <row r="117" s="1" customFormat="1" ht="51" customHeight="1">
      <c r="B117" s="42"/>
      <c r="C117" s="201" t="s">
        <v>259</v>
      </c>
      <c r="D117" s="201" t="s">
        <v>144</v>
      </c>
      <c r="E117" s="202" t="s">
        <v>355</v>
      </c>
      <c r="F117" s="203" t="s">
        <v>356</v>
      </c>
      <c r="G117" s="204" t="s">
        <v>256</v>
      </c>
      <c r="H117" s="205">
        <v>244</v>
      </c>
      <c r="I117" s="206"/>
      <c r="J117" s="207">
        <f>ROUND(I117*H117,2)</f>
        <v>0</v>
      </c>
      <c r="K117" s="203" t="s">
        <v>148</v>
      </c>
      <c r="L117" s="68"/>
      <c r="M117" s="208" t="s">
        <v>21</v>
      </c>
      <c r="N117" s="209" t="s">
        <v>42</v>
      </c>
      <c r="O117" s="43"/>
      <c r="P117" s="210">
        <f>O117*H117</f>
        <v>0</v>
      </c>
      <c r="Q117" s="210">
        <v>0</v>
      </c>
      <c r="R117" s="210">
        <f>Q117*H117</f>
        <v>0</v>
      </c>
      <c r="S117" s="210">
        <v>0</v>
      </c>
      <c r="T117" s="211">
        <f>S117*H117</f>
        <v>0</v>
      </c>
      <c r="AR117" s="20" t="s">
        <v>149</v>
      </c>
      <c r="AT117" s="20" t="s">
        <v>144</v>
      </c>
      <c r="AU117" s="20" t="s">
        <v>71</v>
      </c>
      <c r="AY117" s="20" t="s">
        <v>150</v>
      </c>
      <c r="BE117" s="212">
        <f>IF(N117="základní",J117,0)</f>
        <v>0</v>
      </c>
      <c r="BF117" s="212">
        <f>IF(N117="snížená",J117,0)</f>
        <v>0</v>
      </c>
      <c r="BG117" s="212">
        <f>IF(N117="zákl. přenesená",J117,0)</f>
        <v>0</v>
      </c>
      <c r="BH117" s="212">
        <f>IF(N117="sníž. přenesená",J117,0)</f>
        <v>0</v>
      </c>
      <c r="BI117" s="212">
        <f>IF(N117="nulová",J117,0)</f>
        <v>0</v>
      </c>
      <c r="BJ117" s="20" t="s">
        <v>78</v>
      </c>
      <c r="BK117" s="212">
        <f>ROUND(I117*H117,2)</f>
        <v>0</v>
      </c>
      <c r="BL117" s="20" t="s">
        <v>149</v>
      </c>
      <c r="BM117" s="20" t="s">
        <v>641</v>
      </c>
    </row>
    <row r="118" s="1" customFormat="1">
      <c r="B118" s="42"/>
      <c r="C118" s="70"/>
      <c r="D118" s="213" t="s">
        <v>195</v>
      </c>
      <c r="E118" s="70"/>
      <c r="F118" s="214" t="s">
        <v>358</v>
      </c>
      <c r="G118" s="70"/>
      <c r="H118" s="70"/>
      <c r="I118" s="185"/>
      <c r="J118" s="70"/>
      <c r="K118" s="70"/>
      <c r="L118" s="68"/>
      <c r="M118" s="215"/>
      <c r="N118" s="43"/>
      <c r="O118" s="43"/>
      <c r="P118" s="43"/>
      <c r="Q118" s="43"/>
      <c r="R118" s="43"/>
      <c r="S118" s="43"/>
      <c r="T118" s="91"/>
      <c r="AT118" s="20" t="s">
        <v>195</v>
      </c>
      <c r="AU118" s="20" t="s">
        <v>71</v>
      </c>
    </row>
    <row r="119" s="1" customFormat="1" ht="51" customHeight="1">
      <c r="B119" s="42"/>
      <c r="C119" s="201" t="s">
        <v>263</v>
      </c>
      <c r="D119" s="201" t="s">
        <v>144</v>
      </c>
      <c r="E119" s="202" t="s">
        <v>360</v>
      </c>
      <c r="F119" s="203" t="s">
        <v>361</v>
      </c>
      <c r="G119" s="204" t="s">
        <v>256</v>
      </c>
      <c r="H119" s="205">
        <v>244</v>
      </c>
      <c r="I119" s="206"/>
      <c r="J119" s="207">
        <f>ROUND(I119*H119,2)</f>
        <v>0</v>
      </c>
      <c r="K119" s="203" t="s">
        <v>148</v>
      </c>
      <c r="L119" s="68"/>
      <c r="M119" s="208" t="s">
        <v>21</v>
      </c>
      <c r="N119" s="209" t="s">
        <v>42</v>
      </c>
      <c r="O119" s="43"/>
      <c r="P119" s="210">
        <f>O119*H119</f>
        <v>0</v>
      </c>
      <c r="Q119" s="210">
        <v>0</v>
      </c>
      <c r="R119" s="210">
        <f>Q119*H119</f>
        <v>0</v>
      </c>
      <c r="S119" s="210">
        <v>0</v>
      </c>
      <c r="T119" s="211">
        <f>S119*H119</f>
        <v>0</v>
      </c>
      <c r="AR119" s="20" t="s">
        <v>149</v>
      </c>
      <c r="AT119" s="20" t="s">
        <v>144</v>
      </c>
      <c r="AU119" s="20" t="s">
        <v>71</v>
      </c>
      <c r="AY119" s="20" t="s">
        <v>150</v>
      </c>
      <c r="BE119" s="212">
        <f>IF(N119="základní",J119,0)</f>
        <v>0</v>
      </c>
      <c r="BF119" s="212">
        <f>IF(N119="snížená",J119,0)</f>
        <v>0</v>
      </c>
      <c r="BG119" s="212">
        <f>IF(N119="zákl. přenesená",J119,0)</f>
        <v>0</v>
      </c>
      <c r="BH119" s="212">
        <f>IF(N119="sníž. přenesená",J119,0)</f>
        <v>0</v>
      </c>
      <c r="BI119" s="212">
        <f>IF(N119="nulová",J119,0)</f>
        <v>0</v>
      </c>
      <c r="BJ119" s="20" t="s">
        <v>78</v>
      </c>
      <c r="BK119" s="212">
        <f>ROUND(I119*H119,2)</f>
        <v>0</v>
      </c>
      <c r="BL119" s="20" t="s">
        <v>149</v>
      </c>
      <c r="BM119" s="20" t="s">
        <v>642</v>
      </c>
    </row>
    <row r="120" s="1" customFormat="1">
      <c r="B120" s="42"/>
      <c r="C120" s="70"/>
      <c r="D120" s="213" t="s">
        <v>195</v>
      </c>
      <c r="E120" s="70"/>
      <c r="F120" s="214" t="s">
        <v>358</v>
      </c>
      <c r="G120" s="70"/>
      <c r="H120" s="70"/>
      <c r="I120" s="185"/>
      <c r="J120" s="70"/>
      <c r="K120" s="70"/>
      <c r="L120" s="68"/>
      <c r="M120" s="215"/>
      <c r="N120" s="43"/>
      <c r="O120" s="43"/>
      <c r="P120" s="43"/>
      <c r="Q120" s="43"/>
      <c r="R120" s="43"/>
      <c r="S120" s="43"/>
      <c r="T120" s="91"/>
      <c r="AT120" s="20" t="s">
        <v>195</v>
      </c>
      <c r="AU120" s="20" t="s">
        <v>71</v>
      </c>
    </row>
    <row r="121" s="1" customFormat="1" ht="89.25" customHeight="1">
      <c r="B121" s="42"/>
      <c r="C121" s="201" t="s">
        <v>269</v>
      </c>
      <c r="D121" s="201" t="s">
        <v>144</v>
      </c>
      <c r="E121" s="202" t="s">
        <v>374</v>
      </c>
      <c r="F121" s="203" t="s">
        <v>375</v>
      </c>
      <c r="G121" s="204" t="s">
        <v>376</v>
      </c>
      <c r="H121" s="205">
        <v>0.69999999999999996</v>
      </c>
      <c r="I121" s="206"/>
      <c r="J121" s="207">
        <f>ROUND(I121*H121,2)</f>
        <v>0</v>
      </c>
      <c r="K121" s="203" t="s">
        <v>148</v>
      </c>
      <c r="L121" s="68"/>
      <c r="M121" s="208" t="s">
        <v>21</v>
      </c>
      <c r="N121" s="209" t="s">
        <v>42</v>
      </c>
      <c r="O121" s="43"/>
      <c r="P121" s="210">
        <f>O121*H121</f>
        <v>0</v>
      </c>
      <c r="Q121" s="210">
        <v>0</v>
      </c>
      <c r="R121" s="210">
        <f>Q121*H121</f>
        <v>0</v>
      </c>
      <c r="S121" s="210">
        <v>0</v>
      </c>
      <c r="T121" s="211">
        <f>S121*H121</f>
        <v>0</v>
      </c>
      <c r="AR121" s="20" t="s">
        <v>149</v>
      </c>
      <c r="AT121" s="20" t="s">
        <v>144</v>
      </c>
      <c r="AU121" s="20" t="s">
        <v>71</v>
      </c>
      <c r="AY121" s="20" t="s">
        <v>150</v>
      </c>
      <c r="BE121" s="212">
        <f>IF(N121="základní",J121,0)</f>
        <v>0</v>
      </c>
      <c r="BF121" s="212">
        <f>IF(N121="snížená",J121,0)</f>
        <v>0</v>
      </c>
      <c r="BG121" s="212">
        <f>IF(N121="zákl. přenesená",J121,0)</f>
        <v>0</v>
      </c>
      <c r="BH121" s="212">
        <f>IF(N121="sníž. přenesená",J121,0)</f>
        <v>0</v>
      </c>
      <c r="BI121" s="212">
        <f>IF(N121="nulová",J121,0)</f>
        <v>0</v>
      </c>
      <c r="BJ121" s="20" t="s">
        <v>78</v>
      </c>
      <c r="BK121" s="212">
        <f>ROUND(I121*H121,2)</f>
        <v>0</v>
      </c>
      <c r="BL121" s="20" t="s">
        <v>149</v>
      </c>
      <c r="BM121" s="20" t="s">
        <v>643</v>
      </c>
    </row>
    <row r="122" s="1" customFormat="1">
      <c r="B122" s="42"/>
      <c r="C122" s="70"/>
      <c r="D122" s="213" t="s">
        <v>195</v>
      </c>
      <c r="E122" s="70"/>
      <c r="F122" s="214" t="s">
        <v>378</v>
      </c>
      <c r="G122" s="70"/>
      <c r="H122" s="70"/>
      <c r="I122" s="185"/>
      <c r="J122" s="70"/>
      <c r="K122" s="70"/>
      <c r="L122" s="68"/>
      <c r="M122" s="215"/>
      <c r="N122" s="43"/>
      <c r="O122" s="43"/>
      <c r="P122" s="43"/>
      <c r="Q122" s="43"/>
      <c r="R122" s="43"/>
      <c r="S122" s="43"/>
      <c r="T122" s="91"/>
      <c r="AT122" s="20" t="s">
        <v>195</v>
      </c>
      <c r="AU122" s="20" t="s">
        <v>71</v>
      </c>
    </row>
    <row r="123" s="1" customFormat="1" ht="89.25" customHeight="1">
      <c r="B123" s="42"/>
      <c r="C123" s="201" t="s">
        <v>273</v>
      </c>
      <c r="D123" s="201" t="s">
        <v>144</v>
      </c>
      <c r="E123" s="202" t="s">
        <v>380</v>
      </c>
      <c r="F123" s="203" t="s">
        <v>381</v>
      </c>
      <c r="G123" s="204" t="s">
        <v>376</v>
      </c>
      <c r="H123" s="205">
        <v>0.69999999999999996</v>
      </c>
      <c r="I123" s="206"/>
      <c r="J123" s="207">
        <f>ROUND(I123*H123,2)</f>
        <v>0</v>
      </c>
      <c r="K123" s="203" t="s">
        <v>148</v>
      </c>
      <c r="L123" s="68"/>
      <c r="M123" s="208" t="s">
        <v>21</v>
      </c>
      <c r="N123" s="209" t="s">
        <v>42</v>
      </c>
      <c r="O123" s="43"/>
      <c r="P123" s="210">
        <f>O123*H123</f>
        <v>0</v>
      </c>
      <c r="Q123" s="210">
        <v>0</v>
      </c>
      <c r="R123" s="210">
        <f>Q123*H123</f>
        <v>0</v>
      </c>
      <c r="S123" s="210">
        <v>0</v>
      </c>
      <c r="T123" s="211">
        <f>S123*H123</f>
        <v>0</v>
      </c>
      <c r="AR123" s="20" t="s">
        <v>149</v>
      </c>
      <c r="AT123" s="20" t="s">
        <v>144</v>
      </c>
      <c r="AU123" s="20" t="s">
        <v>71</v>
      </c>
      <c r="AY123" s="20" t="s">
        <v>150</v>
      </c>
      <c r="BE123" s="212">
        <f>IF(N123="základní",J123,0)</f>
        <v>0</v>
      </c>
      <c r="BF123" s="212">
        <f>IF(N123="snížená",J123,0)</f>
        <v>0</v>
      </c>
      <c r="BG123" s="212">
        <f>IF(N123="zákl. přenesená",J123,0)</f>
        <v>0</v>
      </c>
      <c r="BH123" s="212">
        <f>IF(N123="sníž. přenesená",J123,0)</f>
        <v>0</v>
      </c>
      <c r="BI123" s="212">
        <f>IF(N123="nulová",J123,0)</f>
        <v>0</v>
      </c>
      <c r="BJ123" s="20" t="s">
        <v>78</v>
      </c>
      <c r="BK123" s="212">
        <f>ROUND(I123*H123,2)</f>
        <v>0</v>
      </c>
      <c r="BL123" s="20" t="s">
        <v>149</v>
      </c>
      <c r="BM123" s="20" t="s">
        <v>644</v>
      </c>
    </row>
    <row r="124" s="1" customFormat="1">
      <c r="B124" s="42"/>
      <c r="C124" s="70"/>
      <c r="D124" s="213" t="s">
        <v>195</v>
      </c>
      <c r="E124" s="70"/>
      <c r="F124" s="214" t="s">
        <v>378</v>
      </c>
      <c r="G124" s="70"/>
      <c r="H124" s="70"/>
      <c r="I124" s="185"/>
      <c r="J124" s="70"/>
      <c r="K124" s="70"/>
      <c r="L124" s="68"/>
      <c r="M124" s="215"/>
      <c r="N124" s="43"/>
      <c r="O124" s="43"/>
      <c r="P124" s="43"/>
      <c r="Q124" s="43"/>
      <c r="R124" s="43"/>
      <c r="S124" s="43"/>
      <c r="T124" s="91"/>
      <c r="AT124" s="20" t="s">
        <v>195</v>
      </c>
      <c r="AU124" s="20" t="s">
        <v>71</v>
      </c>
    </row>
    <row r="125" s="1" customFormat="1" ht="63.75" customHeight="1">
      <c r="B125" s="42"/>
      <c r="C125" s="201" t="s">
        <v>277</v>
      </c>
      <c r="D125" s="201" t="s">
        <v>144</v>
      </c>
      <c r="E125" s="202" t="s">
        <v>347</v>
      </c>
      <c r="F125" s="203" t="s">
        <v>348</v>
      </c>
      <c r="G125" s="204" t="s">
        <v>256</v>
      </c>
      <c r="H125" s="205">
        <v>200</v>
      </c>
      <c r="I125" s="206"/>
      <c r="J125" s="207">
        <f>ROUND(I125*H125,2)</f>
        <v>0</v>
      </c>
      <c r="K125" s="203" t="s">
        <v>148</v>
      </c>
      <c r="L125" s="68"/>
      <c r="M125" s="208" t="s">
        <v>21</v>
      </c>
      <c r="N125" s="209" t="s">
        <v>42</v>
      </c>
      <c r="O125" s="43"/>
      <c r="P125" s="210">
        <f>O125*H125</f>
        <v>0</v>
      </c>
      <c r="Q125" s="210">
        <v>0</v>
      </c>
      <c r="R125" s="210">
        <f>Q125*H125</f>
        <v>0</v>
      </c>
      <c r="S125" s="210">
        <v>0</v>
      </c>
      <c r="T125" s="211">
        <f>S125*H125</f>
        <v>0</v>
      </c>
      <c r="AR125" s="20" t="s">
        <v>149</v>
      </c>
      <c r="AT125" s="20" t="s">
        <v>144</v>
      </c>
      <c r="AU125" s="20" t="s">
        <v>71</v>
      </c>
      <c r="AY125" s="20" t="s">
        <v>150</v>
      </c>
      <c r="BE125" s="212">
        <f>IF(N125="základní",J125,0)</f>
        <v>0</v>
      </c>
      <c r="BF125" s="212">
        <f>IF(N125="snížená",J125,0)</f>
        <v>0</v>
      </c>
      <c r="BG125" s="212">
        <f>IF(N125="zákl. přenesená",J125,0)</f>
        <v>0</v>
      </c>
      <c r="BH125" s="212">
        <f>IF(N125="sníž. přenesená",J125,0)</f>
        <v>0</v>
      </c>
      <c r="BI125" s="212">
        <f>IF(N125="nulová",J125,0)</f>
        <v>0</v>
      </c>
      <c r="BJ125" s="20" t="s">
        <v>78</v>
      </c>
      <c r="BK125" s="212">
        <f>ROUND(I125*H125,2)</f>
        <v>0</v>
      </c>
      <c r="BL125" s="20" t="s">
        <v>149</v>
      </c>
      <c r="BM125" s="20" t="s">
        <v>645</v>
      </c>
    </row>
    <row r="126" s="1" customFormat="1">
      <c r="B126" s="42"/>
      <c r="C126" s="70"/>
      <c r="D126" s="213" t="s">
        <v>195</v>
      </c>
      <c r="E126" s="70"/>
      <c r="F126" s="214" t="s">
        <v>258</v>
      </c>
      <c r="G126" s="70"/>
      <c r="H126" s="70"/>
      <c r="I126" s="185"/>
      <c r="J126" s="70"/>
      <c r="K126" s="70"/>
      <c r="L126" s="68"/>
      <c r="M126" s="215"/>
      <c r="N126" s="43"/>
      <c r="O126" s="43"/>
      <c r="P126" s="43"/>
      <c r="Q126" s="43"/>
      <c r="R126" s="43"/>
      <c r="S126" s="43"/>
      <c r="T126" s="91"/>
      <c r="AT126" s="20" t="s">
        <v>195</v>
      </c>
      <c r="AU126" s="20" t="s">
        <v>71</v>
      </c>
    </row>
    <row r="127" s="1" customFormat="1" ht="63.75" customHeight="1">
      <c r="B127" s="42"/>
      <c r="C127" s="201" t="s">
        <v>282</v>
      </c>
      <c r="D127" s="201" t="s">
        <v>144</v>
      </c>
      <c r="E127" s="202" t="s">
        <v>351</v>
      </c>
      <c r="F127" s="203" t="s">
        <v>352</v>
      </c>
      <c r="G127" s="204" t="s">
        <v>256</v>
      </c>
      <c r="H127" s="205">
        <v>200</v>
      </c>
      <c r="I127" s="206"/>
      <c r="J127" s="207">
        <f>ROUND(I127*H127,2)</f>
        <v>0</v>
      </c>
      <c r="K127" s="203" t="s">
        <v>148</v>
      </c>
      <c r="L127" s="68"/>
      <c r="M127" s="208" t="s">
        <v>21</v>
      </c>
      <c r="N127" s="209" t="s">
        <v>42</v>
      </c>
      <c r="O127" s="43"/>
      <c r="P127" s="210">
        <f>O127*H127</f>
        <v>0</v>
      </c>
      <c r="Q127" s="210">
        <v>0</v>
      </c>
      <c r="R127" s="210">
        <f>Q127*H127</f>
        <v>0</v>
      </c>
      <c r="S127" s="210">
        <v>0</v>
      </c>
      <c r="T127" s="211">
        <f>S127*H127</f>
        <v>0</v>
      </c>
      <c r="AR127" s="20" t="s">
        <v>149</v>
      </c>
      <c r="AT127" s="20" t="s">
        <v>144</v>
      </c>
      <c r="AU127" s="20" t="s">
        <v>71</v>
      </c>
      <c r="AY127" s="20" t="s">
        <v>150</v>
      </c>
      <c r="BE127" s="212">
        <f>IF(N127="základní",J127,0)</f>
        <v>0</v>
      </c>
      <c r="BF127" s="212">
        <f>IF(N127="snížená",J127,0)</f>
        <v>0</v>
      </c>
      <c r="BG127" s="212">
        <f>IF(N127="zákl. přenesená",J127,0)</f>
        <v>0</v>
      </c>
      <c r="BH127" s="212">
        <f>IF(N127="sníž. přenesená",J127,0)</f>
        <v>0</v>
      </c>
      <c r="BI127" s="212">
        <f>IF(N127="nulová",J127,0)</f>
        <v>0</v>
      </c>
      <c r="BJ127" s="20" t="s">
        <v>78</v>
      </c>
      <c r="BK127" s="212">
        <f>ROUND(I127*H127,2)</f>
        <v>0</v>
      </c>
      <c r="BL127" s="20" t="s">
        <v>149</v>
      </c>
      <c r="BM127" s="20" t="s">
        <v>646</v>
      </c>
    </row>
    <row r="128" s="1" customFormat="1">
      <c r="B128" s="42"/>
      <c r="C128" s="70"/>
      <c r="D128" s="213" t="s">
        <v>195</v>
      </c>
      <c r="E128" s="70"/>
      <c r="F128" s="214" t="s">
        <v>258</v>
      </c>
      <c r="G128" s="70"/>
      <c r="H128" s="70"/>
      <c r="I128" s="185"/>
      <c r="J128" s="70"/>
      <c r="K128" s="70"/>
      <c r="L128" s="68"/>
      <c r="M128" s="215"/>
      <c r="N128" s="43"/>
      <c r="O128" s="43"/>
      <c r="P128" s="43"/>
      <c r="Q128" s="43"/>
      <c r="R128" s="43"/>
      <c r="S128" s="43"/>
      <c r="T128" s="91"/>
      <c r="AT128" s="20" t="s">
        <v>195</v>
      </c>
      <c r="AU128" s="20" t="s">
        <v>71</v>
      </c>
    </row>
    <row r="129" s="1" customFormat="1" ht="127.5" customHeight="1">
      <c r="B129" s="42"/>
      <c r="C129" s="201" t="s">
        <v>287</v>
      </c>
      <c r="D129" s="201" t="s">
        <v>144</v>
      </c>
      <c r="E129" s="202" t="s">
        <v>434</v>
      </c>
      <c r="F129" s="203" t="s">
        <v>435</v>
      </c>
      <c r="G129" s="204" t="s">
        <v>170</v>
      </c>
      <c r="H129" s="205">
        <v>0.29999999999999999</v>
      </c>
      <c r="I129" s="206"/>
      <c r="J129" s="207">
        <f>ROUND(I129*H129,2)</f>
        <v>0</v>
      </c>
      <c r="K129" s="203" t="s">
        <v>148</v>
      </c>
      <c r="L129" s="68"/>
      <c r="M129" s="208" t="s">
        <v>21</v>
      </c>
      <c r="N129" s="209" t="s">
        <v>42</v>
      </c>
      <c r="O129" s="43"/>
      <c r="P129" s="210">
        <f>O129*H129</f>
        <v>0</v>
      </c>
      <c r="Q129" s="210">
        <v>0</v>
      </c>
      <c r="R129" s="210">
        <f>Q129*H129</f>
        <v>0</v>
      </c>
      <c r="S129" s="210">
        <v>0</v>
      </c>
      <c r="T129" s="211">
        <f>S129*H129</f>
        <v>0</v>
      </c>
      <c r="AR129" s="20" t="s">
        <v>149</v>
      </c>
      <c r="AT129" s="20" t="s">
        <v>144</v>
      </c>
      <c r="AU129" s="20" t="s">
        <v>71</v>
      </c>
      <c r="AY129" s="20" t="s">
        <v>150</v>
      </c>
      <c r="BE129" s="212">
        <f>IF(N129="základní",J129,0)</f>
        <v>0</v>
      </c>
      <c r="BF129" s="212">
        <f>IF(N129="snížená",J129,0)</f>
        <v>0</v>
      </c>
      <c r="BG129" s="212">
        <f>IF(N129="zákl. přenesená",J129,0)</f>
        <v>0</v>
      </c>
      <c r="BH129" s="212">
        <f>IF(N129="sníž. přenesená",J129,0)</f>
        <v>0</v>
      </c>
      <c r="BI129" s="212">
        <f>IF(N129="nulová",J129,0)</f>
        <v>0</v>
      </c>
      <c r="BJ129" s="20" t="s">
        <v>78</v>
      </c>
      <c r="BK129" s="212">
        <f>ROUND(I129*H129,2)</f>
        <v>0</v>
      </c>
      <c r="BL129" s="20" t="s">
        <v>149</v>
      </c>
      <c r="BM129" s="20" t="s">
        <v>647</v>
      </c>
    </row>
    <row r="130" s="9" customFormat="1">
      <c r="B130" s="216"/>
      <c r="C130" s="217"/>
      <c r="D130" s="213" t="s">
        <v>154</v>
      </c>
      <c r="E130" s="218" t="s">
        <v>21</v>
      </c>
      <c r="F130" s="219" t="s">
        <v>648</v>
      </c>
      <c r="G130" s="217"/>
      <c r="H130" s="220">
        <v>0.29999999999999999</v>
      </c>
      <c r="I130" s="221"/>
      <c r="J130" s="217"/>
      <c r="K130" s="217"/>
      <c r="L130" s="222"/>
      <c r="M130" s="223"/>
      <c r="N130" s="224"/>
      <c r="O130" s="224"/>
      <c r="P130" s="224"/>
      <c r="Q130" s="224"/>
      <c r="R130" s="224"/>
      <c r="S130" s="224"/>
      <c r="T130" s="225"/>
      <c r="AT130" s="226" t="s">
        <v>154</v>
      </c>
      <c r="AU130" s="226" t="s">
        <v>71</v>
      </c>
      <c r="AV130" s="9" t="s">
        <v>80</v>
      </c>
      <c r="AW130" s="9" t="s">
        <v>35</v>
      </c>
      <c r="AX130" s="9" t="s">
        <v>71</v>
      </c>
      <c r="AY130" s="226" t="s">
        <v>150</v>
      </c>
    </row>
    <row r="131" s="9" customFormat="1">
      <c r="B131" s="216"/>
      <c r="C131" s="217"/>
      <c r="D131" s="213" t="s">
        <v>154</v>
      </c>
      <c r="E131" s="218" t="s">
        <v>21</v>
      </c>
      <c r="F131" s="219" t="s">
        <v>21</v>
      </c>
      <c r="G131" s="217"/>
      <c r="H131" s="220">
        <v>0</v>
      </c>
      <c r="I131" s="221"/>
      <c r="J131" s="217"/>
      <c r="K131" s="217"/>
      <c r="L131" s="222"/>
      <c r="M131" s="223"/>
      <c r="N131" s="224"/>
      <c r="O131" s="224"/>
      <c r="P131" s="224"/>
      <c r="Q131" s="224"/>
      <c r="R131" s="224"/>
      <c r="S131" s="224"/>
      <c r="T131" s="225"/>
      <c r="AT131" s="226" t="s">
        <v>154</v>
      </c>
      <c r="AU131" s="226" t="s">
        <v>71</v>
      </c>
      <c r="AV131" s="9" t="s">
        <v>80</v>
      </c>
      <c r="AW131" s="9" t="s">
        <v>35</v>
      </c>
      <c r="AX131" s="9" t="s">
        <v>71</v>
      </c>
      <c r="AY131" s="226" t="s">
        <v>150</v>
      </c>
    </row>
    <row r="132" s="9" customFormat="1">
      <c r="B132" s="216"/>
      <c r="C132" s="217"/>
      <c r="D132" s="213" t="s">
        <v>154</v>
      </c>
      <c r="E132" s="218" t="s">
        <v>21</v>
      </c>
      <c r="F132" s="219" t="s">
        <v>21</v>
      </c>
      <c r="G132" s="217"/>
      <c r="H132" s="220">
        <v>0</v>
      </c>
      <c r="I132" s="221"/>
      <c r="J132" s="217"/>
      <c r="K132" s="217"/>
      <c r="L132" s="222"/>
      <c r="M132" s="223"/>
      <c r="N132" s="224"/>
      <c r="O132" s="224"/>
      <c r="P132" s="224"/>
      <c r="Q132" s="224"/>
      <c r="R132" s="224"/>
      <c r="S132" s="224"/>
      <c r="T132" s="225"/>
      <c r="AT132" s="226" t="s">
        <v>154</v>
      </c>
      <c r="AU132" s="226" t="s">
        <v>71</v>
      </c>
      <c r="AV132" s="9" t="s">
        <v>80</v>
      </c>
      <c r="AW132" s="9" t="s">
        <v>35</v>
      </c>
      <c r="AX132" s="9" t="s">
        <v>71</v>
      </c>
      <c r="AY132" s="226" t="s">
        <v>150</v>
      </c>
    </row>
    <row r="133" s="9" customFormat="1">
      <c r="B133" s="216"/>
      <c r="C133" s="217"/>
      <c r="D133" s="213" t="s">
        <v>154</v>
      </c>
      <c r="E133" s="218" t="s">
        <v>21</v>
      </c>
      <c r="F133" s="219" t="s">
        <v>21</v>
      </c>
      <c r="G133" s="217"/>
      <c r="H133" s="220">
        <v>0</v>
      </c>
      <c r="I133" s="221"/>
      <c r="J133" s="217"/>
      <c r="K133" s="217"/>
      <c r="L133" s="222"/>
      <c r="M133" s="223"/>
      <c r="N133" s="224"/>
      <c r="O133" s="224"/>
      <c r="P133" s="224"/>
      <c r="Q133" s="224"/>
      <c r="R133" s="224"/>
      <c r="S133" s="224"/>
      <c r="T133" s="225"/>
      <c r="AT133" s="226" t="s">
        <v>154</v>
      </c>
      <c r="AU133" s="226" t="s">
        <v>71</v>
      </c>
      <c r="AV133" s="9" t="s">
        <v>80</v>
      </c>
      <c r="AW133" s="9" t="s">
        <v>35</v>
      </c>
      <c r="AX133" s="9" t="s">
        <v>71</v>
      </c>
      <c r="AY133" s="226" t="s">
        <v>150</v>
      </c>
    </row>
    <row r="134" s="9" customFormat="1">
      <c r="B134" s="216"/>
      <c r="C134" s="217"/>
      <c r="D134" s="213" t="s">
        <v>154</v>
      </c>
      <c r="E134" s="218" t="s">
        <v>21</v>
      </c>
      <c r="F134" s="219" t="s">
        <v>21</v>
      </c>
      <c r="G134" s="217"/>
      <c r="H134" s="220">
        <v>0</v>
      </c>
      <c r="I134" s="221"/>
      <c r="J134" s="217"/>
      <c r="K134" s="217"/>
      <c r="L134" s="222"/>
      <c r="M134" s="223"/>
      <c r="N134" s="224"/>
      <c r="O134" s="224"/>
      <c r="P134" s="224"/>
      <c r="Q134" s="224"/>
      <c r="R134" s="224"/>
      <c r="S134" s="224"/>
      <c r="T134" s="225"/>
      <c r="AT134" s="226" t="s">
        <v>154</v>
      </c>
      <c r="AU134" s="226" t="s">
        <v>71</v>
      </c>
      <c r="AV134" s="9" t="s">
        <v>80</v>
      </c>
      <c r="AW134" s="9" t="s">
        <v>35</v>
      </c>
      <c r="AX134" s="9" t="s">
        <v>71</v>
      </c>
      <c r="AY134" s="226" t="s">
        <v>150</v>
      </c>
    </row>
    <row r="135" s="9" customFormat="1">
      <c r="B135" s="216"/>
      <c r="C135" s="217"/>
      <c r="D135" s="213" t="s">
        <v>154</v>
      </c>
      <c r="E135" s="218" t="s">
        <v>21</v>
      </c>
      <c r="F135" s="219" t="s">
        <v>21</v>
      </c>
      <c r="G135" s="217"/>
      <c r="H135" s="220">
        <v>0</v>
      </c>
      <c r="I135" s="221"/>
      <c r="J135" s="217"/>
      <c r="K135" s="217"/>
      <c r="L135" s="222"/>
      <c r="M135" s="223"/>
      <c r="N135" s="224"/>
      <c r="O135" s="224"/>
      <c r="P135" s="224"/>
      <c r="Q135" s="224"/>
      <c r="R135" s="224"/>
      <c r="S135" s="224"/>
      <c r="T135" s="225"/>
      <c r="AT135" s="226" t="s">
        <v>154</v>
      </c>
      <c r="AU135" s="226" t="s">
        <v>71</v>
      </c>
      <c r="AV135" s="9" t="s">
        <v>80</v>
      </c>
      <c r="AW135" s="9" t="s">
        <v>35</v>
      </c>
      <c r="AX135" s="9" t="s">
        <v>71</v>
      </c>
      <c r="AY135" s="226" t="s">
        <v>150</v>
      </c>
    </row>
    <row r="136" s="9" customFormat="1">
      <c r="B136" s="216"/>
      <c r="C136" s="217"/>
      <c r="D136" s="213" t="s">
        <v>154</v>
      </c>
      <c r="E136" s="218" t="s">
        <v>21</v>
      </c>
      <c r="F136" s="219" t="s">
        <v>21</v>
      </c>
      <c r="G136" s="217"/>
      <c r="H136" s="220">
        <v>0</v>
      </c>
      <c r="I136" s="221"/>
      <c r="J136" s="217"/>
      <c r="K136" s="217"/>
      <c r="L136" s="222"/>
      <c r="M136" s="223"/>
      <c r="N136" s="224"/>
      <c r="O136" s="224"/>
      <c r="P136" s="224"/>
      <c r="Q136" s="224"/>
      <c r="R136" s="224"/>
      <c r="S136" s="224"/>
      <c r="T136" s="225"/>
      <c r="AT136" s="226" t="s">
        <v>154</v>
      </c>
      <c r="AU136" s="226" t="s">
        <v>71</v>
      </c>
      <c r="AV136" s="9" t="s">
        <v>80</v>
      </c>
      <c r="AW136" s="9" t="s">
        <v>35</v>
      </c>
      <c r="AX136" s="9" t="s">
        <v>71</v>
      </c>
      <c r="AY136" s="226" t="s">
        <v>150</v>
      </c>
    </row>
    <row r="137" s="9" customFormat="1">
      <c r="B137" s="216"/>
      <c r="C137" s="217"/>
      <c r="D137" s="213" t="s">
        <v>154</v>
      </c>
      <c r="E137" s="218" t="s">
        <v>21</v>
      </c>
      <c r="F137" s="219" t="s">
        <v>21</v>
      </c>
      <c r="G137" s="217"/>
      <c r="H137" s="220">
        <v>0</v>
      </c>
      <c r="I137" s="221"/>
      <c r="J137" s="217"/>
      <c r="K137" s="217"/>
      <c r="L137" s="222"/>
      <c r="M137" s="223"/>
      <c r="N137" s="224"/>
      <c r="O137" s="224"/>
      <c r="P137" s="224"/>
      <c r="Q137" s="224"/>
      <c r="R137" s="224"/>
      <c r="S137" s="224"/>
      <c r="T137" s="225"/>
      <c r="AT137" s="226" t="s">
        <v>154</v>
      </c>
      <c r="AU137" s="226" t="s">
        <v>71</v>
      </c>
      <c r="AV137" s="9" t="s">
        <v>80</v>
      </c>
      <c r="AW137" s="9" t="s">
        <v>35</v>
      </c>
      <c r="AX137" s="9" t="s">
        <v>71</v>
      </c>
      <c r="AY137" s="226" t="s">
        <v>150</v>
      </c>
    </row>
    <row r="138" s="9" customFormat="1">
      <c r="B138" s="216"/>
      <c r="C138" s="217"/>
      <c r="D138" s="213" t="s">
        <v>154</v>
      </c>
      <c r="E138" s="218" t="s">
        <v>21</v>
      </c>
      <c r="F138" s="219" t="s">
        <v>648</v>
      </c>
      <c r="G138" s="217"/>
      <c r="H138" s="220">
        <v>0.29999999999999999</v>
      </c>
      <c r="I138" s="221"/>
      <c r="J138" s="217"/>
      <c r="K138" s="217"/>
      <c r="L138" s="222"/>
      <c r="M138" s="223"/>
      <c r="N138" s="224"/>
      <c r="O138" s="224"/>
      <c r="P138" s="224"/>
      <c r="Q138" s="224"/>
      <c r="R138" s="224"/>
      <c r="S138" s="224"/>
      <c r="T138" s="225"/>
      <c r="AT138" s="226" t="s">
        <v>154</v>
      </c>
      <c r="AU138" s="226" t="s">
        <v>71</v>
      </c>
      <c r="AV138" s="9" t="s">
        <v>80</v>
      </c>
      <c r="AW138" s="9" t="s">
        <v>35</v>
      </c>
      <c r="AX138" s="9" t="s">
        <v>78</v>
      </c>
      <c r="AY138" s="226" t="s">
        <v>150</v>
      </c>
    </row>
    <row r="139" s="1" customFormat="1" ht="127.5" customHeight="1">
      <c r="B139" s="42"/>
      <c r="C139" s="201" t="s">
        <v>292</v>
      </c>
      <c r="D139" s="201" t="s">
        <v>144</v>
      </c>
      <c r="E139" s="202" t="s">
        <v>439</v>
      </c>
      <c r="F139" s="203" t="s">
        <v>440</v>
      </c>
      <c r="G139" s="204" t="s">
        <v>170</v>
      </c>
      <c r="H139" s="205">
        <v>1.2</v>
      </c>
      <c r="I139" s="206"/>
      <c r="J139" s="207">
        <f>ROUND(I139*H139,2)</f>
        <v>0</v>
      </c>
      <c r="K139" s="203" t="s">
        <v>148</v>
      </c>
      <c r="L139" s="68"/>
      <c r="M139" s="208" t="s">
        <v>21</v>
      </c>
      <c r="N139" s="209" t="s">
        <v>42</v>
      </c>
      <c r="O139" s="43"/>
      <c r="P139" s="210">
        <f>O139*H139</f>
        <v>0</v>
      </c>
      <c r="Q139" s="210">
        <v>0</v>
      </c>
      <c r="R139" s="210">
        <f>Q139*H139</f>
        <v>0</v>
      </c>
      <c r="S139" s="210">
        <v>0</v>
      </c>
      <c r="T139" s="211">
        <f>S139*H139</f>
        <v>0</v>
      </c>
      <c r="AR139" s="20" t="s">
        <v>149</v>
      </c>
      <c r="AT139" s="20" t="s">
        <v>144</v>
      </c>
      <c r="AU139" s="20" t="s">
        <v>71</v>
      </c>
      <c r="AY139" s="20" t="s">
        <v>150</v>
      </c>
      <c r="BE139" s="212">
        <f>IF(N139="základní",J139,0)</f>
        <v>0</v>
      </c>
      <c r="BF139" s="212">
        <f>IF(N139="snížená",J139,0)</f>
        <v>0</v>
      </c>
      <c r="BG139" s="212">
        <f>IF(N139="zákl. přenesená",J139,0)</f>
        <v>0</v>
      </c>
      <c r="BH139" s="212">
        <f>IF(N139="sníž. přenesená",J139,0)</f>
        <v>0</v>
      </c>
      <c r="BI139" s="212">
        <f>IF(N139="nulová",J139,0)</f>
        <v>0</v>
      </c>
      <c r="BJ139" s="20" t="s">
        <v>78</v>
      </c>
      <c r="BK139" s="212">
        <f>ROUND(I139*H139,2)</f>
        <v>0</v>
      </c>
      <c r="BL139" s="20" t="s">
        <v>149</v>
      </c>
      <c r="BM139" s="20" t="s">
        <v>649</v>
      </c>
    </row>
    <row r="140" s="9" customFormat="1">
      <c r="B140" s="216"/>
      <c r="C140" s="217"/>
      <c r="D140" s="213" t="s">
        <v>154</v>
      </c>
      <c r="E140" s="218" t="s">
        <v>21</v>
      </c>
      <c r="F140" s="219" t="s">
        <v>650</v>
      </c>
      <c r="G140" s="217"/>
      <c r="H140" s="220">
        <v>1.2</v>
      </c>
      <c r="I140" s="221"/>
      <c r="J140" s="217"/>
      <c r="K140" s="217"/>
      <c r="L140" s="222"/>
      <c r="M140" s="223"/>
      <c r="N140" s="224"/>
      <c r="O140" s="224"/>
      <c r="P140" s="224"/>
      <c r="Q140" s="224"/>
      <c r="R140" s="224"/>
      <c r="S140" s="224"/>
      <c r="T140" s="225"/>
      <c r="AT140" s="226" t="s">
        <v>154</v>
      </c>
      <c r="AU140" s="226" t="s">
        <v>71</v>
      </c>
      <c r="AV140" s="9" t="s">
        <v>80</v>
      </c>
      <c r="AW140" s="9" t="s">
        <v>35</v>
      </c>
      <c r="AX140" s="9" t="s">
        <v>78</v>
      </c>
      <c r="AY140" s="226" t="s">
        <v>150</v>
      </c>
    </row>
    <row r="141" s="1" customFormat="1" ht="51" customHeight="1">
      <c r="B141" s="42"/>
      <c r="C141" s="201" t="s">
        <v>296</v>
      </c>
      <c r="D141" s="201" t="s">
        <v>144</v>
      </c>
      <c r="E141" s="202" t="s">
        <v>448</v>
      </c>
      <c r="F141" s="203" t="s">
        <v>449</v>
      </c>
      <c r="G141" s="204" t="s">
        <v>192</v>
      </c>
      <c r="H141" s="205">
        <v>1</v>
      </c>
      <c r="I141" s="206"/>
      <c r="J141" s="207">
        <f>ROUND(I141*H141,2)</f>
        <v>0</v>
      </c>
      <c r="K141" s="203" t="s">
        <v>148</v>
      </c>
      <c r="L141" s="68"/>
      <c r="M141" s="208" t="s">
        <v>21</v>
      </c>
      <c r="N141" s="209" t="s">
        <v>42</v>
      </c>
      <c r="O141" s="43"/>
      <c r="P141" s="210">
        <f>O141*H141</f>
        <v>0</v>
      </c>
      <c r="Q141" s="210">
        <v>0</v>
      </c>
      <c r="R141" s="210">
        <f>Q141*H141</f>
        <v>0</v>
      </c>
      <c r="S141" s="210">
        <v>0</v>
      </c>
      <c r="T141" s="211">
        <f>S141*H141</f>
        <v>0</v>
      </c>
      <c r="AR141" s="20" t="s">
        <v>171</v>
      </c>
      <c r="AT141" s="20" t="s">
        <v>144</v>
      </c>
      <c r="AU141" s="20" t="s">
        <v>71</v>
      </c>
      <c r="AY141" s="20" t="s">
        <v>150</v>
      </c>
      <c r="BE141" s="212">
        <f>IF(N141="základní",J141,0)</f>
        <v>0</v>
      </c>
      <c r="BF141" s="212">
        <f>IF(N141="snížená",J141,0)</f>
        <v>0</v>
      </c>
      <c r="BG141" s="212">
        <f>IF(N141="zákl. přenesená",J141,0)</f>
        <v>0</v>
      </c>
      <c r="BH141" s="212">
        <f>IF(N141="sníž. přenesená",J141,0)</f>
        <v>0</v>
      </c>
      <c r="BI141" s="212">
        <f>IF(N141="nulová",J141,0)</f>
        <v>0</v>
      </c>
      <c r="BJ141" s="20" t="s">
        <v>78</v>
      </c>
      <c r="BK141" s="212">
        <f>ROUND(I141*H141,2)</f>
        <v>0</v>
      </c>
      <c r="BL141" s="20" t="s">
        <v>171</v>
      </c>
      <c r="BM141" s="20" t="s">
        <v>651</v>
      </c>
    </row>
    <row r="142" s="1" customFormat="1" ht="25.5" customHeight="1">
      <c r="B142" s="42"/>
      <c r="C142" s="201" t="s">
        <v>300</v>
      </c>
      <c r="D142" s="201" t="s">
        <v>144</v>
      </c>
      <c r="E142" s="202" t="s">
        <v>452</v>
      </c>
      <c r="F142" s="203" t="s">
        <v>453</v>
      </c>
      <c r="G142" s="204" t="s">
        <v>192</v>
      </c>
      <c r="H142" s="205">
        <v>4</v>
      </c>
      <c r="I142" s="206"/>
      <c r="J142" s="207">
        <f>ROUND(I142*H142,2)</f>
        <v>0</v>
      </c>
      <c r="K142" s="203" t="s">
        <v>148</v>
      </c>
      <c r="L142" s="68"/>
      <c r="M142" s="208" t="s">
        <v>21</v>
      </c>
      <c r="N142" s="209" t="s">
        <v>42</v>
      </c>
      <c r="O142" s="43"/>
      <c r="P142" s="210">
        <f>O142*H142</f>
        <v>0</v>
      </c>
      <c r="Q142" s="210">
        <v>0</v>
      </c>
      <c r="R142" s="210">
        <f>Q142*H142</f>
        <v>0</v>
      </c>
      <c r="S142" s="210">
        <v>0</v>
      </c>
      <c r="T142" s="211">
        <f>S142*H142</f>
        <v>0</v>
      </c>
      <c r="AR142" s="20" t="s">
        <v>171</v>
      </c>
      <c r="AT142" s="20" t="s">
        <v>144</v>
      </c>
      <c r="AU142" s="20" t="s">
        <v>71</v>
      </c>
      <c r="AY142" s="20" t="s">
        <v>150</v>
      </c>
      <c r="BE142" s="212">
        <f>IF(N142="základní",J142,0)</f>
        <v>0</v>
      </c>
      <c r="BF142" s="212">
        <f>IF(N142="snížená",J142,0)</f>
        <v>0</v>
      </c>
      <c r="BG142" s="212">
        <f>IF(N142="zákl. přenesená",J142,0)</f>
        <v>0</v>
      </c>
      <c r="BH142" s="212">
        <f>IF(N142="sníž. přenesená",J142,0)</f>
        <v>0</v>
      </c>
      <c r="BI142" s="212">
        <f>IF(N142="nulová",J142,0)</f>
        <v>0</v>
      </c>
      <c r="BJ142" s="20" t="s">
        <v>78</v>
      </c>
      <c r="BK142" s="212">
        <f>ROUND(I142*H142,2)</f>
        <v>0</v>
      </c>
      <c r="BL142" s="20" t="s">
        <v>171</v>
      </c>
      <c r="BM142" s="20" t="s">
        <v>652</v>
      </c>
    </row>
    <row r="143" s="1" customFormat="1" ht="38.25" customHeight="1">
      <c r="B143" s="42"/>
      <c r="C143" s="201" t="s">
        <v>304</v>
      </c>
      <c r="D143" s="201" t="s">
        <v>144</v>
      </c>
      <c r="E143" s="202" t="s">
        <v>456</v>
      </c>
      <c r="F143" s="203" t="s">
        <v>457</v>
      </c>
      <c r="G143" s="204" t="s">
        <v>192</v>
      </c>
      <c r="H143" s="205">
        <v>4</v>
      </c>
      <c r="I143" s="206"/>
      <c r="J143" s="207">
        <f>ROUND(I143*H143,2)</f>
        <v>0</v>
      </c>
      <c r="K143" s="203" t="s">
        <v>148</v>
      </c>
      <c r="L143" s="68"/>
      <c r="M143" s="208" t="s">
        <v>21</v>
      </c>
      <c r="N143" s="209" t="s">
        <v>42</v>
      </c>
      <c r="O143" s="43"/>
      <c r="P143" s="210">
        <f>O143*H143</f>
        <v>0</v>
      </c>
      <c r="Q143" s="210">
        <v>0</v>
      </c>
      <c r="R143" s="210">
        <f>Q143*H143</f>
        <v>0</v>
      </c>
      <c r="S143" s="210">
        <v>0</v>
      </c>
      <c r="T143" s="211">
        <f>S143*H143</f>
        <v>0</v>
      </c>
      <c r="AR143" s="20" t="s">
        <v>171</v>
      </c>
      <c r="AT143" s="20" t="s">
        <v>144</v>
      </c>
      <c r="AU143" s="20" t="s">
        <v>71</v>
      </c>
      <c r="AY143" s="20" t="s">
        <v>150</v>
      </c>
      <c r="BE143" s="212">
        <f>IF(N143="základní",J143,0)</f>
        <v>0</v>
      </c>
      <c r="BF143" s="212">
        <f>IF(N143="snížená",J143,0)</f>
        <v>0</v>
      </c>
      <c r="BG143" s="212">
        <f>IF(N143="zákl. přenesená",J143,0)</f>
        <v>0</v>
      </c>
      <c r="BH143" s="212">
        <f>IF(N143="sníž. přenesená",J143,0)</f>
        <v>0</v>
      </c>
      <c r="BI143" s="212">
        <f>IF(N143="nulová",J143,0)</f>
        <v>0</v>
      </c>
      <c r="BJ143" s="20" t="s">
        <v>78</v>
      </c>
      <c r="BK143" s="212">
        <f>ROUND(I143*H143,2)</f>
        <v>0</v>
      </c>
      <c r="BL143" s="20" t="s">
        <v>171</v>
      </c>
      <c r="BM143" s="20" t="s">
        <v>653</v>
      </c>
    </row>
    <row r="144" s="1" customFormat="1" ht="16.5" customHeight="1">
      <c r="B144" s="42"/>
      <c r="C144" s="201" t="s">
        <v>308</v>
      </c>
      <c r="D144" s="201" t="s">
        <v>144</v>
      </c>
      <c r="E144" s="202" t="s">
        <v>460</v>
      </c>
      <c r="F144" s="203" t="s">
        <v>461</v>
      </c>
      <c r="G144" s="204" t="s">
        <v>462</v>
      </c>
      <c r="H144" s="205">
        <v>4</v>
      </c>
      <c r="I144" s="206"/>
      <c r="J144" s="207">
        <f>ROUND(I144*H144,2)</f>
        <v>0</v>
      </c>
      <c r="K144" s="203" t="s">
        <v>148</v>
      </c>
      <c r="L144" s="68"/>
      <c r="M144" s="208" t="s">
        <v>21</v>
      </c>
      <c r="N144" s="237" t="s">
        <v>42</v>
      </c>
      <c r="O144" s="238"/>
      <c r="P144" s="239">
        <f>O144*H144</f>
        <v>0</v>
      </c>
      <c r="Q144" s="239">
        <v>0</v>
      </c>
      <c r="R144" s="239">
        <f>Q144*H144</f>
        <v>0</v>
      </c>
      <c r="S144" s="239">
        <v>0</v>
      </c>
      <c r="T144" s="240">
        <f>S144*H144</f>
        <v>0</v>
      </c>
      <c r="AR144" s="20" t="s">
        <v>171</v>
      </c>
      <c r="AT144" s="20" t="s">
        <v>144</v>
      </c>
      <c r="AU144" s="20" t="s">
        <v>71</v>
      </c>
      <c r="AY144" s="20" t="s">
        <v>150</v>
      </c>
      <c r="BE144" s="212">
        <f>IF(N144="základní",J144,0)</f>
        <v>0</v>
      </c>
      <c r="BF144" s="212">
        <f>IF(N144="snížená",J144,0)</f>
        <v>0</v>
      </c>
      <c r="BG144" s="212">
        <f>IF(N144="zákl. přenesená",J144,0)</f>
        <v>0</v>
      </c>
      <c r="BH144" s="212">
        <f>IF(N144="sníž. přenesená",J144,0)</f>
        <v>0</v>
      </c>
      <c r="BI144" s="212">
        <f>IF(N144="nulová",J144,0)</f>
        <v>0</v>
      </c>
      <c r="BJ144" s="20" t="s">
        <v>78</v>
      </c>
      <c r="BK144" s="212">
        <f>ROUND(I144*H144,2)</f>
        <v>0</v>
      </c>
      <c r="BL144" s="20" t="s">
        <v>171</v>
      </c>
      <c r="BM144" s="20" t="s">
        <v>654</v>
      </c>
    </row>
    <row r="145" s="1" customFormat="1" ht="6.96" customHeight="1">
      <c r="B145" s="63"/>
      <c r="C145" s="64"/>
      <c r="D145" s="64"/>
      <c r="E145" s="64"/>
      <c r="F145" s="64"/>
      <c r="G145" s="64"/>
      <c r="H145" s="64"/>
      <c r="I145" s="174"/>
      <c r="J145" s="64"/>
      <c r="K145" s="64"/>
      <c r="L145" s="68"/>
    </row>
  </sheetData>
  <sheetProtection sheet="1" autoFilter="0" formatColumns="0" formatRows="0" objects="1" scenarios="1" spinCount="100000" saltValue="TIl47IsK9UhC5Y8EA7+5NboY6a8sbFhwT2fQ0efHBBhAND95C27sgOQGVG0Vm57KDhkib/HE/vFVU9on8SCzRQ==" hashValue="Pnj4OksZh2Hlk6/M/IosfAVTKzCxTKBjP0kCK5268HUVIA8ROy800WaHVsT32yy8HJ+hESVq+M35GljPpVXrbA==" algorithmName="SHA-512" password="CC35"/>
  <autoFilter ref="C81:K144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102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609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655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ROUND(SUM(BE82:BE89), 2)</f>
        <v>0</v>
      </c>
      <c r="G32" s="43"/>
      <c r="H32" s="43"/>
      <c r="I32" s="166">
        <v>0.20999999999999999</v>
      </c>
      <c r="J32" s="165">
        <f>ROUND(ROUND((SUM(BE82:BE89)),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ROUND(SUM(BF82:BF89), 2)</f>
        <v>0</v>
      </c>
      <c r="G33" s="43"/>
      <c r="H33" s="43"/>
      <c r="I33" s="166">
        <v>0.14999999999999999</v>
      </c>
      <c r="J33" s="165">
        <f>ROUND(ROUND((SUM(BF82:BF89)),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ROUND(SUM(BG82:BG89),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ROUND(SUM(BH82:BH89),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ROUND(SUM(BI82:BI89),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609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3.2 - Materiál objednatele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609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3.2 - Materiál objednatele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SUM(P83:P89)</f>
        <v>0</v>
      </c>
      <c r="Q82" s="102"/>
      <c r="R82" s="198">
        <f>SUM(R83:R89)</f>
        <v>9.377637</v>
      </c>
      <c r="S82" s="102"/>
      <c r="T82" s="199">
        <f>SUM(T83:T89)</f>
        <v>0</v>
      </c>
      <c r="AT82" s="20" t="s">
        <v>70</v>
      </c>
      <c r="AU82" s="20" t="s">
        <v>129</v>
      </c>
      <c r="BK82" s="200">
        <f>SUM(BK83:BK89)</f>
        <v>0</v>
      </c>
    </row>
    <row r="83" s="1" customFormat="1" ht="25.5" customHeight="1">
      <c r="B83" s="42"/>
      <c r="C83" s="227" t="s">
        <v>78</v>
      </c>
      <c r="D83" s="227" t="s">
        <v>167</v>
      </c>
      <c r="E83" s="228" t="s">
        <v>656</v>
      </c>
      <c r="F83" s="229" t="s">
        <v>657</v>
      </c>
      <c r="G83" s="230" t="s">
        <v>192</v>
      </c>
      <c r="H83" s="231">
        <v>1</v>
      </c>
      <c r="I83" s="232"/>
      <c r="J83" s="233">
        <f>ROUND(I83*H83,2)</f>
        <v>0</v>
      </c>
      <c r="K83" s="229" t="s">
        <v>148</v>
      </c>
      <c r="L83" s="234"/>
      <c r="M83" s="235" t="s">
        <v>21</v>
      </c>
      <c r="N83" s="236" t="s">
        <v>42</v>
      </c>
      <c r="O83" s="43"/>
      <c r="P83" s="210">
        <f>O83*H83</f>
        <v>0</v>
      </c>
      <c r="Q83" s="210">
        <v>0.94725899999999996</v>
      </c>
      <c r="R83" s="210">
        <f>Q83*H83</f>
        <v>0.94725899999999996</v>
      </c>
      <c r="S83" s="210">
        <v>0</v>
      </c>
      <c r="T83" s="211">
        <f>S83*H83</f>
        <v>0</v>
      </c>
      <c r="AR83" s="20" t="s">
        <v>171</v>
      </c>
      <c r="AT83" s="20" t="s">
        <v>167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171</v>
      </c>
      <c r="BM83" s="20" t="s">
        <v>658</v>
      </c>
    </row>
    <row r="84" s="1" customFormat="1" ht="25.5" customHeight="1">
      <c r="B84" s="42"/>
      <c r="C84" s="227" t="s">
        <v>80</v>
      </c>
      <c r="D84" s="227" t="s">
        <v>167</v>
      </c>
      <c r="E84" s="228" t="s">
        <v>659</v>
      </c>
      <c r="F84" s="229" t="s">
        <v>660</v>
      </c>
      <c r="G84" s="230" t="s">
        <v>192</v>
      </c>
      <c r="H84" s="231">
        <v>1</v>
      </c>
      <c r="I84" s="232"/>
      <c r="J84" s="233">
        <f>ROUND(I84*H84,2)</f>
        <v>0</v>
      </c>
      <c r="K84" s="229" t="s">
        <v>148</v>
      </c>
      <c r="L84" s="234"/>
      <c r="M84" s="235" t="s">
        <v>21</v>
      </c>
      <c r="N84" s="236" t="s">
        <v>42</v>
      </c>
      <c r="O84" s="43"/>
      <c r="P84" s="210">
        <f>O84*H84</f>
        <v>0</v>
      </c>
      <c r="Q84" s="210">
        <v>0.94725899999999996</v>
      </c>
      <c r="R84" s="210">
        <f>Q84*H84</f>
        <v>0.94725899999999996</v>
      </c>
      <c r="S84" s="210">
        <v>0</v>
      </c>
      <c r="T84" s="211">
        <f>S84*H84</f>
        <v>0</v>
      </c>
      <c r="AR84" s="20" t="s">
        <v>171</v>
      </c>
      <c r="AT84" s="20" t="s">
        <v>167</v>
      </c>
      <c r="AU84" s="20" t="s">
        <v>71</v>
      </c>
      <c r="AY84" s="20" t="s">
        <v>150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0" t="s">
        <v>78</v>
      </c>
      <c r="BK84" s="212">
        <f>ROUND(I84*H84,2)</f>
        <v>0</v>
      </c>
      <c r="BL84" s="20" t="s">
        <v>171</v>
      </c>
      <c r="BM84" s="20" t="s">
        <v>661</v>
      </c>
    </row>
    <row r="85" s="1" customFormat="1" ht="25.5" customHeight="1">
      <c r="B85" s="42"/>
      <c r="C85" s="227" t="s">
        <v>160</v>
      </c>
      <c r="D85" s="227" t="s">
        <v>167</v>
      </c>
      <c r="E85" s="228" t="s">
        <v>662</v>
      </c>
      <c r="F85" s="229" t="s">
        <v>663</v>
      </c>
      <c r="G85" s="230" t="s">
        <v>192</v>
      </c>
      <c r="H85" s="231">
        <v>1</v>
      </c>
      <c r="I85" s="232"/>
      <c r="J85" s="233">
        <f>ROUND(I85*H85,2)</f>
        <v>0</v>
      </c>
      <c r="K85" s="229" t="s">
        <v>148</v>
      </c>
      <c r="L85" s="234"/>
      <c r="M85" s="235" t="s">
        <v>21</v>
      </c>
      <c r="N85" s="236" t="s">
        <v>42</v>
      </c>
      <c r="O85" s="43"/>
      <c r="P85" s="210">
        <f>O85*H85</f>
        <v>0</v>
      </c>
      <c r="Q85" s="210">
        <v>0.89420200000000005</v>
      </c>
      <c r="R85" s="210">
        <f>Q85*H85</f>
        <v>0.89420200000000005</v>
      </c>
      <c r="S85" s="210">
        <v>0</v>
      </c>
      <c r="T85" s="211">
        <f>S85*H85</f>
        <v>0</v>
      </c>
      <c r="AR85" s="20" t="s">
        <v>171</v>
      </c>
      <c r="AT85" s="20" t="s">
        <v>167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171</v>
      </c>
      <c r="BM85" s="20" t="s">
        <v>664</v>
      </c>
    </row>
    <row r="86" s="1" customFormat="1" ht="25.5" customHeight="1">
      <c r="B86" s="42"/>
      <c r="C86" s="227" t="s">
        <v>149</v>
      </c>
      <c r="D86" s="227" t="s">
        <v>167</v>
      </c>
      <c r="E86" s="228" t="s">
        <v>665</v>
      </c>
      <c r="F86" s="229" t="s">
        <v>666</v>
      </c>
      <c r="G86" s="230" t="s">
        <v>192</v>
      </c>
      <c r="H86" s="231">
        <v>1</v>
      </c>
      <c r="I86" s="232"/>
      <c r="J86" s="233">
        <f>ROUND(I86*H86,2)</f>
        <v>0</v>
      </c>
      <c r="K86" s="229" t="s">
        <v>148</v>
      </c>
      <c r="L86" s="234"/>
      <c r="M86" s="235" t="s">
        <v>21</v>
      </c>
      <c r="N86" s="236" t="s">
        <v>42</v>
      </c>
      <c r="O86" s="43"/>
      <c r="P86" s="210">
        <f>O86*H86</f>
        <v>0</v>
      </c>
      <c r="Q86" s="210">
        <v>0.89420200000000005</v>
      </c>
      <c r="R86" s="210">
        <f>Q86*H86</f>
        <v>0.89420200000000005</v>
      </c>
      <c r="S86" s="210">
        <v>0</v>
      </c>
      <c r="T86" s="211">
        <f>S86*H86</f>
        <v>0</v>
      </c>
      <c r="AR86" s="20" t="s">
        <v>171</v>
      </c>
      <c r="AT86" s="20" t="s">
        <v>167</v>
      </c>
      <c r="AU86" s="20" t="s">
        <v>71</v>
      </c>
      <c r="AY86" s="20" t="s">
        <v>150</v>
      </c>
      <c r="BE86" s="212">
        <f>IF(N86="základní",J86,0)</f>
        <v>0</v>
      </c>
      <c r="BF86" s="212">
        <f>IF(N86="snížená",J86,0)</f>
        <v>0</v>
      </c>
      <c r="BG86" s="212">
        <f>IF(N86="zákl. přenesená",J86,0)</f>
        <v>0</v>
      </c>
      <c r="BH86" s="212">
        <f>IF(N86="sníž. přenesená",J86,0)</f>
        <v>0</v>
      </c>
      <c r="BI86" s="212">
        <f>IF(N86="nulová",J86,0)</f>
        <v>0</v>
      </c>
      <c r="BJ86" s="20" t="s">
        <v>78</v>
      </c>
      <c r="BK86" s="212">
        <f>ROUND(I86*H86,2)</f>
        <v>0</v>
      </c>
      <c r="BL86" s="20" t="s">
        <v>171</v>
      </c>
      <c r="BM86" s="20" t="s">
        <v>667</v>
      </c>
    </row>
    <row r="87" s="1" customFormat="1" ht="25.5" customHeight="1">
      <c r="B87" s="42"/>
      <c r="C87" s="227" t="s">
        <v>174</v>
      </c>
      <c r="D87" s="227" t="s">
        <v>167</v>
      </c>
      <c r="E87" s="228" t="s">
        <v>668</v>
      </c>
      <c r="F87" s="229" t="s">
        <v>669</v>
      </c>
      <c r="G87" s="230" t="s">
        <v>192</v>
      </c>
      <c r="H87" s="231">
        <v>1</v>
      </c>
      <c r="I87" s="232"/>
      <c r="J87" s="233">
        <f>ROUND(I87*H87,2)</f>
        <v>0</v>
      </c>
      <c r="K87" s="229" t="s">
        <v>148</v>
      </c>
      <c r="L87" s="234"/>
      <c r="M87" s="235" t="s">
        <v>21</v>
      </c>
      <c r="N87" s="236" t="s">
        <v>42</v>
      </c>
      <c r="O87" s="43"/>
      <c r="P87" s="210">
        <f>O87*H87</f>
        <v>0</v>
      </c>
      <c r="Q87" s="210">
        <v>1.6200399999999999</v>
      </c>
      <c r="R87" s="210">
        <f>Q87*H87</f>
        <v>1.6200399999999999</v>
      </c>
      <c r="S87" s="210">
        <v>0</v>
      </c>
      <c r="T87" s="211">
        <f>S87*H87</f>
        <v>0</v>
      </c>
      <c r="AR87" s="20" t="s">
        <v>171</v>
      </c>
      <c r="AT87" s="20" t="s">
        <v>167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171</v>
      </c>
      <c r="BM87" s="20" t="s">
        <v>670</v>
      </c>
    </row>
    <row r="88" s="1" customFormat="1" ht="16.5" customHeight="1">
      <c r="B88" s="42"/>
      <c r="C88" s="227" t="s">
        <v>179</v>
      </c>
      <c r="D88" s="227" t="s">
        <v>167</v>
      </c>
      <c r="E88" s="228" t="s">
        <v>474</v>
      </c>
      <c r="F88" s="229" t="s">
        <v>475</v>
      </c>
      <c r="G88" s="230" t="s">
        <v>256</v>
      </c>
      <c r="H88" s="231">
        <v>82.5</v>
      </c>
      <c r="I88" s="232"/>
      <c r="J88" s="233">
        <f>ROUND(I88*H88,2)</f>
        <v>0</v>
      </c>
      <c r="K88" s="229" t="s">
        <v>148</v>
      </c>
      <c r="L88" s="234"/>
      <c r="M88" s="235" t="s">
        <v>21</v>
      </c>
      <c r="N88" s="236" t="s">
        <v>42</v>
      </c>
      <c r="O88" s="43"/>
      <c r="P88" s="210">
        <f>O88*H88</f>
        <v>0</v>
      </c>
      <c r="Q88" s="210">
        <v>0.049390000000000003</v>
      </c>
      <c r="R88" s="210">
        <f>Q88*H88</f>
        <v>4.074675</v>
      </c>
      <c r="S88" s="210">
        <v>0</v>
      </c>
      <c r="T88" s="211">
        <f>S88*H88</f>
        <v>0</v>
      </c>
      <c r="AR88" s="20" t="s">
        <v>171</v>
      </c>
      <c r="AT88" s="20" t="s">
        <v>167</v>
      </c>
      <c r="AU88" s="20" t="s">
        <v>71</v>
      </c>
      <c r="AY88" s="20" t="s">
        <v>150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0" t="s">
        <v>78</v>
      </c>
      <c r="BK88" s="212">
        <f>ROUND(I88*H88,2)</f>
        <v>0</v>
      </c>
      <c r="BL88" s="20" t="s">
        <v>171</v>
      </c>
      <c r="BM88" s="20" t="s">
        <v>671</v>
      </c>
    </row>
    <row r="89" s="1" customFormat="1" ht="16.5" customHeight="1">
      <c r="B89" s="42"/>
      <c r="C89" s="227" t="s">
        <v>184</v>
      </c>
      <c r="D89" s="227" t="s">
        <v>167</v>
      </c>
      <c r="E89" s="228" t="s">
        <v>672</v>
      </c>
      <c r="F89" s="229" t="s">
        <v>673</v>
      </c>
      <c r="G89" s="230" t="s">
        <v>192</v>
      </c>
      <c r="H89" s="231">
        <v>2</v>
      </c>
      <c r="I89" s="232"/>
      <c r="J89" s="233">
        <f>ROUND(I89*H89,2)</f>
        <v>0</v>
      </c>
      <c r="K89" s="229" t="s">
        <v>148</v>
      </c>
      <c r="L89" s="234"/>
      <c r="M89" s="235" t="s">
        <v>21</v>
      </c>
      <c r="N89" s="241" t="s">
        <v>42</v>
      </c>
      <c r="O89" s="238"/>
      <c r="P89" s="239">
        <f>O89*H89</f>
        <v>0</v>
      </c>
      <c r="Q89" s="239">
        <v>0</v>
      </c>
      <c r="R89" s="239">
        <f>Q89*H89</f>
        <v>0</v>
      </c>
      <c r="S89" s="239">
        <v>0</v>
      </c>
      <c r="T89" s="240">
        <f>S89*H89</f>
        <v>0</v>
      </c>
      <c r="AR89" s="20" t="s">
        <v>171</v>
      </c>
      <c r="AT89" s="20" t="s">
        <v>167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171</v>
      </c>
      <c r="BM89" s="20" t="s">
        <v>674</v>
      </c>
    </row>
    <row r="90" s="1" customFormat="1" ht="6.96" customHeight="1">
      <c r="B90" s="63"/>
      <c r="C90" s="64"/>
      <c r="D90" s="64"/>
      <c r="E90" s="64"/>
      <c r="F90" s="64"/>
      <c r="G90" s="64"/>
      <c r="H90" s="64"/>
      <c r="I90" s="174"/>
      <c r="J90" s="64"/>
      <c r="K90" s="64"/>
      <c r="L90" s="68"/>
    </row>
  </sheetData>
  <sheetProtection sheet="1" autoFilter="0" formatColumns="0" formatRows="0" objects="1" scenarios="1" spinCount="100000" saltValue="pFrojsFItM4agobjTZba+CAl34+RU+POU/2eOYjRFAGggqdjsWyM3OcWJDNCziFkD7l+AhxxtGBTv53EiSUTVQ==" hashValue="Cg4I2xV+KH5TqL+RORARBEq8rXfKJkpjHDlS7bRgiEzXHPPZe6GAC2Q6+HQVBr2uENynp2aOaj16DTWGPjA6sA==" algorithmName="SHA-512" password="CC35"/>
  <autoFilter ref="C81:K89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107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675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676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ROUND(SUM(BE82:BE135), 2)</f>
        <v>0</v>
      </c>
      <c r="G32" s="43"/>
      <c r="H32" s="43"/>
      <c r="I32" s="166">
        <v>0.20999999999999999</v>
      </c>
      <c r="J32" s="165">
        <f>ROUND(ROUND((SUM(BE82:BE135)),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ROUND(SUM(BF82:BF135), 2)</f>
        <v>0</v>
      </c>
      <c r="G33" s="43"/>
      <c r="H33" s="43"/>
      <c r="I33" s="166">
        <v>0.14999999999999999</v>
      </c>
      <c r="J33" s="165">
        <f>ROUND(ROUND((SUM(BF82:BF135)),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ROUND(SUM(BG82:BG135),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ROUND(SUM(BH82:BH135),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ROUND(SUM(BI82:BI135),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675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4.1 - Železniční svršek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675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4.1 - Železniční svršek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SUM(P83:P135)</f>
        <v>0</v>
      </c>
      <c r="Q82" s="102"/>
      <c r="R82" s="198">
        <f>SUM(R83:R135)</f>
        <v>169.319964</v>
      </c>
      <c r="S82" s="102"/>
      <c r="T82" s="199">
        <f>SUM(T83:T135)</f>
        <v>0</v>
      </c>
      <c r="AT82" s="20" t="s">
        <v>70</v>
      </c>
      <c r="AU82" s="20" t="s">
        <v>129</v>
      </c>
      <c r="BK82" s="200">
        <f>SUM(BK83:BK135)</f>
        <v>0</v>
      </c>
    </row>
    <row r="83" s="1" customFormat="1" ht="38.25" customHeight="1">
      <c r="B83" s="42"/>
      <c r="C83" s="201" t="s">
        <v>78</v>
      </c>
      <c r="D83" s="201" t="s">
        <v>144</v>
      </c>
      <c r="E83" s="202" t="s">
        <v>677</v>
      </c>
      <c r="F83" s="203" t="s">
        <v>678</v>
      </c>
      <c r="G83" s="204" t="s">
        <v>147</v>
      </c>
      <c r="H83" s="205">
        <v>218.19999999999999</v>
      </c>
      <c r="I83" s="206"/>
      <c r="J83" s="207">
        <f>ROUND(I83*H83,2)</f>
        <v>0</v>
      </c>
      <c r="K83" s="203" t="s">
        <v>148</v>
      </c>
      <c r="L83" s="68"/>
      <c r="M83" s="208" t="s">
        <v>21</v>
      </c>
      <c r="N83" s="209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149</v>
      </c>
      <c r="AT83" s="20" t="s">
        <v>144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149</v>
      </c>
      <c r="BM83" s="20" t="s">
        <v>679</v>
      </c>
    </row>
    <row r="84" s="1" customFormat="1" ht="127.5" customHeight="1">
      <c r="B84" s="42"/>
      <c r="C84" s="201" t="s">
        <v>80</v>
      </c>
      <c r="D84" s="201" t="s">
        <v>144</v>
      </c>
      <c r="E84" s="202" t="s">
        <v>680</v>
      </c>
      <c r="F84" s="203" t="s">
        <v>681</v>
      </c>
      <c r="G84" s="204" t="s">
        <v>376</v>
      </c>
      <c r="H84" s="205">
        <v>0.043999999999999997</v>
      </c>
      <c r="I84" s="206"/>
      <c r="J84" s="207">
        <f>ROUND(I84*H84,2)</f>
        <v>0</v>
      </c>
      <c r="K84" s="203" t="s">
        <v>148</v>
      </c>
      <c r="L84" s="68"/>
      <c r="M84" s="208" t="s">
        <v>21</v>
      </c>
      <c r="N84" s="209" t="s">
        <v>42</v>
      </c>
      <c r="O84" s="43"/>
      <c r="P84" s="210">
        <f>O84*H84</f>
        <v>0</v>
      </c>
      <c r="Q84" s="210">
        <v>0</v>
      </c>
      <c r="R84" s="210">
        <f>Q84*H84</f>
        <v>0</v>
      </c>
      <c r="S84" s="210">
        <v>0</v>
      </c>
      <c r="T84" s="211">
        <f>S84*H84</f>
        <v>0</v>
      </c>
      <c r="AR84" s="20" t="s">
        <v>149</v>
      </c>
      <c r="AT84" s="20" t="s">
        <v>144</v>
      </c>
      <c r="AU84" s="20" t="s">
        <v>71</v>
      </c>
      <c r="AY84" s="20" t="s">
        <v>150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0" t="s">
        <v>78</v>
      </c>
      <c r="BK84" s="212">
        <f>ROUND(I84*H84,2)</f>
        <v>0</v>
      </c>
      <c r="BL84" s="20" t="s">
        <v>149</v>
      </c>
      <c r="BM84" s="20" t="s">
        <v>682</v>
      </c>
    </row>
    <row r="85" s="1" customFormat="1" ht="51" customHeight="1">
      <c r="B85" s="42"/>
      <c r="C85" s="201" t="s">
        <v>160</v>
      </c>
      <c r="D85" s="201" t="s">
        <v>144</v>
      </c>
      <c r="E85" s="202" t="s">
        <v>683</v>
      </c>
      <c r="F85" s="203" t="s">
        <v>684</v>
      </c>
      <c r="G85" s="204" t="s">
        <v>163</v>
      </c>
      <c r="H85" s="205">
        <v>70</v>
      </c>
      <c r="I85" s="206"/>
      <c r="J85" s="207">
        <f>ROUND(I85*H85,2)</f>
        <v>0</v>
      </c>
      <c r="K85" s="203" t="s">
        <v>148</v>
      </c>
      <c r="L85" s="68"/>
      <c r="M85" s="208" t="s">
        <v>21</v>
      </c>
      <c r="N85" s="209" t="s">
        <v>42</v>
      </c>
      <c r="O85" s="43"/>
      <c r="P85" s="210">
        <f>O85*H85</f>
        <v>0</v>
      </c>
      <c r="Q85" s="210">
        <v>0</v>
      </c>
      <c r="R85" s="210">
        <f>Q85*H85</f>
        <v>0</v>
      </c>
      <c r="S85" s="210">
        <v>0</v>
      </c>
      <c r="T85" s="211">
        <f>S85*H85</f>
        <v>0</v>
      </c>
      <c r="AR85" s="20" t="s">
        <v>149</v>
      </c>
      <c r="AT85" s="20" t="s">
        <v>144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149</v>
      </c>
      <c r="BM85" s="20" t="s">
        <v>685</v>
      </c>
    </row>
    <row r="86" s="9" customFormat="1">
      <c r="B86" s="216"/>
      <c r="C86" s="217"/>
      <c r="D86" s="213" t="s">
        <v>154</v>
      </c>
      <c r="E86" s="218" t="s">
        <v>21</v>
      </c>
      <c r="F86" s="219" t="s">
        <v>686</v>
      </c>
      <c r="G86" s="217"/>
      <c r="H86" s="220">
        <v>70</v>
      </c>
      <c r="I86" s="221"/>
      <c r="J86" s="217"/>
      <c r="K86" s="217"/>
      <c r="L86" s="222"/>
      <c r="M86" s="223"/>
      <c r="N86" s="224"/>
      <c r="O86" s="224"/>
      <c r="P86" s="224"/>
      <c r="Q86" s="224"/>
      <c r="R86" s="224"/>
      <c r="S86" s="224"/>
      <c r="T86" s="225"/>
      <c r="AT86" s="226" t="s">
        <v>154</v>
      </c>
      <c r="AU86" s="226" t="s">
        <v>71</v>
      </c>
      <c r="AV86" s="9" t="s">
        <v>80</v>
      </c>
      <c r="AW86" s="9" t="s">
        <v>35</v>
      </c>
      <c r="AX86" s="9" t="s">
        <v>78</v>
      </c>
      <c r="AY86" s="226" t="s">
        <v>150</v>
      </c>
    </row>
    <row r="87" s="1" customFormat="1" ht="25.5" customHeight="1">
      <c r="B87" s="42"/>
      <c r="C87" s="227" t="s">
        <v>149</v>
      </c>
      <c r="D87" s="227" t="s">
        <v>167</v>
      </c>
      <c r="E87" s="228" t="s">
        <v>185</v>
      </c>
      <c r="F87" s="229" t="s">
        <v>186</v>
      </c>
      <c r="G87" s="230" t="s">
        <v>170</v>
      </c>
      <c r="H87" s="231">
        <v>86.939999999999998</v>
      </c>
      <c r="I87" s="232"/>
      <c r="J87" s="233">
        <f>ROUND(I87*H87,2)</f>
        <v>0</v>
      </c>
      <c r="K87" s="229" t="s">
        <v>148</v>
      </c>
      <c r="L87" s="234"/>
      <c r="M87" s="235" t="s">
        <v>21</v>
      </c>
      <c r="N87" s="236" t="s">
        <v>42</v>
      </c>
      <c r="O87" s="43"/>
      <c r="P87" s="210">
        <f>O87*H87</f>
        <v>0</v>
      </c>
      <c r="Q87" s="210">
        <v>1</v>
      </c>
      <c r="R87" s="210">
        <f>Q87*H87</f>
        <v>86.939999999999998</v>
      </c>
      <c r="S87" s="210">
        <v>0</v>
      </c>
      <c r="T87" s="211">
        <f>S87*H87</f>
        <v>0</v>
      </c>
      <c r="AR87" s="20" t="s">
        <v>171</v>
      </c>
      <c r="AT87" s="20" t="s">
        <v>167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171</v>
      </c>
      <c r="BM87" s="20" t="s">
        <v>687</v>
      </c>
    </row>
    <row r="88" s="9" customFormat="1">
      <c r="B88" s="216"/>
      <c r="C88" s="217"/>
      <c r="D88" s="213" t="s">
        <v>154</v>
      </c>
      <c r="E88" s="218" t="s">
        <v>21</v>
      </c>
      <c r="F88" s="219" t="s">
        <v>688</v>
      </c>
      <c r="G88" s="217"/>
      <c r="H88" s="220">
        <v>86.939999999999998</v>
      </c>
      <c r="I88" s="221"/>
      <c r="J88" s="217"/>
      <c r="K88" s="217"/>
      <c r="L88" s="222"/>
      <c r="M88" s="223"/>
      <c r="N88" s="224"/>
      <c r="O88" s="224"/>
      <c r="P88" s="224"/>
      <c r="Q88" s="224"/>
      <c r="R88" s="224"/>
      <c r="S88" s="224"/>
      <c r="T88" s="225"/>
      <c r="AT88" s="226" t="s">
        <v>154</v>
      </c>
      <c r="AU88" s="226" t="s">
        <v>71</v>
      </c>
      <c r="AV88" s="9" t="s">
        <v>80</v>
      </c>
      <c r="AW88" s="9" t="s">
        <v>35</v>
      </c>
      <c r="AX88" s="9" t="s">
        <v>78</v>
      </c>
      <c r="AY88" s="226" t="s">
        <v>150</v>
      </c>
    </row>
    <row r="89" s="1" customFormat="1" ht="63.75" customHeight="1">
      <c r="B89" s="42"/>
      <c r="C89" s="201" t="s">
        <v>174</v>
      </c>
      <c r="D89" s="201" t="s">
        <v>144</v>
      </c>
      <c r="E89" s="202" t="s">
        <v>689</v>
      </c>
      <c r="F89" s="203" t="s">
        <v>690</v>
      </c>
      <c r="G89" s="204" t="s">
        <v>376</v>
      </c>
      <c r="H89" s="205">
        <v>0.043999999999999997</v>
      </c>
      <c r="I89" s="206"/>
      <c r="J89" s="207">
        <f>ROUND(I89*H89,2)</f>
        <v>0</v>
      </c>
      <c r="K89" s="203" t="s">
        <v>148</v>
      </c>
      <c r="L89" s="68"/>
      <c r="M89" s="208" t="s">
        <v>21</v>
      </c>
      <c r="N89" s="209" t="s">
        <v>42</v>
      </c>
      <c r="O89" s="43"/>
      <c r="P89" s="210">
        <f>O89*H89</f>
        <v>0</v>
      </c>
      <c r="Q89" s="210">
        <v>0</v>
      </c>
      <c r="R89" s="210">
        <f>Q89*H89</f>
        <v>0</v>
      </c>
      <c r="S89" s="210">
        <v>0</v>
      </c>
      <c r="T89" s="211">
        <f>S89*H89</f>
        <v>0</v>
      </c>
      <c r="AR89" s="20" t="s">
        <v>149</v>
      </c>
      <c r="AT89" s="20" t="s">
        <v>144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149</v>
      </c>
      <c r="BM89" s="20" t="s">
        <v>691</v>
      </c>
    </row>
    <row r="90" s="1" customFormat="1" ht="51" customHeight="1">
      <c r="B90" s="42"/>
      <c r="C90" s="201" t="s">
        <v>179</v>
      </c>
      <c r="D90" s="201" t="s">
        <v>144</v>
      </c>
      <c r="E90" s="202" t="s">
        <v>692</v>
      </c>
      <c r="F90" s="203" t="s">
        <v>693</v>
      </c>
      <c r="G90" s="204" t="s">
        <v>376</v>
      </c>
      <c r="H90" s="205">
        <v>0.043999999999999997</v>
      </c>
      <c r="I90" s="206"/>
      <c r="J90" s="207">
        <f>ROUND(I90*H90,2)</f>
        <v>0</v>
      </c>
      <c r="K90" s="203" t="s">
        <v>148</v>
      </c>
      <c r="L90" s="68"/>
      <c r="M90" s="208" t="s">
        <v>21</v>
      </c>
      <c r="N90" s="209" t="s">
        <v>42</v>
      </c>
      <c r="O90" s="43"/>
      <c r="P90" s="210">
        <f>O90*H90</f>
        <v>0</v>
      </c>
      <c r="Q90" s="210">
        <v>0</v>
      </c>
      <c r="R90" s="210">
        <f>Q90*H90</f>
        <v>0</v>
      </c>
      <c r="S90" s="210">
        <v>0</v>
      </c>
      <c r="T90" s="211">
        <f>S90*H90</f>
        <v>0</v>
      </c>
      <c r="AR90" s="20" t="s">
        <v>149</v>
      </c>
      <c r="AT90" s="20" t="s">
        <v>144</v>
      </c>
      <c r="AU90" s="20" t="s">
        <v>71</v>
      </c>
      <c r="AY90" s="20" t="s">
        <v>150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0" t="s">
        <v>78</v>
      </c>
      <c r="BK90" s="212">
        <f>ROUND(I90*H90,2)</f>
        <v>0</v>
      </c>
      <c r="BL90" s="20" t="s">
        <v>149</v>
      </c>
      <c r="BM90" s="20" t="s">
        <v>694</v>
      </c>
    </row>
    <row r="91" s="1" customFormat="1" ht="76.5" customHeight="1">
      <c r="B91" s="42"/>
      <c r="C91" s="201" t="s">
        <v>184</v>
      </c>
      <c r="D91" s="201" t="s">
        <v>144</v>
      </c>
      <c r="E91" s="202" t="s">
        <v>695</v>
      </c>
      <c r="F91" s="203" t="s">
        <v>696</v>
      </c>
      <c r="G91" s="204" t="s">
        <v>256</v>
      </c>
      <c r="H91" s="205">
        <v>100</v>
      </c>
      <c r="I91" s="206"/>
      <c r="J91" s="207">
        <f>ROUND(I91*H91,2)</f>
        <v>0</v>
      </c>
      <c r="K91" s="203" t="s">
        <v>148</v>
      </c>
      <c r="L91" s="68"/>
      <c r="M91" s="208" t="s">
        <v>21</v>
      </c>
      <c r="N91" s="209" t="s">
        <v>42</v>
      </c>
      <c r="O91" s="43"/>
      <c r="P91" s="210">
        <f>O91*H91</f>
        <v>0</v>
      </c>
      <c r="Q91" s="210">
        <v>0</v>
      </c>
      <c r="R91" s="210">
        <f>Q91*H91</f>
        <v>0</v>
      </c>
      <c r="S91" s="210">
        <v>0</v>
      </c>
      <c r="T91" s="211">
        <f>S91*H91</f>
        <v>0</v>
      </c>
      <c r="AR91" s="20" t="s">
        <v>149</v>
      </c>
      <c r="AT91" s="20" t="s">
        <v>144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149</v>
      </c>
      <c r="BM91" s="20" t="s">
        <v>697</v>
      </c>
    </row>
    <row r="92" s="1" customFormat="1">
      <c r="B92" s="42"/>
      <c r="C92" s="70"/>
      <c r="D92" s="213" t="s">
        <v>195</v>
      </c>
      <c r="E92" s="70"/>
      <c r="F92" s="214" t="s">
        <v>258</v>
      </c>
      <c r="G92" s="70"/>
      <c r="H92" s="70"/>
      <c r="I92" s="185"/>
      <c r="J92" s="70"/>
      <c r="K92" s="70"/>
      <c r="L92" s="68"/>
      <c r="M92" s="215"/>
      <c r="N92" s="43"/>
      <c r="O92" s="43"/>
      <c r="P92" s="43"/>
      <c r="Q92" s="43"/>
      <c r="R92" s="43"/>
      <c r="S92" s="43"/>
      <c r="T92" s="91"/>
      <c r="AT92" s="20" t="s">
        <v>195</v>
      </c>
      <c r="AU92" s="20" t="s">
        <v>71</v>
      </c>
    </row>
    <row r="93" s="1" customFormat="1" ht="25.5" customHeight="1">
      <c r="B93" s="42"/>
      <c r="C93" s="201" t="s">
        <v>189</v>
      </c>
      <c r="D93" s="201" t="s">
        <v>144</v>
      </c>
      <c r="E93" s="202" t="s">
        <v>283</v>
      </c>
      <c r="F93" s="203" t="s">
        <v>284</v>
      </c>
      <c r="G93" s="204" t="s">
        <v>192</v>
      </c>
      <c r="H93" s="205">
        <v>10</v>
      </c>
      <c r="I93" s="206"/>
      <c r="J93" s="207">
        <f>ROUND(I93*H93,2)</f>
        <v>0</v>
      </c>
      <c r="K93" s="203" t="s">
        <v>148</v>
      </c>
      <c r="L93" s="68"/>
      <c r="M93" s="208" t="s">
        <v>21</v>
      </c>
      <c r="N93" s="209" t="s">
        <v>42</v>
      </c>
      <c r="O93" s="43"/>
      <c r="P93" s="210">
        <f>O93*H93</f>
        <v>0</v>
      </c>
      <c r="Q93" s="210">
        <v>0</v>
      </c>
      <c r="R93" s="210">
        <f>Q93*H93</f>
        <v>0</v>
      </c>
      <c r="S93" s="210">
        <v>0</v>
      </c>
      <c r="T93" s="211">
        <f>S93*H93</f>
        <v>0</v>
      </c>
      <c r="AR93" s="20" t="s">
        <v>149</v>
      </c>
      <c r="AT93" s="20" t="s">
        <v>144</v>
      </c>
      <c r="AU93" s="20" t="s">
        <v>71</v>
      </c>
      <c r="AY93" s="20" t="s">
        <v>150</v>
      </c>
      <c r="BE93" s="212">
        <f>IF(N93="základní",J93,0)</f>
        <v>0</v>
      </c>
      <c r="BF93" s="212">
        <f>IF(N93="snížená",J93,0)</f>
        <v>0</v>
      </c>
      <c r="BG93" s="212">
        <f>IF(N93="zákl. přenesená",J93,0)</f>
        <v>0</v>
      </c>
      <c r="BH93" s="212">
        <f>IF(N93="sníž. přenesená",J93,0)</f>
        <v>0</v>
      </c>
      <c r="BI93" s="212">
        <f>IF(N93="nulová",J93,0)</f>
        <v>0</v>
      </c>
      <c r="BJ93" s="20" t="s">
        <v>78</v>
      </c>
      <c r="BK93" s="212">
        <f>ROUND(I93*H93,2)</f>
        <v>0</v>
      </c>
      <c r="BL93" s="20" t="s">
        <v>149</v>
      </c>
      <c r="BM93" s="20" t="s">
        <v>698</v>
      </c>
    </row>
    <row r="94" s="1" customFormat="1">
      <c r="B94" s="42"/>
      <c r="C94" s="70"/>
      <c r="D94" s="213" t="s">
        <v>195</v>
      </c>
      <c r="E94" s="70"/>
      <c r="F94" s="214" t="s">
        <v>286</v>
      </c>
      <c r="G94" s="70"/>
      <c r="H94" s="70"/>
      <c r="I94" s="185"/>
      <c r="J94" s="70"/>
      <c r="K94" s="70"/>
      <c r="L94" s="68"/>
      <c r="M94" s="215"/>
      <c r="N94" s="43"/>
      <c r="O94" s="43"/>
      <c r="P94" s="43"/>
      <c r="Q94" s="43"/>
      <c r="R94" s="43"/>
      <c r="S94" s="43"/>
      <c r="T94" s="91"/>
      <c r="AT94" s="20" t="s">
        <v>195</v>
      </c>
      <c r="AU94" s="20" t="s">
        <v>71</v>
      </c>
    </row>
    <row r="95" s="1" customFormat="1" ht="38.25" customHeight="1">
      <c r="B95" s="42"/>
      <c r="C95" s="201" t="s">
        <v>197</v>
      </c>
      <c r="D95" s="201" t="s">
        <v>144</v>
      </c>
      <c r="E95" s="202" t="s">
        <v>278</v>
      </c>
      <c r="F95" s="203" t="s">
        <v>279</v>
      </c>
      <c r="G95" s="204" t="s">
        <v>192</v>
      </c>
      <c r="H95" s="205">
        <v>4</v>
      </c>
      <c r="I95" s="206"/>
      <c r="J95" s="207">
        <f>ROUND(I95*H95,2)</f>
        <v>0</v>
      </c>
      <c r="K95" s="203" t="s">
        <v>148</v>
      </c>
      <c r="L95" s="68"/>
      <c r="M95" s="208" t="s">
        <v>21</v>
      </c>
      <c r="N95" s="209" t="s">
        <v>42</v>
      </c>
      <c r="O95" s="43"/>
      <c r="P95" s="210">
        <f>O95*H95</f>
        <v>0</v>
      </c>
      <c r="Q95" s="210">
        <v>0</v>
      </c>
      <c r="R95" s="210">
        <f>Q95*H95</f>
        <v>0</v>
      </c>
      <c r="S95" s="210">
        <v>0</v>
      </c>
      <c r="T95" s="211">
        <f>S95*H95</f>
        <v>0</v>
      </c>
      <c r="AR95" s="20" t="s">
        <v>149</v>
      </c>
      <c r="AT95" s="20" t="s">
        <v>144</v>
      </c>
      <c r="AU95" s="20" t="s">
        <v>71</v>
      </c>
      <c r="AY95" s="20" t="s">
        <v>150</v>
      </c>
      <c r="BE95" s="212">
        <f>IF(N95="základní",J95,0)</f>
        <v>0</v>
      </c>
      <c r="BF95" s="212">
        <f>IF(N95="snížená",J95,0)</f>
        <v>0</v>
      </c>
      <c r="BG95" s="212">
        <f>IF(N95="zákl. přenesená",J95,0)</f>
        <v>0</v>
      </c>
      <c r="BH95" s="212">
        <f>IF(N95="sníž. přenesená",J95,0)</f>
        <v>0</v>
      </c>
      <c r="BI95" s="212">
        <f>IF(N95="nulová",J95,0)</f>
        <v>0</v>
      </c>
      <c r="BJ95" s="20" t="s">
        <v>78</v>
      </c>
      <c r="BK95" s="212">
        <f>ROUND(I95*H95,2)</f>
        <v>0</v>
      </c>
      <c r="BL95" s="20" t="s">
        <v>149</v>
      </c>
      <c r="BM95" s="20" t="s">
        <v>699</v>
      </c>
    </row>
    <row r="96" s="1" customFormat="1">
      <c r="B96" s="42"/>
      <c r="C96" s="70"/>
      <c r="D96" s="213" t="s">
        <v>195</v>
      </c>
      <c r="E96" s="70"/>
      <c r="F96" s="214" t="s">
        <v>281</v>
      </c>
      <c r="G96" s="70"/>
      <c r="H96" s="70"/>
      <c r="I96" s="185"/>
      <c r="J96" s="70"/>
      <c r="K96" s="70"/>
      <c r="L96" s="68"/>
      <c r="M96" s="215"/>
      <c r="N96" s="43"/>
      <c r="O96" s="43"/>
      <c r="P96" s="43"/>
      <c r="Q96" s="43"/>
      <c r="R96" s="43"/>
      <c r="S96" s="43"/>
      <c r="T96" s="91"/>
      <c r="AT96" s="20" t="s">
        <v>195</v>
      </c>
      <c r="AU96" s="20" t="s">
        <v>71</v>
      </c>
    </row>
    <row r="97" s="1" customFormat="1" ht="38.25" customHeight="1">
      <c r="B97" s="42"/>
      <c r="C97" s="201" t="s">
        <v>201</v>
      </c>
      <c r="D97" s="201" t="s">
        <v>144</v>
      </c>
      <c r="E97" s="202" t="s">
        <v>700</v>
      </c>
      <c r="F97" s="203" t="s">
        <v>701</v>
      </c>
      <c r="G97" s="204" t="s">
        <v>256</v>
      </c>
      <c r="H97" s="205">
        <v>36</v>
      </c>
      <c r="I97" s="206"/>
      <c r="J97" s="207">
        <f>ROUND(I97*H97,2)</f>
        <v>0</v>
      </c>
      <c r="K97" s="203" t="s">
        <v>148</v>
      </c>
      <c r="L97" s="68"/>
      <c r="M97" s="208" t="s">
        <v>21</v>
      </c>
      <c r="N97" s="209" t="s">
        <v>42</v>
      </c>
      <c r="O97" s="43"/>
      <c r="P97" s="210">
        <f>O97*H97</f>
        <v>0</v>
      </c>
      <c r="Q97" s="210">
        <v>0</v>
      </c>
      <c r="R97" s="210">
        <f>Q97*H97</f>
        <v>0</v>
      </c>
      <c r="S97" s="210">
        <v>0</v>
      </c>
      <c r="T97" s="211">
        <f>S97*H97</f>
        <v>0</v>
      </c>
      <c r="AR97" s="20" t="s">
        <v>149</v>
      </c>
      <c r="AT97" s="20" t="s">
        <v>144</v>
      </c>
      <c r="AU97" s="20" t="s">
        <v>71</v>
      </c>
      <c r="AY97" s="20" t="s">
        <v>150</v>
      </c>
      <c r="BE97" s="212">
        <f>IF(N97="základní",J97,0)</f>
        <v>0</v>
      </c>
      <c r="BF97" s="212">
        <f>IF(N97="snížená",J97,0)</f>
        <v>0</v>
      </c>
      <c r="BG97" s="212">
        <f>IF(N97="zákl. přenesená",J97,0)</f>
        <v>0</v>
      </c>
      <c r="BH97" s="212">
        <f>IF(N97="sníž. přenesená",J97,0)</f>
        <v>0</v>
      </c>
      <c r="BI97" s="212">
        <f>IF(N97="nulová",J97,0)</f>
        <v>0</v>
      </c>
      <c r="BJ97" s="20" t="s">
        <v>78</v>
      </c>
      <c r="BK97" s="212">
        <f>ROUND(I97*H97,2)</f>
        <v>0</v>
      </c>
      <c r="BL97" s="20" t="s">
        <v>149</v>
      </c>
      <c r="BM97" s="20" t="s">
        <v>702</v>
      </c>
    </row>
    <row r="98" s="1" customFormat="1" ht="16.5" customHeight="1">
      <c r="B98" s="42"/>
      <c r="C98" s="201" t="s">
        <v>205</v>
      </c>
      <c r="D98" s="201" t="s">
        <v>144</v>
      </c>
      <c r="E98" s="202" t="s">
        <v>703</v>
      </c>
      <c r="F98" s="203" t="s">
        <v>704</v>
      </c>
      <c r="G98" s="204" t="s">
        <v>192</v>
      </c>
      <c r="H98" s="205">
        <v>4</v>
      </c>
      <c r="I98" s="206"/>
      <c r="J98" s="207">
        <f>ROUND(I98*H98,2)</f>
        <v>0</v>
      </c>
      <c r="K98" s="203" t="s">
        <v>148</v>
      </c>
      <c r="L98" s="68"/>
      <c r="M98" s="208" t="s">
        <v>21</v>
      </c>
      <c r="N98" s="209" t="s">
        <v>42</v>
      </c>
      <c r="O98" s="43"/>
      <c r="P98" s="210">
        <f>O98*H98</f>
        <v>0</v>
      </c>
      <c r="Q98" s="210">
        <v>0</v>
      </c>
      <c r="R98" s="210">
        <f>Q98*H98</f>
        <v>0</v>
      </c>
      <c r="S98" s="210">
        <v>0</v>
      </c>
      <c r="T98" s="211">
        <f>S98*H98</f>
        <v>0</v>
      </c>
      <c r="AR98" s="20" t="s">
        <v>149</v>
      </c>
      <c r="AT98" s="20" t="s">
        <v>144</v>
      </c>
      <c r="AU98" s="20" t="s">
        <v>71</v>
      </c>
      <c r="AY98" s="20" t="s">
        <v>150</v>
      </c>
      <c r="BE98" s="212">
        <f>IF(N98="základní",J98,0)</f>
        <v>0</v>
      </c>
      <c r="BF98" s="212">
        <f>IF(N98="snížená",J98,0)</f>
        <v>0</v>
      </c>
      <c r="BG98" s="212">
        <f>IF(N98="zákl. přenesená",J98,0)</f>
        <v>0</v>
      </c>
      <c r="BH98" s="212">
        <f>IF(N98="sníž. přenesená",J98,0)</f>
        <v>0</v>
      </c>
      <c r="BI98" s="212">
        <f>IF(N98="nulová",J98,0)</f>
        <v>0</v>
      </c>
      <c r="BJ98" s="20" t="s">
        <v>78</v>
      </c>
      <c r="BK98" s="212">
        <f>ROUND(I98*H98,2)</f>
        <v>0</v>
      </c>
      <c r="BL98" s="20" t="s">
        <v>149</v>
      </c>
      <c r="BM98" s="20" t="s">
        <v>705</v>
      </c>
    </row>
    <row r="99" s="1" customFormat="1" ht="51" customHeight="1">
      <c r="B99" s="42"/>
      <c r="C99" s="201" t="s">
        <v>209</v>
      </c>
      <c r="D99" s="201" t="s">
        <v>144</v>
      </c>
      <c r="E99" s="202" t="s">
        <v>706</v>
      </c>
      <c r="F99" s="203" t="s">
        <v>707</v>
      </c>
      <c r="G99" s="204" t="s">
        <v>147</v>
      </c>
      <c r="H99" s="205">
        <v>182.19999999999999</v>
      </c>
      <c r="I99" s="206"/>
      <c r="J99" s="207">
        <f>ROUND(I99*H99,2)</f>
        <v>0</v>
      </c>
      <c r="K99" s="203" t="s">
        <v>148</v>
      </c>
      <c r="L99" s="68"/>
      <c r="M99" s="208" t="s">
        <v>21</v>
      </c>
      <c r="N99" s="209" t="s">
        <v>42</v>
      </c>
      <c r="O99" s="43"/>
      <c r="P99" s="210">
        <f>O99*H99</f>
        <v>0</v>
      </c>
      <c r="Q99" s="210">
        <v>0</v>
      </c>
      <c r="R99" s="210">
        <f>Q99*H99</f>
        <v>0</v>
      </c>
      <c r="S99" s="210">
        <v>0</v>
      </c>
      <c r="T99" s="211">
        <f>S99*H99</f>
        <v>0</v>
      </c>
      <c r="AR99" s="20" t="s">
        <v>149</v>
      </c>
      <c r="AT99" s="20" t="s">
        <v>144</v>
      </c>
      <c r="AU99" s="20" t="s">
        <v>71</v>
      </c>
      <c r="AY99" s="20" t="s">
        <v>150</v>
      </c>
      <c r="BE99" s="212">
        <f>IF(N99="základní",J99,0)</f>
        <v>0</v>
      </c>
      <c r="BF99" s="212">
        <f>IF(N99="snížená",J99,0)</f>
        <v>0</v>
      </c>
      <c r="BG99" s="212">
        <f>IF(N99="zákl. přenesená",J99,0)</f>
        <v>0</v>
      </c>
      <c r="BH99" s="212">
        <f>IF(N99="sníž. přenesená",J99,0)</f>
        <v>0</v>
      </c>
      <c r="BI99" s="212">
        <f>IF(N99="nulová",J99,0)</f>
        <v>0</v>
      </c>
      <c r="BJ99" s="20" t="s">
        <v>78</v>
      </c>
      <c r="BK99" s="212">
        <f>ROUND(I99*H99,2)</f>
        <v>0</v>
      </c>
      <c r="BL99" s="20" t="s">
        <v>149</v>
      </c>
      <c r="BM99" s="20" t="s">
        <v>708</v>
      </c>
    </row>
    <row r="100" s="1" customFormat="1" ht="16.5" customHeight="1">
      <c r="B100" s="42"/>
      <c r="C100" s="201" t="s">
        <v>213</v>
      </c>
      <c r="D100" s="201" t="s">
        <v>144</v>
      </c>
      <c r="E100" s="202" t="s">
        <v>709</v>
      </c>
      <c r="F100" s="203" t="s">
        <v>710</v>
      </c>
      <c r="G100" s="204" t="s">
        <v>256</v>
      </c>
      <c r="H100" s="205">
        <v>42</v>
      </c>
      <c r="I100" s="206"/>
      <c r="J100" s="207">
        <f>ROUND(I100*H100,2)</f>
        <v>0</v>
      </c>
      <c r="K100" s="203" t="s">
        <v>148</v>
      </c>
      <c r="L100" s="68"/>
      <c r="M100" s="208" t="s">
        <v>21</v>
      </c>
      <c r="N100" s="209" t="s">
        <v>42</v>
      </c>
      <c r="O100" s="43"/>
      <c r="P100" s="210">
        <f>O100*H100</f>
        <v>0</v>
      </c>
      <c r="Q100" s="210">
        <v>0</v>
      </c>
      <c r="R100" s="210">
        <f>Q100*H100</f>
        <v>0</v>
      </c>
      <c r="S100" s="210">
        <v>0</v>
      </c>
      <c r="T100" s="211">
        <f>S100*H100</f>
        <v>0</v>
      </c>
      <c r="AR100" s="20" t="s">
        <v>149</v>
      </c>
      <c r="AT100" s="20" t="s">
        <v>144</v>
      </c>
      <c r="AU100" s="20" t="s">
        <v>71</v>
      </c>
      <c r="AY100" s="20" t="s">
        <v>150</v>
      </c>
      <c r="BE100" s="212">
        <f>IF(N100="základní",J100,0)</f>
        <v>0</v>
      </c>
      <c r="BF100" s="212">
        <f>IF(N100="snížená",J100,0)</f>
        <v>0</v>
      </c>
      <c r="BG100" s="212">
        <f>IF(N100="zákl. přenesená",J100,0)</f>
        <v>0</v>
      </c>
      <c r="BH100" s="212">
        <f>IF(N100="sníž. přenesená",J100,0)</f>
        <v>0</v>
      </c>
      <c r="BI100" s="212">
        <f>IF(N100="nulová",J100,0)</f>
        <v>0</v>
      </c>
      <c r="BJ100" s="20" t="s">
        <v>78</v>
      </c>
      <c r="BK100" s="212">
        <f>ROUND(I100*H100,2)</f>
        <v>0</v>
      </c>
      <c r="BL100" s="20" t="s">
        <v>149</v>
      </c>
      <c r="BM100" s="20" t="s">
        <v>711</v>
      </c>
    </row>
    <row r="101" s="1" customFormat="1" ht="16.5" customHeight="1">
      <c r="B101" s="42"/>
      <c r="C101" s="201" t="s">
        <v>218</v>
      </c>
      <c r="D101" s="201" t="s">
        <v>144</v>
      </c>
      <c r="E101" s="202" t="s">
        <v>712</v>
      </c>
      <c r="F101" s="203" t="s">
        <v>713</v>
      </c>
      <c r="G101" s="204" t="s">
        <v>256</v>
      </c>
      <c r="H101" s="205">
        <v>110</v>
      </c>
      <c r="I101" s="206"/>
      <c r="J101" s="207">
        <f>ROUND(I101*H101,2)</f>
        <v>0</v>
      </c>
      <c r="K101" s="203" t="s">
        <v>148</v>
      </c>
      <c r="L101" s="68"/>
      <c r="M101" s="208" t="s">
        <v>21</v>
      </c>
      <c r="N101" s="209" t="s">
        <v>42</v>
      </c>
      <c r="O101" s="43"/>
      <c r="P101" s="210">
        <f>O101*H101</f>
        <v>0</v>
      </c>
      <c r="Q101" s="210">
        <v>0</v>
      </c>
      <c r="R101" s="210">
        <f>Q101*H101</f>
        <v>0</v>
      </c>
      <c r="S101" s="210">
        <v>0</v>
      </c>
      <c r="T101" s="211">
        <f>S101*H101</f>
        <v>0</v>
      </c>
      <c r="AR101" s="20" t="s">
        <v>149</v>
      </c>
      <c r="AT101" s="20" t="s">
        <v>144</v>
      </c>
      <c r="AU101" s="20" t="s">
        <v>71</v>
      </c>
      <c r="AY101" s="20" t="s">
        <v>150</v>
      </c>
      <c r="BE101" s="212">
        <f>IF(N101="základní",J101,0)</f>
        <v>0</v>
      </c>
      <c r="BF101" s="212">
        <f>IF(N101="snížená",J101,0)</f>
        <v>0</v>
      </c>
      <c r="BG101" s="212">
        <f>IF(N101="zákl. přenesená",J101,0)</f>
        <v>0</v>
      </c>
      <c r="BH101" s="212">
        <f>IF(N101="sníž. přenesená",J101,0)</f>
        <v>0</v>
      </c>
      <c r="BI101" s="212">
        <f>IF(N101="nulová",J101,0)</f>
        <v>0</v>
      </c>
      <c r="BJ101" s="20" t="s">
        <v>78</v>
      </c>
      <c r="BK101" s="212">
        <f>ROUND(I101*H101,2)</f>
        <v>0</v>
      </c>
      <c r="BL101" s="20" t="s">
        <v>149</v>
      </c>
      <c r="BM101" s="20" t="s">
        <v>714</v>
      </c>
    </row>
    <row r="102" s="1" customFormat="1" ht="25.5" customHeight="1">
      <c r="B102" s="42"/>
      <c r="C102" s="227" t="s">
        <v>10</v>
      </c>
      <c r="D102" s="227" t="s">
        <v>167</v>
      </c>
      <c r="E102" s="228" t="s">
        <v>715</v>
      </c>
      <c r="F102" s="229" t="s">
        <v>716</v>
      </c>
      <c r="G102" s="230" t="s">
        <v>170</v>
      </c>
      <c r="H102" s="231">
        <v>81</v>
      </c>
      <c r="I102" s="232"/>
      <c r="J102" s="233">
        <f>ROUND(I102*H102,2)</f>
        <v>0</v>
      </c>
      <c r="K102" s="229" t="s">
        <v>148</v>
      </c>
      <c r="L102" s="234"/>
      <c r="M102" s="235" t="s">
        <v>21</v>
      </c>
      <c r="N102" s="236" t="s">
        <v>42</v>
      </c>
      <c r="O102" s="43"/>
      <c r="P102" s="210">
        <f>O102*H102</f>
        <v>0</v>
      </c>
      <c r="Q102" s="210">
        <v>1</v>
      </c>
      <c r="R102" s="210">
        <f>Q102*H102</f>
        <v>81</v>
      </c>
      <c r="S102" s="210">
        <v>0</v>
      </c>
      <c r="T102" s="211">
        <f>S102*H102</f>
        <v>0</v>
      </c>
      <c r="AR102" s="20" t="s">
        <v>171</v>
      </c>
      <c r="AT102" s="20" t="s">
        <v>167</v>
      </c>
      <c r="AU102" s="20" t="s">
        <v>71</v>
      </c>
      <c r="AY102" s="20" t="s">
        <v>150</v>
      </c>
      <c r="BE102" s="212">
        <f>IF(N102="základní",J102,0)</f>
        <v>0</v>
      </c>
      <c r="BF102" s="212">
        <f>IF(N102="snížená",J102,0)</f>
        <v>0</v>
      </c>
      <c r="BG102" s="212">
        <f>IF(N102="zákl. přenesená",J102,0)</f>
        <v>0</v>
      </c>
      <c r="BH102" s="212">
        <f>IF(N102="sníž. přenesená",J102,0)</f>
        <v>0</v>
      </c>
      <c r="BI102" s="212">
        <f>IF(N102="nulová",J102,0)</f>
        <v>0</v>
      </c>
      <c r="BJ102" s="20" t="s">
        <v>78</v>
      </c>
      <c r="BK102" s="212">
        <f>ROUND(I102*H102,2)</f>
        <v>0</v>
      </c>
      <c r="BL102" s="20" t="s">
        <v>171</v>
      </c>
      <c r="BM102" s="20" t="s">
        <v>717</v>
      </c>
    </row>
    <row r="103" s="1" customFormat="1" ht="16.5" customHeight="1">
      <c r="B103" s="42"/>
      <c r="C103" s="227" t="s">
        <v>227</v>
      </c>
      <c r="D103" s="227" t="s">
        <v>167</v>
      </c>
      <c r="E103" s="228" t="s">
        <v>718</v>
      </c>
      <c r="F103" s="229" t="s">
        <v>719</v>
      </c>
      <c r="G103" s="230" t="s">
        <v>720</v>
      </c>
      <c r="H103" s="231">
        <v>10</v>
      </c>
      <c r="I103" s="232"/>
      <c r="J103" s="233">
        <f>ROUND(I103*H103,2)</f>
        <v>0</v>
      </c>
      <c r="K103" s="229" t="s">
        <v>148</v>
      </c>
      <c r="L103" s="234"/>
      <c r="M103" s="235" t="s">
        <v>21</v>
      </c>
      <c r="N103" s="236" t="s">
        <v>42</v>
      </c>
      <c r="O103" s="43"/>
      <c r="P103" s="210">
        <f>O103*H103</f>
        <v>0</v>
      </c>
      <c r="Q103" s="210">
        <v>0</v>
      </c>
      <c r="R103" s="210">
        <f>Q103*H103</f>
        <v>0</v>
      </c>
      <c r="S103" s="210">
        <v>0</v>
      </c>
      <c r="T103" s="211">
        <f>S103*H103</f>
        <v>0</v>
      </c>
      <c r="AR103" s="20" t="s">
        <v>171</v>
      </c>
      <c r="AT103" s="20" t="s">
        <v>167</v>
      </c>
      <c r="AU103" s="20" t="s">
        <v>71</v>
      </c>
      <c r="AY103" s="20" t="s">
        <v>150</v>
      </c>
      <c r="BE103" s="212">
        <f>IF(N103="základní",J103,0)</f>
        <v>0</v>
      </c>
      <c r="BF103" s="212">
        <f>IF(N103="snížená",J103,0)</f>
        <v>0</v>
      </c>
      <c r="BG103" s="212">
        <f>IF(N103="zákl. přenesená",J103,0)</f>
        <v>0</v>
      </c>
      <c r="BH103" s="212">
        <f>IF(N103="sníž. přenesená",J103,0)</f>
        <v>0</v>
      </c>
      <c r="BI103" s="212">
        <f>IF(N103="nulová",J103,0)</f>
        <v>0</v>
      </c>
      <c r="BJ103" s="20" t="s">
        <v>78</v>
      </c>
      <c r="BK103" s="212">
        <f>ROUND(I103*H103,2)</f>
        <v>0</v>
      </c>
      <c r="BL103" s="20" t="s">
        <v>171</v>
      </c>
      <c r="BM103" s="20" t="s">
        <v>721</v>
      </c>
    </row>
    <row r="104" s="1" customFormat="1" ht="63.75" customHeight="1">
      <c r="B104" s="42"/>
      <c r="C104" s="201" t="s">
        <v>232</v>
      </c>
      <c r="D104" s="201" t="s">
        <v>144</v>
      </c>
      <c r="E104" s="202" t="s">
        <v>254</v>
      </c>
      <c r="F104" s="203" t="s">
        <v>255</v>
      </c>
      <c r="G104" s="204" t="s">
        <v>256</v>
      </c>
      <c r="H104" s="205">
        <v>14</v>
      </c>
      <c r="I104" s="206"/>
      <c r="J104" s="207">
        <f>ROUND(I104*H104,2)</f>
        <v>0</v>
      </c>
      <c r="K104" s="203" t="s">
        <v>148</v>
      </c>
      <c r="L104" s="68"/>
      <c r="M104" s="208" t="s">
        <v>21</v>
      </c>
      <c r="N104" s="209" t="s">
        <v>42</v>
      </c>
      <c r="O104" s="43"/>
      <c r="P104" s="210">
        <f>O104*H104</f>
        <v>0</v>
      </c>
      <c r="Q104" s="210">
        <v>0</v>
      </c>
      <c r="R104" s="210">
        <f>Q104*H104</f>
        <v>0</v>
      </c>
      <c r="S104" s="210">
        <v>0</v>
      </c>
      <c r="T104" s="211">
        <f>S104*H104</f>
        <v>0</v>
      </c>
      <c r="AR104" s="20" t="s">
        <v>149</v>
      </c>
      <c r="AT104" s="20" t="s">
        <v>144</v>
      </c>
      <c r="AU104" s="20" t="s">
        <v>71</v>
      </c>
      <c r="AY104" s="20" t="s">
        <v>150</v>
      </c>
      <c r="BE104" s="212">
        <f>IF(N104="základní",J104,0)</f>
        <v>0</v>
      </c>
      <c r="BF104" s="212">
        <f>IF(N104="snížená",J104,0)</f>
        <v>0</v>
      </c>
      <c r="BG104" s="212">
        <f>IF(N104="zákl. přenesená",J104,0)</f>
        <v>0</v>
      </c>
      <c r="BH104" s="212">
        <f>IF(N104="sníž. přenesená",J104,0)</f>
        <v>0</v>
      </c>
      <c r="BI104" s="212">
        <f>IF(N104="nulová",J104,0)</f>
        <v>0</v>
      </c>
      <c r="BJ104" s="20" t="s">
        <v>78</v>
      </c>
      <c r="BK104" s="212">
        <f>ROUND(I104*H104,2)</f>
        <v>0</v>
      </c>
      <c r="BL104" s="20" t="s">
        <v>149</v>
      </c>
      <c r="BM104" s="20" t="s">
        <v>722</v>
      </c>
    </row>
    <row r="105" s="1" customFormat="1">
      <c r="B105" s="42"/>
      <c r="C105" s="70"/>
      <c r="D105" s="213" t="s">
        <v>195</v>
      </c>
      <c r="E105" s="70"/>
      <c r="F105" s="214" t="s">
        <v>258</v>
      </c>
      <c r="G105" s="70"/>
      <c r="H105" s="70"/>
      <c r="I105" s="185"/>
      <c r="J105" s="70"/>
      <c r="K105" s="70"/>
      <c r="L105" s="68"/>
      <c r="M105" s="215"/>
      <c r="N105" s="43"/>
      <c r="O105" s="43"/>
      <c r="P105" s="43"/>
      <c r="Q105" s="43"/>
      <c r="R105" s="43"/>
      <c r="S105" s="43"/>
      <c r="T105" s="91"/>
      <c r="AT105" s="20" t="s">
        <v>195</v>
      </c>
      <c r="AU105" s="20" t="s">
        <v>71</v>
      </c>
    </row>
    <row r="106" s="1" customFormat="1" ht="25.5" customHeight="1">
      <c r="B106" s="42"/>
      <c r="C106" s="227" t="s">
        <v>236</v>
      </c>
      <c r="D106" s="227" t="s">
        <v>167</v>
      </c>
      <c r="E106" s="228" t="s">
        <v>260</v>
      </c>
      <c r="F106" s="229" t="s">
        <v>261</v>
      </c>
      <c r="G106" s="230" t="s">
        <v>192</v>
      </c>
      <c r="H106" s="231">
        <v>4</v>
      </c>
      <c r="I106" s="232"/>
      <c r="J106" s="233">
        <f>ROUND(I106*H106,2)</f>
        <v>0</v>
      </c>
      <c r="K106" s="229" t="s">
        <v>148</v>
      </c>
      <c r="L106" s="234"/>
      <c r="M106" s="235" t="s">
        <v>21</v>
      </c>
      <c r="N106" s="236" t="s">
        <v>42</v>
      </c>
      <c r="O106" s="43"/>
      <c r="P106" s="210">
        <f>O106*H106</f>
        <v>0</v>
      </c>
      <c r="Q106" s="210">
        <v>0.219496</v>
      </c>
      <c r="R106" s="210">
        <f>Q106*H106</f>
        <v>0.87798399999999999</v>
      </c>
      <c r="S106" s="210">
        <v>0</v>
      </c>
      <c r="T106" s="211">
        <f>S106*H106</f>
        <v>0</v>
      </c>
      <c r="AR106" s="20" t="s">
        <v>171</v>
      </c>
      <c r="AT106" s="20" t="s">
        <v>167</v>
      </c>
      <c r="AU106" s="20" t="s">
        <v>71</v>
      </c>
      <c r="AY106" s="20" t="s">
        <v>150</v>
      </c>
      <c r="BE106" s="212">
        <f>IF(N106="základní",J106,0)</f>
        <v>0</v>
      </c>
      <c r="BF106" s="212">
        <f>IF(N106="snížená",J106,0)</f>
        <v>0</v>
      </c>
      <c r="BG106" s="212">
        <f>IF(N106="zákl. přenesená",J106,0)</f>
        <v>0</v>
      </c>
      <c r="BH106" s="212">
        <f>IF(N106="sníž. přenesená",J106,0)</f>
        <v>0</v>
      </c>
      <c r="BI106" s="212">
        <f>IF(N106="nulová",J106,0)</f>
        <v>0</v>
      </c>
      <c r="BJ106" s="20" t="s">
        <v>78</v>
      </c>
      <c r="BK106" s="212">
        <f>ROUND(I106*H106,2)</f>
        <v>0</v>
      </c>
      <c r="BL106" s="20" t="s">
        <v>171</v>
      </c>
      <c r="BM106" s="20" t="s">
        <v>723</v>
      </c>
    </row>
    <row r="107" s="1" customFormat="1" ht="76.5" customHeight="1">
      <c r="B107" s="42"/>
      <c r="C107" s="201" t="s">
        <v>241</v>
      </c>
      <c r="D107" s="201" t="s">
        <v>144</v>
      </c>
      <c r="E107" s="202" t="s">
        <v>342</v>
      </c>
      <c r="F107" s="203" t="s">
        <v>343</v>
      </c>
      <c r="G107" s="204" t="s">
        <v>344</v>
      </c>
      <c r="H107" s="205">
        <v>12</v>
      </c>
      <c r="I107" s="206"/>
      <c r="J107" s="207">
        <f>ROUND(I107*H107,2)</f>
        <v>0</v>
      </c>
      <c r="K107" s="203" t="s">
        <v>148</v>
      </c>
      <c r="L107" s="68"/>
      <c r="M107" s="208" t="s">
        <v>21</v>
      </c>
      <c r="N107" s="209" t="s">
        <v>42</v>
      </c>
      <c r="O107" s="43"/>
      <c r="P107" s="210">
        <f>O107*H107</f>
        <v>0</v>
      </c>
      <c r="Q107" s="210">
        <v>0</v>
      </c>
      <c r="R107" s="210">
        <f>Q107*H107</f>
        <v>0</v>
      </c>
      <c r="S107" s="210">
        <v>0</v>
      </c>
      <c r="T107" s="211">
        <f>S107*H107</f>
        <v>0</v>
      </c>
      <c r="AR107" s="20" t="s">
        <v>149</v>
      </c>
      <c r="AT107" s="20" t="s">
        <v>144</v>
      </c>
      <c r="AU107" s="20" t="s">
        <v>71</v>
      </c>
      <c r="AY107" s="20" t="s">
        <v>150</v>
      </c>
      <c r="BE107" s="212">
        <f>IF(N107="základní",J107,0)</f>
        <v>0</v>
      </c>
      <c r="BF107" s="212">
        <f>IF(N107="snížená",J107,0)</f>
        <v>0</v>
      </c>
      <c r="BG107" s="212">
        <f>IF(N107="zákl. přenesená",J107,0)</f>
        <v>0</v>
      </c>
      <c r="BH107" s="212">
        <f>IF(N107="sníž. přenesená",J107,0)</f>
        <v>0</v>
      </c>
      <c r="BI107" s="212">
        <f>IF(N107="nulová",J107,0)</f>
        <v>0</v>
      </c>
      <c r="BJ107" s="20" t="s">
        <v>78</v>
      </c>
      <c r="BK107" s="212">
        <f>ROUND(I107*H107,2)</f>
        <v>0</v>
      </c>
      <c r="BL107" s="20" t="s">
        <v>149</v>
      </c>
      <c r="BM107" s="20" t="s">
        <v>724</v>
      </c>
    </row>
    <row r="108" s="1" customFormat="1" ht="63.75" customHeight="1">
      <c r="B108" s="42"/>
      <c r="C108" s="201" t="s">
        <v>245</v>
      </c>
      <c r="D108" s="201" t="s">
        <v>144</v>
      </c>
      <c r="E108" s="202" t="s">
        <v>347</v>
      </c>
      <c r="F108" s="203" t="s">
        <v>348</v>
      </c>
      <c r="G108" s="204" t="s">
        <v>256</v>
      </c>
      <c r="H108" s="205">
        <v>250</v>
      </c>
      <c r="I108" s="206"/>
      <c r="J108" s="207">
        <f>ROUND(I108*H108,2)</f>
        <v>0</v>
      </c>
      <c r="K108" s="203" t="s">
        <v>148</v>
      </c>
      <c r="L108" s="68"/>
      <c r="M108" s="208" t="s">
        <v>21</v>
      </c>
      <c r="N108" s="209" t="s">
        <v>42</v>
      </c>
      <c r="O108" s="43"/>
      <c r="P108" s="210">
        <f>O108*H108</f>
        <v>0</v>
      </c>
      <c r="Q108" s="210">
        <v>0</v>
      </c>
      <c r="R108" s="210">
        <f>Q108*H108</f>
        <v>0</v>
      </c>
      <c r="S108" s="210">
        <v>0</v>
      </c>
      <c r="T108" s="211">
        <f>S108*H108</f>
        <v>0</v>
      </c>
      <c r="AR108" s="20" t="s">
        <v>149</v>
      </c>
      <c r="AT108" s="20" t="s">
        <v>144</v>
      </c>
      <c r="AU108" s="20" t="s">
        <v>71</v>
      </c>
      <c r="AY108" s="20" t="s">
        <v>150</v>
      </c>
      <c r="BE108" s="212">
        <f>IF(N108="základní",J108,0)</f>
        <v>0</v>
      </c>
      <c r="BF108" s="212">
        <f>IF(N108="snížená",J108,0)</f>
        <v>0</v>
      </c>
      <c r="BG108" s="212">
        <f>IF(N108="zákl. přenesená",J108,0)</f>
        <v>0</v>
      </c>
      <c r="BH108" s="212">
        <f>IF(N108="sníž. přenesená",J108,0)</f>
        <v>0</v>
      </c>
      <c r="BI108" s="212">
        <f>IF(N108="nulová",J108,0)</f>
        <v>0</v>
      </c>
      <c r="BJ108" s="20" t="s">
        <v>78</v>
      </c>
      <c r="BK108" s="212">
        <f>ROUND(I108*H108,2)</f>
        <v>0</v>
      </c>
      <c r="BL108" s="20" t="s">
        <v>149</v>
      </c>
      <c r="BM108" s="20" t="s">
        <v>725</v>
      </c>
    </row>
    <row r="109" s="1" customFormat="1">
      <c r="B109" s="42"/>
      <c r="C109" s="70"/>
      <c r="D109" s="213" t="s">
        <v>195</v>
      </c>
      <c r="E109" s="70"/>
      <c r="F109" s="214" t="s">
        <v>258</v>
      </c>
      <c r="G109" s="70"/>
      <c r="H109" s="70"/>
      <c r="I109" s="185"/>
      <c r="J109" s="70"/>
      <c r="K109" s="70"/>
      <c r="L109" s="68"/>
      <c r="M109" s="215"/>
      <c r="N109" s="43"/>
      <c r="O109" s="43"/>
      <c r="P109" s="43"/>
      <c r="Q109" s="43"/>
      <c r="R109" s="43"/>
      <c r="S109" s="43"/>
      <c r="T109" s="91"/>
      <c r="AT109" s="20" t="s">
        <v>195</v>
      </c>
      <c r="AU109" s="20" t="s">
        <v>71</v>
      </c>
    </row>
    <row r="110" s="1" customFormat="1" ht="63.75" customHeight="1">
      <c r="B110" s="42"/>
      <c r="C110" s="201" t="s">
        <v>9</v>
      </c>
      <c r="D110" s="201" t="s">
        <v>144</v>
      </c>
      <c r="E110" s="202" t="s">
        <v>351</v>
      </c>
      <c r="F110" s="203" t="s">
        <v>352</v>
      </c>
      <c r="G110" s="204" t="s">
        <v>256</v>
      </c>
      <c r="H110" s="205">
        <v>250</v>
      </c>
      <c r="I110" s="206"/>
      <c r="J110" s="207">
        <f>ROUND(I110*H110,2)</f>
        <v>0</v>
      </c>
      <c r="K110" s="203" t="s">
        <v>148</v>
      </c>
      <c r="L110" s="68"/>
      <c r="M110" s="208" t="s">
        <v>21</v>
      </c>
      <c r="N110" s="209" t="s">
        <v>42</v>
      </c>
      <c r="O110" s="43"/>
      <c r="P110" s="210">
        <f>O110*H110</f>
        <v>0</v>
      </c>
      <c r="Q110" s="210">
        <v>0</v>
      </c>
      <c r="R110" s="210">
        <f>Q110*H110</f>
        <v>0</v>
      </c>
      <c r="S110" s="210">
        <v>0</v>
      </c>
      <c r="T110" s="211">
        <f>S110*H110</f>
        <v>0</v>
      </c>
      <c r="AR110" s="20" t="s">
        <v>149</v>
      </c>
      <c r="AT110" s="20" t="s">
        <v>144</v>
      </c>
      <c r="AU110" s="20" t="s">
        <v>71</v>
      </c>
      <c r="AY110" s="20" t="s">
        <v>150</v>
      </c>
      <c r="BE110" s="212">
        <f>IF(N110="základní",J110,0)</f>
        <v>0</v>
      </c>
      <c r="BF110" s="212">
        <f>IF(N110="snížená",J110,0)</f>
        <v>0</v>
      </c>
      <c r="BG110" s="212">
        <f>IF(N110="zákl. přenesená",J110,0)</f>
        <v>0</v>
      </c>
      <c r="BH110" s="212">
        <f>IF(N110="sníž. přenesená",J110,0)</f>
        <v>0</v>
      </c>
      <c r="BI110" s="212">
        <f>IF(N110="nulová",J110,0)</f>
        <v>0</v>
      </c>
      <c r="BJ110" s="20" t="s">
        <v>78</v>
      </c>
      <c r="BK110" s="212">
        <f>ROUND(I110*H110,2)</f>
        <v>0</v>
      </c>
      <c r="BL110" s="20" t="s">
        <v>149</v>
      </c>
      <c r="BM110" s="20" t="s">
        <v>726</v>
      </c>
    </row>
    <row r="111" s="1" customFormat="1">
      <c r="B111" s="42"/>
      <c r="C111" s="70"/>
      <c r="D111" s="213" t="s">
        <v>195</v>
      </c>
      <c r="E111" s="70"/>
      <c r="F111" s="214" t="s">
        <v>258</v>
      </c>
      <c r="G111" s="70"/>
      <c r="H111" s="70"/>
      <c r="I111" s="185"/>
      <c r="J111" s="70"/>
      <c r="K111" s="70"/>
      <c r="L111" s="68"/>
      <c r="M111" s="215"/>
      <c r="N111" s="43"/>
      <c r="O111" s="43"/>
      <c r="P111" s="43"/>
      <c r="Q111" s="43"/>
      <c r="R111" s="43"/>
      <c r="S111" s="43"/>
      <c r="T111" s="91"/>
      <c r="AT111" s="20" t="s">
        <v>195</v>
      </c>
      <c r="AU111" s="20" t="s">
        <v>71</v>
      </c>
    </row>
    <row r="112" s="1" customFormat="1" ht="25.5" customHeight="1">
      <c r="B112" s="42"/>
      <c r="C112" s="227" t="s">
        <v>253</v>
      </c>
      <c r="D112" s="227" t="s">
        <v>167</v>
      </c>
      <c r="E112" s="228" t="s">
        <v>727</v>
      </c>
      <c r="F112" s="229" t="s">
        <v>728</v>
      </c>
      <c r="G112" s="230" t="s">
        <v>192</v>
      </c>
      <c r="H112" s="231">
        <v>280</v>
      </c>
      <c r="I112" s="232"/>
      <c r="J112" s="233">
        <f>ROUND(I112*H112,2)</f>
        <v>0</v>
      </c>
      <c r="K112" s="229" t="s">
        <v>148</v>
      </c>
      <c r="L112" s="234"/>
      <c r="M112" s="235" t="s">
        <v>21</v>
      </c>
      <c r="N112" s="236" t="s">
        <v>42</v>
      </c>
      <c r="O112" s="43"/>
      <c r="P112" s="210">
        <f>O112*H112</f>
        <v>0</v>
      </c>
      <c r="Q112" s="210">
        <v>0.00123</v>
      </c>
      <c r="R112" s="210">
        <f>Q112*H112</f>
        <v>0.34439999999999998</v>
      </c>
      <c r="S112" s="210">
        <v>0</v>
      </c>
      <c r="T112" s="211">
        <f>S112*H112</f>
        <v>0</v>
      </c>
      <c r="AR112" s="20" t="s">
        <v>171</v>
      </c>
      <c r="AT112" s="20" t="s">
        <v>167</v>
      </c>
      <c r="AU112" s="20" t="s">
        <v>71</v>
      </c>
      <c r="AY112" s="20" t="s">
        <v>150</v>
      </c>
      <c r="BE112" s="212">
        <f>IF(N112="základní",J112,0)</f>
        <v>0</v>
      </c>
      <c r="BF112" s="212">
        <f>IF(N112="snížená",J112,0)</f>
        <v>0</v>
      </c>
      <c r="BG112" s="212">
        <f>IF(N112="zákl. přenesená",J112,0)</f>
        <v>0</v>
      </c>
      <c r="BH112" s="212">
        <f>IF(N112="sníž. přenesená",J112,0)</f>
        <v>0</v>
      </c>
      <c r="BI112" s="212">
        <f>IF(N112="nulová",J112,0)</f>
        <v>0</v>
      </c>
      <c r="BJ112" s="20" t="s">
        <v>78</v>
      </c>
      <c r="BK112" s="212">
        <f>ROUND(I112*H112,2)</f>
        <v>0</v>
      </c>
      <c r="BL112" s="20" t="s">
        <v>171</v>
      </c>
      <c r="BM112" s="20" t="s">
        <v>729</v>
      </c>
    </row>
    <row r="113" s="9" customFormat="1">
      <c r="B113" s="216"/>
      <c r="C113" s="217"/>
      <c r="D113" s="213" t="s">
        <v>154</v>
      </c>
      <c r="E113" s="218" t="s">
        <v>21</v>
      </c>
      <c r="F113" s="219" t="s">
        <v>730</v>
      </c>
      <c r="G113" s="217"/>
      <c r="H113" s="220">
        <v>280</v>
      </c>
      <c r="I113" s="221"/>
      <c r="J113" s="217"/>
      <c r="K113" s="217"/>
      <c r="L113" s="222"/>
      <c r="M113" s="223"/>
      <c r="N113" s="224"/>
      <c r="O113" s="224"/>
      <c r="P113" s="224"/>
      <c r="Q113" s="224"/>
      <c r="R113" s="224"/>
      <c r="S113" s="224"/>
      <c r="T113" s="225"/>
      <c r="AT113" s="226" t="s">
        <v>154</v>
      </c>
      <c r="AU113" s="226" t="s">
        <v>71</v>
      </c>
      <c r="AV113" s="9" t="s">
        <v>80</v>
      </c>
      <c r="AW113" s="9" t="s">
        <v>35</v>
      </c>
      <c r="AX113" s="9" t="s">
        <v>78</v>
      </c>
      <c r="AY113" s="226" t="s">
        <v>150</v>
      </c>
    </row>
    <row r="114" s="1" customFormat="1" ht="25.5" customHeight="1">
      <c r="B114" s="42"/>
      <c r="C114" s="227" t="s">
        <v>259</v>
      </c>
      <c r="D114" s="227" t="s">
        <v>167</v>
      </c>
      <c r="E114" s="228" t="s">
        <v>249</v>
      </c>
      <c r="F114" s="229" t="s">
        <v>250</v>
      </c>
      <c r="G114" s="230" t="s">
        <v>192</v>
      </c>
      <c r="H114" s="231">
        <v>100</v>
      </c>
      <c r="I114" s="232"/>
      <c r="J114" s="233">
        <f>ROUND(I114*H114,2)</f>
        <v>0</v>
      </c>
      <c r="K114" s="229" t="s">
        <v>148</v>
      </c>
      <c r="L114" s="234"/>
      <c r="M114" s="235" t="s">
        <v>21</v>
      </c>
      <c r="N114" s="236" t="s">
        <v>42</v>
      </c>
      <c r="O114" s="43"/>
      <c r="P114" s="210">
        <f>O114*H114</f>
        <v>0</v>
      </c>
      <c r="Q114" s="210">
        <v>0.00123</v>
      </c>
      <c r="R114" s="210">
        <f>Q114*H114</f>
        <v>0.123</v>
      </c>
      <c r="S114" s="210">
        <v>0</v>
      </c>
      <c r="T114" s="211">
        <f>S114*H114</f>
        <v>0</v>
      </c>
      <c r="AR114" s="20" t="s">
        <v>171</v>
      </c>
      <c r="AT114" s="20" t="s">
        <v>167</v>
      </c>
      <c r="AU114" s="20" t="s">
        <v>71</v>
      </c>
      <c r="AY114" s="20" t="s">
        <v>150</v>
      </c>
      <c r="BE114" s="212">
        <f>IF(N114="základní",J114,0)</f>
        <v>0</v>
      </c>
      <c r="BF114" s="212">
        <f>IF(N114="snížená",J114,0)</f>
        <v>0</v>
      </c>
      <c r="BG114" s="212">
        <f>IF(N114="zákl. přenesená",J114,0)</f>
        <v>0</v>
      </c>
      <c r="BH114" s="212">
        <f>IF(N114="sníž. přenesená",J114,0)</f>
        <v>0</v>
      </c>
      <c r="BI114" s="212">
        <f>IF(N114="nulová",J114,0)</f>
        <v>0</v>
      </c>
      <c r="BJ114" s="20" t="s">
        <v>78</v>
      </c>
      <c r="BK114" s="212">
        <f>ROUND(I114*H114,2)</f>
        <v>0</v>
      </c>
      <c r="BL114" s="20" t="s">
        <v>171</v>
      </c>
      <c r="BM114" s="20" t="s">
        <v>731</v>
      </c>
    </row>
    <row r="115" s="9" customFormat="1">
      <c r="B115" s="216"/>
      <c r="C115" s="217"/>
      <c r="D115" s="213" t="s">
        <v>154</v>
      </c>
      <c r="E115" s="218" t="s">
        <v>21</v>
      </c>
      <c r="F115" s="219" t="s">
        <v>732</v>
      </c>
      <c r="G115" s="217"/>
      <c r="H115" s="220">
        <v>100</v>
      </c>
      <c r="I115" s="221"/>
      <c r="J115" s="217"/>
      <c r="K115" s="217"/>
      <c r="L115" s="222"/>
      <c r="M115" s="223"/>
      <c r="N115" s="224"/>
      <c r="O115" s="224"/>
      <c r="P115" s="224"/>
      <c r="Q115" s="224"/>
      <c r="R115" s="224"/>
      <c r="S115" s="224"/>
      <c r="T115" s="225"/>
      <c r="AT115" s="226" t="s">
        <v>154</v>
      </c>
      <c r="AU115" s="226" t="s">
        <v>71</v>
      </c>
      <c r="AV115" s="9" t="s">
        <v>80</v>
      </c>
      <c r="AW115" s="9" t="s">
        <v>35</v>
      </c>
      <c r="AX115" s="9" t="s">
        <v>78</v>
      </c>
      <c r="AY115" s="226" t="s">
        <v>150</v>
      </c>
    </row>
    <row r="116" s="1" customFormat="1" ht="25.5" customHeight="1">
      <c r="B116" s="42"/>
      <c r="C116" s="227" t="s">
        <v>263</v>
      </c>
      <c r="D116" s="227" t="s">
        <v>167</v>
      </c>
      <c r="E116" s="228" t="s">
        <v>246</v>
      </c>
      <c r="F116" s="229" t="s">
        <v>247</v>
      </c>
      <c r="G116" s="230" t="s">
        <v>192</v>
      </c>
      <c r="H116" s="231">
        <v>190</v>
      </c>
      <c r="I116" s="232"/>
      <c r="J116" s="233">
        <f>ROUND(I116*H116,2)</f>
        <v>0</v>
      </c>
      <c r="K116" s="229" t="s">
        <v>148</v>
      </c>
      <c r="L116" s="234"/>
      <c r="M116" s="235" t="s">
        <v>21</v>
      </c>
      <c r="N116" s="236" t="s">
        <v>42</v>
      </c>
      <c r="O116" s="43"/>
      <c r="P116" s="210">
        <f>O116*H116</f>
        <v>0</v>
      </c>
      <c r="Q116" s="210">
        <v>0.00018200000000000001</v>
      </c>
      <c r="R116" s="210">
        <f>Q116*H116</f>
        <v>0.03458</v>
      </c>
      <c r="S116" s="210">
        <v>0</v>
      </c>
      <c r="T116" s="211">
        <f>S116*H116</f>
        <v>0</v>
      </c>
      <c r="AR116" s="20" t="s">
        <v>171</v>
      </c>
      <c r="AT116" s="20" t="s">
        <v>167</v>
      </c>
      <c r="AU116" s="20" t="s">
        <v>71</v>
      </c>
      <c r="AY116" s="20" t="s">
        <v>150</v>
      </c>
      <c r="BE116" s="212">
        <f>IF(N116="základní",J116,0)</f>
        <v>0</v>
      </c>
      <c r="BF116" s="212">
        <f>IF(N116="snížená",J116,0)</f>
        <v>0</v>
      </c>
      <c r="BG116" s="212">
        <f>IF(N116="zákl. přenesená",J116,0)</f>
        <v>0</v>
      </c>
      <c r="BH116" s="212">
        <f>IF(N116="sníž. přenesená",J116,0)</f>
        <v>0</v>
      </c>
      <c r="BI116" s="212">
        <f>IF(N116="nulová",J116,0)</f>
        <v>0</v>
      </c>
      <c r="BJ116" s="20" t="s">
        <v>78</v>
      </c>
      <c r="BK116" s="212">
        <f>ROUND(I116*H116,2)</f>
        <v>0</v>
      </c>
      <c r="BL116" s="20" t="s">
        <v>171</v>
      </c>
      <c r="BM116" s="20" t="s">
        <v>733</v>
      </c>
    </row>
    <row r="117" s="9" customFormat="1">
      <c r="B117" s="216"/>
      <c r="C117" s="217"/>
      <c r="D117" s="213" t="s">
        <v>154</v>
      </c>
      <c r="E117" s="218" t="s">
        <v>21</v>
      </c>
      <c r="F117" s="219" t="s">
        <v>734</v>
      </c>
      <c r="G117" s="217"/>
      <c r="H117" s="220">
        <v>190</v>
      </c>
      <c r="I117" s="221"/>
      <c r="J117" s="217"/>
      <c r="K117" s="217"/>
      <c r="L117" s="222"/>
      <c r="M117" s="223"/>
      <c r="N117" s="224"/>
      <c r="O117" s="224"/>
      <c r="P117" s="224"/>
      <c r="Q117" s="224"/>
      <c r="R117" s="224"/>
      <c r="S117" s="224"/>
      <c r="T117" s="225"/>
      <c r="AT117" s="226" t="s">
        <v>154</v>
      </c>
      <c r="AU117" s="226" t="s">
        <v>71</v>
      </c>
      <c r="AV117" s="9" t="s">
        <v>80</v>
      </c>
      <c r="AW117" s="9" t="s">
        <v>35</v>
      </c>
      <c r="AX117" s="9" t="s">
        <v>78</v>
      </c>
      <c r="AY117" s="226" t="s">
        <v>150</v>
      </c>
    </row>
    <row r="118" s="1" customFormat="1" ht="89.25" customHeight="1">
      <c r="B118" s="42"/>
      <c r="C118" s="201" t="s">
        <v>269</v>
      </c>
      <c r="D118" s="201" t="s">
        <v>144</v>
      </c>
      <c r="E118" s="202" t="s">
        <v>374</v>
      </c>
      <c r="F118" s="203" t="s">
        <v>375</v>
      </c>
      <c r="G118" s="204" t="s">
        <v>376</v>
      </c>
      <c r="H118" s="205">
        <v>0.10000000000000001</v>
      </c>
      <c r="I118" s="206"/>
      <c r="J118" s="207">
        <f>ROUND(I118*H118,2)</f>
        <v>0</v>
      </c>
      <c r="K118" s="203" t="s">
        <v>148</v>
      </c>
      <c r="L118" s="68"/>
      <c r="M118" s="208" t="s">
        <v>21</v>
      </c>
      <c r="N118" s="209" t="s">
        <v>42</v>
      </c>
      <c r="O118" s="43"/>
      <c r="P118" s="210">
        <f>O118*H118</f>
        <v>0</v>
      </c>
      <c r="Q118" s="210">
        <v>0</v>
      </c>
      <c r="R118" s="210">
        <f>Q118*H118</f>
        <v>0</v>
      </c>
      <c r="S118" s="210">
        <v>0</v>
      </c>
      <c r="T118" s="211">
        <f>S118*H118</f>
        <v>0</v>
      </c>
      <c r="AR118" s="20" t="s">
        <v>149</v>
      </c>
      <c r="AT118" s="20" t="s">
        <v>144</v>
      </c>
      <c r="AU118" s="20" t="s">
        <v>71</v>
      </c>
      <c r="AY118" s="20" t="s">
        <v>150</v>
      </c>
      <c r="BE118" s="212">
        <f>IF(N118="základní",J118,0)</f>
        <v>0</v>
      </c>
      <c r="BF118" s="212">
        <f>IF(N118="snížená",J118,0)</f>
        <v>0</v>
      </c>
      <c r="BG118" s="212">
        <f>IF(N118="zákl. přenesená",J118,0)</f>
        <v>0</v>
      </c>
      <c r="BH118" s="212">
        <f>IF(N118="sníž. přenesená",J118,0)</f>
        <v>0</v>
      </c>
      <c r="BI118" s="212">
        <f>IF(N118="nulová",J118,0)</f>
        <v>0</v>
      </c>
      <c r="BJ118" s="20" t="s">
        <v>78</v>
      </c>
      <c r="BK118" s="212">
        <f>ROUND(I118*H118,2)</f>
        <v>0</v>
      </c>
      <c r="BL118" s="20" t="s">
        <v>149</v>
      </c>
      <c r="BM118" s="20" t="s">
        <v>735</v>
      </c>
    </row>
    <row r="119" s="1" customFormat="1">
      <c r="B119" s="42"/>
      <c r="C119" s="70"/>
      <c r="D119" s="213" t="s">
        <v>195</v>
      </c>
      <c r="E119" s="70"/>
      <c r="F119" s="214" t="s">
        <v>378</v>
      </c>
      <c r="G119" s="70"/>
      <c r="H119" s="70"/>
      <c r="I119" s="185"/>
      <c r="J119" s="70"/>
      <c r="K119" s="70"/>
      <c r="L119" s="68"/>
      <c r="M119" s="215"/>
      <c r="N119" s="43"/>
      <c r="O119" s="43"/>
      <c r="P119" s="43"/>
      <c r="Q119" s="43"/>
      <c r="R119" s="43"/>
      <c r="S119" s="43"/>
      <c r="T119" s="91"/>
      <c r="AT119" s="20" t="s">
        <v>195</v>
      </c>
      <c r="AU119" s="20" t="s">
        <v>71</v>
      </c>
    </row>
    <row r="120" s="1" customFormat="1" ht="25.5" customHeight="1">
      <c r="B120" s="42"/>
      <c r="C120" s="201" t="s">
        <v>273</v>
      </c>
      <c r="D120" s="201" t="s">
        <v>144</v>
      </c>
      <c r="E120" s="202" t="s">
        <v>393</v>
      </c>
      <c r="F120" s="203" t="s">
        <v>394</v>
      </c>
      <c r="G120" s="204" t="s">
        <v>170</v>
      </c>
      <c r="H120" s="205">
        <v>126.09999999999999</v>
      </c>
      <c r="I120" s="206"/>
      <c r="J120" s="207">
        <f>ROUND(I120*H120,2)</f>
        <v>0</v>
      </c>
      <c r="K120" s="203" t="s">
        <v>148</v>
      </c>
      <c r="L120" s="68"/>
      <c r="M120" s="208" t="s">
        <v>21</v>
      </c>
      <c r="N120" s="209" t="s">
        <v>42</v>
      </c>
      <c r="O120" s="43"/>
      <c r="P120" s="210">
        <f>O120*H120</f>
        <v>0</v>
      </c>
      <c r="Q120" s="210">
        <v>0</v>
      </c>
      <c r="R120" s="210">
        <f>Q120*H120</f>
        <v>0</v>
      </c>
      <c r="S120" s="210">
        <v>0</v>
      </c>
      <c r="T120" s="211">
        <f>S120*H120</f>
        <v>0</v>
      </c>
      <c r="AR120" s="20" t="s">
        <v>171</v>
      </c>
      <c r="AT120" s="20" t="s">
        <v>144</v>
      </c>
      <c r="AU120" s="20" t="s">
        <v>71</v>
      </c>
      <c r="AY120" s="20" t="s">
        <v>150</v>
      </c>
      <c r="BE120" s="212">
        <f>IF(N120="základní",J120,0)</f>
        <v>0</v>
      </c>
      <c r="BF120" s="212">
        <f>IF(N120="snížená",J120,0)</f>
        <v>0</v>
      </c>
      <c r="BG120" s="212">
        <f>IF(N120="zákl. přenesená",J120,0)</f>
        <v>0</v>
      </c>
      <c r="BH120" s="212">
        <f>IF(N120="sníž. přenesená",J120,0)</f>
        <v>0</v>
      </c>
      <c r="BI120" s="212">
        <f>IF(N120="nulová",J120,0)</f>
        <v>0</v>
      </c>
      <c r="BJ120" s="20" t="s">
        <v>78</v>
      </c>
      <c r="BK120" s="212">
        <f>ROUND(I120*H120,2)</f>
        <v>0</v>
      </c>
      <c r="BL120" s="20" t="s">
        <v>171</v>
      </c>
      <c r="BM120" s="20" t="s">
        <v>736</v>
      </c>
    </row>
    <row r="121" s="9" customFormat="1">
      <c r="B121" s="216"/>
      <c r="C121" s="217"/>
      <c r="D121" s="213" t="s">
        <v>154</v>
      </c>
      <c r="E121" s="218" t="s">
        <v>21</v>
      </c>
      <c r="F121" s="219" t="s">
        <v>737</v>
      </c>
      <c r="G121" s="217"/>
      <c r="H121" s="220">
        <v>126.09999999999999</v>
      </c>
      <c r="I121" s="221"/>
      <c r="J121" s="217"/>
      <c r="K121" s="217"/>
      <c r="L121" s="222"/>
      <c r="M121" s="223"/>
      <c r="N121" s="224"/>
      <c r="O121" s="224"/>
      <c r="P121" s="224"/>
      <c r="Q121" s="224"/>
      <c r="R121" s="224"/>
      <c r="S121" s="224"/>
      <c r="T121" s="225"/>
      <c r="AT121" s="226" t="s">
        <v>154</v>
      </c>
      <c r="AU121" s="226" t="s">
        <v>71</v>
      </c>
      <c r="AV121" s="9" t="s">
        <v>80</v>
      </c>
      <c r="AW121" s="9" t="s">
        <v>35</v>
      </c>
      <c r="AX121" s="9" t="s">
        <v>78</v>
      </c>
      <c r="AY121" s="226" t="s">
        <v>150</v>
      </c>
    </row>
    <row r="122" s="1" customFormat="1" ht="38.25" customHeight="1">
      <c r="B122" s="42"/>
      <c r="C122" s="201" t="s">
        <v>277</v>
      </c>
      <c r="D122" s="201" t="s">
        <v>144</v>
      </c>
      <c r="E122" s="202" t="s">
        <v>738</v>
      </c>
      <c r="F122" s="203" t="s">
        <v>739</v>
      </c>
      <c r="G122" s="204" t="s">
        <v>170</v>
      </c>
      <c r="H122" s="205">
        <v>78</v>
      </c>
      <c r="I122" s="206"/>
      <c r="J122" s="207">
        <f>ROUND(I122*H122,2)</f>
        <v>0</v>
      </c>
      <c r="K122" s="203" t="s">
        <v>148</v>
      </c>
      <c r="L122" s="68"/>
      <c r="M122" s="208" t="s">
        <v>21</v>
      </c>
      <c r="N122" s="209" t="s">
        <v>42</v>
      </c>
      <c r="O122" s="43"/>
      <c r="P122" s="210">
        <f>O122*H122</f>
        <v>0</v>
      </c>
      <c r="Q122" s="210">
        <v>0</v>
      </c>
      <c r="R122" s="210">
        <f>Q122*H122</f>
        <v>0</v>
      </c>
      <c r="S122" s="210">
        <v>0</v>
      </c>
      <c r="T122" s="211">
        <f>S122*H122</f>
        <v>0</v>
      </c>
      <c r="AR122" s="20" t="s">
        <v>171</v>
      </c>
      <c r="AT122" s="20" t="s">
        <v>144</v>
      </c>
      <c r="AU122" s="20" t="s">
        <v>71</v>
      </c>
      <c r="AY122" s="20" t="s">
        <v>150</v>
      </c>
      <c r="BE122" s="212">
        <f>IF(N122="základní",J122,0)</f>
        <v>0</v>
      </c>
      <c r="BF122" s="212">
        <f>IF(N122="snížená",J122,0)</f>
        <v>0</v>
      </c>
      <c r="BG122" s="212">
        <f>IF(N122="zákl. přenesená",J122,0)</f>
        <v>0</v>
      </c>
      <c r="BH122" s="212">
        <f>IF(N122="sníž. přenesená",J122,0)</f>
        <v>0</v>
      </c>
      <c r="BI122" s="212">
        <f>IF(N122="nulová",J122,0)</f>
        <v>0</v>
      </c>
      <c r="BJ122" s="20" t="s">
        <v>78</v>
      </c>
      <c r="BK122" s="212">
        <f>ROUND(I122*H122,2)</f>
        <v>0</v>
      </c>
      <c r="BL122" s="20" t="s">
        <v>171</v>
      </c>
      <c r="BM122" s="20" t="s">
        <v>740</v>
      </c>
    </row>
    <row r="123" s="1" customFormat="1" ht="25.5" customHeight="1">
      <c r="B123" s="42"/>
      <c r="C123" s="201" t="s">
        <v>282</v>
      </c>
      <c r="D123" s="201" t="s">
        <v>144</v>
      </c>
      <c r="E123" s="202" t="s">
        <v>403</v>
      </c>
      <c r="F123" s="203" t="s">
        <v>404</v>
      </c>
      <c r="G123" s="204" t="s">
        <v>170</v>
      </c>
      <c r="H123" s="205">
        <v>0.10000000000000001</v>
      </c>
      <c r="I123" s="206"/>
      <c r="J123" s="207">
        <f>ROUND(I123*H123,2)</f>
        <v>0</v>
      </c>
      <c r="K123" s="203" t="s">
        <v>148</v>
      </c>
      <c r="L123" s="68"/>
      <c r="M123" s="208" t="s">
        <v>21</v>
      </c>
      <c r="N123" s="209" t="s">
        <v>42</v>
      </c>
      <c r="O123" s="43"/>
      <c r="P123" s="210">
        <f>O123*H123</f>
        <v>0</v>
      </c>
      <c r="Q123" s="210">
        <v>0</v>
      </c>
      <c r="R123" s="210">
        <f>Q123*H123</f>
        <v>0</v>
      </c>
      <c r="S123" s="210">
        <v>0</v>
      </c>
      <c r="T123" s="211">
        <f>S123*H123</f>
        <v>0</v>
      </c>
      <c r="AR123" s="20" t="s">
        <v>171</v>
      </c>
      <c r="AT123" s="20" t="s">
        <v>144</v>
      </c>
      <c r="AU123" s="20" t="s">
        <v>71</v>
      </c>
      <c r="AY123" s="20" t="s">
        <v>150</v>
      </c>
      <c r="BE123" s="212">
        <f>IF(N123="základní",J123,0)</f>
        <v>0</v>
      </c>
      <c r="BF123" s="212">
        <f>IF(N123="snížená",J123,0)</f>
        <v>0</v>
      </c>
      <c r="BG123" s="212">
        <f>IF(N123="zákl. přenesená",J123,0)</f>
        <v>0</v>
      </c>
      <c r="BH123" s="212">
        <f>IF(N123="sníž. přenesená",J123,0)</f>
        <v>0</v>
      </c>
      <c r="BI123" s="212">
        <f>IF(N123="nulová",J123,0)</f>
        <v>0</v>
      </c>
      <c r="BJ123" s="20" t="s">
        <v>78</v>
      </c>
      <c r="BK123" s="212">
        <f>ROUND(I123*H123,2)</f>
        <v>0</v>
      </c>
      <c r="BL123" s="20" t="s">
        <v>171</v>
      </c>
      <c r="BM123" s="20" t="s">
        <v>741</v>
      </c>
    </row>
    <row r="124" s="1" customFormat="1" ht="63.75" customHeight="1">
      <c r="B124" s="42"/>
      <c r="C124" s="201" t="s">
        <v>287</v>
      </c>
      <c r="D124" s="201" t="s">
        <v>144</v>
      </c>
      <c r="E124" s="202" t="s">
        <v>407</v>
      </c>
      <c r="F124" s="203" t="s">
        <v>408</v>
      </c>
      <c r="G124" s="204" t="s">
        <v>170</v>
      </c>
      <c r="H124" s="205">
        <v>126.09999999999999</v>
      </c>
      <c r="I124" s="206"/>
      <c r="J124" s="207">
        <f>ROUND(I124*H124,2)</f>
        <v>0</v>
      </c>
      <c r="K124" s="203" t="s">
        <v>148</v>
      </c>
      <c r="L124" s="68"/>
      <c r="M124" s="208" t="s">
        <v>21</v>
      </c>
      <c r="N124" s="209" t="s">
        <v>42</v>
      </c>
      <c r="O124" s="43"/>
      <c r="P124" s="210">
        <f>O124*H124</f>
        <v>0</v>
      </c>
      <c r="Q124" s="210">
        <v>0</v>
      </c>
      <c r="R124" s="210">
        <f>Q124*H124</f>
        <v>0</v>
      </c>
      <c r="S124" s="210">
        <v>0</v>
      </c>
      <c r="T124" s="211">
        <f>S124*H124</f>
        <v>0</v>
      </c>
      <c r="AR124" s="20" t="s">
        <v>171</v>
      </c>
      <c r="AT124" s="20" t="s">
        <v>144</v>
      </c>
      <c r="AU124" s="20" t="s">
        <v>71</v>
      </c>
      <c r="AY124" s="20" t="s">
        <v>150</v>
      </c>
      <c r="BE124" s="212">
        <f>IF(N124="základní",J124,0)</f>
        <v>0</v>
      </c>
      <c r="BF124" s="212">
        <f>IF(N124="snížená",J124,0)</f>
        <v>0</v>
      </c>
      <c r="BG124" s="212">
        <f>IF(N124="zákl. přenesená",J124,0)</f>
        <v>0</v>
      </c>
      <c r="BH124" s="212">
        <f>IF(N124="sníž. přenesená",J124,0)</f>
        <v>0</v>
      </c>
      <c r="BI124" s="212">
        <f>IF(N124="nulová",J124,0)</f>
        <v>0</v>
      </c>
      <c r="BJ124" s="20" t="s">
        <v>78</v>
      </c>
      <c r="BK124" s="212">
        <f>ROUND(I124*H124,2)</f>
        <v>0</v>
      </c>
      <c r="BL124" s="20" t="s">
        <v>171</v>
      </c>
      <c r="BM124" s="20" t="s">
        <v>742</v>
      </c>
    </row>
    <row r="125" s="9" customFormat="1">
      <c r="B125" s="216"/>
      <c r="C125" s="217"/>
      <c r="D125" s="213" t="s">
        <v>154</v>
      </c>
      <c r="E125" s="218" t="s">
        <v>21</v>
      </c>
      <c r="F125" s="219" t="s">
        <v>743</v>
      </c>
      <c r="G125" s="217"/>
      <c r="H125" s="220">
        <v>126.09999999999999</v>
      </c>
      <c r="I125" s="221"/>
      <c r="J125" s="217"/>
      <c r="K125" s="217"/>
      <c r="L125" s="222"/>
      <c r="M125" s="223"/>
      <c r="N125" s="224"/>
      <c r="O125" s="224"/>
      <c r="P125" s="224"/>
      <c r="Q125" s="224"/>
      <c r="R125" s="224"/>
      <c r="S125" s="224"/>
      <c r="T125" s="225"/>
      <c r="AT125" s="226" t="s">
        <v>154</v>
      </c>
      <c r="AU125" s="226" t="s">
        <v>71</v>
      </c>
      <c r="AV125" s="9" t="s">
        <v>80</v>
      </c>
      <c r="AW125" s="9" t="s">
        <v>35</v>
      </c>
      <c r="AX125" s="9" t="s">
        <v>78</v>
      </c>
      <c r="AY125" s="226" t="s">
        <v>150</v>
      </c>
    </row>
    <row r="126" s="1" customFormat="1" ht="127.5" customHeight="1">
      <c r="B126" s="42"/>
      <c r="C126" s="201" t="s">
        <v>292</v>
      </c>
      <c r="D126" s="201" t="s">
        <v>144</v>
      </c>
      <c r="E126" s="202" t="s">
        <v>744</v>
      </c>
      <c r="F126" s="203" t="s">
        <v>745</v>
      </c>
      <c r="G126" s="204" t="s">
        <v>170</v>
      </c>
      <c r="H126" s="205">
        <v>105.59999999999999</v>
      </c>
      <c r="I126" s="206"/>
      <c r="J126" s="207">
        <f>ROUND(I126*H126,2)</f>
        <v>0</v>
      </c>
      <c r="K126" s="203" t="s">
        <v>148</v>
      </c>
      <c r="L126" s="68"/>
      <c r="M126" s="208" t="s">
        <v>21</v>
      </c>
      <c r="N126" s="209" t="s">
        <v>42</v>
      </c>
      <c r="O126" s="43"/>
      <c r="P126" s="210">
        <f>O126*H126</f>
        <v>0</v>
      </c>
      <c r="Q126" s="210">
        <v>0</v>
      </c>
      <c r="R126" s="210">
        <f>Q126*H126</f>
        <v>0</v>
      </c>
      <c r="S126" s="210">
        <v>0</v>
      </c>
      <c r="T126" s="211">
        <f>S126*H126</f>
        <v>0</v>
      </c>
      <c r="AR126" s="20" t="s">
        <v>171</v>
      </c>
      <c r="AT126" s="20" t="s">
        <v>144</v>
      </c>
      <c r="AU126" s="20" t="s">
        <v>71</v>
      </c>
      <c r="AY126" s="20" t="s">
        <v>150</v>
      </c>
      <c r="BE126" s="212">
        <f>IF(N126="základní",J126,0)</f>
        <v>0</v>
      </c>
      <c r="BF126" s="212">
        <f>IF(N126="snížená",J126,0)</f>
        <v>0</v>
      </c>
      <c r="BG126" s="212">
        <f>IF(N126="zákl. přenesená",J126,0)</f>
        <v>0</v>
      </c>
      <c r="BH126" s="212">
        <f>IF(N126="sníž. přenesená",J126,0)</f>
        <v>0</v>
      </c>
      <c r="BI126" s="212">
        <f>IF(N126="nulová",J126,0)</f>
        <v>0</v>
      </c>
      <c r="BJ126" s="20" t="s">
        <v>78</v>
      </c>
      <c r="BK126" s="212">
        <f>ROUND(I126*H126,2)</f>
        <v>0</v>
      </c>
      <c r="BL126" s="20" t="s">
        <v>171</v>
      </c>
      <c r="BM126" s="20" t="s">
        <v>746</v>
      </c>
    </row>
    <row r="127" s="9" customFormat="1">
      <c r="B127" s="216"/>
      <c r="C127" s="217"/>
      <c r="D127" s="213" t="s">
        <v>154</v>
      </c>
      <c r="E127" s="218" t="s">
        <v>21</v>
      </c>
      <c r="F127" s="219" t="s">
        <v>747</v>
      </c>
      <c r="G127" s="217"/>
      <c r="H127" s="220">
        <v>105.59999999999999</v>
      </c>
      <c r="I127" s="221"/>
      <c r="J127" s="217"/>
      <c r="K127" s="217"/>
      <c r="L127" s="222"/>
      <c r="M127" s="223"/>
      <c r="N127" s="224"/>
      <c r="O127" s="224"/>
      <c r="P127" s="224"/>
      <c r="Q127" s="224"/>
      <c r="R127" s="224"/>
      <c r="S127" s="224"/>
      <c r="T127" s="225"/>
      <c r="AT127" s="226" t="s">
        <v>154</v>
      </c>
      <c r="AU127" s="226" t="s">
        <v>71</v>
      </c>
      <c r="AV127" s="9" t="s">
        <v>80</v>
      </c>
      <c r="AW127" s="9" t="s">
        <v>35</v>
      </c>
      <c r="AX127" s="9" t="s">
        <v>78</v>
      </c>
      <c r="AY127" s="226" t="s">
        <v>150</v>
      </c>
    </row>
    <row r="128" s="1" customFormat="1" ht="127.5" customHeight="1">
      <c r="B128" s="42"/>
      <c r="C128" s="201" t="s">
        <v>296</v>
      </c>
      <c r="D128" s="201" t="s">
        <v>144</v>
      </c>
      <c r="E128" s="202" t="s">
        <v>429</v>
      </c>
      <c r="F128" s="203" t="s">
        <v>430</v>
      </c>
      <c r="G128" s="204" t="s">
        <v>170</v>
      </c>
      <c r="H128" s="205">
        <v>86.939999999999998</v>
      </c>
      <c r="I128" s="206"/>
      <c r="J128" s="207">
        <f>ROUND(I128*H128,2)</f>
        <v>0</v>
      </c>
      <c r="K128" s="203" t="s">
        <v>148</v>
      </c>
      <c r="L128" s="68"/>
      <c r="M128" s="208" t="s">
        <v>21</v>
      </c>
      <c r="N128" s="209" t="s">
        <v>42</v>
      </c>
      <c r="O128" s="43"/>
      <c r="P128" s="210">
        <f>O128*H128</f>
        <v>0</v>
      </c>
      <c r="Q128" s="210">
        <v>0</v>
      </c>
      <c r="R128" s="210">
        <f>Q128*H128</f>
        <v>0</v>
      </c>
      <c r="S128" s="210">
        <v>0</v>
      </c>
      <c r="T128" s="211">
        <f>S128*H128</f>
        <v>0</v>
      </c>
      <c r="AR128" s="20" t="s">
        <v>171</v>
      </c>
      <c r="AT128" s="20" t="s">
        <v>144</v>
      </c>
      <c r="AU128" s="20" t="s">
        <v>71</v>
      </c>
      <c r="AY128" s="20" t="s">
        <v>150</v>
      </c>
      <c r="BE128" s="212">
        <f>IF(N128="základní",J128,0)</f>
        <v>0</v>
      </c>
      <c r="BF128" s="212">
        <f>IF(N128="snížená",J128,0)</f>
        <v>0</v>
      </c>
      <c r="BG128" s="212">
        <f>IF(N128="zákl. přenesená",J128,0)</f>
        <v>0</v>
      </c>
      <c r="BH128" s="212">
        <f>IF(N128="sníž. přenesená",J128,0)</f>
        <v>0</v>
      </c>
      <c r="BI128" s="212">
        <f>IF(N128="nulová",J128,0)</f>
        <v>0</v>
      </c>
      <c r="BJ128" s="20" t="s">
        <v>78</v>
      </c>
      <c r="BK128" s="212">
        <f>ROUND(I128*H128,2)</f>
        <v>0</v>
      </c>
      <c r="BL128" s="20" t="s">
        <v>171</v>
      </c>
      <c r="BM128" s="20" t="s">
        <v>748</v>
      </c>
    </row>
    <row r="129" s="9" customFormat="1">
      <c r="B129" s="216"/>
      <c r="C129" s="217"/>
      <c r="D129" s="213" t="s">
        <v>154</v>
      </c>
      <c r="E129" s="218" t="s">
        <v>21</v>
      </c>
      <c r="F129" s="219" t="s">
        <v>749</v>
      </c>
      <c r="G129" s="217"/>
      <c r="H129" s="220">
        <v>86.939999999999998</v>
      </c>
      <c r="I129" s="221"/>
      <c r="J129" s="217"/>
      <c r="K129" s="217"/>
      <c r="L129" s="222"/>
      <c r="M129" s="223"/>
      <c r="N129" s="224"/>
      <c r="O129" s="224"/>
      <c r="P129" s="224"/>
      <c r="Q129" s="224"/>
      <c r="R129" s="224"/>
      <c r="S129" s="224"/>
      <c r="T129" s="225"/>
      <c r="AT129" s="226" t="s">
        <v>154</v>
      </c>
      <c r="AU129" s="226" t="s">
        <v>71</v>
      </c>
      <c r="AV129" s="9" t="s">
        <v>80</v>
      </c>
      <c r="AW129" s="9" t="s">
        <v>35</v>
      </c>
      <c r="AX129" s="9" t="s">
        <v>78</v>
      </c>
      <c r="AY129" s="226" t="s">
        <v>150</v>
      </c>
    </row>
    <row r="130" s="1" customFormat="1" ht="127.5" customHeight="1">
      <c r="B130" s="42"/>
      <c r="C130" s="201" t="s">
        <v>300</v>
      </c>
      <c r="D130" s="201" t="s">
        <v>144</v>
      </c>
      <c r="E130" s="202" t="s">
        <v>418</v>
      </c>
      <c r="F130" s="203" t="s">
        <v>419</v>
      </c>
      <c r="G130" s="204" t="s">
        <v>170</v>
      </c>
      <c r="H130" s="205">
        <v>247.53999999999999</v>
      </c>
      <c r="I130" s="206"/>
      <c r="J130" s="207">
        <f>ROUND(I130*H130,2)</f>
        <v>0</v>
      </c>
      <c r="K130" s="203" t="s">
        <v>148</v>
      </c>
      <c r="L130" s="68"/>
      <c r="M130" s="208" t="s">
        <v>21</v>
      </c>
      <c r="N130" s="209" t="s">
        <v>42</v>
      </c>
      <c r="O130" s="43"/>
      <c r="P130" s="210">
        <f>O130*H130</f>
        <v>0</v>
      </c>
      <c r="Q130" s="210">
        <v>0</v>
      </c>
      <c r="R130" s="210">
        <f>Q130*H130</f>
        <v>0</v>
      </c>
      <c r="S130" s="210">
        <v>0</v>
      </c>
      <c r="T130" s="211">
        <f>S130*H130</f>
        <v>0</v>
      </c>
      <c r="AR130" s="20" t="s">
        <v>171</v>
      </c>
      <c r="AT130" s="20" t="s">
        <v>144</v>
      </c>
      <c r="AU130" s="20" t="s">
        <v>71</v>
      </c>
      <c r="AY130" s="20" t="s">
        <v>150</v>
      </c>
      <c r="BE130" s="212">
        <f>IF(N130="základní",J130,0)</f>
        <v>0</v>
      </c>
      <c r="BF130" s="212">
        <f>IF(N130="snížená",J130,0)</f>
        <v>0</v>
      </c>
      <c r="BG130" s="212">
        <f>IF(N130="zákl. přenesená",J130,0)</f>
        <v>0</v>
      </c>
      <c r="BH130" s="212">
        <f>IF(N130="sníž. přenesená",J130,0)</f>
        <v>0</v>
      </c>
      <c r="BI130" s="212">
        <f>IF(N130="nulová",J130,0)</f>
        <v>0</v>
      </c>
      <c r="BJ130" s="20" t="s">
        <v>78</v>
      </c>
      <c r="BK130" s="212">
        <f>ROUND(I130*H130,2)</f>
        <v>0</v>
      </c>
      <c r="BL130" s="20" t="s">
        <v>171</v>
      </c>
      <c r="BM130" s="20" t="s">
        <v>750</v>
      </c>
    </row>
    <row r="131" s="9" customFormat="1">
      <c r="B131" s="216"/>
      <c r="C131" s="217"/>
      <c r="D131" s="213" t="s">
        <v>154</v>
      </c>
      <c r="E131" s="218" t="s">
        <v>21</v>
      </c>
      <c r="F131" s="219" t="s">
        <v>751</v>
      </c>
      <c r="G131" s="217"/>
      <c r="H131" s="220">
        <v>121.44</v>
      </c>
      <c r="I131" s="221"/>
      <c r="J131" s="217"/>
      <c r="K131" s="217"/>
      <c r="L131" s="222"/>
      <c r="M131" s="223"/>
      <c r="N131" s="224"/>
      <c r="O131" s="224"/>
      <c r="P131" s="224"/>
      <c r="Q131" s="224"/>
      <c r="R131" s="224"/>
      <c r="S131" s="224"/>
      <c r="T131" s="225"/>
      <c r="AT131" s="226" t="s">
        <v>154</v>
      </c>
      <c r="AU131" s="226" t="s">
        <v>71</v>
      </c>
      <c r="AV131" s="9" t="s">
        <v>80</v>
      </c>
      <c r="AW131" s="9" t="s">
        <v>35</v>
      </c>
      <c r="AX131" s="9" t="s">
        <v>71</v>
      </c>
      <c r="AY131" s="226" t="s">
        <v>150</v>
      </c>
    </row>
    <row r="132" s="9" customFormat="1">
      <c r="B132" s="216"/>
      <c r="C132" s="217"/>
      <c r="D132" s="213" t="s">
        <v>154</v>
      </c>
      <c r="E132" s="218" t="s">
        <v>21</v>
      </c>
      <c r="F132" s="219" t="s">
        <v>743</v>
      </c>
      <c r="G132" s="217"/>
      <c r="H132" s="220">
        <v>126.09999999999999</v>
      </c>
      <c r="I132" s="221"/>
      <c r="J132" s="217"/>
      <c r="K132" s="217"/>
      <c r="L132" s="222"/>
      <c r="M132" s="223"/>
      <c r="N132" s="224"/>
      <c r="O132" s="224"/>
      <c r="P132" s="224"/>
      <c r="Q132" s="224"/>
      <c r="R132" s="224"/>
      <c r="S132" s="224"/>
      <c r="T132" s="225"/>
      <c r="AT132" s="226" t="s">
        <v>154</v>
      </c>
      <c r="AU132" s="226" t="s">
        <v>71</v>
      </c>
      <c r="AV132" s="9" t="s">
        <v>80</v>
      </c>
      <c r="AW132" s="9" t="s">
        <v>35</v>
      </c>
      <c r="AX132" s="9" t="s">
        <v>71</v>
      </c>
      <c r="AY132" s="226" t="s">
        <v>150</v>
      </c>
    </row>
    <row r="133" s="10" customFormat="1">
      <c r="B133" s="242"/>
      <c r="C133" s="243"/>
      <c r="D133" s="213" t="s">
        <v>154</v>
      </c>
      <c r="E133" s="244" t="s">
        <v>21</v>
      </c>
      <c r="F133" s="245" t="s">
        <v>752</v>
      </c>
      <c r="G133" s="243"/>
      <c r="H133" s="246">
        <v>247.53999999999999</v>
      </c>
      <c r="I133" s="247"/>
      <c r="J133" s="243"/>
      <c r="K133" s="243"/>
      <c r="L133" s="248"/>
      <c r="M133" s="249"/>
      <c r="N133" s="250"/>
      <c r="O133" s="250"/>
      <c r="P133" s="250"/>
      <c r="Q133" s="250"/>
      <c r="R133" s="250"/>
      <c r="S133" s="250"/>
      <c r="T133" s="251"/>
      <c r="AT133" s="252" t="s">
        <v>154</v>
      </c>
      <c r="AU133" s="252" t="s">
        <v>71</v>
      </c>
      <c r="AV133" s="10" t="s">
        <v>149</v>
      </c>
      <c r="AW133" s="10" t="s">
        <v>35</v>
      </c>
      <c r="AX133" s="10" t="s">
        <v>78</v>
      </c>
      <c r="AY133" s="252" t="s">
        <v>150</v>
      </c>
    </row>
    <row r="134" s="1" customFormat="1" ht="127.5" customHeight="1">
      <c r="B134" s="42"/>
      <c r="C134" s="201" t="s">
        <v>304</v>
      </c>
      <c r="D134" s="201" t="s">
        <v>144</v>
      </c>
      <c r="E134" s="202" t="s">
        <v>434</v>
      </c>
      <c r="F134" s="203" t="s">
        <v>435</v>
      </c>
      <c r="G134" s="204" t="s">
        <v>170</v>
      </c>
      <c r="H134" s="205">
        <v>0.5</v>
      </c>
      <c r="I134" s="206"/>
      <c r="J134" s="207">
        <f>ROUND(I134*H134,2)</f>
        <v>0</v>
      </c>
      <c r="K134" s="203" t="s">
        <v>148</v>
      </c>
      <c r="L134" s="68"/>
      <c r="M134" s="208" t="s">
        <v>21</v>
      </c>
      <c r="N134" s="209" t="s">
        <v>42</v>
      </c>
      <c r="O134" s="43"/>
      <c r="P134" s="210">
        <f>O134*H134</f>
        <v>0</v>
      </c>
      <c r="Q134" s="210">
        <v>0</v>
      </c>
      <c r="R134" s="210">
        <f>Q134*H134</f>
        <v>0</v>
      </c>
      <c r="S134" s="210">
        <v>0</v>
      </c>
      <c r="T134" s="211">
        <f>S134*H134</f>
        <v>0</v>
      </c>
      <c r="AR134" s="20" t="s">
        <v>171</v>
      </c>
      <c r="AT134" s="20" t="s">
        <v>144</v>
      </c>
      <c r="AU134" s="20" t="s">
        <v>71</v>
      </c>
      <c r="AY134" s="20" t="s">
        <v>150</v>
      </c>
      <c r="BE134" s="212">
        <f>IF(N134="základní",J134,0)</f>
        <v>0</v>
      </c>
      <c r="BF134" s="212">
        <f>IF(N134="snížená",J134,0)</f>
        <v>0</v>
      </c>
      <c r="BG134" s="212">
        <f>IF(N134="zákl. přenesená",J134,0)</f>
        <v>0</v>
      </c>
      <c r="BH134" s="212">
        <f>IF(N134="sníž. přenesená",J134,0)</f>
        <v>0</v>
      </c>
      <c r="BI134" s="212">
        <f>IF(N134="nulová",J134,0)</f>
        <v>0</v>
      </c>
      <c r="BJ134" s="20" t="s">
        <v>78</v>
      </c>
      <c r="BK134" s="212">
        <f>ROUND(I134*H134,2)</f>
        <v>0</v>
      </c>
      <c r="BL134" s="20" t="s">
        <v>171</v>
      </c>
      <c r="BM134" s="20" t="s">
        <v>753</v>
      </c>
    </row>
    <row r="135" s="9" customFormat="1">
      <c r="B135" s="216"/>
      <c r="C135" s="217"/>
      <c r="D135" s="213" t="s">
        <v>154</v>
      </c>
      <c r="E135" s="218" t="s">
        <v>21</v>
      </c>
      <c r="F135" s="219" t="s">
        <v>754</v>
      </c>
      <c r="G135" s="217"/>
      <c r="H135" s="220">
        <v>0.5</v>
      </c>
      <c r="I135" s="221"/>
      <c r="J135" s="217"/>
      <c r="K135" s="217"/>
      <c r="L135" s="222"/>
      <c r="M135" s="253"/>
      <c r="N135" s="254"/>
      <c r="O135" s="254"/>
      <c r="P135" s="254"/>
      <c r="Q135" s="254"/>
      <c r="R135" s="254"/>
      <c r="S135" s="254"/>
      <c r="T135" s="255"/>
      <c r="AT135" s="226" t="s">
        <v>154</v>
      </c>
      <c r="AU135" s="226" t="s">
        <v>71</v>
      </c>
      <c r="AV135" s="9" t="s">
        <v>80</v>
      </c>
      <c r="AW135" s="9" t="s">
        <v>35</v>
      </c>
      <c r="AX135" s="9" t="s">
        <v>78</v>
      </c>
      <c r="AY135" s="226" t="s">
        <v>150</v>
      </c>
    </row>
    <row r="136" s="1" customFormat="1" ht="6.96" customHeight="1">
      <c r="B136" s="63"/>
      <c r="C136" s="64"/>
      <c r="D136" s="64"/>
      <c r="E136" s="64"/>
      <c r="F136" s="64"/>
      <c r="G136" s="64"/>
      <c r="H136" s="64"/>
      <c r="I136" s="174"/>
      <c r="J136" s="64"/>
      <c r="K136" s="64"/>
      <c r="L136" s="68"/>
    </row>
  </sheetData>
  <sheetProtection sheet="1" autoFilter="0" formatColumns="0" formatRows="0" objects="1" scenarios="1" spinCount="100000" saltValue="fOLGKx5HR8yreY0j6gr0hTnLD/Qi/K0Dh8tcfSqWAeU7muuPHuCDQTNneXoUtIKHvaZ+NWYnX2/SETJqZIBvcQ==" hashValue="/BBS/9zM9o3u5wI8JQp8tES39CNcywXAZXgcX47EOGfuiGG9/mYZ1FaCPEyxl2PuOwLJl3S/QUk4vAdRFDgbWg==" algorithmName="SHA-512" password="CC35"/>
  <autoFilter ref="C81:K135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109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675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755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ROUND(SUM(BE82:BE85), 2)</f>
        <v>0</v>
      </c>
      <c r="G32" s="43"/>
      <c r="H32" s="43"/>
      <c r="I32" s="166">
        <v>0.20999999999999999</v>
      </c>
      <c r="J32" s="165">
        <f>ROUND(ROUND((SUM(BE82:BE85)),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ROUND(SUM(BF82:BF85), 2)</f>
        <v>0</v>
      </c>
      <c r="G33" s="43"/>
      <c r="H33" s="43"/>
      <c r="I33" s="166">
        <v>0.14999999999999999</v>
      </c>
      <c r="J33" s="165">
        <f>ROUND(ROUND((SUM(BF82:BF85)),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ROUND(SUM(BG82:BG85),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ROUND(SUM(BH82:BH85),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ROUND(SUM(BI82:BI85),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675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4.2 - Materiál objednatele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675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4.2 - Materiál objednatele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SUM(P83:P85)</f>
        <v>0</v>
      </c>
      <c r="Q82" s="102"/>
      <c r="R82" s="198">
        <f>SUM(R83:R85)</f>
        <v>4.9390000000000001</v>
      </c>
      <c r="S82" s="102"/>
      <c r="T82" s="199">
        <f>SUM(T83:T85)</f>
        <v>0</v>
      </c>
      <c r="AT82" s="20" t="s">
        <v>70</v>
      </c>
      <c r="AU82" s="20" t="s">
        <v>129</v>
      </c>
      <c r="BK82" s="200">
        <f>SUM(BK83:BK85)</f>
        <v>0</v>
      </c>
    </row>
    <row r="83" s="1" customFormat="1" ht="16.5" customHeight="1">
      <c r="B83" s="42"/>
      <c r="C83" s="227" t="s">
        <v>78</v>
      </c>
      <c r="D83" s="227" t="s">
        <v>167</v>
      </c>
      <c r="E83" s="228" t="s">
        <v>474</v>
      </c>
      <c r="F83" s="229" t="s">
        <v>475</v>
      </c>
      <c r="G83" s="230" t="s">
        <v>256</v>
      </c>
      <c r="H83" s="231">
        <v>100</v>
      </c>
      <c r="I83" s="232"/>
      <c r="J83" s="233">
        <f>ROUND(I83*H83,2)</f>
        <v>0</v>
      </c>
      <c r="K83" s="229" t="s">
        <v>148</v>
      </c>
      <c r="L83" s="234"/>
      <c r="M83" s="235" t="s">
        <v>21</v>
      </c>
      <c r="N83" s="236" t="s">
        <v>42</v>
      </c>
      <c r="O83" s="43"/>
      <c r="P83" s="210">
        <f>O83*H83</f>
        <v>0</v>
      </c>
      <c r="Q83" s="210">
        <v>0.049390000000000003</v>
      </c>
      <c r="R83" s="210">
        <f>Q83*H83</f>
        <v>4.9390000000000001</v>
      </c>
      <c r="S83" s="210">
        <v>0</v>
      </c>
      <c r="T83" s="211">
        <f>S83*H83</f>
        <v>0</v>
      </c>
      <c r="AR83" s="20" t="s">
        <v>171</v>
      </c>
      <c r="AT83" s="20" t="s">
        <v>167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171</v>
      </c>
      <c r="BM83" s="20" t="s">
        <v>756</v>
      </c>
    </row>
    <row r="84" s="1" customFormat="1" ht="25.5" customHeight="1">
      <c r="B84" s="42"/>
      <c r="C84" s="227" t="s">
        <v>80</v>
      </c>
      <c r="D84" s="227" t="s">
        <v>167</v>
      </c>
      <c r="E84" s="228" t="s">
        <v>465</v>
      </c>
      <c r="F84" s="229" t="s">
        <v>466</v>
      </c>
      <c r="G84" s="230" t="s">
        <v>192</v>
      </c>
      <c r="H84" s="231">
        <v>70</v>
      </c>
      <c r="I84" s="232"/>
      <c r="J84" s="233">
        <f>ROUND(I84*H84,2)</f>
        <v>0</v>
      </c>
      <c r="K84" s="229" t="s">
        <v>148</v>
      </c>
      <c r="L84" s="234"/>
      <c r="M84" s="235" t="s">
        <v>21</v>
      </c>
      <c r="N84" s="236" t="s">
        <v>42</v>
      </c>
      <c r="O84" s="43"/>
      <c r="P84" s="210">
        <f>O84*H84</f>
        <v>0</v>
      </c>
      <c r="Q84" s="210">
        <v>0</v>
      </c>
      <c r="R84" s="210">
        <f>Q84*H84</f>
        <v>0</v>
      </c>
      <c r="S84" s="210">
        <v>0</v>
      </c>
      <c r="T84" s="211">
        <f>S84*H84</f>
        <v>0</v>
      </c>
      <c r="AR84" s="20" t="s">
        <v>171</v>
      </c>
      <c r="AT84" s="20" t="s">
        <v>167</v>
      </c>
      <c r="AU84" s="20" t="s">
        <v>71</v>
      </c>
      <c r="AY84" s="20" t="s">
        <v>150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0" t="s">
        <v>78</v>
      </c>
      <c r="BK84" s="212">
        <f>ROUND(I84*H84,2)</f>
        <v>0</v>
      </c>
      <c r="BL84" s="20" t="s">
        <v>171</v>
      </c>
      <c r="BM84" s="20" t="s">
        <v>757</v>
      </c>
    </row>
    <row r="85" s="1" customFormat="1" ht="25.5" customHeight="1">
      <c r="B85" s="42"/>
      <c r="C85" s="227" t="s">
        <v>160</v>
      </c>
      <c r="D85" s="227" t="s">
        <v>167</v>
      </c>
      <c r="E85" s="228" t="s">
        <v>758</v>
      </c>
      <c r="F85" s="229" t="s">
        <v>759</v>
      </c>
      <c r="G85" s="230" t="s">
        <v>256</v>
      </c>
      <c r="H85" s="231">
        <v>36</v>
      </c>
      <c r="I85" s="232"/>
      <c r="J85" s="233">
        <f>ROUND(I85*H85,2)</f>
        <v>0</v>
      </c>
      <c r="K85" s="229" t="s">
        <v>148</v>
      </c>
      <c r="L85" s="234"/>
      <c r="M85" s="235" t="s">
        <v>21</v>
      </c>
      <c r="N85" s="241" t="s">
        <v>42</v>
      </c>
      <c r="O85" s="238"/>
      <c r="P85" s="239">
        <f>O85*H85</f>
        <v>0</v>
      </c>
      <c r="Q85" s="239">
        <v>0</v>
      </c>
      <c r="R85" s="239">
        <f>Q85*H85</f>
        <v>0</v>
      </c>
      <c r="S85" s="239">
        <v>0</v>
      </c>
      <c r="T85" s="240">
        <f>S85*H85</f>
        <v>0</v>
      </c>
      <c r="AR85" s="20" t="s">
        <v>171</v>
      </c>
      <c r="AT85" s="20" t="s">
        <v>167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171</v>
      </c>
      <c r="BM85" s="20" t="s">
        <v>760</v>
      </c>
    </row>
    <row r="86" s="1" customFormat="1" ht="6.96" customHeight="1">
      <c r="B86" s="63"/>
      <c r="C86" s="64"/>
      <c r="D86" s="64"/>
      <c r="E86" s="64"/>
      <c r="F86" s="64"/>
      <c r="G86" s="64"/>
      <c r="H86" s="64"/>
      <c r="I86" s="174"/>
      <c r="J86" s="64"/>
      <c r="K86" s="64"/>
      <c r="L86" s="68"/>
    </row>
  </sheetData>
  <sheetProtection sheet="1" autoFilter="0" formatColumns="0" formatRows="0" objects="1" scenarios="1" spinCount="100000" saltValue="C10Q7ppOQxjRcSwO+wwmScZEB2IrHDUHNM+ufOdprwl1Or1GbfwCq7Gck7AlPu+5/AIUGJC+E/joWHijgHmZJQ==" hashValue="9PsUdQzvIxE9T2+u8c2LnMKu4xwt1YIlS5sLr2HpQU7ne6vbMaDtGFeZYgy7Ky1HbGzMFiiYBn9bNzHVqk8iuw==" algorithmName="SHA-512" password="CC35"/>
  <autoFilter ref="C81:K85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4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7"/>
      <c r="B1" s="145"/>
      <c r="C1" s="145"/>
      <c r="D1" s="146" t="s">
        <v>1</v>
      </c>
      <c r="E1" s="145"/>
      <c r="F1" s="147" t="s">
        <v>115</v>
      </c>
      <c r="G1" s="147" t="s">
        <v>116</v>
      </c>
      <c r="H1" s="147"/>
      <c r="I1" s="148"/>
      <c r="J1" s="147" t="s">
        <v>117</v>
      </c>
      <c r="K1" s="146" t="s">
        <v>118</v>
      </c>
      <c r="L1" s="147" t="s">
        <v>119</v>
      </c>
      <c r="M1" s="147"/>
      <c r="N1" s="147"/>
      <c r="O1" s="147"/>
      <c r="P1" s="147"/>
      <c r="Q1" s="147"/>
      <c r="R1" s="147"/>
      <c r="S1" s="147"/>
      <c r="T1" s="147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ht="36.96" customHeight="1">
      <c r="L2"/>
      <c r="AT2" s="20" t="s">
        <v>114</v>
      </c>
    </row>
    <row r="3" ht="6.96" customHeight="1">
      <c r="B3" s="21"/>
      <c r="C3" s="22"/>
      <c r="D3" s="22"/>
      <c r="E3" s="22"/>
      <c r="F3" s="22"/>
      <c r="G3" s="22"/>
      <c r="H3" s="22"/>
      <c r="I3" s="149"/>
      <c r="J3" s="22"/>
      <c r="K3" s="23"/>
      <c r="AT3" s="20" t="s">
        <v>80</v>
      </c>
    </row>
    <row r="4" ht="36.96" customHeight="1">
      <c r="B4" s="24"/>
      <c r="C4" s="25"/>
      <c r="D4" s="26" t="s">
        <v>120</v>
      </c>
      <c r="E4" s="25"/>
      <c r="F4" s="25"/>
      <c r="G4" s="25"/>
      <c r="H4" s="25"/>
      <c r="I4" s="150"/>
      <c r="J4" s="25"/>
      <c r="K4" s="27"/>
      <c r="M4" s="28" t="s">
        <v>12</v>
      </c>
      <c r="AT4" s="20" t="s">
        <v>6</v>
      </c>
    </row>
    <row r="5" ht="6.96" customHeight="1">
      <c r="B5" s="24"/>
      <c r="C5" s="25"/>
      <c r="D5" s="25"/>
      <c r="E5" s="25"/>
      <c r="F5" s="25"/>
      <c r="G5" s="25"/>
      <c r="H5" s="25"/>
      <c r="I5" s="150"/>
      <c r="J5" s="25"/>
      <c r="K5" s="27"/>
    </row>
    <row r="6">
      <c r="B6" s="24"/>
      <c r="C6" s="25"/>
      <c r="D6" s="36" t="s">
        <v>18</v>
      </c>
      <c r="E6" s="25"/>
      <c r="F6" s="25"/>
      <c r="G6" s="25"/>
      <c r="H6" s="25"/>
      <c r="I6" s="150"/>
      <c r="J6" s="25"/>
      <c r="K6" s="27"/>
    </row>
    <row r="7" ht="16.5" customHeight="1">
      <c r="B7" s="24"/>
      <c r="C7" s="25"/>
      <c r="D7" s="25"/>
      <c r="E7" s="151" t="str">
        <f>'Rekapitulace stavby'!K6</f>
        <v>Oprava výhybek č. 1, 2 a přejezdu v žst. Chlumčany</v>
      </c>
      <c r="F7" s="36"/>
      <c r="G7" s="36"/>
      <c r="H7" s="36"/>
      <c r="I7" s="150"/>
      <c r="J7" s="25"/>
      <c r="K7" s="27"/>
    </row>
    <row r="8">
      <c r="B8" s="24"/>
      <c r="C8" s="25"/>
      <c r="D8" s="36" t="s">
        <v>121</v>
      </c>
      <c r="E8" s="25"/>
      <c r="F8" s="25"/>
      <c r="G8" s="25"/>
      <c r="H8" s="25"/>
      <c r="I8" s="150"/>
      <c r="J8" s="25"/>
      <c r="K8" s="27"/>
    </row>
    <row r="9" s="1" customFormat="1" ht="16.5" customHeight="1">
      <c r="B9" s="42"/>
      <c r="C9" s="43"/>
      <c r="D9" s="43"/>
      <c r="E9" s="151" t="s">
        <v>761</v>
      </c>
      <c r="F9" s="43"/>
      <c r="G9" s="43"/>
      <c r="H9" s="43"/>
      <c r="I9" s="152"/>
      <c r="J9" s="43"/>
      <c r="K9" s="47"/>
    </row>
    <row r="10" s="1" customFormat="1">
      <c r="B10" s="42"/>
      <c r="C10" s="43"/>
      <c r="D10" s="36" t="s">
        <v>123</v>
      </c>
      <c r="E10" s="43"/>
      <c r="F10" s="43"/>
      <c r="G10" s="43"/>
      <c r="H10" s="43"/>
      <c r="I10" s="152"/>
      <c r="J10" s="43"/>
      <c r="K10" s="47"/>
    </row>
    <row r="11" s="1" customFormat="1" ht="36.96" customHeight="1">
      <c r="B11" s="42"/>
      <c r="C11" s="43"/>
      <c r="D11" s="43"/>
      <c r="E11" s="153" t="s">
        <v>762</v>
      </c>
      <c r="F11" s="43"/>
      <c r="G11" s="43"/>
      <c r="H11" s="43"/>
      <c r="I11" s="152"/>
      <c r="J11" s="43"/>
      <c r="K11" s="47"/>
    </row>
    <row r="12" s="1" customFormat="1">
      <c r="B12" s="42"/>
      <c r="C12" s="43"/>
      <c r="D12" s="43"/>
      <c r="E12" s="43"/>
      <c r="F12" s="43"/>
      <c r="G12" s="43"/>
      <c r="H12" s="43"/>
      <c r="I12" s="152"/>
      <c r="J12" s="43"/>
      <c r="K12" s="47"/>
    </row>
    <row r="13" s="1" customFormat="1" ht="14.4" customHeight="1">
      <c r="B13" s="42"/>
      <c r="C13" s="43"/>
      <c r="D13" s="36" t="s">
        <v>20</v>
      </c>
      <c r="E13" s="43"/>
      <c r="F13" s="31" t="s">
        <v>21</v>
      </c>
      <c r="G13" s="43"/>
      <c r="H13" s="43"/>
      <c r="I13" s="154" t="s">
        <v>22</v>
      </c>
      <c r="J13" s="31" t="s">
        <v>21</v>
      </c>
      <c r="K13" s="47"/>
    </row>
    <row r="14" s="1" customFormat="1" ht="14.4" customHeight="1">
      <c r="B14" s="42"/>
      <c r="C14" s="43"/>
      <c r="D14" s="36" t="s">
        <v>23</v>
      </c>
      <c r="E14" s="43"/>
      <c r="F14" s="31" t="s">
        <v>24</v>
      </c>
      <c r="G14" s="43"/>
      <c r="H14" s="43"/>
      <c r="I14" s="154" t="s">
        <v>25</v>
      </c>
      <c r="J14" s="155" t="str">
        <f>'Rekapitulace stavby'!AN8</f>
        <v>15. 2. 2018</v>
      </c>
      <c r="K14" s="47"/>
    </row>
    <row r="15" s="1" customFormat="1" ht="10.8" customHeight="1">
      <c r="B15" s="42"/>
      <c r="C15" s="43"/>
      <c r="D15" s="43"/>
      <c r="E15" s="43"/>
      <c r="F15" s="43"/>
      <c r="G15" s="43"/>
      <c r="H15" s="43"/>
      <c r="I15" s="152"/>
      <c r="J15" s="43"/>
      <c r="K15" s="47"/>
    </row>
    <row r="16" s="1" customFormat="1" ht="14.4" customHeight="1">
      <c r="B16" s="42"/>
      <c r="C16" s="43"/>
      <c r="D16" s="36" t="s">
        <v>27</v>
      </c>
      <c r="E16" s="43"/>
      <c r="F16" s="43"/>
      <c r="G16" s="43"/>
      <c r="H16" s="43"/>
      <c r="I16" s="154" t="s">
        <v>28</v>
      </c>
      <c r="J16" s="31" t="s">
        <v>21</v>
      </c>
      <c r="K16" s="47"/>
    </row>
    <row r="17" s="1" customFormat="1" ht="18" customHeight="1">
      <c r="B17" s="42"/>
      <c r="C17" s="43"/>
      <c r="D17" s="43"/>
      <c r="E17" s="31" t="s">
        <v>29</v>
      </c>
      <c r="F17" s="43"/>
      <c r="G17" s="43"/>
      <c r="H17" s="43"/>
      <c r="I17" s="154" t="s">
        <v>30</v>
      </c>
      <c r="J17" s="31" t="s">
        <v>21</v>
      </c>
      <c r="K17" s="47"/>
    </row>
    <row r="18" s="1" customFormat="1" ht="6.96" customHeight="1">
      <c r="B18" s="42"/>
      <c r="C18" s="43"/>
      <c r="D18" s="43"/>
      <c r="E18" s="43"/>
      <c r="F18" s="43"/>
      <c r="G18" s="43"/>
      <c r="H18" s="43"/>
      <c r="I18" s="152"/>
      <c r="J18" s="43"/>
      <c r="K18" s="47"/>
    </row>
    <row r="19" s="1" customFormat="1" ht="14.4" customHeight="1">
      <c r="B19" s="42"/>
      <c r="C19" s="43"/>
      <c r="D19" s="36" t="s">
        <v>31</v>
      </c>
      <c r="E19" s="43"/>
      <c r="F19" s="43"/>
      <c r="G19" s="43"/>
      <c r="H19" s="43"/>
      <c r="I19" s="154" t="s">
        <v>28</v>
      </c>
      <c r="J19" s="31" t="str">
        <f>IF('Rekapitulace stavby'!AN13="Vyplň údaj","",IF('Rekapitulace stavby'!AN13="","",'Rekapitulace stavby'!AN13))</f>
        <v/>
      </c>
      <c r="K19" s="47"/>
    </row>
    <row r="20" s="1" customFormat="1" ht="18" customHeight="1">
      <c r="B20" s="42"/>
      <c r="C20" s="43"/>
      <c r="D20" s="43"/>
      <c r="E20" s="31" t="str">
        <f>IF('Rekapitulace stavby'!E14="Vyplň údaj","",IF('Rekapitulace stavby'!E14="","",'Rekapitulace stavby'!E14))</f>
        <v/>
      </c>
      <c r="F20" s="43"/>
      <c r="G20" s="43"/>
      <c r="H20" s="43"/>
      <c r="I20" s="154" t="s">
        <v>30</v>
      </c>
      <c r="J20" s="31" t="str">
        <f>IF('Rekapitulace stavby'!AN14="Vyplň údaj","",IF('Rekapitulace stavby'!AN14="","",'Rekapitulace stavby'!AN14))</f>
        <v/>
      </c>
      <c r="K20" s="47"/>
    </row>
    <row r="21" s="1" customFormat="1" ht="6.96" customHeight="1">
      <c r="B21" s="42"/>
      <c r="C21" s="43"/>
      <c r="D21" s="43"/>
      <c r="E21" s="43"/>
      <c r="F21" s="43"/>
      <c r="G21" s="43"/>
      <c r="H21" s="43"/>
      <c r="I21" s="152"/>
      <c r="J21" s="43"/>
      <c r="K21" s="47"/>
    </row>
    <row r="22" s="1" customFormat="1" ht="14.4" customHeight="1">
      <c r="B22" s="42"/>
      <c r="C22" s="43"/>
      <c r="D22" s="36" t="s">
        <v>33</v>
      </c>
      <c r="E22" s="43"/>
      <c r="F22" s="43"/>
      <c r="G22" s="43"/>
      <c r="H22" s="43"/>
      <c r="I22" s="154" t="s">
        <v>28</v>
      </c>
      <c r="J22" s="31" t="str">
        <f>IF('Rekapitulace stavby'!AN16="","",'Rekapitulace stavby'!AN16)</f>
        <v/>
      </c>
      <c r="K22" s="47"/>
    </row>
    <row r="23" s="1" customFormat="1" ht="18" customHeight="1">
      <c r="B23" s="42"/>
      <c r="C23" s="43"/>
      <c r="D23" s="43"/>
      <c r="E23" s="31" t="str">
        <f>IF('Rekapitulace stavby'!E17="","",'Rekapitulace stavby'!E17)</f>
        <v xml:space="preserve"> </v>
      </c>
      <c r="F23" s="43"/>
      <c r="G23" s="43"/>
      <c r="H23" s="43"/>
      <c r="I23" s="154" t="s">
        <v>30</v>
      </c>
      <c r="J23" s="31" t="str">
        <f>IF('Rekapitulace stavby'!AN17="","",'Rekapitulace stavby'!AN17)</f>
        <v/>
      </c>
      <c r="K23" s="47"/>
    </row>
    <row r="24" s="1" customFormat="1" ht="6.96" customHeight="1">
      <c r="B24" s="42"/>
      <c r="C24" s="43"/>
      <c r="D24" s="43"/>
      <c r="E24" s="43"/>
      <c r="F24" s="43"/>
      <c r="G24" s="43"/>
      <c r="H24" s="43"/>
      <c r="I24" s="152"/>
      <c r="J24" s="43"/>
      <c r="K24" s="47"/>
    </row>
    <row r="25" s="1" customFormat="1" ht="14.4" customHeight="1">
      <c r="B25" s="42"/>
      <c r="C25" s="43"/>
      <c r="D25" s="36" t="s">
        <v>36</v>
      </c>
      <c r="E25" s="43"/>
      <c r="F25" s="43"/>
      <c r="G25" s="43"/>
      <c r="H25" s="43"/>
      <c r="I25" s="152"/>
      <c r="J25" s="43"/>
      <c r="K25" s="47"/>
    </row>
    <row r="26" s="7" customFormat="1" ht="16.5" customHeight="1">
      <c r="B26" s="156"/>
      <c r="C26" s="157"/>
      <c r="D26" s="157"/>
      <c r="E26" s="40" t="s">
        <v>21</v>
      </c>
      <c r="F26" s="40"/>
      <c r="G26" s="40"/>
      <c r="H26" s="40"/>
      <c r="I26" s="158"/>
      <c r="J26" s="157"/>
      <c r="K26" s="159"/>
    </row>
    <row r="27" s="1" customFormat="1" ht="6.96" customHeight="1">
      <c r="B27" s="42"/>
      <c r="C27" s="43"/>
      <c r="D27" s="43"/>
      <c r="E27" s="43"/>
      <c r="F27" s="43"/>
      <c r="G27" s="43"/>
      <c r="H27" s="43"/>
      <c r="I27" s="152"/>
      <c r="J27" s="43"/>
      <c r="K27" s="47"/>
    </row>
    <row r="28" s="1" customFormat="1" ht="6.96" customHeight="1">
      <c r="B28" s="42"/>
      <c r="C28" s="43"/>
      <c r="D28" s="102"/>
      <c r="E28" s="102"/>
      <c r="F28" s="102"/>
      <c r="G28" s="102"/>
      <c r="H28" s="102"/>
      <c r="I28" s="160"/>
      <c r="J28" s="102"/>
      <c r="K28" s="161"/>
    </row>
    <row r="29" s="1" customFormat="1" ht="25.44" customHeight="1">
      <c r="B29" s="42"/>
      <c r="C29" s="43"/>
      <c r="D29" s="162" t="s">
        <v>37</v>
      </c>
      <c r="E29" s="43"/>
      <c r="F29" s="43"/>
      <c r="G29" s="43"/>
      <c r="H29" s="43"/>
      <c r="I29" s="152"/>
      <c r="J29" s="163">
        <f>ROUND(J82,2)</f>
        <v>0</v>
      </c>
      <c r="K29" s="47"/>
    </row>
    <row r="30" s="1" customFormat="1" ht="6.96" customHeight="1">
      <c r="B30" s="42"/>
      <c r="C30" s="43"/>
      <c r="D30" s="102"/>
      <c r="E30" s="102"/>
      <c r="F30" s="102"/>
      <c r="G30" s="102"/>
      <c r="H30" s="102"/>
      <c r="I30" s="160"/>
      <c r="J30" s="102"/>
      <c r="K30" s="161"/>
    </row>
    <row r="31" s="1" customFormat="1" ht="14.4" customHeight="1">
      <c r="B31" s="42"/>
      <c r="C31" s="43"/>
      <c r="D31" s="43"/>
      <c r="E31" s="43"/>
      <c r="F31" s="48" t="s">
        <v>39</v>
      </c>
      <c r="G31" s="43"/>
      <c r="H31" s="43"/>
      <c r="I31" s="164" t="s">
        <v>38</v>
      </c>
      <c r="J31" s="48" t="s">
        <v>40</v>
      </c>
      <c r="K31" s="47"/>
    </row>
    <row r="32" s="1" customFormat="1" ht="14.4" customHeight="1">
      <c r="B32" s="42"/>
      <c r="C32" s="43"/>
      <c r="D32" s="51" t="s">
        <v>41</v>
      </c>
      <c r="E32" s="51" t="s">
        <v>42</v>
      </c>
      <c r="F32" s="165">
        <f>ROUND(SUM(BE82:BE94), 2)</f>
        <v>0</v>
      </c>
      <c r="G32" s="43"/>
      <c r="H32" s="43"/>
      <c r="I32" s="166">
        <v>0.20999999999999999</v>
      </c>
      <c r="J32" s="165">
        <f>ROUND(ROUND((SUM(BE82:BE94)), 2)*I32, 2)</f>
        <v>0</v>
      </c>
      <c r="K32" s="47"/>
    </row>
    <row r="33" s="1" customFormat="1" ht="14.4" customHeight="1">
      <c r="B33" s="42"/>
      <c r="C33" s="43"/>
      <c r="D33" s="43"/>
      <c r="E33" s="51" t="s">
        <v>43</v>
      </c>
      <c r="F33" s="165">
        <f>ROUND(SUM(BF82:BF94), 2)</f>
        <v>0</v>
      </c>
      <c r="G33" s="43"/>
      <c r="H33" s="43"/>
      <c r="I33" s="166">
        <v>0.14999999999999999</v>
      </c>
      <c r="J33" s="165">
        <f>ROUND(ROUND((SUM(BF82:BF94)), 2)*I33, 2)</f>
        <v>0</v>
      </c>
      <c r="K33" s="47"/>
    </row>
    <row r="34" hidden="1" s="1" customFormat="1" ht="14.4" customHeight="1">
      <c r="B34" s="42"/>
      <c r="C34" s="43"/>
      <c r="D34" s="43"/>
      <c r="E34" s="51" t="s">
        <v>44</v>
      </c>
      <c r="F34" s="165">
        <f>ROUND(SUM(BG82:BG94), 2)</f>
        <v>0</v>
      </c>
      <c r="G34" s="43"/>
      <c r="H34" s="43"/>
      <c r="I34" s="166">
        <v>0.20999999999999999</v>
      </c>
      <c r="J34" s="165">
        <v>0</v>
      </c>
      <c r="K34" s="47"/>
    </row>
    <row r="35" hidden="1" s="1" customFormat="1" ht="14.4" customHeight="1">
      <c r="B35" s="42"/>
      <c r="C35" s="43"/>
      <c r="D35" s="43"/>
      <c r="E35" s="51" t="s">
        <v>45</v>
      </c>
      <c r="F35" s="165">
        <f>ROUND(SUM(BH82:BH94), 2)</f>
        <v>0</v>
      </c>
      <c r="G35" s="43"/>
      <c r="H35" s="43"/>
      <c r="I35" s="166">
        <v>0.14999999999999999</v>
      </c>
      <c r="J35" s="165">
        <v>0</v>
      </c>
      <c r="K35" s="47"/>
    </row>
    <row r="36" hidden="1" s="1" customFormat="1" ht="14.4" customHeight="1">
      <c r="B36" s="42"/>
      <c r="C36" s="43"/>
      <c r="D36" s="43"/>
      <c r="E36" s="51" t="s">
        <v>46</v>
      </c>
      <c r="F36" s="165">
        <f>ROUND(SUM(BI82:BI94), 2)</f>
        <v>0</v>
      </c>
      <c r="G36" s="43"/>
      <c r="H36" s="43"/>
      <c r="I36" s="166">
        <v>0</v>
      </c>
      <c r="J36" s="165">
        <v>0</v>
      </c>
      <c r="K36" s="47"/>
    </row>
    <row r="37" s="1" customFormat="1" ht="6.96" customHeight="1">
      <c r="B37" s="42"/>
      <c r="C37" s="43"/>
      <c r="D37" s="43"/>
      <c r="E37" s="43"/>
      <c r="F37" s="43"/>
      <c r="G37" s="43"/>
      <c r="H37" s="43"/>
      <c r="I37" s="152"/>
      <c r="J37" s="43"/>
      <c r="K37" s="47"/>
    </row>
    <row r="38" s="1" customFormat="1" ht="25.44" customHeight="1">
      <c r="B38" s="42"/>
      <c r="C38" s="167"/>
      <c r="D38" s="168" t="s">
        <v>47</v>
      </c>
      <c r="E38" s="94"/>
      <c r="F38" s="94"/>
      <c r="G38" s="169" t="s">
        <v>48</v>
      </c>
      <c r="H38" s="170" t="s">
        <v>49</v>
      </c>
      <c r="I38" s="171"/>
      <c r="J38" s="172">
        <f>SUM(J29:J36)</f>
        <v>0</v>
      </c>
      <c r="K38" s="173"/>
    </row>
    <row r="39" s="1" customFormat="1" ht="14.4" customHeight="1">
      <c r="B39" s="63"/>
      <c r="C39" s="64"/>
      <c r="D39" s="64"/>
      <c r="E39" s="64"/>
      <c r="F39" s="64"/>
      <c r="G39" s="64"/>
      <c r="H39" s="64"/>
      <c r="I39" s="174"/>
      <c r="J39" s="64"/>
      <c r="K39" s="65"/>
    </row>
    <row r="43" s="1" customFormat="1" ht="6.96" customHeight="1">
      <c r="B43" s="175"/>
      <c r="C43" s="176"/>
      <c r="D43" s="176"/>
      <c r="E43" s="176"/>
      <c r="F43" s="176"/>
      <c r="G43" s="176"/>
      <c r="H43" s="176"/>
      <c r="I43" s="177"/>
      <c r="J43" s="176"/>
      <c r="K43" s="178"/>
    </row>
    <row r="44" s="1" customFormat="1" ht="36.96" customHeight="1">
      <c r="B44" s="42"/>
      <c r="C44" s="26" t="s">
        <v>125</v>
      </c>
      <c r="D44" s="43"/>
      <c r="E44" s="43"/>
      <c r="F44" s="43"/>
      <c r="G44" s="43"/>
      <c r="H44" s="43"/>
      <c r="I44" s="152"/>
      <c r="J44" s="43"/>
      <c r="K44" s="47"/>
    </row>
    <row r="45" s="1" customFormat="1" ht="6.96" customHeight="1">
      <c r="B45" s="42"/>
      <c r="C45" s="43"/>
      <c r="D45" s="43"/>
      <c r="E45" s="43"/>
      <c r="F45" s="43"/>
      <c r="G45" s="43"/>
      <c r="H45" s="43"/>
      <c r="I45" s="152"/>
      <c r="J45" s="43"/>
      <c r="K45" s="47"/>
    </row>
    <row r="46" s="1" customFormat="1" ht="14.4" customHeight="1">
      <c r="B46" s="42"/>
      <c r="C46" s="36" t="s">
        <v>18</v>
      </c>
      <c r="D46" s="43"/>
      <c r="E46" s="43"/>
      <c r="F46" s="43"/>
      <c r="G46" s="43"/>
      <c r="H46" s="43"/>
      <c r="I46" s="152"/>
      <c r="J46" s="43"/>
      <c r="K46" s="47"/>
    </row>
    <row r="47" s="1" customFormat="1" ht="16.5" customHeight="1">
      <c r="B47" s="42"/>
      <c r="C47" s="43"/>
      <c r="D47" s="43"/>
      <c r="E47" s="151" t="str">
        <f>E7</f>
        <v>Oprava výhybek č. 1, 2 a přejezdu v žst. Chlumčany</v>
      </c>
      <c r="F47" s="36"/>
      <c r="G47" s="36"/>
      <c r="H47" s="36"/>
      <c r="I47" s="152"/>
      <c r="J47" s="43"/>
      <c r="K47" s="47"/>
    </row>
    <row r="48">
      <c r="B48" s="24"/>
      <c r="C48" s="36" t="s">
        <v>121</v>
      </c>
      <c r="D48" s="25"/>
      <c r="E48" s="25"/>
      <c r="F48" s="25"/>
      <c r="G48" s="25"/>
      <c r="H48" s="25"/>
      <c r="I48" s="150"/>
      <c r="J48" s="25"/>
      <c r="K48" s="27"/>
    </row>
    <row r="49" s="1" customFormat="1" ht="16.5" customHeight="1">
      <c r="B49" s="42"/>
      <c r="C49" s="43"/>
      <c r="D49" s="43"/>
      <c r="E49" s="151" t="s">
        <v>761</v>
      </c>
      <c r="F49" s="43"/>
      <c r="G49" s="43"/>
      <c r="H49" s="43"/>
      <c r="I49" s="152"/>
      <c r="J49" s="43"/>
      <c r="K49" s="47"/>
    </row>
    <row r="50" s="1" customFormat="1" ht="14.4" customHeight="1">
      <c r="B50" s="42"/>
      <c r="C50" s="36" t="s">
        <v>123</v>
      </c>
      <c r="D50" s="43"/>
      <c r="E50" s="43"/>
      <c r="F50" s="43"/>
      <c r="G50" s="43"/>
      <c r="H50" s="43"/>
      <c r="I50" s="152"/>
      <c r="J50" s="43"/>
      <c r="K50" s="47"/>
    </row>
    <row r="51" s="1" customFormat="1" ht="17.25" customHeight="1">
      <c r="B51" s="42"/>
      <c r="C51" s="43"/>
      <c r="D51" s="43"/>
      <c r="E51" s="153" t="str">
        <f>E11</f>
        <v>SO 5.1 - VRN</v>
      </c>
      <c r="F51" s="43"/>
      <c r="G51" s="43"/>
      <c r="H51" s="43"/>
      <c r="I51" s="152"/>
      <c r="J51" s="43"/>
      <c r="K51" s="47"/>
    </row>
    <row r="52" s="1" customFormat="1" ht="6.96" customHeight="1">
      <c r="B52" s="42"/>
      <c r="C52" s="43"/>
      <c r="D52" s="43"/>
      <c r="E52" s="43"/>
      <c r="F52" s="43"/>
      <c r="G52" s="43"/>
      <c r="H52" s="43"/>
      <c r="I52" s="152"/>
      <c r="J52" s="43"/>
      <c r="K52" s="47"/>
    </row>
    <row r="53" s="1" customFormat="1" ht="18" customHeight="1">
      <c r="B53" s="42"/>
      <c r="C53" s="36" t="s">
        <v>23</v>
      </c>
      <c r="D53" s="43"/>
      <c r="E53" s="43"/>
      <c r="F53" s="31" t="str">
        <f>F14</f>
        <v>TO Přeštice</v>
      </c>
      <c r="G53" s="43"/>
      <c r="H53" s="43"/>
      <c r="I53" s="154" t="s">
        <v>25</v>
      </c>
      <c r="J53" s="155" t="str">
        <f>IF(J14="","",J14)</f>
        <v>15. 2. 2018</v>
      </c>
      <c r="K53" s="47"/>
    </row>
    <row r="54" s="1" customFormat="1" ht="6.96" customHeight="1">
      <c r="B54" s="42"/>
      <c r="C54" s="43"/>
      <c r="D54" s="43"/>
      <c r="E54" s="43"/>
      <c r="F54" s="43"/>
      <c r="G54" s="43"/>
      <c r="H54" s="43"/>
      <c r="I54" s="152"/>
      <c r="J54" s="43"/>
      <c r="K54" s="47"/>
    </row>
    <row r="55" s="1" customFormat="1">
      <c r="B55" s="42"/>
      <c r="C55" s="36" t="s">
        <v>27</v>
      </c>
      <c r="D55" s="43"/>
      <c r="E55" s="43"/>
      <c r="F55" s="31" t="str">
        <f>E17</f>
        <v>SŽDC s.o. - OŘ Plzeň</v>
      </c>
      <c r="G55" s="43"/>
      <c r="H55" s="43"/>
      <c r="I55" s="154" t="s">
        <v>33</v>
      </c>
      <c r="J55" s="40" t="str">
        <f>E23</f>
        <v xml:space="preserve"> </v>
      </c>
      <c r="K55" s="47"/>
    </row>
    <row r="56" s="1" customFormat="1" ht="14.4" customHeight="1">
      <c r="B56" s="42"/>
      <c r="C56" s="36" t="s">
        <v>31</v>
      </c>
      <c r="D56" s="43"/>
      <c r="E56" s="43"/>
      <c r="F56" s="31" t="str">
        <f>IF(E20="","",E20)</f>
        <v/>
      </c>
      <c r="G56" s="43"/>
      <c r="H56" s="43"/>
      <c r="I56" s="152"/>
      <c r="J56" s="179"/>
      <c r="K56" s="47"/>
    </row>
    <row r="57" s="1" customFormat="1" ht="10.32" customHeight="1">
      <c r="B57" s="42"/>
      <c r="C57" s="43"/>
      <c r="D57" s="43"/>
      <c r="E57" s="43"/>
      <c r="F57" s="43"/>
      <c r="G57" s="43"/>
      <c r="H57" s="43"/>
      <c r="I57" s="152"/>
      <c r="J57" s="43"/>
      <c r="K57" s="47"/>
    </row>
    <row r="58" s="1" customFormat="1" ht="29.28" customHeight="1">
      <c r="B58" s="42"/>
      <c r="C58" s="180" t="s">
        <v>126</v>
      </c>
      <c r="D58" s="167"/>
      <c r="E58" s="167"/>
      <c r="F58" s="167"/>
      <c r="G58" s="167"/>
      <c r="H58" s="167"/>
      <c r="I58" s="181"/>
      <c r="J58" s="182" t="s">
        <v>127</v>
      </c>
      <c r="K58" s="183"/>
    </row>
    <row r="59" s="1" customFormat="1" ht="10.32" customHeight="1">
      <c r="B59" s="42"/>
      <c r="C59" s="43"/>
      <c r="D59" s="43"/>
      <c r="E59" s="43"/>
      <c r="F59" s="43"/>
      <c r="G59" s="43"/>
      <c r="H59" s="43"/>
      <c r="I59" s="152"/>
      <c r="J59" s="43"/>
      <c r="K59" s="47"/>
    </row>
    <row r="60" s="1" customFormat="1" ht="29.28" customHeight="1">
      <c r="B60" s="42"/>
      <c r="C60" s="184" t="s">
        <v>128</v>
      </c>
      <c r="D60" s="43"/>
      <c r="E60" s="43"/>
      <c r="F60" s="43"/>
      <c r="G60" s="43"/>
      <c r="H60" s="43"/>
      <c r="I60" s="152"/>
      <c r="J60" s="163">
        <f>J82</f>
        <v>0</v>
      </c>
      <c r="K60" s="47"/>
      <c r="AU60" s="20" t="s">
        <v>129</v>
      </c>
    </row>
    <row r="61" s="1" customFormat="1" ht="21.84" customHeight="1">
      <c r="B61" s="42"/>
      <c r="C61" s="43"/>
      <c r="D61" s="43"/>
      <c r="E61" s="43"/>
      <c r="F61" s="43"/>
      <c r="G61" s="43"/>
      <c r="H61" s="43"/>
      <c r="I61" s="152"/>
      <c r="J61" s="43"/>
      <c r="K61" s="47"/>
    </row>
    <row r="62" s="1" customFormat="1" ht="6.96" customHeight="1">
      <c r="B62" s="63"/>
      <c r="C62" s="64"/>
      <c r="D62" s="64"/>
      <c r="E62" s="64"/>
      <c r="F62" s="64"/>
      <c r="G62" s="64"/>
      <c r="H62" s="64"/>
      <c r="I62" s="174"/>
      <c r="J62" s="64"/>
      <c r="K62" s="65"/>
    </row>
    <row r="66" s="1" customFormat="1" ht="6.96" customHeight="1">
      <c r="B66" s="66"/>
      <c r="C66" s="67"/>
      <c r="D66" s="67"/>
      <c r="E66" s="67"/>
      <c r="F66" s="67"/>
      <c r="G66" s="67"/>
      <c r="H66" s="67"/>
      <c r="I66" s="177"/>
      <c r="J66" s="67"/>
      <c r="K66" s="67"/>
      <c r="L66" s="68"/>
    </row>
    <row r="67" s="1" customFormat="1" ht="36.96" customHeight="1">
      <c r="B67" s="42"/>
      <c r="C67" s="69" t="s">
        <v>130</v>
      </c>
      <c r="D67" s="70"/>
      <c r="E67" s="70"/>
      <c r="F67" s="70"/>
      <c r="G67" s="70"/>
      <c r="H67" s="70"/>
      <c r="I67" s="185"/>
      <c r="J67" s="70"/>
      <c r="K67" s="70"/>
      <c r="L67" s="68"/>
    </row>
    <row r="68" s="1" customFormat="1" ht="6.96" customHeight="1">
      <c r="B68" s="42"/>
      <c r="C68" s="70"/>
      <c r="D68" s="70"/>
      <c r="E68" s="70"/>
      <c r="F68" s="70"/>
      <c r="G68" s="70"/>
      <c r="H68" s="70"/>
      <c r="I68" s="185"/>
      <c r="J68" s="70"/>
      <c r="K68" s="70"/>
      <c r="L68" s="68"/>
    </row>
    <row r="69" s="1" customFormat="1" ht="14.4" customHeight="1">
      <c r="B69" s="42"/>
      <c r="C69" s="72" t="s">
        <v>18</v>
      </c>
      <c r="D69" s="70"/>
      <c r="E69" s="70"/>
      <c r="F69" s="70"/>
      <c r="G69" s="70"/>
      <c r="H69" s="70"/>
      <c r="I69" s="185"/>
      <c r="J69" s="70"/>
      <c r="K69" s="70"/>
      <c r="L69" s="68"/>
    </row>
    <row r="70" s="1" customFormat="1" ht="16.5" customHeight="1">
      <c r="B70" s="42"/>
      <c r="C70" s="70"/>
      <c r="D70" s="70"/>
      <c r="E70" s="186" t="str">
        <f>E7</f>
        <v>Oprava výhybek č. 1, 2 a přejezdu v žst. Chlumčany</v>
      </c>
      <c r="F70" s="72"/>
      <c r="G70" s="72"/>
      <c r="H70" s="72"/>
      <c r="I70" s="185"/>
      <c r="J70" s="70"/>
      <c r="K70" s="70"/>
      <c r="L70" s="68"/>
    </row>
    <row r="71">
      <c r="B71" s="24"/>
      <c r="C71" s="72" t="s">
        <v>121</v>
      </c>
      <c r="D71" s="187"/>
      <c r="E71" s="187"/>
      <c r="F71" s="187"/>
      <c r="G71" s="187"/>
      <c r="H71" s="187"/>
      <c r="I71" s="144"/>
      <c r="J71" s="187"/>
      <c r="K71" s="187"/>
      <c r="L71" s="188"/>
    </row>
    <row r="72" s="1" customFormat="1" ht="16.5" customHeight="1">
      <c r="B72" s="42"/>
      <c r="C72" s="70"/>
      <c r="D72" s="70"/>
      <c r="E72" s="186" t="s">
        <v>761</v>
      </c>
      <c r="F72" s="70"/>
      <c r="G72" s="70"/>
      <c r="H72" s="70"/>
      <c r="I72" s="185"/>
      <c r="J72" s="70"/>
      <c r="K72" s="70"/>
      <c r="L72" s="68"/>
    </row>
    <row r="73" s="1" customFormat="1" ht="14.4" customHeight="1">
      <c r="B73" s="42"/>
      <c r="C73" s="72" t="s">
        <v>123</v>
      </c>
      <c r="D73" s="70"/>
      <c r="E73" s="70"/>
      <c r="F73" s="70"/>
      <c r="G73" s="70"/>
      <c r="H73" s="70"/>
      <c r="I73" s="185"/>
      <c r="J73" s="70"/>
      <c r="K73" s="70"/>
      <c r="L73" s="68"/>
    </row>
    <row r="74" s="1" customFormat="1" ht="17.25" customHeight="1">
      <c r="B74" s="42"/>
      <c r="C74" s="70"/>
      <c r="D74" s="70"/>
      <c r="E74" s="78" t="str">
        <f>E11</f>
        <v>SO 5.1 - VRN</v>
      </c>
      <c r="F74" s="70"/>
      <c r="G74" s="70"/>
      <c r="H74" s="70"/>
      <c r="I74" s="185"/>
      <c r="J74" s="70"/>
      <c r="K74" s="70"/>
      <c r="L74" s="68"/>
    </row>
    <row r="75" s="1" customFormat="1" ht="6.96" customHeight="1">
      <c r="B75" s="42"/>
      <c r="C75" s="70"/>
      <c r="D75" s="70"/>
      <c r="E75" s="70"/>
      <c r="F75" s="70"/>
      <c r="G75" s="70"/>
      <c r="H75" s="70"/>
      <c r="I75" s="185"/>
      <c r="J75" s="70"/>
      <c r="K75" s="70"/>
      <c r="L75" s="68"/>
    </row>
    <row r="76" s="1" customFormat="1" ht="18" customHeight="1">
      <c r="B76" s="42"/>
      <c r="C76" s="72" t="s">
        <v>23</v>
      </c>
      <c r="D76" s="70"/>
      <c r="E76" s="70"/>
      <c r="F76" s="189" t="str">
        <f>F14</f>
        <v>TO Přeštice</v>
      </c>
      <c r="G76" s="70"/>
      <c r="H76" s="70"/>
      <c r="I76" s="190" t="s">
        <v>25</v>
      </c>
      <c r="J76" s="81" t="str">
        <f>IF(J14="","",J14)</f>
        <v>15. 2. 2018</v>
      </c>
      <c r="K76" s="70"/>
      <c r="L76" s="68"/>
    </row>
    <row r="77" s="1" customFormat="1" ht="6.96" customHeight="1">
      <c r="B77" s="42"/>
      <c r="C77" s="70"/>
      <c r="D77" s="70"/>
      <c r="E77" s="70"/>
      <c r="F77" s="70"/>
      <c r="G77" s="70"/>
      <c r="H77" s="70"/>
      <c r="I77" s="185"/>
      <c r="J77" s="70"/>
      <c r="K77" s="70"/>
      <c r="L77" s="68"/>
    </row>
    <row r="78" s="1" customFormat="1">
      <c r="B78" s="42"/>
      <c r="C78" s="72" t="s">
        <v>27</v>
      </c>
      <c r="D78" s="70"/>
      <c r="E78" s="70"/>
      <c r="F78" s="189" t="str">
        <f>E17</f>
        <v>SŽDC s.o. - OŘ Plzeň</v>
      </c>
      <c r="G78" s="70"/>
      <c r="H78" s="70"/>
      <c r="I78" s="190" t="s">
        <v>33</v>
      </c>
      <c r="J78" s="189" t="str">
        <f>E23</f>
        <v xml:space="preserve"> </v>
      </c>
      <c r="K78" s="70"/>
      <c r="L78" s="68"/>
    </row>
    <row r="79" s="1" customFormat="1" ht="14.4" customHeight="1">
      <c r="B79" s="42"/>
      <c r="C79" s="72" t="s">
        <v>31</v>
      </c>
      <c r="D79" s="70"/>
      <c r="E79" s="70"/>
      <c r="F79" s="189" t="str">
        <f>IF(E20="","",E20)</f>
        <v/>
      </c>
      <c r="G79" s="70"/>
      <c r="H79" s="70"/>
      <c r="I79" s="185"/>
      <c r="J79" s="70"/>
      <c r="K79" s="70"/>
      <c r="L79" s="68"/>
    </row>
    <row r="80" s="1" customFormat="1" ht="10.32" customHeight="1">
      <c r="B80" s="42"/>
      <c r="C80" s="70"/>
      <c r="D80" s="70"/>
      <c r="E80" s="70"/>
      <c r="F80" s="70"/>
      <c r="G80" s="70"/>
      <c r="H80" s="70"/>
      <c r="I80" s="185"/>
      <c r="J80" s="70"/>
      <c r="K80" s="70"/>
      <c r="L80" s="68"/>
    </row>
    <row r="81" s="8" customFormat="1" ht="29.28" customHeight="1">
      <c r="B81" s="191"/>
      <c r="C81" s="192" t="s">
        <v>131</v>
      </c>
      <c r="D81" s="193" t="s">
        <v>56</v>
      </c>
      <c r="E81" s="193" t="s">
        <v>52</v>
      </c>
      <c r="F81" s="193" t="s">
        <v>132</v>
      </c>
      <c r="G81" s="193" t="s">
        <v>133</v>
      </c>
      <c r="H81" s="193" t="s">
        <v>134</v>
      </c>
      <c r="I81" s="194" t="s">
        <v>135</v>
      </c>
      <c r="J81" s="193" t="s">
        <v>127</v>
      </c>
      <c r="K81" s="195" t="s">
        <v>136</v>
      </c>
      <c r="L81" s="196"/>
      <c r="M81" s="98" t="s">
        <v>137</v>
      </c>
      <c r="N81" s="99" t="s">
        <v>41</v>
      </c>
      <c r="O81" s="99" t="s">
        <v>138</v>
      </c>
      <c r="P81" s="99" t="s">
        <v>139</v>
      </c>
      <c r="Q81" s="99" t="s">
        <v>140</v>
      </c>
      <c r="R81" s="99" t="s">
        <v>141</v>
      </c>
      <c r="S81" s="99" t="s">
        <v>142</v>
      </c>
      <c r="T81" s="100" t="s">
        <v>143</v>
      </c>
    </row>
    <row r="82" s="1" customFormat="1" ht="29.28" customHeight="1">
      <c r="B82" s="42"/>
      <c r="C82" s="104" t="s">
        <v>128</v>
      </c>
      <c r="D82" s="70"/>
      <c r="E82" s="70"/>
      <c r="F82" s="70"/>
      <c r="G82" s="70"/>
      <c r="H82" s="70"/>
      <c r="I82" s="185"/>
      <c r="J82" s="197">
        <f>BK82</f>
        <v>0</v>
      </c>
      <c r="K82" s="70"/>
      <c r="L82" s="68"/>
      <c r="M82" s="101"/>
      <c r="N82" s="102"/>
      <c r="O82" s="102"/>
      <c r="P82" s="198">
        <f>SUM(P83:P94)</f>
        <v>0</v>
      </c>
      <c r="Q82" s="102"/>
      <c r="R82" s="198">
        <f>SUM(R83:R94)</f>
        <v>0</v>
      </c>
      <c r="S82" s="102"/>
      <c r="T82" s="199">
        <f>SUM(T83:T94)</f>
        <v>0</v>
      </c>
      <c r="AT82" s="20" t="s">
        <v>70</v>
      </c>
      <c r="AU82" s="20" t="s">
        <v>129</v>
      </c>
      <c r="BK82" s="200">
        <f>SUM(BK83:BK94)</f>
        <v>0</v>
      </c>
    </row>
    <row r="83" s="1" customFormat="1" ht="16.5" customHeight="1">
      <c r="B83" s="42"/>
      <c r="C83" s="201" t="s">
        <v>78</v>
      </c>
      <c r="D83" s="201" t="s">
        <v>144</v>
      </c>
      <c r="E83" s="202" t="s">
        <v>763</v>
      </c>
      <c r="F83" s="203" t="s">
        <v>764</v>
      </c>
      <c r="G83" s="204" t="s">
        <v>192</v>
      </c>
      <c r="H83" s="205">
        <v>1</v>
      </c>
      <c r="I83" s="206"/>
      <c r="J83" s="207">
        <f>ROUND(I83*H83,2)</f>
        <v>0</v>
      </c>
      <c r="K83" s="203" t="s">
        <v>21</v>
      </c>
      <c r="L83" s="68"/>
      <c r="M83" s="208" t="s">
        <v>21</v>
      </c>
      <c r="N83" s="209" t="s">
        <v>42</v>
      </c>
      <c r="O83" s="43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0" t="s">
        <v>149</v>
      </c>
      <c r="AT83" s="20" t="s">
        <v>144</v>
      </c>
      <c r="AU83" s="20" t="s">
        <v>71</v>
      </c>
      <c r="AY83" s="20" t="s">
        <v>150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0" t="s">
        <v>78</v>
      </c>
      <c r="BK83" s="212">
        <f>ROUND(I83*H83,2)</f>
        <v>0</v>
      </c>
      <c r="BL83" s="20" t="s">
        <v>149</v>
      </c>
      <c r="BM83" s="20" t="s">
        <v>765</v>
      </c>
    </row>
    <row r="84" s="1" customFormat="1">
      <c r="B84" s="42"/>
      <c r="C84" s="70"/>
      <c r="D84" s="213" t="s">
        <v>195</v>
      </c>
      <c r="E84" s="70"/>
      <c r="F84" s="214" t="s">
        <v>766</v>
      </c>
      <c r="G84" s="70"/>
      <c r="H84" s="70"/>
      <c r="I84" s="185"/>
      <c r="J84" s="70"/>
      <c r="K84" s="70"/>
      <c r="L84" s="68"/>
      <c r="M84" s="215"/>
      <c r="N84" s="43"/>
      <c r="O84" s="43"/>
      <c r="P84" s="43"/>
      <c r="Q84" s="43"/>
      <c r="R84" s="43"/>
      <c r="S84" s="43"/>
      <c r="T84" s="91"/>
      <c r="AT84" s="20" t="s">
        <v>195</v>
      </c>
      <c r="AU84" s="20" t="s">
        <v>71</v>
      </c>
    </row>
    <row r="85" s="1" customFormat="1" ht="16.5" customHeight="1">
      <c r="B85" s="42"/>
      <c r="C85" s="201" t="s">
        <v>80</v>
      </c>
      <c r="D85" s="201" t="s">
        <v>144</v>
      </c>
      <c r="E85" s="202" t="s">
        <v>767</v>
      </c>
      <c r="F85" s="203" t="s">
        <v>768</v>
      </c>
      <c r="G85" s="204" t="s">
        <v>192</v>
      </c>
      <c r="H85" s="205">
        <v>10</v>
      </c>
      <c r="I85" s="206"/>
      <c r="J85" s="207">
        <f>ROUND(I85*H85,2)</f>
        <v>0</v>
      </c>
      <c r="K85" s="203" t="s">
        <v>21</v>
      </c>
      <c r="L85" s="68"/>
      <c r="M85" s="208" t="s">
        <v>21</v>
      </c>
      <c r="N85" s="209" t="s">
        <v>42</v>
      </c>
      <c r="O85" s="43"/>
      <c r="P85" s="210">
        <f>O85*H85</f>
        <v>0</v>
      </c>
      <c r="Q85" s="210">
        <v>0</v>
      </c>
      <c r="R85" s="210">
        <f>Q85*H85</f>
        <v>0</v>
      </c>
      <c r="S85" s="210">
        <v>0</v>
      </c>
      <c r="T85" s="211">
        <f>S85*H85</f>
        <v>0</v>
      </c>
      <c r="AR85" s="20" t="s">
        <v>149</v>
      </c>
      <c r="AT85" s="20" t="s">
        <v>144</v>
      </c>
      <c r="AU85" s="20" t="s">
        <v>71</v>
      </c>
      <c r="AY85" s="20" t="s">
        <v>150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0" t="s">
        <v>78</v>
      </c>
      <c r="BK85" s="212">
        <f>ROUND(I85*H85,2)</f>
        <v>0</v>
      </c>
      <c r="BL85" s="20" t="s">
        <v>149</v>
      </c>
      <c r="BM85" s="20" t="s">
        <v>769</v>
      </c>
    </row>
    <row r="86" s="1" customFormat="1">
      <c r="B86" s="42"/>
      <c r="C86" s="70"/>
      <c r="D86" s="213" t="s">
        <v>195</v>
      </c>
      <c r="E86" s="70"/>
      <c r="F86" s="214" t="s">
        <v>770</v>
      </c>
      <c r="G86" s="70"/>
      <c r="H86" s="70"/>
      <c r="I86" s="185"/>
      <c r="J86" s="70"/>
      <c r="K86" s="70"/>
      <c r="L86" s="68"/>
      <c r="M86" s="215"/>
      <c r="N86" s="43"/>
      <c r="O86" s="43"/>
      <c r="P86" s="43"/>
      <c r="Q86" s="43"/>
      <c r="R86" s="43"/>
      <c r="S86" s="43"/>
      <c r="T86" s="91"/>
      <c r="AT86" s="20" t="s">
        <v>195</v>
      </c>
      <c r="AU86" s="20" t="s">
        <v>71</v>
      </c>
    </row>
    <row r="87" s="1" customFormat="1" ht="16.5" customHeight="1">
      <c r="B87" s="42"/>
      <c r="C87" s="201" t="s">
        <v>160</v>
      </c>
      <c r="D87" s="201" t="s">
        <v>144</v>
      </c>
      <c r="E87" s="202" t="s">
        <v>771</v>
      </c>
      <c r="F87" s="203" t="s">
        <v>772</v>
      </c>
      <c r="G87" s="204" t="s">
        <v>256</v>
      </c>
      <c r="H87" s="205">
        <v>750</v>
      </c>
      <c r="I87" s="206"/>
      <c r="J87" s="207">
        <f>ROUND(I87*H87,2)</f>
        <v>0</v>
      </c>
      <c r="K87" s="203" t="s">
        <v>21</v>
      </c>
      <c r="L87" s="68"/>
      <c r="M87" s="208" t="s">
        <v>21</v>
      </c>
      <c r="N87" s="209" t="s">
        <v>42</v>
      </c>
      <c r="O87" s="43"/>
      <c r="P87" s="210">
        <f>O87*H87</f>
        <v>0</v>
      </c>
      <c r="Q87" s="210">
        <v>0</v>
      </c>
      <c r="R87" s="210">
        <f>Q87*H87</f>
        <v>0</v>
      </c>
      <c r="S87" s="210">
        <v>0</v>
      </c>
      <c r="T87" s="211">
        <f>S87*H87</f>
        <v>0</v>
      </c>
      <c r="AR87" s="20" t="s">
        <v>149</v>
      </c>
      <c r="AT87" s="20" t="s">
        <v>144</v>
      </c>
      <c r="AU87" s="20" t="s">
        <v>71</v>
      </c>
      <c r="AY87" s="20" t="s">
        <v>150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0" t="s">
        <v>78</v>
      </c>
      <c r="BK87" s="212">
        <f>ROUND(I87*H87,2)</f>
        <v>0</v>
      </c>
      <c r="BL87" s="20" t="s">
        <v>149</v>
      </c>
      <c r="BM87" s="20" t="s">
        <v>773</v>
      </c>
    </row>
    <row r="88" s="1" customFormat="1">
      <c r="B88" s="42"/>
      <c r="C88" s="70"/>
      <c r="D88" s="213" t="s">
        <v>195</v>
      </c>
      <c r="E88" s="70"/>
      <c r="F88" s="214" t="s">
        <v>774</v>
      </c>
      <c r="G88" s="70"/>
      <c r="H88" s="70"/>
      <c r="I88" s="185"/>
      <c r="J88" s="70"/>
      <c r="K88" s="70"/>
      <c r="L88" s="68"/>
      <c r="M88" s="215"/>
      <c r="N88" s="43"/>
      <c r="O88" s="43"/>
      <c r="P88" s="43"/>
      <c r="Q88" s="43"/>
      <c r="R88" s="43"/>
      <c r="S88" s="43"/>
      <c r="T88" s="91"/>
      <c r="AT88" s="20" t="s">
        <v>195</v>
      </c>
      <c r="AU88" s="20" t="s">
        <v>71</v>
      </c>
    </row>
    <row r="89" s="1" customFormat="1" ht="25.5" customHeight="1">
      <c r="B89" s="42"/>
      <c r="C89" s="201" t="s">
        <v>149</v>
      </c>
      <c r="D89" s="201" t="s">
        <v>144</v>
      </c>
      <c r="E89" s="202" t="s">
        <v>775</v>
      </c>
      <c r="F89" s="203" t="s">
        <v>776</v>
      </c>
      <c r="G89" s="204" t="s">
        <v>256</v>
      </c>
      <c r="H89" s="205">
        <v>250</v>
      </c>
      <c r="I89" s="206"/>
      <c r="J89" s="207">
        <f>ROUND(I89*H89,2)</f>
        <v>0</v>
      </c>
      <c r="K89" s="203" t="s">
        <v>21</v>
      </c>
      <c r="L89" s="68"/>
      <c r="M89" s="208" t="s">
        <v>21</v>
      </c>
      <c r="N89" s="209" t="s">
        <v>42</v>
      </c>
      <c r="O89" s="43"/>
      <c r="P89" s="210">
        <f>O89*H89</f>
        <v>0</v>
      </c>
      <c r="Q89" s="210">
        <v>0</v>
      </c>
      <c r="R89" s="210">
        <f>Q89*H89</f>
        <v>0</v>
      </c>
      <c r="S89" s="210">
        <v>0</v>
      </c>
      <c r="T89" s="211">
        <f>S89*H89</f>
        <v>0</v>
      </c>
      <c r="AR89" s="20" t="s">
        <v>149</v>
      </c>
      <c r="AT89" s="20" t="s">
        <v>144</v>
      </c>
      <c r="AU89" s="20" t="s">
        <v>71</v>
      </c>
      <c r="AY89" s="20" t="s">
        <v>150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0" t="s">
        <v>78</v>
      </c>
      <c r="BK89" s="212">
        <f>ROUND(I89*H89,2)</f>
        <v>0</v>
      </c>
      <c r="BL89" s="20" t="s">
        <v>149</v>
      </c>
      <c r="BM89" s="20" t="s">
        <v>777</v>
      </c>
    </row>
    <row r="90" s="1" customFormat="1">
      <c r="B90" s="42"/>
      <c r="C90" s="70"/>
      <c r="D90" s="213" t="s">
        <v>195</v>
      </c>
      <c r="E90" s="70"/>
      <c r="F90" s="214" t="s">
        <v>778</v>
      </c>
      <c r="G90" s="70"/>
      <c r="H90" s="70"/>
      <c r="I90" s="185"/>
      <c r="J90" s="70"/>
      <c r="K90" s="70"/>
      <c r="L90" s="68"/>
      <c r="M90" s="215"/>
      <c r="N90" s="43"/>
      <c r="O90" s="43"/>
      <c r="P90" s="43"/>
      <c r="Q90" s="43"/>
      <c r="R90" s="43"/>
      <c r="S90" s="43"/>
      <c r="T90" s="91"/>
      <c r="AT90" s="20" t="s">
        <v>195</v>
      </c>
      <c r="AU90" s="20" t="s">
        <v>71</v>
      </c>
    </row>
    <row r="91" s="1" customFormat="1" ht="25.5" customHeight="1">
      <c r="B91" s="42"/>
      <c r="C91" s="201" t="s">
        <v>174</v>
      </c>
      <c r="D91" s="201" t="s">
        <v>144</v>
      </c>
      <c r="E91" s="202" t="s">
        <v>779</v>
      </c>
      <c r="F91" s="203" t="s">
        <v>780</v>
      </c>
      <c r="G91" s="204" t="s">
        <v>376</v>
      </c>
      <c r="H91" s="205">
        <v>0.14999999999999999</v>
      </c>
      <c r="I91" s="206"/>
      <c r="J91" s="207">
        <f>ROUND(I91*H91,2)</f>
        <v>0</v>
      </c>
      <c r="K91" s="203" t="s">
        <v>21</v>
      </c>
      <c r="L91" s="68"/>
      <c r="M91" s="208" t="s">
        <v>21</v>
      </c>
      <c r="N91" s="209" t="s">
        <v>42</v>
      </c>
      <c r="O91" s="43"/>
      <c r="P91" s="210">
        <f>O91*H91</f>
        <v>0</v>
      </c>
      <c r="Q91" s="210">
        <v>0</v>
      </c>
      <c r="R91" s="210">
        <f>Q91*H91</f>
        <v>0</v>
      </c>
      <c r="S91" s="210">
        <v>0</v>
      </c>
      <c r="T91" s="211">
        <f>S91*H91</f>
        <v>0</v>
      </c>
      <c r="AR91" s="20" t="s">
        <v>149</v>
      </c>
      <c r="AT91" s="20" t="s">
        <v>144</v>
      </c>
      <c r="AU91" s="20" t="s">
        <v>71</v>
      </c>
      <c r="AY91" s="20" t="s">
        <v>150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0" t="s">
        <v>78</v>
      </c>
      <c r="BK91" s="212">
        <f>ROUND(I91*H91,2)</f>
        <v>0</v>
      </c>
      <c r="BL91" s="20" t="s">
        <v>149</v>
      </c>
      <c r="BM91" s="20" t="s">
        <v>781</v>
      </c>
    </row>
    <row r="92" s="1" customFormat="1">
      <c r="B92" s="42"/>
      <c r="C92" s="70"/>
      <c r="D92" s="213" t="s">
        <v>195</v>
      </c>
      <c r="E92" s="70"/>
      <c r="F92" s="214" t="s">
        <v>782</v>
      </c>
      <c r="G92" s="70"/>
      <c r="H92" s="70"/>
      <c r="I92" s="185"/>
      <c r="J92" s="70"/>
      <c r="K92" s="70"/>
      <c r="L92" s="68"/>
      <c r="M92" s="215"/>
      <c r="N92" s="43"/>
      <c r="O92" s="43"/>
      <c r="P92" s="43"/>
      <c r="Q92" s="43"/>
      <c r="R92" s="43"/>
      <c r="S92" s="43"/>
      <c r="T92" s="91"/>
      <c r="AT92" s="20" t="s">
        <v>195</v>
      </c>
      <c r="AU92" s="20" t="s">
        <v>71</v>
      </c>
    </row>
    <row r="93" s="1" customFormat="1" ht="16.5" customHeight="1">
      <c r="B93" s="42"/>
      <c r="C93" s="201" t="s">
        <v>179</v>
      </c>
      <c r="D93" s="201" t="s">
        <v>144</v>
      </c>
      <c r="E93" s="202" t="s">
        <v>783</v>
      </c>
      <c r="F93" s="203" t="s">
        <v>784</v>
      </c>
      <c r="G93" s="204" t="s">
        <v>192</v>
      </c>
      <c r="H93" s="205">
        <v>4</v>
      </c>
      <c r="I93" s="206"/>
      <c r="J93" s="207">
        <f>ROUND(I93*H93,2)</f>
        <v>0</v>
      </c>
      <c r="K93" s="203" t="s">
        <v>21</v>
      </c>
      <c r="L93" s="68"/>
      <c r="M93" s="208" t="s">
        <v>21</v>
      </c>
      <c r="N93" s="209" t="s">
        <v>42</v>
      </c>
      <c r="O93" s="43"/>
      <c r="P93" s="210">
        <f>O93*H93</f>
        <v>0</v>
      </c>
      <c r="Q93" s="210">
        <v>0</v>
      </c>
      <c r="R93" s="210">
        <f>Q93*H93</f>
        <v>0</v>
      </c>
      <c r="S93" s="210">
        <v>0</v>
      </c>
      <c r="T93" s="211">
        <f>S93*H93</f>
        <v>0</v>
      </c>
      <c r="AR93" s="20" t="s">
        <v>149</v>
      </c>
      <c r="AT93" s="20" t="s">
        <v>144</v>
      </c>
      <c r="AU93" s="20" t="s">
        <v>71</v>
      </c>
      <c r="AY93" s="20" t="s">
        <v>150</v>
      </c>
      <c r="BE93" s="212">
        <f>IF(N93="základní",J93,0)</f>
        <v>0</v>
      </c>
      <c r="BF93" s="212">
        <f>IF(N93="snížená",J93,0)</f>
        <v>0</v>
      </c>
      <c r="BG93" s="212">
        <f>IF(N93="zákl. přenesená",J93,0)</f>
        <v>0</v>
      </c>
      <c r="BH93" s="212">
        <f>IF(N93="sníž. přenesená",J93,0)</f>
        <v>0</v>
      </c>
      <c r="BI93" s="212">
        <f>IF(N93="nulová",J93,0)</f>
        <v>0</v>
      </c>
      <c r="BJ93" s="20" t="s">
        <v>78</v>
      </c>
      <c r="BK93" s="212">
        <f>ROUND(I93*H93,2)</f>
        <v>0</v>
      </c>
      <c r="BL93" s="20" t="s">
        <v>149</v>
      </c>
      <c r="BM93" s="20" t="s">
        <v>785</v>
      </c>
    </row>
    <row r="94" s="1" customFormat="1">
      <c r="B94" s="42"/>
      <c r="C94" s="70"/>
      <c r="D94" s="213" t="s">
        <v>195</v>
      </c>
      <c r="E94" s="70"/>
      <c r="F94" s="214" t="s">
        <v>786</v>
      </c>
      <c r="G94" s="70"/>
      <c r="H94" s="70"/>
      <c r="I94" s="185"/>
      <c r="J94" s="70"/>
      <c r="K94" s="70"/>
      <c r="L94" s="68"/>
      <c r="M94" s="256"/>
      <c r="N94" s="238"/>
      <c r="O94" s="238"/>
      <c r="P94" s="238"/>
      <c r="Q94" s="238"/>
      <c r="R94" s="238"/>
      <c r="S94" s="238"/>
      <c r="T94" s="257"/>
      <c r="AT94" s="20" t="s">
        <v>195</v>
      </c>
      <c r="AU94" s="20" t="s">
        <v>71</v>
      </c>
    </row>
    <row r="95" s="1" customFormat="1" ht="6.96" customHeight="1">
      <c r="B95" s="63"/>
      <c r="C95" s="64"/>
      <c r="D95" s="64"/>
      <c r="E95" s="64"/>
      <c r="F95" s="64"/>
      <c r="G95" s="64"/>
      <c r="H95" s="64"/>
      <c r="I95" s="174"/>
      <c r="J95" s="64"/>
      <c r="K95" s="64"/>
      <c r="L95" s="68"/>
    </row>
  </sheetData>
  <sheetProtection sheet="1" autoFilter="0" formatColumns="0" formatRows="0" objects="1" scenarios="1" spinCount="100000" saltValue="XzKAn0v48rsurE+u2nO385NjmXnyRMujwmmCzBm9KRPJATWhab2qS0AzWuvXphKgajQLvoLN2qtIkSqizPlilg==" hashValue="d/uSC3oBWKL6gIwT7J/IwoNJDovd46w487UVgw02f1g2Rnlj/NIGkWfZkf7GQFGJsXXQPx4JXpfc0HTJ+zNGRA==" algorithmName="SHA-512" password="CC35"/>
  <autoFilter ref="C81:K94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0:H70"/>
    <mergeCell ref="E72:H72"/>
    <mergeCell ref="E74:H74"/>
    <mergeCell ref="G1:H1"/>
    <mergeCell ref="L2:V2"/>
  </mergeCells>
  <hyperlinks>
    <hyperlink ref="F1:G1" location="C2" display="1) Krycí list soupisu"/>
    <hyperlink ref="G1:H1" location="C58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58" customWidth="1"/>
    <col min="2" max="2" width="1.664063" style="258" customWidth="1"/>
    <col min="3" max="4" width="5" style="258" customWidth="1"/>
    <col min="5" max="5" width="11.67" style="258" customWidth="1"/>
    <col min="6" max="6" width="9.17" style="258" customWidth="1"/>
    <col min="7" max="7" width="5" style="258" customWidth="1"/>
    <col min="8" max="8" width="77.83" style="258" customWidth="1"/>
    <col min="9" max="10" width="20" style="258" customWidth="1"/>
    <col min="11" max="11" width="1.664063" style="258" customWidth="1"/>
  </cols>
  <sheetData>
    <row r="1" ht="37.5" customHeight="1"/>
    <row r="2" ht="7.5" customHeight="1">
      <c r="B2" s="259"/>
      <c r="C2" s="260"/>
      <c r="D2" s="260"/>
      <c r="E2" s="260"/>
      <c r="F2" s="260"/>
      <c r="G2" s="260"/>
      <c r="H2" s="260"/>
      <c r="I2" s="260"/>
      <c r="J2" s="260"/>
      <c r="K2" s="261"/>
    </row>
    <row r="3" s="11" customFormat="1" ht="45" customHeight="1">
      <c r="B3" s="262"/>
      <c r="C3" s="263" t="s">
        <v>787</v>
      </c>
      <c r="D3" s="263"/>
      <c r="E3" s="263"/>
      <c r="F3" s="263"/>
      <c r="G3" s="263"/>
      <c r="H3" s="263"/>
      <c r="I3" s="263"/>
      <c r="J3" s="263"/>
      <c r="K3" s="264"/>
    </row>
    <row r="4" ht="25.5" customHeight="1">
      <c r="B4" s="265"/>
      <c r="C4" s="266" t="s">
        <v>788</v>
      </c>
      <c r="D4" s="266"/>
      <c r="E4" s="266"/>
      <c r="F4" s="266"/>
      <c r="G4" s="266"/>
      <c r="H4" s="266"/>
      <c r="I4" s="266"/>
      <c r="J4" s="266"/>
      <c r="K4" s="267"/>
    </row>
    <row r="5" ht="5.25" customHeight="1">
      <c r="B5" s="265"/>
      <c r="C5" s="268"/>
      <c r="D5" s="268"/>
      <c r="E5" s="268"/>
      <c r="F5" s="268"/>
      <c r="G5" s="268"/>
      <c r="H5" s="268"/>
      <c r="I5" s="268"/>
      <c r="J5" s="268"/>
      <c r="K5" s="267"/>
    </row>
    <row r="6" ht="15" customHeight="1">
      <c r="B6" s="265"/>
      <c r="C6" s="269" t="s">
        <v>789</v>
      </c>
      <c r="D6" s="269"/>
      <c r="E6" s="269"/>
      <c r="F6" s="269"/>
      <c r="G6" s="269"/>
      <c r="H6" s="269"/>
      <c r="I6" s="269"/>
      <c r="J6" s="269"/>
      <c r="K6" s="267"/>
    </row>
    <row r="7" ht="15" customHeight="1">
      <c r="B7" s="270"/>
      <c r="C7" s="269" t="s">
        <v>790</v>
      </c>
      <c r="D7" s="269"/>
      <c r="E7" s="269"/>
      <c r="F7" s="269"/>
      <c r="G7" s="269"/>
      <c r="H7" s="269"/>
      <c r="I7" s="269"/>
      <c r="J7" s="269"/>
      <c r="K7" s="267"/>
    </row>
    <row r="8" ht="12.75" customHeight="1">
      <c r="B8" s="270"/>
      <c r="C8" s="269"/>
      <c r="D8" s="269"/>
      <c r="E8" s="269"/>
      <c r="F8" s="269"/>
      <c r="G8" s="269"/>
      <c r="H8" s="269"/>
      <c r="I8" s="269"/>
      <c r="J8" s="269"/>
      <c r="K8" s="267"/>
    </row>
    <row r="9" ht="15" customHeight="1">
      <c r="B9" s="270"/>
      <c r="C9" s="269" t="s">
        <v>791</v>
      </c>
      <c r="D9" s="269"/>
      <c r="E9" s="269"/>
      <c r="F9" s="269"/>
      <c r="G9" s="269"/>
      <c r="H9" s="269"/>
      <c r="I9" s="269"/>
      <c r="J9" s="269"/>
      <c r="K9" s="267"/>
    </row>
    <row r="10" ht="15" customHeight="1">
      <c r="B10" s="270"/>
      <c r="C10" s="269"/>
      <c r="D10" s="269" t="s">
        <v>792</v>
      </c>
      <c r="E10" s="269"/>
      <c r="F10" s="269"/>
      <c r="G10" s="269"/>
      <c r="H10" s="269"/>
      <c r="I10" s="269"/>
      <c r="J10" s="269"/>
      <c r="K10" s="267"/>
    </row>
    <row r="11" ht="15" customHeight="1">
      <c r="B11" s="270"/>
      <c r="C11" s="271"/>
      <c r="D11" s="269" t="s">
        <v>793</v>
      </c>
      <c r="E11" s="269"/>
      <c r="F11" s="269"/>
      <c r="G11" s="269"/>
      <c r="H11" s="269"/>
      <c r="I11" s="269"/>
      <c r="J11" s="269"/>
      <c r="K11" s="267"/>
    </row>
    <row r="12" ht="12.75" customHeight="1">
      <c r="B12" s="270"/>
      <c r="C12" s="271"/>
      <c r="D12" s="271"/>
      <c r="E12" s="271"/>
      <c r="F12" s="271"/>
      <c r="G12" s="271"/>
      <c r="H12" s="271"/>
      <c r="I12" s="271"/>
      <c r="J12" s="271"/>
      <c r="K12" s="267"/>
    </row>
    <row r="13" ht="15" customHeight="1">
      <c r="B13" s="270"/>
      <c r="C13" s="271"/>
      <c r="D13" s="269" t="s">
        <v>794</v>
      </c>
      <c r="E13" s="269"/>
      <c r="F13" s="269"/>
      <c r="G13" s="269"/>
      <c r="H13" s="269"/>
      <c r="I13" s="269"/>
      <c r="J13" s="269"/>
      <c r="K13" s="267"/>
    </row>
    <row r="14" ht="15" customHeight="1">
      <c r="B14" s="270"/>
      <c r="C14" s="271"/>
      <c r="D14" s="269" t="s">
        <v>795</v>
      </c>
      <c r="E14" s="269"/>
      <c r="F14" s="269"/>
      <c r="G14" s="269"/>
      <c r="H14" s="269"/>
      <c r="I14" s="269"/>
      <c r="J14" s="269"/>
      <c r="K14" s="267"/>
    </row>
    <row r="15" ht="15" customHeight="1">
      <c r="B15" s="270"/>
      <c r="C15" s="271"/>
      <c r="D15" s="269" t="s">
        <v>796</v>
      </c>
      <c r="E15" s="269"/>
      <c r="F15" s="269"/>
      <c r="G15" s="269"/>
      <c r="H15" s="269"/>
      <c r="I15" s="269"/>
      <c r="J15" s="269"/>
      <c r="K15" s="267"/>
    </row>
    <row r="16" ht="15" customHeight="1">
      <c r="B16" s="270"/>
      <c r="C16" s="271"/>
      <c r="D16" s="271"/>
      <c r="E16" s="272" t="s">
        <v>77</v>
      </c>
      <c r="F16" s="269" t="s">
        <v>797</v>
      </c>
      <c r="G16" s="269"/>
      <c r="H16" s="269"/>
      <c r="I16" s="269"/>
      <c r="J16" s="269"/>
      <c r="K16" s="267"/>
    </row>
    <row r="17" ht="15" customHeight="1">
      <c r="B17" s="270"/>
      <c r="C17" s="271"/>
      <c r="D17" s="271"/>
      <c r="E17" s="272" t="s">
        <v>798</v>
      </c>
      <c r="F17" s="269" t="s">
        <v>799</v>
      </c>
      <c r="G17" s="269"/>
      <c r="H17" s="269"/>
      <c r="I17" s="269"/>
      <c r="J17" s="269"/>
      <c r="K17" s="267"/>
    </row>
    <row r="18" ht="15" customHeight="1">
      <c r="B18" s="270"/>
      <c r="C18" s="271"/>
      <c r="D18" s="271"/>
      <c r="E18" s="272" t="s">
        <v>800</v>
      </c>
      <c r="F18" s="269" t="s">
        <v>801</v>
      </c>
      <c r="G18" s="269"/>
      <c r="H18" s="269"/>
      <c r="I18" s="269"/>
      <c r="J18" s="269"/>
      <c r="K18" s="267"/>
    </row>
    <row r="19" ht="15" customHeight="1">
      <c r="B19" s="270"/>
      <c r="C19" s="271"/>
      <c r="D19" s="271"/>
      <c r="E19" s="272" t="s">
        <v>802</v>
      </c>
      <c r="F19" s="269" t="s">
        <v>803</v>
      </c>
      <c r="G19" s="269"/>
      <c r="H19" s="269"/>
      <c r="I19" s="269"/>
      <c r="J19" s="269"/>
      <c r="K19" s="267"/>
    </row>
    <row r="20" ht="15" customHeight="1">
      <c r="B20" s="270"/>
      <c r="C20" s="271"/>
      <c r="D20" s="271"/>
      <c r="E20" s="272" t="s">
        <v>804</v>
      </c>
      <c r="F20" s="269" t="s">
        <v>805</v>
      </c>
      <c r="G20" s="269"/>
      <c r="H20" s="269"/>
      <c r="I20" s="269"/>
      <c r="J20" s="269"/>
      <c r="K20" s="267"/>
    </row>
    <row r="21" ht="15" customHeight="1">
      <c r="B21" s="270"/>
      <c r="C21" s="271"/>
      <c r="D21" s="271"/>
      <c r="E21" s="272" t="s">
        <v>84</v>
      </c>
      <c r="F21" s="269" t="s">
        <v>806</v>
      </c>
      <c r="G21" s="269"/>
      <c r="H21" s="269"/>
      <c r="I21" s="269"/>
      <c r="J21" s="269"/>
      <c r="K21" s="267"/>
    </row>
    <row r="22" ht="12.75" customHeight="1">
      <c r="B22" s="270"/>
      <c r="C22" s="271"/>
      <c r="D22" s="271"/>
      <c r="E22" s="271"/>
      <c r="F22" s="271"/>
      <c r="G22" s="271"/>
      <c r="H22" s="271"/>
      <c r="I22" s="271"/>
      <c r="J22" s="271"/>
      <c r="K22" s="267"/>
    </row>
    <row r="23" ht="15" customHeight="1">
      <c r="B23" s="270"/>
      <c r="C23" s="269" t="s">
        <v>807</v>
      </c>
      <c r="D23" s="269"/>
      <c r="E23" s="269"/>
      <c r="F23" s="269"/>
      <c r="G23" s="269"/>
      <c r="H23" s="269"/>
      <c r="I23" s="269"/>
      <c r="J23" s="269"/>
      <c r="K23" s="267"/>
    </row>
    <row r="24" ht="15" customHeight="1">
      <c r="B24" s="270"/>
      <c r="C24" s="269" t="s">
        <v>808</v>
      </c>
      <c r="D24" s="269"/>
      <c r="E24" s="269"/>
      <c r="F24" s="269"/>
      <c r="G24" s="269"/>
      <c r="H24" s="269"/>
      <c r="I24" s="269"/>
      <c r="J24" s="269"/>
      <c r="K24" s="267"/>
    </row>
    <row r="25" ht="15" customHeight="1">
      <c r="B25" s="270"/>
      <c r="C25" s="269"/>
      <c r="D25" s="269" t="s">
        <v>809</v>
      </c>
      <c r="E25" s="269"/>
      <c r="F25" s="269"/>
      <c r="G25" s="269"/>
      <c r="H25" s="269"/>
      <c r="I25" s="269"/>
      <c r="J25" s="269"/>
      <c r="K25" s="267"/>
    </row>
    <row r="26" ht="15" customHeight="1">
      <c r="B26" s="270"/>
      <c r="C26" s="271"/>
      <c r="D26" s="269" t="s">
        <v>810</v>
      </c>
      <c r="E26" s="269"/>
      <c r="F26" s="269"/>
      <c r="G26" s="269"/>
      <c r="H26" s="269"/>
      <c r="I26" s="269"/>
      <c r="J26" s="269"/>
      <c r="K26" s="267"/>
    </row>
    <row r="27" ht="12.75" customHeight="1">
      <c r="B27" s="270"/>
      <c r="C27" s="271"/>
      <c r="D27" s="271"/>
      <c r="E27" s="271"/>
      <c r="F27" s="271"/>
      <c r="G27" s="271"/>
      <c r="H27" s="271"/>
      <c r="I27" s="271"/>
      <c r="J27" s="271"/>
      <c r="K27" s="267"/>
    </row>
    <row r="28" ht="15" customHeight="1">
      <c r="B28" s="270"/>
      <c r="C28" s="271"/>
      <c r="D28" s="269" t="s">
        <v>811</v>
      </c>
      <c r="E28" s="269"/>
      <c r="F28" s="269"/>
      <c r="G28" s="269"/>
      <c r="H28" s="269"/>
      <c r="I28" s="269"/>
      <c r="J28" s="269"/>
      <c r="K28" s="267"/>
    </row>
    <row r="29" ht="15" customHeight="1">
      <c r="B29" s="270"/>
      <c r="C29" s="271"/>
      <c r="D29" s="269" t="s">
        <v>812</v>
      </c>
      <c r="E29" s="269"/>
      <c r="F29" s="269"/>
      <c r="G29" s="269"/>
      <c r="H29" s="269"/>
      <c r="I29" s="269"/>
      <c r="J29" s="269"/>
      <c r="K29" s="267"/>
    </row>
    <row r="30" ht="12.75" customHeight="1">
      <c r="B30" s="270"/>
      <c r="C30" s="271"/>
      <c r="D30" s="271"/>
      <c r="E30" s="271"/>
      <c r="F30" s="271"/>
      <c r="G30" s="271"/>
      <c r="H30" s="271"/>
      <c r="I30" s="271"/>
      <c r="J30" s="271"/>
      <c r="K30" s="267"/>
    </row>
    <row r="31" ht="15" customHeight="1">
      <c r="B31" s="270"/>
      <c r="C31" s="271"/>
      <c r="D31" s="269" t="s">
        <v>813</v>
      </c>
      <c r="E31" s="269"/>
      <c r="F31" s="269"/>
      <c r="G31" s="269"/>
      <c r="H31" s="269"/>
      <c r="I31" s="269"/>
      <c r="J31" s="269"/>
      <c r="K31" s="267"/>
    </row>
    <row r="32" ht="15" customHeight="1">
      <c r="B32" s="270"/>
      <c r="C32" s="271"/>
      <c r="D32" s="269" t="s">
        <v>814</v>
      </c>
      <c r="E32" s="269"/>
      <c r="F32" s="269"/>
      <c r="G32" s="269"/>
      <c r="H32" s="269"/>
      <c r="I32" s="269"/>
      <c r="J32" s="269"/>
      <c r="K32" s="267"/>
    </row>
    <row r="33" ht="15" customHeight="1">
      <c r="B33" s="270"/>
      <c r="C33" s="271"/>
      <c r="D33" s="269" t="s">
        <v>815</v>
      </c>
      <c r="E33" s="269"/>
      <c r="F33" s="269"/>
      <c r="G33" s="269"/>
      <c r="H33" s="269"/>
      <c r="I33" s="269"/>
      <c r="J33" s="269"/>
      <c r="K33" s="267"/>
    </row>
    <row r="34" ht="15" customHeight="1">
      <c r="B34" s="270"/>
      <c r="C34" s="271"/>
      <c r="D34" s="269"/>
      <c r="E34" s="273" t="s">
        <v>131</v>
      </c>
      <c r="F34" s="269"/>
      <c r="G34" s="269" t="s">
        <v>816</v>
      </c>
      <c r="H34" s="269"/>
      <c r="I34" s="269"/>
      <c r="J34" s="269"/>
      <c r="K34" s="267"/>
    </row>
    <row r="35" ht="30.75" customHeight="1">
      <c r="B35" s="270"/>
      <c r="C35" s="271"/>
      <c r="D35" s="269"/>
      <c r="E35" s="273" t="s">
        <v>817</v>
      </c>
      <c r="F35" s="269"/>
      <c r="G35" s="269" t="s">
        <v>818</v>
      </c>
      <c r="H35" s="269"/>
      <c r="I35" s="269"/>
      <c r="J35" s="269"/>
      <c r="K35" s="267"/>
    </row>
    <row r="36" ht="15" customHeight="1">
      <c r="B36" s="270"/>
      <c r="C36" s="271"/>
      <c r="D36" s="269"/>
      <c r="E36" s="273" t="s">
        <v>52</v>
      </c>
      <c r="F36" s="269"/>
      <c r="G36" s="269" t="s">
        <v>819</v>
      </c>
      <c r="H36" s="269"/>
      <c r="I36" s="269"/>
      <c r="J36" s="269"/>
      <c r="K36" s="267"/>
    </row>
    <row r="37" ht="15" customHeight="1">
      <c r="B37" s="270"/>
      <c r="C37" s="271"/>
      <c r="D37" s="269"/>
      <c r="E37" s="273" t="s">
        <v>132</v>
      </c>
      <c r="F37" s="269"/>
      <c r="G37" s="269" t="s">
        <v>820</v>
      </c>
      <c r="H37" s="269"/>
      <c r="I37" s="269"/>
      <c r="J37" s="269"/>
      <c r="K37" s="267"/>
    </row>
    <row r="38" ht="15" customHeight="1">
      <c r="B38" s="270"/>
      <c r="C38" s="271"/>
      <c r="D38" s="269"/>
      <c r="E38" s="273" t="s">
        <v>133</v>
      </c>
      <c r="F38" s="269"/>
      <c r="G38" s="269" t="s">
        <v>821</v>
      </c>
      <c r="H38" s="269"/>
      <c r="I38" s="269"/>
      <c r="J38" s="269"/>
      <c r="K38" s="267"/>
    </row>
    <row r="39" ht="15" customHeight="1">
      <c r="B39" s="270"/>
      <c r="C39" s="271"/>
      <c r="D39" s="269"/>
      <c r="E39" s="273" t="s">
        <v>134</v>
      </c>
      <c r="F39" s="269"/>
      <c r="G39" s="269" t="s">
        <v>822</v>
      </c>
      <c r="H39" s="269"/>
      <c r="I39" s="269"/>
      <c r="J39" s="269"/>
      <c r="K39" s="267"/>
    </row>
    <row r="40" ht="15" customHeight="1">
      <c r="B40" s="270"/>
      <c r="C40" s="271"/>
      <c r="D40" s="269"/>
      <c r="E40" s="273" t="s">
        <v>823</v>
      </c>
      <c r="F40" s="269"/>
      <c r="G40" s="269" t="s">
        <v>824</v>
      </c>
      <c r="H40" s="269"/>
      <c r="I40" s="269"/>
      <c r="J40" s="269"/>
      <c r="K40" s="267"/>
    </row>
    <row r="41" ht="15" customHeight="1">
      <c r="B41" s="270"/>
      <c r="C41" s="271"/>
      <c r="D41" s="269"/>
      <c r="E41" s="273"/>
      <c r="F41" s="269"/>
      <c r="G41" s="269" t="s">
        <v>825</v>
      </c>
      <c r="H41" s="269"/>
      <c r="I41" s="269"/>
      <c r="J41" s="269"/>
      <c r="K41" s="267"/>
    </row>
    <row r="42" ht="15" customHeight="1">
      <c r="B42" s="270"/>
      <c r="C42" s="271"/>
      <c r="D42" s="269"/>
      <c r="E42" s="273" t="s">
        <v>826</v>
      </c>
      <c r="F42" s="269"/>
      <c r="G42" s="269" t="s">
        <v>827</v>
      </c>
      <c r="H42" s="269"/>
      <c r="I42" s="269"/>
      <c r="J42" s="269"/>
      <c r="K42" s="267"/>
    </row>
    <row r="43" ht="15" customHeight="1">
      <c r="B43" s="270"/>
      <c r="C43" s="271"/>
      <c r="D43" s="269"/>
      <c r="E43" s="273" t="s">
        <v>136</v>
      </c>
      <c r="F43" s="269"/>
      <c r="G43" s="269" t="s">
        <v>828</v>
      </c>
      <c r="H43" s="269"/>
      <c r="I43" s="269"/>
      <c r="J43" s="269"/>
      <c r="K43" s="267"/>
    </row>
    <row r="44" ht="12.75" customHeight="1">
      <c r="B44" s="270"/>
      <c r="C44" s="271"/>
      <c r="D44" s="269"/>
      <c r="E44" s="269"/>
      <c r="F44" s="269"/>
      <c r="G44" s="269"/>
      <c r="H44" s="269"/>
      <c r="I44" s="269"/>
      <c r="J44" s="269"/>
      <c r="K44" s="267"/>
    </row>
    <row r="45" ht="15" customHeight="1">
      <c r="B45" s="270"/>
      <c r="C45" s="271"/>
      <c r="D45" s="269" t="s">
        <v>829</v>
      </c>
      <c r="E45" s="269"/>
      <c r="F45" s="269"/>
      <c r="G45" s="269"/>
      <c r="H45" s="269"/>
      <c r="I45" s="269"/>
      <c r="J45" s="269"/>
      <c r="K45" s="267"/>
    </row>
    <row r="46" ht="15" customHeight="1">
      <c r="B46" s="270"/>
      <c r="C46" s="271"/>
      <c r="D46" s="271"/>
      <c r="E46" s="269" t="s">
        <v>830</v>
      </c>
      <c r="F46" s="269"/>
      <c r="G46" s="269"/>
      <c r="H46" s="269"/>
      <c r="I46" s="269"/>
      <c r="J46" s="269"/>
      <c r="K46" s="267"/>
    </row>
    <row r="47" ht="15" customHeight="1">
      <c r="B47" s="270"/>
      <c r="C47" s="271"/>
      <c r="D47" s="271"/>
      <c r="E47" s="269" t="s">
        <v>831</v>
      </c>
      <c r="F47" s="269"/>
      <c r="G47" s="269"/>
      <c r="H47" s="269"/>
      <c r="I47" s="269"/>
      <c r="J47" s="269"/>
      <c r="K47" s="267"/>
    </row>
    <row r="48" ht="15" customHeight="1">
      <c r="B48" s="270"/>
      <c r="C48" s="271"/>
      <c r="D48" s="271"/>
      <c r="E48" s="269" t="s">
        <v>832</v>
      </c>
      <c r="F48" s="269"/>
      <c r="G48" s="269"/>
      <c r="H48" s="269"/>
      <c r="I48" s="269"/>
      <c r="J48" s="269"/>
      <c r="K48" s="267"/>
    </row>
    <row r="49" ht="15" customHeight="1">
      <c r="B49" s="270"/>
      <c r="C49" s="271"/>
      <c r="D49" s="269" t="s">
        <v>833</v>
      </c>
      <c r="E49" s="269"/>
      <c r="F49" s="269"/>
      <c r="G49" s="269"/>
      <c r="H49" s="269"/>
      <c r="I49" s="269"/>
      <c r="J49" s="269"/>
      <c r="K49" s="267"/>
    </row>
    <row r="50" ht="25.5" customHeight="1">
      <c r="B50" s="265"/>
      <c r="C50" s="266" t="s">
        <v>834</v>
      </c>
      <c r="D50" s="266"/>
      <c r="E50" s="266"/>
      <c r="F50" s="266"/>
      <c r="G50" s="266"/>
      <c r="H50" s="266"/>
      <c r="I50" s="266"/>
      <c r="J50" s="266"/>
      <c r="K50" s="267"/>
    </row>
    <row r="51" ht="5.25" customHeight="1">
      <c r="B51" s="265"/>
      <c r="C51" s="268"/>
      <c r="D51" s="268"/>
      <c r="E51" s="268"/>
      <c r="F51" s="268"/>
      <c r="G51" s="268"/>
      <c r="H51" s="268"/>
      <c r="I51" s="268"/>
      <c r="J51" s="268"/>
      <c r="K51" s="267"/>
    </row>
    <row r="52" ht="15" customHeight="1">
      <c r="B52" s="265"/>
      <c r="C52" s="269" t="s">
        <v>835</v>
      </c>
      <c r="D52" s="269"/>
      <c r="E52" s="269"/>
      <c r="F52" s="269"/>
      <c r="G52" s="269"/>
      <c r="H52" s="269"/>
      <c r="I52" s="269"/>
      <c r="J52" s="269"/>
      <c r="K52" s="267"/>
    </row>
    <row r="53" ht="15" customHeight="1">
      <c r="B53" s="265"/>
      <c r="C53" s="269" t="s">
        <v>836</v>
      </c>
      <c r="D53" s="269"/>
      <c r="E53" s="269"/>
      <c r="F53" s="269"/>
      <c r="G53" s="269"/>
      <c r="H53" s="269"/>
      <c r="I53" s="269"/>
      <c r="J53" s="269"/>
      <c r="K53" s="267"/>
    </row>
    <row r="54" ht="12.75" customHeight="1">
      <c r="B54" s="265"/>
      <c r="C54" s="269"/>
      <c r="D54" s="269"/>
      <c r="E54" s="269"/>
      <c r="F54" s="269"/>
      <c r="G54" s="269"/>
      <c r="H54" s="269"/>
      <c r="I54" s="269"/>
      <c r="J54" s="269"/>
      <c r="K54" s="267"/>
    </row>
    <row r="55" ht="15" customHeight="1">
      <c r="B55" s="265"/>
      <c r="C55" s="269" t="s">
        <v>837</v>
      </c>
      <c r="D55" s="269"/>
      <c r="E55" s="269"/>
      <c r="F55" s="269"/>
      <c r="G55" s="269"/>
      <c r="H55" s="269"/>
      <c r="I55" s="269"/>
      <c r="J55" s="269"/>
      <c r="K55" s="267"/>
    </row>
    <row r="56" ht="15" customHeight="1">
      <c r="B56" s="265"/>
      <c r="C56" s="271"/>
      <c r="D56" s="269" t="s">
        <v>838</v>
      </c>
      <c r="E56" s="269"/>
      <c r="F56" s="269"/>
      <c r="G56" s="269"/>
      <c r="H56" s="269"/>
      <c r="I56" s="269"/>
      <c r="J56" s="269"/>
      <c r="K56" s="267"/>
    </row>
    <row r="57" ht="15" customHeight="1">
      <c r="B57" s="265"/>
      <c r="C57" s="271"/>
      <c r="D57" s="269" t="s">
        <v>839</v>
      </c>
      <c r="E57" s="269"/>
      <c r="F57" s="269"/>
      <c r="G57" s="269"/>
      <c r="H57" s="269"/>
      <c r="I57" s="269"/>
      <c r="J57" s="269"/>
      <c r="K57" s="267"/>
    </row>
    <row r="58" ht="15" customHeight="1">
      <c r="B58" s="265"/>
      <c r="C58" s="271"/>
      <c r="D58" s="269" t="s">
        <v>840</v>
      </c>
      <c r="E58" s="269"/>
      <c r="F58" s="269"/>
      <c r="G58" s="269"/>
      <c r="H58" s="269"/>
      <c r="I58" s="269"/>
      <c r="J58" s="269"/>
      <c r="K58" s="267"/>
    </row>
    <row r="59" ht="15" customHeight="1">
      <c r="B59" s="265"/>
      <c r="C59" s="271"/>
      <c r="D59" s="269" t="s">
        <v>841</v>
      </c>
      <c r="E59" s="269"/>
      <c r="F59" s="269"/>
      <c r="G59" s="269"/>
      <c r="H59" s="269"/>
      <c r="I59" s="269"/>
      <c r="J59" s="269"/>
      <c r="K59" s="267"/>
    </row>
    <row r="60" ht="15" customHeight="1">
      <c r="B60" s="265"/>
      <c r="C60" s="271"/>
      <c r="D60" s="274" t="s">
        <v>842</v>
      </c>
      <c r="E60" s="274"/>
      <c r="F60" s="274"/>
      <c r="G60" s="274"/>
      <c r="H60" s="274"/>
      <c r="I60" s="274"/>
      <c r="J60" s="274"/>
      <c r="K60" s="267"/>
    </row>
    <row r="61" ht="15" customHeight="1">
      <c r="B61" s="265"/>
      <c r="C61" s="271"/>
      <c r="D61" s="269" t="s">
        <v>843</v>
      </c>
      <c r="E61" s="269"/>
      <c r="F61" s="269"/>
      <c r="G61" s="269"/>
      <c r="H61" s="269"/>
      <c r="I61" s="269"/>
      <c r="J61" s="269"/>
      <c r="K61" s="267"/>
    </row>
    <row r="62" ht="12.75" customHeight="1">
      <c r="B62" s="265"/>
      <c r="C62" s="271"/>
      <c r="D62" s="271"/>
      <c r="E62" s="275"/>
      <c r="F62" s="271"/>
      <c r="G62" s="271"/>
      <c r="H62" s="271"/>
      <c r="I62" s="271"/>
      <c r="J62" s="271"/>
      <c r="K62" s="267"/>
    </row>
    <row r="63" ht="15" customHeight="1">
      <c r="B63" s="265"/>
      <c r="C63" s="271"/>
      <c r="D63" s="269" t="s">
        <v>844</v>
      </c>
      <c r="E63" s="269"/>
      <c r="F63" s="269"/>
      <c r="G63" s="269"/>
      <c r="H63" s="269"/>
      <c r="I63" s="269"/>
      <c r="J63" s="269"/>
      <c r="K63" s="267"/>
    </row>
    <row r="64" ht="15" customHeight="1">
      <c r="B64" s="265"/>
      <c r="C64" s="271"/>
      <c r="D64" s="274" t="s">
        <v>845</v>
      </c>
      <c r="E64" s="274"/>
      <c r="F64" s="274"/>
      <c r="G64" s="274"/>
      <c r="H64" s="274"/>
      <c r="I64" s="274"/>
      <c r="J64" s="274"/>
      <c r="K64" s="267"/>
    </row>
    <row r="65" ht="15" customHeight="1">
      <c r="B65" s="265"/>
      <c r="C65" s="271"/>
      <c r="D65" s="269" t="s">
        <v>846</v>
      </c>
      <c r="E65" s="269"/>
      <c r="F65" s="269"/>
      <c r="G65" s="269"/>
      <c r="H65" s="269"/>
      <c r="I65" s="269"/>
      <c r="J65" s="269"/>
      <c r="K65" s="267"/>
    </row>
    <row r="66" ht="15" customHeight="1">
      <c r="B66" s="265"/>
      <c r="C66" s="271"/>
      <c r="D66" s="269" t="s">
        <v>847</v>
      </c>
      <c r="E66" s="269"/>
      <c r="F66" s="269"/>
      <c r="G66" s="269"/>
      <c r="H66" s="269"/>
      <c r="I66" s="269"/>
      <c r="J66" s="269"/>
      <c r="K66" s="267"/>
    </row>
    <row r="67" ht="15" customHeight="1">
      <c r="B67" s="265"/>
      <c r="C67" s="271"/>
      <c r="D67" s="269" t="s">
        <v>848</v>
      </c>
      <c r="E67" s="269"/>
      <c r="F67" s="269"/>
      <c r="G67" s="269"/>
      <c r="H67" s="269"/>
      <c r="I67" s="269"/>
      <c r="J67" s="269"/>
      <c r="K67" s="267"/>
    </row>
    <row r="68" ht="15" customHeight="1">
      <c r="B68" s="265"/>
      <c r="C68" s="271"/>
      <c r="D68" s="269" t="s">
        <v>849</v>
      </c>
      <c r="E68" s="269"/>
      <c r="F68" s="269"/>
      <c r="G68" s="269"/>
      <c r="H68" s="269"/>
      <c r="I68" s="269"/>
      <c r="J68" s="269"/>
      <c r="K68" s="267"/>
    </row>
    <row r="69" ht="12.75" customHeight="1">
      <c r="B69" s="276"/>
      <c r="C69" s="277"/>
      <c r="D69" s="277"/>
      <c r="E69" s="277"/>
      <c r="F69" s="277"/>
      <c r="G69" s="277"/>
      <c r="H69" s="277"/>
      <c r="I69" s="277"/>
      <c r="J69" s="277"/>
      <c r="K69" s="278"/>
    </row>
    <row r="70" ht="18.75" customHeight="1">
      <c r="B70" s="279"/>
      <c r="C70" s="279"/>
      <c r="D70" s="279"/>
      <c r="E70" s="279"/>
      <c r="F70" s="279"/>
      <c r="G70" s="279"/>
      <c r="H70" s="279"/>
      <c r="I70" s="279"/>
      <c r="J70" s="279"/>
      <c r="K70" s="280"/>
    </row>
    <row r="71" ht="18.75" customHeight="1">
      <c r="B71" s="280"/>
      <c r="C71" s="280"/>
      <c r="D71" s="280"/>
      <c r="E71" s="280"/>
      <c r="F71" s="280"/>
      <c r="G71" s="280"/>
      <c r="H71" s="280"/>
      <c r="I71" s="280"/>
      <c r="J71" s="280"/>
      <c r="K71" s="280"/>
    </row>
    <row r="72" ht="7.5" customHeight="1">
      <c r="B72" s="281"/>
      <c r="C72" s="282"/>
      <c r="D72" s="282"/>
      <c r="E72" s="282"/>
      <c r="F72" s="282"/>
      <c r="G72" s="282"/>
      <c r="H72" s="282"/>
      <c r="I72" s="282"/>
      <c r="J72" s="282"/>
      <c r="K72" s="283"/>
    </row>
    <row r="73" ht="45" customHeight="1">
      <c r="B73" s="284"/>
      <c r="C73" s="285" t="s">
        <v>119</v>
      </c>
      <c r="D73" s="285"/>
      <c r="E73" s="285"/>
      <c r="F73" s="285"/>
      <c r="G73" s="285"/>
      <c r="H73" s="285"/>
      <c r="I73" s="285"/>
      <c r="J73" s="285"/>
      <c r="K73" s="286"/>
    </row>
    <row r="74" ht="17.25" customHeight="1">
      <c r="B74" s="284"/>
      <c r="C74" s="287" t="s">
        <v>850</v>
      </c>
      <c r="D74" s="287"/>
      <c r="E74" s="287"/>
      <c r="F74" s="287" t="s">
        <v>851</v>
      </c>
      <c r="G74" s="288"/>
      <c r="H74" s="287" t="s">
        <v>132</v>
      </c>
      <c r="I74" s="287" t="s">
        <v>56</v>
      </c>
      <c r="J74" s="287" t="s">
        <v>852</v>
      </c>
      <c r="K74" s="286"/>
    </row>
    <row r="75" ht="17.25" customHeight="1">
      <c r="B75" s="284"/>
      <c r="C75" s="289" t="s">
        <v>853</v>
      </c>
      <c r="D75" s="289"/>
      <c r="E75" s="289"/>
      <c r="F75" s="290" t="s">
        <v>854</v>
      </c>
      <c r="G75" s="291"/>
      <c r="H75" s="289"/>
      <c r="I75" s="289"/>
      <c r="J75" s="289" t="s">
        <v>855</v>
      </c>
      <c r="K75" s="286"/>
    </row>
    <row r="76" ht="5.25" customHeight="1">
      <c r="B76" s="284"/>
      <c r="C76" s="292"/>
      <c r="D76" s="292"/>
      <c r="E76" s="292"/>
      <c r="F76" s="292"/>
      <c r="G76" s="293"/>
      <c r="H76" s="292"/>
      <c r="I76" s="292"/>
      <c r="J76" s="292"/>
      <c r="K76" s="286"/>
    </row>
    <row r="77" ht="15" customHeight="1">
      <c r="B77" s="284"/>
      <c r="C77" s="273" t="s">
        <v>52</v>
      </c>
      <c r="D77" s="292"/>
      <c r="E77" s="292"/>
      <c r="F77" s="294" t="s">
        <v>856</v>
      </c>
      <c r="G77" s="293"/>
      <c r="H77" s="273" t="s">
        <v>857</v>
      </c>
      <c r="I77" s="273" t="s">
        <v>858</v>
      </c>
      <c r="J77" s="273">
        <v>20</v>
      </c>
      <c r="K77" s="286"/>
    </row>
    <row r="78" ht="15" customHeight="1">
      <c r="B78" s="284"/>
      <c r="C78" s="273" t="s">
        <v>859</v>
      </c>
      <c r="D78" s="273"/>
      <c r="E78" s="273"/>
      <c r="F78" s="294" t="s">
        <v>856</v>
      </c>
      <c r="G78" s="293"/>
      <c r="H78" s="273" t="s">
        <v>860</v>
      </c>
      <c r="I78" s="273" t="s">
        <v>858</v>
      </c>
      <c r="J78" s="273">
        <v>120</v>
      </c>
      <c r="K78" s="286"/>
    </row>
    <row r="79" ht="15" customHeight="1">
      <c r="B79" s="295"/>
      <c r="C79" s="273" t="s">
        <v>861</v>
      </c>
      <c r="D79" s="273"/>
      <c r="E79" s="273"/>
      <c r="F79" s="294" t="s">
        <v>862</v>
      </c>
      <c r="G79" s="293"/>
      <c r="H79" s="273" t="s">
        <v>863</v>
      </c>
      <c r="I79" s="273" t="s">
        <v>858</v>
      </c>
      <c r="J79" s="273">
        <v>50</v>
      </c>
      <c r="K79" s="286"/>
    </row>
    <row r="80" ht="15" customHeight="1">
      <c r="B80" s="295"/>
      <c r="C80" s="273" t="s">
        <v>864</v>
      </c>
      <c r="D80" s="273"/>
      <c r="E80" s="273"/>
      <c r="F80" s="294" t="s">
        <v>856</v>
      </c>
      <c r="G80" s="293"/>
      <c r="H80" s="273" t="s">
        <v>865</v>
      </c>
      <c r="I80" s="273" t="s">
        <v>866</v>
      </c>
      <c r="J80" s="273"/>
      <c r="K80" s="286"/>
    </row>
    <row r="81" ht="15" customHeight="1">
      <c r="B81" s="295"/>
      <c r="C81" s="296" t="s">
        <v>867</v>
      </c>
      <c r="D81" s="296"/>
      <c r="E81" s="296"/>
      <c r="F81" s="297" t="s">
        <v>862</v>
      </c>
      <c r="G81" s="296"/>
      <c r="H81" s="296" t="s">
        <v>868</v>
      </c>
      <c r="I81" s="296" t="s">
        <v>858</v>
      </c>
      <c r="J81" s="296">
        <v>15</v>
      </c>
      <c r="K81" s="286"/>
    </row>
    <row r="82" ht="15" customHeight="1">
      <c r="B82" s="295"/>
      <c r="C82" s="296" t="s">
        <v>869</v>
      </c>
      <c r="D82" s="296"/>
      <c r="E82" s="296"/>
      <c r="F82" s="297" t="s">
        <v>862</v>
      </c>
      <c r="G82" s="296"/>
      <c r="H82" s="296" t="s">
        <v>870</v>
      </c>
      <c r="I82" s="296" t="s">
        <v>858</v>
      </c>
      <c r="J82" s="296">
        <v>15</v>
      </c>
      <c r="K82" s="286"/>
    </row>
    <row r="83" ht="15" customHeight="1">
      <c r="B83" s="295"/>
      <c r="C83" s="296" t="s">
        <v>871</v>
      </c>
      <c r="D83" s="296"/>
      <c r="E83" s="296"/>
      <c r="F83" s="297" t="s">
        <v>862</v>
      </c>
      <c r="G83" s="296"/>
      <c r="H83" s="296" t="s">
        <v>872</v>
      </c>
      <c r="I83" s="296" t="s">
        <v>858</v>
      </c>
      <c r="J83" s="296">
        <v>20</v>
      </c>
      <c r="K83" s="286"/>
    </row>
    <row r="84" ht="15" customHeight="1">
      <c r="B84" s="295"/>
      <c r="C84" s="296" t="s">
        <v>873</v>
      </c>
      <c r="D84" s="296"/>
      <c r="E84" s="296"/>
      <c r="F84" s="297" t="s">
        <v>862</v>
      </c>
      <c r="G84" s="296"/>
      <c r="H84" s="296" t="s">
        <v>874</v>
      </c>
      <c r="I84" s="296" t="s">
        <v>858</v>
      </c>
      <c r="J84" s="296">
        <v>20</v>
      </c>
      <c r="K84" s="286"/>
    </row>
    <row r="85" ht="15" customHeight="1">
      <c r="B85" s="295"/>
      <c r="C85" s="273" t="s">
        <v>875</v>
      </c>
      <c r="D85" s="273"/>
      <c r="E85" s="273"/>
      <c r="F85" s="294" t="s">
        <v>862</v>
      </c>
      <c r="G85" s="293"/>
      <c r="H85" s="273" t="s">
        <v>876</v>
      </c>
      <c r="I85" s="273" t="s">
        <v>858</v>
      </c>
      <c r="J85" s="273">
        <v>50</v>
      </c>
      <c r="K85" s="286"/>
    </row>
    <row r="86" ht="15" customHeight="1">
      <c r="B86" s="295"/>
      <c r="C86" s="273" t="s">
        <v>877</v>
      </c>
      <c r="D86" s="273"/>
      <c r="E86" s="273"/>
      <c r="F86" s="294" t="s">
        <v>862</v>
      </c>
      <c r="G86" s="293"/>
      <c r="H86" s="273" t="s">
        <v>878</v>
      </c>
      <c r="I86" s="273" t="s">
        <v>858</v>
      </c>
      <c r="J86" s="273">
        <v>20</v>
      </c>
      <c r="K86" s="286"/>
    </row>
    <row r="87" ht="15" customHeight="1">
      <c r="B87" s="295"/>
      <c r="C87" s="273" t="s">
        <v>879</v>
      </c>
      <c r="D87" s="273"/>
      <c r="E87" s="273"/>
      <c r="F87" s="294" t="s">
        <v>862</v>
      </c>
      <c r="G87" s="293"/>
      <c r="H87" s="273" t="s">
        <v>880</v>
      </c>
      <c r="I87" s="273" t="s">
        <v>858</v>
      </c>
      <c r="J87" s="273">
        <v>20</v>
      </c>
      <c r="K87" s="286"/>
    </row>
    <row r="88" ht="15" customHeight="1">
      <c r="B88" s="295"/>
      <c r="C88" s="273" t="s">
        <v>881</v>
      </c>
      <c r="D88" s="273"/>
      <c r="E88" s="273"/>
      <c r="F88" s="294" t="s">
        <v>862</v>
      </c>
      <c r="G88" s="293"/>
      <c r="H88" s="273" t="s">
        <v>882</v>
      </c>
      <c r="I88" s="273" t="s">
        <v>858</v>
      </c>
      <c r="J88" s="273">
        <v>50</v>
      </c>
      <c r="K88" s="286"/>
    </row>
    <row r="89" ht="15" customHeight="1">
      <c r="B89" s="295"/>
      <c r="C89" s="273" t="s">
        <v>883</v>
      </c>
      <c r="D89" s="273"/>
      <c r="E89" s="273"/>
      <c r="F89" s="294" t="s">
        <v>862</v>
      </c>
      <c r="G89" s="293"/>
      <c r="H89" s="273" t="s">
        <v>883</v>
      </c>
      <c r="I89" s="273" t="s">
        <v>858</v>
      </c>
      <c r="J89" s="273">
        <v>50</v>
      </c>
      <c r="K89" s="286"/>
    </row>
    <row r="90" ht="15" customHeight="1">
      <c r="B90" s="295"/>
      <c r="C90" s="273" t="s">
        <v>137</v>
      </c>
      <c r="D90" s="273"/>
      <c r="E90" s="273"/>
      <c r="F90" s="294" t="s">
        <v>862</v>
      </c>
      <c r="G90" s="293"/>
      <c r="H90" s="273" t="s">
        <v>884</v>
      </c>
      <c r="I90" s="273" t="s">
        <v>858</v>
      </c>
      <c r="J90" s="273">
        <v>255</v>
      </c>
      <c r="K90" s="286"/>
    </row>
    <row r="91" ht="15" customHeight="1">
      <c r="B91" s="295"/>
      <c r="C91" s="273" t="s">
        <v>885</v>
      </c>
      <c r="D91" s="273"/>
      <c r="E91" s="273"/>
      <c r="F91" s="294" t="s">
        <v>856</v>
      </c>
      <c r="G91" s="293"/>
      <c r="H91" s="273" t="s">
        <v>886</v>
      </c>
      <c r="I91" s="273" t="s">
        <v>887</v>
      </c>
      <c r="J91" s="273"/>
      <c r="K91" s="286"/>
    </row>
    <row r="92" ht="15" customHeight="1">
      <c r="B92" s="295"/>
      <c r="C92" s="273" t="s">
        <v>888</v>
      </c>
      <c r="D92" s="273"/>
      <c r="E92" s="273"/>
      <c r="F92" s="294" t="s">
        <v>856</v>
      </c>
      <c r="G92" s="293"/>
      <c r="H92" s="273" t="s">
        <v>889</v>
      </c>
      <c r="I92" s="273" t="s">
        <v>890</v>
      </c>
      <c r="J92" s="273"/>
      <c r="K92" s="286"/>
    </row>
    <row r="93" ht="15" customHeight="1">
      <c r="B93" s="295"/>
      <c r="C93" s="273" t="s">
        <v>891</v>
      </c>
      <c r="D93" s="273"/>
      <c r="E93" s="273"/>
      <c r="F93" s="294" t="s">
        <v>856</v>
      </c>
      <c r="G93" s="293"/>
      <c r="H93" s="273" t="s">
        <v>891</v>
      </c>
      <c r="I93" s="273" t="s">
        <v>890</v>
      </c>
      <c r="J93" s="273"/>
      <c r="K93" s="286"/>
    </row>
    <row r="94" ht="15" customHeight="1">
      <c r="B94" s="295"/>
      <c r="C94" s="273" t="s">
        <v>37</v>
      </c>
      <c r="D94" s="273"/>
      <c r="E94" s="273"/>
      <c r="F94" s="294" t="s">
        <v>856</v>
      </c>
      <c r="G94" s="293"/>
      <c r="H94" s="273" t="s">
        <v>892</v>
      </c>
      <c r="I94" s="273" t="s">
        <v>890</v>
      </c>
      <c r="J94" s="273"/>
      <c r="K94" s="286"/>
    </row>
    <row r="95" ht="15" customHeight="1">
      <c r="B95" s="295"/>
      <c r="C95" s="273" t="s">
        <v>47</v>
      </c>
      <c r="D95" s="273"/>
      <c r="E95" s="273"/>
      <c r="F95" s="294" t="s">
        <v>856</v>
      </c>
      <c r="G95" s="293"/>
      <c r="H95" s="273" t="s">
        <v>893</v>
      </c>
      <c r="I95" s="273" t="s">
        <v>890</v>
      </c>
      <c r="J95" s="273"/>
      <c r="K95" s="286"/>
    </row>
    <row r="96" ht="15" customHeight="1">
      <c r="B96" s="298"/>
      <c r="C96" s="299"/>
      <c r="D96" s="299"/>
      <c r="E96" s="299"/>
      <c r="F96" s="299"/>
      <c r="G96" s="299"/>
      <c r="H96" s="299"/>
      <c r="I96" s="299"/>
      <c r="J96" s="299"/>
      <c r="K96" s="300"/>
    </row>
    <row r="97" ht="18.75" customHeight="1">
      <c r="B97" s="301"/>
      <c r="C97" s="302"/>
      <c r="D97" s="302"/>
      <c r="E97" s="302"/>
      <c r="F97" s="302"/>
      <c r="G97" s="302"/>
      <c r="H97" s="302"/>
      <c r="I97" s="302"/>
      <c r="J97" s="302"/>
      <c r="K97" s="301"/>
    </row>
    <row r="98" ht="18.75" customHeight="1">
      <c r="B98" s="280"/>
      <c r="C98" s="280"/>
      <c r="D98" s="280"/>
      <c r="E98" s="280"/>
      <c r="F98" s="280"/>
      <c r="G98" s="280"/>
      <c r="H98" s="280"/>
      <c r="I98" s="280"/>
      <c r="J98" s="280"/>
      <c r="K98" s="280"/>
    </row>
    <row r="99" ht="7.5" customHeight="1">
      <c r="B99" s="281"/>
      <c r="C99" s="282"/>
      <c r="D99" s="282"/>
      <c r="E99" s="282"/>
      <c r="F99" s="282"/>
      <c r="G99" s="282"/>
      <c r="H99" s="282"/>
      <c r="I99" s="282"/>
      <c r="J99" s="282"/>
      <c r="K99" s="283"/>
    </row>
    <row r="100" ht="45" customHeight="1">
      <c r="B100" s="284"/>
      <c r="C100" s="285" t="s">
        <v>894</v>
      </c>
      <c r="D100" s="285"/>
      <c r="E100" s="285"/>
      <c r="F100" s="285"/>
      <c r="G100" s="285"/>
      <c r="H100" s="285"/>
      <c r="I100" s="285"/>
      <c r="J100" s="285"/>
      <c r="K100" s="286"/>
    </row>
    <row r="101" ht="17.25" customHeight="1">
      <c r="B101" s="284"/>
      <c r="C101" s="287" t="s">
        <v>850</v>
      </c>
      <c r="D101" s="287"/>
      <c r="E101" s="287"/>
      <c r="F101" s="287" t="s">
        <v>851</v>
      </c>
      <c r="G101" s="288"/>
      <c r="H101" s="287" t="s">
        <v>132</v>
      </c>
      <c r="I101" s="287" t="s">
        <v>56</v>
      </c>
      <c r="J101" s="287" t="s">
        <v>852</v>
      </c>
      <c r="K101" s="286"/>
    </row>
    <row r="102" ht="17.25" customHeight="1">
      <c r="B102" s="284"/>
      <c r="C102" s="289" t="s">
        <v>853</v>
      </c>
      <c r="D102" s="289"/>
      <c r="E102" s="289"/>
      <c r="F102" s="290" t="s">
        <v>854</v>
      </c>
      <c r="G102" s="291"/>
      <c r="H102" s="289"/>
      <c r="I102" s="289"/>
      <c r="J102" s="289" t="s">
        <v>855</v>
      </c>
      <c r="K102" s="286"/>
    </row>
    <row r="103" ht="5.25" customHeight="1">
      <c r="B103" s="284"/>
      <c r="C103" s="287"/>
      <c r="D103" s="287"/>
      <c r="E103" s="287"/>
      <c r="F103" s="287"/>
      <c r="G103" s="303"/>
      <c r="H103" s="287"/>
      <c r="I103" s="287"/>
      <c r="J103" s="287"/>
      <c r="K103" s="286"/>
    </row>
    <row r="104" ht="15" customHeight="1">
      <c r="B104" s="284"/>
      <c r="C104" s="273" t="s">
        <v>52</v>
      </c>
      <c r="D104" s="292"/>
      <c r="E104" s="292"/>
      <c r="F104" s="294" t="s">
        <v>856</v>
      </c>
      <c r="G104" s="303"/>
      <c r="H104" s="273" t="s">
        <v>895</v>
      </c>
      <c r="I104" s="273" t="s">
        <v>858</v>
      </c>
      <c r="J104" s="273">
        <v>20</v>
      </c>
      <c r="K104" s="286"/>
    </row>
    <row r="105" ht="15" customHeight="1">
      <c r="B105" s="284"/>
      <c r="C105" s="273" t="s">
        <v>859</v>
      </c>
      <c r="D105" s="273"/>
      <c r="E105" s="273"/>
      <c r="F105" s="294" t="s">
        <v>856</v>
      </c>
      <c r="G105" s="273"/>
      <c r="H105" s="273" t="s">
        <v>895</v>
      </c>
      <c r="I105" s="273" t="s">
        <v>858</v>
      </c>
      <c r="J105" s="273">
        <v>120</v>
      </c>
      <c r="K105" s="286"/>
    </row>
    <row r="106" ht="15" customHeight="1">
      <c r="B106" s="295"/>
      <c r="C106" s="273" t="s">
        <v>861</v>
      </c>
      <c r="D106" s="273"/>
      <c r="E106" s="273"/>
      <c r="F106" s="294" t="s">
        <v>862</v>
      </c>
      <c r="G106" s="273"/>
      <c r="H106" s="273" t="s">
        <v>895</v>
      </c>
      <c r="I106" s="273" t="s">
        <v>858</v>
      </c>
      <c r="J106" s="273">
        <v>50</v>
      </c>
      <c r="K106" s="286"/>
    </row>
    <row r="107" ht="15" customHeight="1">
      <c r="B107" s="295"/>
      <c r="C107" s="273" t="s">
        <v>864</v>
      </c>
      <c r="D107" s="273"/>
      <c r="E107" s="273"/>
      <c r="F107" s="294" t="s">
        <v>856</v>
      </c>
      <c r="G107" s="273"/>
      <c r="H107" s="273" t="s">
        <v>895</v>
      </c>
      <c r="I107" s="273" t="s">
        <v>866</v>
      </c>
      <c r="J107" s="273"/>
      <c r="K107" s="286"/>
    </row>
    <row r="108" ht="15" customHeight="1">
      <c r="B108" s="295"/>
      <c r="C108" s="273" t="s">
        <v>875</v>
      </c>
      <c r="D108" s="273"/>
      <c r="E108" s="273"/>
      <c r="F108" s="294" t="s">
        <v>862</v>
      </c>
      <c r="G108" s="273"/>
      <c r="H108" s="273" t="s">
        <v>895</v>
      </c>
      <c r="I108" s="273" t="s">
        <v>858</v>
      </c>
      <c r="J108" s="273">
        <v>50</v>
      </c>
      <c r="K108" s="286"/>
    </row>
    <row r="109" ht="15" customHeight="1">
      <c r="B109" s="295"/>
      <c r="C109" s="273" t="s">
        <v>883</v>
      </c>
      <c r="D109" s="273"/>
      <c r="E109" s="273"/>
      <c r="F109" s="294" t="s">
        <v>862</v>
      </c>
      <c r="G109" s="273"/>
      <c r="H109" s="273" t="s">
        <v>895</v>
      </c>
      <c r="I109" s="273" t="s">
        <v>858</v>
      </c>
      <c r="J109" s="273">
        <v>50</v>
      </c>
      <c r="K109" s="286"/>
    </row>
    <row r="110" ht="15" customHeight="1">
      <c r="B110" s="295"/>
      <c r="C110" s="273" t="s">
        <v>881</v>
      </c>
      <c r="D110" s="273"/>
      <c r="E110" s="273"/>
      <c r="F110" s="294" t="s">
        <v>862</v>
      </c>
      <c r="G110" s="273"/>
      <c r="H110" s="273" t="s">
        <v>895</v>
      </c>
      <c r="I110" s="273" t="s">
        <v>858</v>
      </c>
      <c r="J110" s="273">
        <v>50</v>
      </c>
      <c r="K110" s="286"/>
    </row>
    <row r="111" ht="15" customHeight="1">
      <c r="B111" s="295"/>
      <c r="C111" s="273" t="s">
        <v>52</v>
      </c>
      <c r="D111" s="273"/>
      <c r="E111" s="273"/>
      <c r="F111" s="294" t="s">
        <v>856</v>
      </c>
      <c r="G111" s="273"/>
      <c r="H111" s="273" t="s">
        <v>896</v>
      </c>
      <c r="I111" s="273" t="s">
        <v>858</v>
      </c>
      <c r="J111" s="273">
        <v>20</v>
      </c>
      <c r="K111" s="286"/>
    </row>
    <row r="112" ht="15" customHeight="1">
      <c r="B112" s="295"/>
      <c r="C112" s="273" t="s">
        <v>897</v>
      </c>
      <c r="D112" s="273"/>
      <c r="E112" s="273"/>
      <c r="F112" s="294" t="s">
        <v>856</v>
      </c>
      <c r="G112" s="273"/>
      <c r="H112" s="273" t="s">
        <v>898</v>
      </c>
      <c r="I112" s="273" t="s">
        <v>858</v>
      </c>
      <c r="J112" s="273">
        <v>120</v>
      </c>
      <c r="K112" s="286"/>
    </row>
    <row r="113" ht="15" customHeight="1">
      <c r="B113" s="295"/>
      <c r="C113" s="273" t="s">
        <v>37</v>
      </c>
      <c r="D113" s="273"/>
      <c r="E113" s="273"/>
      <c r="F113" s="294" t="s">
        <v>856</v>
      </c>
      <c r="G113" s="273"/>
      <c r="H113" s="273" t="s">
        <v>899</v>
      </c>
      <c r="I113" s="273" t="s">
        <v>890</v>
      </c>
      <c r="J113" s="273"/>
      <c r="K113" s="286"/>
    </row>
    <row r="114" ht="15" customHeight="1">
      <c r="B114" s="295"/>
      <c r="C114" s="273" t="s">
        <v>47</v>
      </c>
      <c r="D114" s="273"/>
      <c r="E114" s="273"/>
      <c r="F114" s="294" t="s">
        <v>856</v>
      </c>
      <c r="G114" s="273"/>
      <c r="H114" s="273" t="s">
        <v>900</v>
      </c>
      <c r="I114" s="273" t="s">
        <v>890</v>
      </c>
      <c r="J114" s="273"/>
      <c r="K114" s="286"/>
    </row>
    <row r="115" ht="15" customHeight="1">
      <c r="B115" s="295"/>
      <c r="C115" s="273" t="s">
        <v>56</v>
      </c>
      <c r="D115" s="273"/>
      <c r="E115" s="273"/>
      <c r="F115" s="294" t="s">
        <v>856</v>
      </c>
      <c r="G115" s="273"/>
      <c r="H115" s="273" t="s">
        <v>901</v>
      </c>
      <c r="I115" s="273" t="s">
        <v>902</v>
      </c>
      <c r="J115" s="273"/>
      <c r="K115" s="286"/>
    </row>
    <row r="116" ht="15" customHeight="1">
      <c r="B116" s="298"/>
      <c r="C116" s="304"/>
      <c r="D116" s="304"/>
      <c r="E116" s="304"/>
      <c r="F116" s="304"/>
      <c r="G116" s="304"/>
      <c r="H116" s="304"/>
      <c r="I116" s="304"/>
      <c r="J116" s="304"/>
      <c r="K116" s="300"/>
    </row>
    <row r="117" ht="18.75" customHeight="1">
      <c r="B117" s="305"/>
      <c r="C117" s="269"/>
      <c r="D117" s="269"/>
      <c r="E117" s="269"/>
      <c r="F117" s="306"/>
      <c r="G117" s="269"/>
      <c r="H117" s="269"/>
      <c r="I117" s="269"/>
      <c r="J117" s="269"/>
      <c r="K117" s="305"/>
    </row>
    <row r="118" ht="18.75" customHeight="1">
      <c r="B118" s="280"/>
      <c r="C118" s="280"/>
      <c r="D118" s="280"/>
      <c r="E118" s="280"/>
      <c r="F118" s="280"/>
      <c r="G118" s="280"/>
      <c r="H118" s="280"/>
      <c r="I118" s="280"/>
      <c r="J118" s="280"/>
      <c r="K118" s="280"/>
    </row>
    <row r="119" ht="7.5" customHeight="1">
      <c r="B119" s="307"/>
      <c r="C119" s="308"/>
      <c r="D119" s="308"/>
      <c r="E119" s="308"/>
      <c r="F119" s="308"/>
      <c r="G119" s="308"/>
      <c r="H119" s="308"/>
      <c r="I119" s="308"/>
      <c r="J119" s="308"/>
      <c r="K119" s="309"/>
    </row>
    <row r="120" ht="45" customHeight="1">
      <c r="B120" s="310"/>
      <c r="C120" s="263" t="s">
        <v>903</v>
      </c>
      <c r="D120" s="263"/>
      <c r="E120" s="263"/>
      <c r="F120" s="263"/>
      <c r="G120" s="263"/>
      <c r="H120" s="263"/>
      <c r="I120" s="263"/>
      <c r="J120" s="263"/>
      <c r="K120" s="311"/>
    </row>
    <row r="121" ht="17.25" customHeight="1">
      <c r="B121" s="312"/>
      <c r="C121" s="287" t="s">
        <v>850</v>
      </c>
      <c r="D121" s="287"/>
      <c r="E121" s="287"/>
      <c r="F121" s="287" t="s">
        <v>851</v>
      </c>
      <c r="G121" s="288"/>
      <c r="H121" s="287" t="s">
        <v>132</v>
      </c>
      <c r="I121" s="287" t="s">
        <v>56</v>
      </c>
      <c r="J121" s="287" t="s">
        <v>852</v>
      </c>
      <c r="K121" s="313"/>
    </row>
    <row r="122" ht="17.25" customHeight="1">
      <c r="B122" s="312"/>
      <c r="C122" s="289" t="s">
        <v>853</v>
      </c>
      <c r="D122" s="289"/>
      <c r="E122" s="289"/>
      <c r="F122" s="290" t="s">
        <v>854</v>
      </c>
      <c r="G122" s="291"/>
      <c r="H122" s="289"/>
      <c r="I122" s="289"/>
      <c r="J122" s="289" t="s">
        <v>855</v>
      </c>
      <c r="K122" s="313"/>
    </row>
    <row r="123" ht="5.25" customHeight="1">
      <c r="B123" s="314"/>
      <c r="C123" s="292"/>
      <c r="D123" s="292"/>
      <c r="E123" s="292"/>
      <c r="F123" s="292"/>
      <c r="G123" s="273"/>
      <c r="H123" s="292"/>
      <c r="I123" s="292"/>
      <c r="J123" s="292"/>
      <c r="K123" s="315"/>
    </row>
    <row r="124" ht="15" customHeight="1">
      <c r="B124" s="314"/>
      <c r="C124" s="273" t="s">
        <v>859</v>
      </c>
      <c r="D124" s="292"/>
      <c r="E124" s="292"/>
      <c r="F124" s="294" t="s">
        <v>856</v>
      </c>
      <c r="G124" s="273"/>
      <c r="H124" s="273" t="s">
        <v>895</v>
      </c>
      <c r="I124" s="273" t="s">
        <v>858</v>
      </c>
      <c r="J124" s="273">
        <v>120</v>
      </c>
      <c r="K124" s="316"/>
    </row>
    <row r="125" ht="15" customHeight="1">
      <c r="B125" s="314"/>
      <c r="C125" s="273" t="s">
        <v>904</v>
      </c>
      <c r="D125" s="273"/>
      <c r="E125" s="273"/>
      <c r="F125" s="294" t="s">
        <v>856</v>
      </c>
      <c r="G125" s="273"/>
      <c r="H125" s="273" t="s">
        <v>905</v>
      </c>
      <c r="I125" s="273" t="s">
        <v>858</v>
      </c>
      <c r="J125" s="273" t="s">
        <v>906</v>
      </c>
      <c r="K125" s="316"/>
    </row>
    <row r="126" ht="15" customHeight="1">
      <c r="B126" s="314"/>
      <c r="C126" s="273" t="s">
        <v>84</v>
      </c>
      <c r="D126" s="273"/>
      <c r="E126" s="273"/>
      <c r="F126" s="294" t="s">
        <v>856</v>
      </c>
      <c r="G126" s="273"/>
      <c r="H126" s="273" t="s">
        <v>907</v>
      </c>
      <c r="I126" s="273" t="s">
        <v>858</v>
      </c>
      <c r="J126" s="273" t="s">
        <v>906</v>
      </c>
      <c r="K126" s="316"/>
    </row>
    <row r="127" ht="15" customHeight="1">
      <c r="B127" s="314"/>
      <c r="C127" s="273" t="s">
        <v>867</v>
      </c>
      <c r="D127" s="273"/>
      <c r="E127" s="273"/>
      <c r="F127" s="294" t="s">
        <v>862</v>
      </c>
      <c r="G127" s="273"/>
      <c r="H127" s="273" t="s">
        <v>868</v>
      </c>
      <c r="I127" s="273" t="s">
        <v>858</v>
      </c>
      <c r="J127" s="273">
        <v>15</v>
      </c>
      <c r="K127" s="316"/>
    </row>
    <row r="128" ht="15" customHeight="1">
      <c r="B128" s="314"/>
      <c r="C128" s="296" t="s">
        <v>869</v>
      </c>
      <c r="D128" s="296"/>
      <c r="E128" s="296"/>
      <c r="F128" s="297" t="s">
        <v>862</v>
      </c>
      <c r="G128" s="296"/>
      <c r="H128" s="296" t="s">
        <v>870</v>
      </c>
      <c r="I128" s="296" t="s">
        <v>858</v>
      </c>
      <c r="J128" s="296">
        <v>15</v>
      </c>
      <c r="K128" s="316"/>
    </row>
    <row r="129" ht="15" customHeight="1">
      <c r="B129" s="314"/>
      <c r="C129" s="296" t="s">
        <v>871</v>
      </c>
      <c r="D129" s="296"/>
      <c r="E129" s="296"/>
      <c r="F129" s="297" t="s">
        <v>862</v>
      </c>
      <c r="G129" s="296"/>
      <c r="H129" s="296" t="s">
        <v>872</v>
      </c>
      <c r="I129" s="296" t="s">
        <v>858</v>
      </c>
      <c r="J129" s="296">
        <v>20</v>
      </c>
      <c r="K129" s="316"/>
    </row>
    <row r="130" ht="15" customHeight="1">
      <c r="B130" s="314"/>
      <c r="C130" s="296" t="s">
        <v>873</v>
      </c>
      <c r="D130" s="296"/>
      <c r="E130" s="296"/>
      <c r="F130" s="297" t="s">
        <v>862</v>
      </c>
      <c r="G130" s="296"/>
      <c r="H130" s="296" t="s">
        <v>874</v>
      </c>
      <c r="I130" s="296" t="s">
        <v>858</v>
      </c>
      <c r="J130" s="296">
        <v>20</v>
      </c>
      <c r="K130" s="316"/>
    </row>
    <row r="131" ht="15" customHeight="1">
      <c r="B131" s="314"/>
      <c r="C131" s="273" t="s">
        <v>861</v>
      </c>
      <c r="D131" s="273"/>
      <c r="E131" s="273"/>
      <c r="F131" s="294" t="s">
        <v>862</v>
      </c>
      <c r="G131" s="273"/>
      <c r="H131" s="273" t="s">
        <v>895</v>
      </c>
      <c r="I131" s="273" t="s">
        <v>858</v>
      </c>
      <c r="J131" s="273">
        <v>50</v>
      </c>
      <c r="K131" s="316"/>
    </row>
    <row r="132" ht="15" customHeight="1">
      <c r="B132" s="314"/>
      <c r="C132" s="273" t="s">
        <v>875</v>
      </c>
      <c r="D132" s="273"/>
      <c r="E132" s="273"/>
      <c r="F132" s="294" t="s">
        <v>862</v>
      </c>
      <c r="G132" s="273"/>
      <c r="H132" s="273" t="s">
        <v>895</v>
      </c>
      <c r="I132" s="273" t="s">
        <v>858</v>
      </c>
      <c r="J132" s="273">
        <v>50</v>
      </c>
      <c r="K132" s="316"/>
    </row>
    <row r="133" ht="15" customHeight="1">
      <c r="B133" s="314"/>
      <c r="C133" s="273" t="s">
        <v>881</v>
      </c>
      <c r="D133" s="273"/>
      <c r="E133" s="273"/>
      <c r="F133" s="294" t="s">
        <v>862</v>
      </c>
      <c r="G133" s="273"/>
      <c r="H133" s="273" t="s">
        <v>895</v>
      </c>
      <c r="I133" s="273" t="s">
        <v>858</v>
      </c>
      <c r="J133" s="273">
        <v>50</v>
      </c>
      <c r="K133" s="316"/>
    </row>
    <row r="134" ht="15" customHeight="1">
      <c r="B134" s="314"/>
      <c r="C134" s="273" t="s">
        <v>883</v>
      </c>
      <c r="D134" s="273"/>
      <c r="E134" s="273"/>
      <c r="F134" s="294" t="s">
        <v>862</v>
      </c>
      <c r="G134" s="273"/>
      <c r="H134" s="273" t="s">
        <v>895</v>
      </c>
      <c r="I134" s="273" t="s">
        <v>858</v>
      </c>
      <c r="J134" s="273">
        <v>50</v>
      </c>
      <c r="K134" s="316"/>
    </row>
    <row r="135" ht="15" customHeight="1">
      <c r="B135" s="314"/>
      <c r="C135" s="273" t="s">
        <v>137</v>
      </c>
      <c r="D135" s="273"/>
      <c r="E135" s="273"/>
      <c r="F135" s="294" t="s">
        <v>862</v>
      </c>
      <c r="G135" s="273"/>
      <c r="H135" s="273" t="s">
        <v>908</v>
      </c>
      <c r="I135" s="273" t="s">
        <v>858</v>
      </c>
      <c r="J135" s="273">
        <v>255</v>
      </c>
      <c r="K135" s="316"/>
    </row>
    <row r="136" ht="15" customHeight="1">
      <c r="B136" s="314"/>
      <c r="C136" s="273" t="s">
        <v>885</v>
      </c>
      <c r="D136" s="273"/>
      <c r="E136" s="273"/>
      <c r="F136" s="294" t="s">
        <v>856</v>
      </c>
      <c r="G136" s="273"/>
      <c r="H136" s="273" t="s">
        <v>909</v>
      </c>
      <c r="I136" s="273" t="s">
        <v>887</v>
      </c>
      <c r="J136" s="273"/>
      <c r="K136" s="316"/>
    </row>
    <row r="137" ht="15" customHeight="1">
      <c r="B137" s="314"/>
      <c r="C137" s="273" t="s">
        <v>888</v>
      </c>
      <c r="D137" s="273"/>
      <c r="E137" s="273"/>
      <c r="F137" s="294" t="s">
        <v>856</v>
      </c>
      <c r="G137" s="273"/>
      <c r="H137" s="273" t="s">
        <v>910</v>
      </c>
      <c r="I137" s="273" t="s">
        <v>890</v>
      </c>
      <c r="J137" s="273"/>
      <c r="K137" s="316"/>
    </row>
    <row r="138" ht="15" customHeight="1">
      <c r="B138" s="314"/>
      <c r="C138" s="273" t="s">
        <v>891</v>
      </c>
      <c r="D138" s="273"/>
      <c r="E138" s="273"/>
      <c r="F138" s="294" t="s">
        <v>856</v>
      </c>
      <c r="G138" s="273"/>
      <c r="H138" s="273" t="s">
        <v>891</v>
      </c>
      <c r="I138" s="273" t="s">
        <v>890</v>
      </c>
      <c r="J138" s="273"/>
      <c r="K138" s="316"/>
    </row>
    <row r="139" ht="15" customHeight="1">
      <c r="B139" s="314"/>
      <c r="C139" s="273" t="s">
        <v>37</v>
      </c>
      <c r="D139" s="273"/>
      <c r="E139" s="273"/>
      <c r="F139" s="294" t="s">
        <v>856</v>
      </c>
      <c r="G139" s="273"/>
      <c r="H139" s="273" t="s">
        <v>911</v>
      </c>
      <c r="I139" s="273" t="s">
        <v>890</v>
      </c>
      <c r="J139" s="273"/>
      <c r="K139" s="316"/>
    </row>
    <row r="140" ht="15" customHeight="1">
      <c r="B140" s="314"/>
      <c r="C140" s="273" t="s">
        <v>912</v>
      </c>
      <c r="D140" s="273"/>
      <c r="E140" s="273"/>
      <c r="F140" s="294" t="s">
        <v>856</v>
      </c>
      <c r="G140" s="273"/>
      <c r="H140" s="273" t="s">
        <v>913</v>
      </c>
      <c r="I140" s="273" t="s">
        <v>890</v>
      </c>
      <c r="J140" s="273"/>
      <c r="K140" s="316"/>
    </row>
    <row r="141" ht="15" customHeight="1">
      <c r="B141" s="317"/>
      <c r="C141" s="318"/>
      <c r="D141" s="318"/>
      <c r="E141" s="318"/>
      <c r="F141" s="318"/>
      <c r="G141" s="318"/>
      <c r="H141" s="318"/>
      <c r="I141" s="318"/>
      <c r="J141" s="318"/>
      <c r="K141" s="319"/>
    </row>
    <row r="142" ht="18.75" customHeight="1">
      <c r="B142" s="269"/>
      <c r="C142" s="269"/>
      <c r="D142" s="269"/>
      <c r="E142" s="269"/>
      <c r="F142" s="306"/>
      <c r="G142" s="269"/>
      <c r="H142" s="269"/>
      <c r="I142" s="269"/>
      <c r="J142" s="269"/>
      <c r="K142" s="269"/>
    </row>
    <row r="143" ht="18.75" customHeight="1">
      <c r="B143" s="280"/>
      <c r="C143" s="280"/>
      <c r="D143" s="280"/>
      <c r="E143" s="280"/>
      <c r="F143" s="280"/>
      <c r="G143" s="280"/>
      <c r="H143" s="280"/>
      <c r="I143" s="280"/>
      <c r="J143" s="280"/>
      <c r="K143" s="280"/>
    </row>
    <row r="144" ht="7.5" customHeight="1">
      <c r="B144" s="281"/>
      <c r="C144" s="282"/>
      <c r="D144" s="282"/>
      <c r="E144" s="282"/>
      <c r="F144" s="282"/>
      <c r="G144" s="282"/>
      <c r="H144" s="282"/>
      <c r="I144" s="282"/>
      <c r="J144" s="282"/>
      <c r="K144" s="283"/>
    </row>
    <row r="145" ht="45" customHeight="1">
      <c r="B145" s="284"/>
      <c r="C145" s="285" t="s">
        <v>914</v>
      </c>
      <c r="D145" s="285"/>
      <c r="E145" s="285"/>
      <c r="F145" s="285"/>
      <c r="G145" s="285"/>
      <c r="H145" s="285"/>
      <c r="I145" s="285"/>
      <c r="J145" s="285"/>
      <c r="K145" s="286"/>
    </row>
    <row r="146" ht="17.25" customHeight="1">
      <c r="B146" s="284"/>
      <c r="C146" s="287" t="s">
        <v>850</v>
      </c>
      <c r="D146" s="287"/>
      <c r="E146" s="287"/>
      <c r="F146" s="287" t="s">
        <v>851</v>
      </c>
      <c r="G146" s="288"/>
      <c r="H146" s="287" t="s">
        <v>132</v>
      </c>
      <c r="I146" s="287" t="s">
        <v>56</v>
      </c>
      <c r="J146" s="287" t="s">
        <v>852</v>
      </c>
      <c r="K146" s="286"/>
    </row>
    <row r="147" ht="17.25" customHeight="1">
      <c r="B147" s="284"/>
      <c r="C147" s="289" t="s">
        <v>853</v>
      </c>
      <c r="D147" s="289"/>
      <c r="E147" s="289"/>
      <c r="F147" s="290" t="s">
        <v>854</v>
      </c>
      <c r="G147" s="291"/>
      <c r="H147" s="289"/>
      <c r="I147" s="289"/>
      <c r="J147" s="289" t="s">
        <v>855</v>
      </c>
      <c r="K147" s="286"/>
    </row>
    <row r="148" ht="5.25" customHeight="1">
      <c r="B148" s="295"/>
      <c r="C148" s="292"/>
      <c r="D148" s="292"/>
      <c r="E148" s="292"/>
      <c r="F148" s="292"/>
      <c r="G148" s="293"/>
      <c r="H148" s="292"/>
      <c r="I148" s="292"/>
      <c r="J148" s="292"/>
      <c r="K148" s="316"/>
    </row>
    <row r="149" ht="15" customHeight="1">
      <c r="B149" s="295"/>
      <c r="C149" s="320" t="s">
        <v>859</v>
      </c>
      <c r="D149" s="273"/>
      <c r="E149" s="273"/>
      <c r="F149" s="321" t="s">
        <v>856</v>
      </c>
      <c r="G149" s="273"/>
      <c r="H149" s="320" t="s">
        <v>895</v>
      </c>
      <c r="I149" s="320" t="s">
        <v>858</v>
      </c>
      <c r="J149" s="320">
        <v>120</v>
      </c>
      <c r="K149" s="316"/>
    </row>
    <row r="150" ht="15" customHeight="1">
      <c r="B150" s="295"/>
      <c r="C150" s="320" t="s">
        <v>904</v>
      </c>
      <c r="D150" s="273"/>
      <c r="E150" s="273"/>
      <c r="F150" s="321" t="s">
        <v>856</v>
      </c>
      <c r="G150" s="273"/>
      <c r="H150" s="320" t="s">
        <v>915</v>
      </c>
      <c r="I150" s="320" t="s">
        <v>858</v>
      </c>
      <c r="J150" s="320" t="s">
        <v>906</v>
      </c>
      <c r="K150" s="316"/>
    </row>
    <row r="151" ht="15" customHeight="1">
      <c r="B151" s="295"/>
      <c r="C151" s="320" t="s">
        <v>84</v>
      </c>
      <c r="D151" s="273"/>
      <c r="E151" s="273"/>
      <c r="F151" s="321" t="s">
        <v>856</v>
      </c>
      <c r="G151" s="273"/>
      <c r="H151" s="320" t="s">
        <v>916</v>
      </c>
      <c r="I151" s="320" t="s">
        <v>858</v>
      </c>
      <c r="J151" s="320" t="s">
        <v>906</v>
      </c>
      <c r="K151" s="316"/>
    </row>
    <row r="152" ht="15" customHeight="1">
      <c r="B152" s="295"/>
      <c r="C152" s="320" t="s">
        <v>861</v>
      </c>
      <c r="D152" s="273"/>
      <c r="E152" s="273"/>
      <c r="F152" s="321" t="s">
        <v>862</v>
      </c>
      <c r="G152" s="273"/>
      <c r="H152" s="320" t="s">
        <v>895</v>
      </c>
      <c r="I152" s="320" t="s">
        <v>858</v>
      </c>
      <c r="J152" s="320">
        <v>50</v>
      </c>
      <c r="K152" s="316"/>
    </row>
    <row r="153" ht="15" customHeight="1">
      <c r="B153" s="295"/>
      <c r="C153" s="320" t="s">
        <v>864</v>
      </c>
      <c r="D153" s="273"/>
      <c r="E153" s="273"/>
      <c r="F153" s="321" t="s">
        <v>856</v>
      </c>
      <c r="G153" s="273"/>
      <c r="H153" s="320" t="s">
        <v>895</v>
      </c>
      <c r="I153" s="320" t="s">
        <v>866</v>
      </c>
      <c r="J153" s="320"/>
      <c r="K153" s="316"/>
    </row>
    <row r="154" ht="15" customHeight="1">
      <c r="B154" s="295"/>
      <c r="C154" s="320" t="s">
        <v>875</v>
      </c>
      <c r="D154" s="273"/>
      <c r="E154" s="273"/>
      <c r="F154" s="321" t="s">
        <v>862</v>
      </c>
      <c r="G154" s="273"/>
      <c r="H154" s="320" t="s">
        <v>895</v>
      </c>
      <c r="I154" s="320" t="s">
        <v>858</v>
      </c>
      <c r="J154" s="320">
        <v>50</v>
      </c>
      <c r="K154" s="316"/>
    </row>
    <row r="155" ht="15" customHeight="1">
      <c r="B155" s="295"/>
      <c r="C155" s="320" t="s">
        <v>883</v>
      </c>
      <c r="D155" s="273"/>
      <c r="E155" s="273"/>
      <c r="F155" s="321" t="s">
        <v>862</v>
      </c>
      <c r="G155" s="273"/>
      <c r="H155" s="320" t="s">
        <v>895</v>
      </c>
      <c r="I155" s="320" t="s">
        <v>858</v>
      </c>
      <c r="J155" s="320">
        <v>50</v>
      </c>
      <c r="K155" s="316"/>
    </row>
    <row r="156" ht="15" customHeight="1">
      <c r="B156" s="295"/>
      <c r="C156" s="320" t="s">
        <v>881</v>
      </c>
      <c r="D156" s="273"/>
      <c r="E156" s="273"/>
      <c r="F156" s="321" t="s">
        <v>862</v>
      </c>
      <c r="G156" s="273"/>
      <c r="H156" s="320" t="s">
        <v>895</v>
      </c>
      <c r="I156" s="320" t="s">
        <v>858</v>
      </c>
      <c r="J156" s="320">
        <v>50</v>
      </c>
      <c r="K156" s="316"/>
    </row>
    <row r="157" ht="15" customHeight="1">
      <c r="B157" s="295"/>
      <c r="C157" s="320" t="s">
        <v>126</v>
      </c>
      <c r="D157" s="273"/>
      <c r="E157" s="273"/>
      <c r="F157" s="321" t="s">
        <v>856</v>
      </c>
      <c r="G157" s="273"/>
      <c r="H157" s="320" t="s">
        <v>917</v>
      </c>
      <c r="I157" s="320" t="s">
        <v>858</v>
      </c>
      <c r="J157" s="320" t="s">
        <v>918</v>
      </c>
      <c r="K157" s="316"/>
    </row>
    <row r="158" ht="15" customHeight="1">
      <c r="B158" s="295"/>
      <c r="C158" s="320" t="s">
        <v>919</v>
      </c>
      <c r="D158" s="273"/>
      <c r="E158" s="273"/>
      <c r="F158" s="321" t="s">
        <v>856</v>
      </c>
      <c r="G158" s="273"/>
      <c r="H158" s="320" t="s">
        <v>920</v>
      </c>
      <c r="I158" s="320" t="s">
        <v>890</v>
      </c>
      <c r="J158" s="320"/>
      <c r="K158" s="316"/>
    </row>
    <row r="159" ht="15" customHeight="1">
      <c r="B159" s="322"/>
      <c r="C159" s="304"/>
      <c r="D159" s="304"/>
      <c r="E159" s="304"/>
      <c r="F159" s="304"/>
      <c r="G159" s="304"/>
      <c r="H159" s="304"/>
      <c r="I159" s="304"/>
      <c r="J159" s="304"/>
      <c r="K159" s="323"/>
    </row>
    <row r="160" ht="18.75" customHeight="1">
      <c r="B160" s="269"/>
      <c r="C160" s="273"/>
      <c r="D160" s="273"/>
      <c r="E160" s="273"/>
      <c r="F160" s="294"/>
      <c r="G160" s="273"/>
      <c r="H160" s="273"/>
      <c r="I160" s="273"/>
      <c r="J160" s="273"/>
      <c r="K160" s="269"/>
    </row>
    <row r="161" ht="18.75" customHeight="1">
      <c r="B161" s="280"/>
      <c r="C161" s="280"/>
      <c r="D161" s="280"/>
      <c r="E161" s="280"/>
      <c r="F161" s="280"/>
      <c r="G161" s="280"/>
      <c r="H161" s="280"/>
      <c r="I161" s="280"/>
      <c r="J161" s="280"/>
      <c r="K161" s="280"/>
    </row>
    <row r="162" ht="7.5" customHeight="1">
      <c r="B162" s="259"/>
      <c r="C162" s="260"/>
      <c r="D162" s="260"/>
      <c r="E162" s="260"/>
      <c r="F162" s="260"/>
      <c r="G162" s="260"/>
      <c r="H162" s="260"/>
      <c r="I162" s="260"/>
      <c r="J162" s="260"/>
      <c r="K162" s="261"/>
    </row>
    <row r="163" ht="45" customHeight="1">
      <c r="B163" s="262"/>
      <c r="C163" s="263" t="s">
        <v>921</v>
      </c>
      <c r="D163" s="263"/>
      <c r="E163" s="263"/>
      <c r="F163" s="263"/>
      <c r="G163" s="263"/>
      <c r="H163" s="263"/>
      <c r="I163" s="263"/>
      <c r="J163" s="263"/>
      <c r="K163" s="264"/>
    </row>
    <row r="164" ht="17.25" customHeight="1">
      <c r="B164" s="262"/>
      <c r="C164" s="287" t="s">
        <v>850</v>
      </c>
      <c r="D164" s="287"/>
      <c r="E164" s="287"/>
      <c r="F164" s="287" t="s">
        <v>851</v>
      </c>
      <c r="G164" s="324"/>
      <c r="H164" s="325" t="s">
        <v>132</v>
      </c>
      <c r="I164" s="325" t="s">
        <v>56</v>
      </c>
      <c r="J164" s="287" t="s">
        <v>852</v>
      </c>
      <c r="K164" s="264"/>
    </row>
    <row r="165" ht="17.25" customHeight="1">
      <c r="B165" s="265"/>
      <c r="C165" s="289" t="s">
        <v>853</v>
      </c>
      <c r="D165" s="289"/>
      <c r="E165" s="289"/>
      <c r="F165" s="290" t="s">
        <v>854</v>
      </c>
      <c r="G165" s="326"/>
      <c r="H165" s="327"/>
      <c r="I165" s="327"/>
      <c r="J165" s="289" t="s">
        <v>855</v>
      </c>
      <c r="K165" s="267"/>
    </row>
    <row r="166" ht="5.25" customHeight="1">
      <c r="B166" s="295"/>
      <c r="C166" s="292"/>
      <c r="D166" s="292"/>
      <c r="E166" s="292"/>
      <c r="F166" s="292"/>
      <c r="G166" s="293"/>
      <c r="H166" s="292"/>
      <c r="I166" s="292"/>
      <c r="J166" s="292"/>
      <c r="K166" s="316"/>
    </row>
    <row r="167" ht="15" customHeight="1">
      <c r="B167" s="295"/>
      <c r="C167" s="273" t="s">
        <v>859</v>
      </c>
      <c r="D167" s="273"/>
      <c r="E167" s="273"/>
      <c r="F167" s="294" t="s">
        <v>856</v>
      </c>
      <c r="G167" s="273"/>
      <c r="H167" s="273" t="s">
        <v>895</v>
      </c>
      <c r="I167" s="273" t="s">
        <v>858</v>
      </c>
      <c r="J167" s="273">
        <v>120</v>
      </c>
      <c r="K167" s="316"/>
    </row>
    <row r="168" ht="15" customHeight="1">
      <c r="B168" s="295"/>
      <c r="C168" s="273" t="s">
        <v>904</v>
      </c>
      <c r="D168" s="273"/>
      <c r="E168" s="273"/>
      <c r="F168" s="294" t="s">
        <v>856</v>
      </c>
      <c r="G168" s="273"/>
      <c r="H168" s="273" t="s">
        <v>905</v>
      </c>
      <c r="I168" s="273" t="s">
        <v>858</v>
      </c>
      <c r="J168" s="273" t="s">
        <v>906</v>
      </c>
      <c r="K168" s="316"/>
    </row>
    <row r="169" ht="15" customHeight="1">
      <c r="B169" s="295"/>
      <c r="C169" s="273" t="s">
        <v>84</v>
      </c>
      <c r="D169" s="273"/>
      <c r="E169" s="273"/>
      <c r="F169" s="294" t="s">
        <v>856</v>
      </c>
      <c r="G169" s="273"/>
      <c r="H169" s="273" t="s">
        <v>922</v>
      </c>
      <c r="I169" s="273" t="s">
        <v>858</v>
      </c>
      <c r="J169" s="273" t="s">
        <v>906</v>
      </c>
      <c r="K169" s="316"/>
    </row>
    <row r="170" ht="15" customHeight="1">
      <c r="B170" s="295"/>
      <c r="C170" s="273" t="s">
        <v>861</v>
      </c>
      <c r="D170" s="273"/>
      <c r="E170" s="273"/>
      <c r="F170" s="294" t="s">
        <v>862</v>
      </c>
      <c r="G170" s="273"/>
      <c r="H170" s="273" t="s">
        <v>922</v>
      </c>
      <c r="I170" s="273" t="s">
        <v>858</v>
      </c>
      <c r="J170" s="273">
        <v>50</v>
      </c>
      <c r="K170" s="316"/>
    </row>
    <row r="171" ht="15" customHeight="1">
      <c r="B171" s="295"/>
      <c r="C171" s="273" t="s">
        <v>864</v>
      </c>
      <c r="D171" s="273"/>
      <c r="E171" s="273"/>
      <c r="F171" s="294" t="s">
        <v>856</v>
      </c>
      <c r="G171" s="273"/>
      <c r="H171" s="273" t="s">
        <v>922</v>
      </c>
      <c r="I171" s="273" t="s">
        <v>866</v>
      </c>
      <c r="J171" s="273"/>
      <c r="K171" s="316"/>
    </row>
    <row r="172" ht="15" customHeight="1">
      <c r="B172" s="295"/>
      <c r="C172" s="273" t="s">
        <v>875</v>
      </c>
      <c r="D172" s="273"/>
      <c r="E172" s="273"/>
      <c r="F172" s="294" t="s">
        <v>862</v>
      </c>
      <c r="G172" s="273"/>
      <c r="H172" s="273" t="s">
        <v>922</v>
      </c>
      <c r="I172" s="273" t="s">
        <v>858</v>
      </c>
      <c r="J172" s="273">
        <v>50</v>
      </c>
      <c r="K172" s="316"/>
    </row>
    <row r="173" ht="15" customHeight="1">
      <c r="B173" s="295"/>
      <c r="C173" s="273" t="s">
        <v>883</v>
      </c>
      <c r="D173" s="273"/>
      <c r="E173" s="273"/>
      <c r="F173" s="294" t="s">
        <v>862</v>
      </c>
      <c r="G173" s="273"/>
      <c r="H173" s="273" t="s">
        <v>922</v>
      </c>
      <c r="I173" s="273" t="s">
        <v>858</v>
      </c>
      <c r="J173" s="273">
        <v>50</v>
      </c>
      <c r="K173" s="316"/>
    </row>
    <row r="174" ht="15" customHeight="1">
      <c r="B174" s="295"/>
      <c r="C174" s="273" t="s">
        <v>881</v>
      </c>
      <c r="D174" s="273"/>
      <c r="E174" s="273"/>
      <c r="F174" s="294" t="s">
        <v>862</v>
      </c>
      <c r="G174" s="273"/>
      <c r="H174" s="273" t="s">
        <v>922</v>
      </c>
      <c r="I174" s="273" t="s">
        <v>858</v>
      </c>
      <c r="J174" s="273">
        <v>50</v>
      </c>
      <c r="K174" s="316"/>
    </row>
    <row r="175" ht="15" customHeight="1">
      <c r="B175" s="295"/>
      <c r="C175" s="273" t="s">
        <v>131</v>
      </c>
      <c r="D175" s="273"/>
      <c r="E175" s="273"/>
      <c r="F175" s="294" t="s">
        <v>856</v>
      </c>
      <c r="G175" s="273"/>
      <c r="H175" s="273" t="s">
        <v>923</v>
      </c>
      <c r="I175" s="273" t="s">
        <v>924</v>
      </c>
      <c r="J175" s="273"/>
      <c r="K175" s="316"/>
    </row>
    <row r="176" ht="15" customHeight="1">
      <c r="B176" s="295"/>
      <c r="C176" s="273" t="s">
        <v>56</v>
      </c>
      <c r="D176" s="273"/>
      <c r="E176" s="273"/>
      <c r="F176" s="294" t="s">
        <v>856</v>
      </c>
      <c r="G176" s="273"/>
      <c r="H176" s="273" t="s">
        <v>925</v>
      </c>
      <c r="I176" s="273" t="s">
        <v>926</v>
      </c>
      <c r="J176" s="273">
        <v>1</v>
      </c>
      <c r="K176" s="316"/>
    </row>
    <row r="177" ht="15" customHeight="1">
      <c r="B177" s="295"/>
      <c r="C177" s="273" t="s">
        <v>52</v>
      </c>
      <c r="D177" s="273"/>
      <c r="E177" s="273"/>
      <c r="F177" s="294" t="s">
        <v>856</v>
      </c>
      <c r="G177" s="273"/>
      <c r="H177" s="273" t="s">
        <v>927</v>
      </c>
      <c r="I177" s="273" t="s">
        <v>858</v>
      </c>
      <c r="J177" s="273">
        <v>20</v>
      </c>
      <c r="K177" s="316"/>
    </row>
    <row r="178" ht="15" customHeight="1">
      <c r="B178" s="295"/>
      <c r="C178" s="273" t="s">
        <v>132</v>
      </c>
      <c r="D178" s="273"/>
      <c r="E178" s="273"/>
      <c r="F178" s="294" t="s">
        <v>856</v>
      </c>
      <c r="G178" s="273"/>
      <c r="H178" s="273" t="s">
        <v>928</v>
      </c>
      <c r="I178" s="273" t="s">
        <v>858</v>
      </c>
      <c r="J178" s="273">
        <v>255</v>
      </c>
      <c r="K178" s="316"/>
    </row>
    <row r="179" ht="15" customHeight="1">
      <c r="B179" s="295"/>
      <c r="C179" s="273" t="s">
        <v>133</v>
      </c>
      <c r="D179" s="273"/>
      <c r="E179" s="273"/>
      <c r="F179" s="294" t="s">
        <v>856</v>
      </c>
      <c r="G179" s="273"/>
      <c r="H179" s="273" t="s">
        <v>821</v>
      </c>
      <c r="I179" s="273" t="s">
        <v>858</v>
      </c>
      <c r="J179" s="273">
        <v>10</v>
      </c>
      <c r="K179" s="316"/>
    </row>
    <row r="180" ht="15" customHeight="1">
      <c r="B180" s="295"/>
      <c r="C180" s="273" t="s">
        <v>134</v>
      </c>
      <c r="D180" s="273"/>
      <c r="E180" s="273"/>
      <c r="F180" s="294" t="s">
        <v>856</v>
      </c>
      <c r="G180" s="273"/>
      <c r="H180" s="273" t="s">
        <v>929</v>
      </c>
      <c r="I180" s="273" t="s">
        <v>890</v>
      </c>
      <c r="J180" s="273"/>
      <c r="K180" s="316"/>
    </row>
    <row r="181" ht="15" customHeight="1">
      <c r="B181" s="295"/>
      <c r="C181" s="273" t="s">
        <v>930</v>
      </c>
      <c r="D181" s="273"/>
      <c r="E181" s="273"/>
      <c r="F181" s="294" t="s">
        <v>856</v>
      </c>
      <c r="G181" s="273"/>
      <c r="H181" s="273" t="s">
        <v>931</v>
      </c>
      <c r="I181" s="273" t="s">
        <v>890</v>
      </c>
      <c r="J181" s="273"/>
      <c r="K181" s="316"/>
    </row>
    <row r="182" ht="15" customHeight="1">
      <c r="B182" s="295"/>
      <c r="C182" s="273" t="s">
        <v>919</v>
      </c>
      <c r="D182" s="273"/>
      <c r="E182" s="273"/>
      <c r="F182" s="294" t="s">
        <v>856</v>
      </c>
      <c r="G182" s="273"/>
      <c r="H182" s="273" t="s">
        <v>932</v>
      </c>
      <c r="I182" s="273" t="s">
        <v>890</v>
      </c>
      <c r="J182" s="273"/>
      <c r="K182" s="316"/>
    </row>
    <row r="183" ht="15" customHeight="1">
      <c r="B183" s="295"/>
      <c r="C183" s="273" t="s">
        <v>136</v>
      </c>
      <c r="D183" s="273"/>
      <c r="E183" s="273"/>
      <c r="F183" s="294" t="s">
        <v>862</v>
      </c>
      <c r="G183" s="273"/>
      <c r="H183" s="273" t="s">
        <v>933</v>
      </c>
      <c r="I183" s="273" t="s">
        <v>858</v>
      </c>
      <c r="J183" s="273">
        <v>50</v>
      </c>
      <c r="K183" s="316"/>
    </row>
    <row r="184" ht="15" customHeight="1">
      <c r="B184" s="295"/>
      <c r="C184" s="273" t="s">
        <v>934</v>
      </c>
      <c r="D184" s="273"/>
      <c r="E184" s="273"/>
      <c r="F184" s="294" t="s">
        <v>862</v>
      </c>
      <c r="G184" s="273"/>
      <c r="H184" s="273" t="s">
        <v>935</v>
      </c>
      <c r="I184" s="273" t="s">
        <v>936</v>
      </c>
      <c r="J184" s="273"/>
      <c r="K184" s="316"/>
    </row>
    <row r="185" ht="15" customHeight="1">
      <c r="B185" s="295"/>
      <c r="C185" s="273" t="s">
        <v>937</v>
      </c>
      <c r="D185" s="273"/>
      <c r="E185" s="273"/>
      <c r="F185" s="294" t="s">
        <v>862</v>
      </c>
      <c r="G185" s="273"/>
      <c r="H185" s="273" t="s">
        <v>938</v>
      </c>
      <c r="I185" s="273" t="s">
        <v>936</v>
      </c>
      <c r="J185" s="273"/>
      <c r="K185" s="316"/>
    </row>
    <row r="186" ht="15" customHeight="1">
      <c r="B186" s="295"/>
      <c r="C186" s="273" t="s">
        <v>939</v>
      </c>
      <c r="D186" s="273"/>
      <c r="E186" s="273"/>
      <c r="F186" s="294" t="s">
        <v>862</v>
      </c>
      <c r="G186" s="273"/>
      <c r="H186" s="273" t="s">
        <v>940</v>
      </c>
      <c r="I186" s="273" t="s">
        <v>936</v>
      </c>
      <c r="J186" s="273"/>
      <c r="K186" s="316"/>
    </row>
    <row r="187" ht="15" customHeight="1">
      <c r="B187" s="295"/>
      <c r="C187" s="328" t="s">
        <v>941</v>
      </c>
      <c r="D187" s="273"/>
      <c r="E187" s="273"/>
      <c r="F187" s="294" t="s">
        <v>862</v>
      </c>
      <c r="G187" s="273"/>
      <c r="H187" s="273" t="s">
        <v>942</v>
      </c>
      <c r="I187" s="273" t="s">
        <v>943</v>
      </c>
      <c r="J187" s="329" t="s">
        <v>944</v>
      </c>
      <c r="K187" s="316"/>
    </row>
    <row r="188" ht="15" customHeight="1">
      <c r="B188" s="295"/>
      <c r="C188" s="279" t="s">
        <v>41</v>
      </c>
      <c r="D188" s="273"/>
      <c r="E188" s="273"/>
      <c r="F188" s="294" t="s">
        <v>856</v>
      </c>
      <c r="G188" s="273"/>
      <c r="H188" s="269" t="s">
        <v>945</v>
      </c>
      <c r="I188" s="273" t="s">
        <v>946</v>
      </c>
      <c r="J188" s="273"/>
      <c r="K188" s="316"/>
    </row>
    <row r="189" ht="15" customHeight="1">
      <c r="B189" s="295"/>
      <c r="C189" s="279" t="s">
        <v>947</v>
      </c>
      <c r="D189" s="273"/>
      <c r="E189" s="273"/>
      <c r="F189" s="294" t="s">
        <v>856</v>
      </c>
      <c r="G189" s="273"/>
      <c r="H189" s="273" t="s">
        <v>948</v>
      </c>
      <c r="I189" s="273" t="s">
        <v>890</v>
      </c>
      <c r="J189" s="273"/>
      <c r="K189" s="316"/>
    </row>
    <row r="190" ht="15" customHeight="1">
      <c r="B190" s="295"/>
      <c r="C190" s="279" t="s">
        <v>949</v>
      </c>
      <c r="D190" s="273"/>
      <c r="E190" s="273"/>
      <c r="F190" s="294" t="s">
        <v>856</v>
      </c>
      <c r="G190" s="273"/>
      <c r="H190" s="273" t="s">
        <v>950</v>
      </c>
      <c r="I190" s="273" t="s">
        <v>890</v>
      </c>
      <c r="J190" s="273"/>
      <c r="K190" s="316"/>
    </row>
    <row r="191" ht="15" customHeight="1">
      <c r="B191" s="295"/>
      <c r="C191" s="279" t="s">
        <v>951</v>
      </c>
      <c r="D191" s="273"/>
      <c r="E191" s="273"/>
      <c r="F191" s="294" t="s">
        <v>862</v>
      </c>
      <c r="G191" s="273"/>
      <c r="H191" s="273" t="s">
        <v>952</v>
      </c>
      <c r="I191" s="273" t="s">
        <v>890</v>
      </c>
      <c r="J191" s="273"/>
      <c r="K191" s="316"/>
    </row>
    <row r="192" ht="15" customHeight="1">
      <c r="B192" s="322"/>
      <c r="C192" s="330"/>
      <c r="D192" s="304"/>
      <c r="E192" s="304"/>
      <c r="F192" s="304"/>
      <c r="G192" s="304"/>
      <c r="H192" s="304"/>
      <c r="I192" s="304"/>
      <c r="J192" s="304"/>
      <c r="K192" s="323"/>
    </row>
    <row r="193" ht="18.75" customHeight="1">
      <c r="B193" s="269"/>
      <c r="C193" s="273"/>
      <c r="D193" s="273"/>
      <c r="E193" s="273"/>
      <c r="F193" s="294"/>
      <c r="G193" s="273"/>
      <c r="H193" s="273"/>
      <c r="I193" s="273"/>
      <c r="J193" s="273"/>
      <c r="K193" s="269"/>
    </row>
    <row r="194" ht="18.75" customHeight="1">
      <c r="B194" s="269"/>
      <c r="C194" s="273"/>
      <c r="D194" s="273"/>
      <c r="E194" s="273"/>
      <c r="F194" s="294"/>
      <c r="G194" s="273"/>
      <c r="H194" s="273"/>
      <c r="I194" s="273"/>
      <c r="J194" s="273"/>
      <c r="K194" s="269"/>
    </row>
    <row r="195" ht="18.75" customHeight="1">
      <c r="B195" s="280"/>
      <c r="C195" s="280"/>
      <c r="D195" s="280"/>
      <c r="E195" s="280"/>
      <c r="F195" s="280"/>
      <c r="G195" s="280"/>
      <c r="H195" s="280"/>
      <c r="I195" s="280"/>
      <c r="J195" s="280"/>
      <c r="K195" s="280"/>
    </row>
    <row r="196" ht="13.5">
      <c r="B196" s="259"/>
      <c r="C196" s="260"/>
      <c r="D196" s="260"/>
      <c r="E196" s="260"/>
      <c r="F196" s="260"/>
      <c r="G196" s="260"/>
      <c r="H196" s="260"/>
      <c r="I196" s="260"/>
      <c r="J196" s="260"/>
      <c r="K196" s="261"/>
    </row>
    <row r="197" ht="21">
      <c r="B197" s="262"/>
      <c r="C197" s="263" t="s">
        <v>953</v>
      </c>
      <c r="D197" s="263"/>
      <c r="E197" s="263"/>
      <c r="F197" s="263"/>
      <c r="G197" s="263"/>
      <c r="H197" s="263"/>
      <c r="I197" s="263"/>
      <c r="J197" s="263"/>
      <c r="K197" s="264"/>
    </row>
    <row r="198" ht="25.5" customHeight="1">
      <c r="B198" s="262"/>
      <c r="C198" s="331" t="s">
        <v>954</v>
      </c>
      <c r="D198" s="331"/>
      <c r="E198" s="331"/>
      <c r="F198" s="331" t="s">
        <v>955</v>
      </c>
      <c r="G198" s="332"/>
      <c r="H198" s="331" t="s">
        <v>956</v>
      </c>
      <c r="I198" s="331"/>
      <c r="J198" s="331"/>
      <c r="K198" s="264"/>
    </row>
    <row r="199" ht="5.25" customHeight="1">
      <c r="B199" s="295"/>
      <c r="C199" s="292"/>
      <c r="D199" s="292"/>
      <c r="E199" s="292"/>
      <c r="F199" s="292"/>
      <c r="G199" s="273"/>
      <c r="H199" s="292"/>
      <c r="I199" s="292"/>
      <c r="J199" s="292"/>
      <c r="K199" s="316"/>
    </row>
    <row r="200" ht="15" customHeight="1">
      <c r="B200" s="295"/>
      <c r="C200" s="273" t="s">
        <v>946</v>
      </c>
      <c r="D200" s="273"/>
      <c r="E200" s="273"/>
      <c r="F200" s="294" t="s">
        <v>42</v>
      </c>
      <c r="G200" s="273"/>
      <c r="H200" s="273" t="s">
        <v>957</v>
      </c>
      <c r="I200" s="273"/>
      <c r="J200" s="273"/>
      <c r="K200" s="316"/>
    </row>
    <row r="201" ht="15" customHeight="1">
      <c r="B201" s="295"/>
      <c r="C201" s="301"/>
      <c r="D201" s="273"/>
      <c r="E201" s="273"/>
      <c r="F201" s="294" t="s">
        <v>43</v>
      </c>
      <c r="G201" s="273"/>
      <c r="H201" s="273" t="s">
        <v>958</v>
      </c>
      <c r="I201" s="273"/>
      <c r="J201" s="273"/>
      <c r="K201" s="316"/>
    </row>
    <row r="202" ht="15" customHeight="1">
      <c r="B202" s="295"/>
      <c r="C202" s="301"/>
      <c r="D202" s="273"/>
      <c r="E202" s="273"/>
      <c r="F202" s="294" t="s">
        <v>46</v>
      </c>
      <c r="G202" s="273"/>
      <c r="H202" s="273" t="s">
        <v>959</v>
      </c>
      <c r="I202" s="273"/>
      <c r="J202" s="273"/>
      <c r="K202" s="316"/>
    </row>
    <row r="203" ht="15" customHeight="1">
      <c r="B203" s="295"/>
      <c r="C203" s="273"/>
      <c r="D203" s="273"/>
      <c r="E203" s="273"/>
      <c r="F203" s="294" t="s">
        <v>44</v>
      </c>
      <c r="G203" s="273"/>
      <c r="H203" s="273" t="s">
        <v>960</v>
      </c>
      <c r="I203" s="273"/>
      <c r="J203" s="273"/>
      <c r="K203" s="316"/>
    </row>
    <row r="204" ht="15" customHeight="1">
      <c r="B204" s="295"/>
      <c r="C204" s="273"/>
      <c r="D204" s="273"/>
      <c r="E204" s="273"/>
      <c r="F204" s="294" t="s">
        <v>45</v>
      </c>
      <c r="G204" s="273"/>
      <c r="H204" s="273" t="s">
        <v>961</v>
      </c>
      <c r="I204" s="273"/>
      <c r="J204" s="273"/>
      <c r="K204" s="316"/>
    </row>
    <row r="205" ht="15" customHeight="1">
      <c r="B205" s="295"/>
      <c r="C205" s="273"/>
      <c r="D205" s="273"/>
      <c r="E205" s="273"/>
      <c r="F205" s="294"/>
      <c r="G205" s="273"/>
      <c r="H205" s="273"/>
      <c r="I205" s="273"/>
      <c r="J205" s="273"/>
      <c r="K205" s="316"/>
    </row>
    <row r="206" ht="15" customHeight="1">
      <c r="B206" s="295"/>
      <c r="C206" s="273" t="s">
        <v>902</v>
      </c>
      <c r="D206" s="273"/>
      <c r="E206" s="273"/>
      <c r="F206" s="294" t="s">
        <v>77</v>
      </c>
      <c r="G206" s="273"/>
      <c r="H206" s="273" t="s">
        <v>962</v>
      </c>
      <c r="I206" s="273"/>
      <c r="J206" s="273"/>
      <c r="K206" s="316"/>
    </row>
    <row r="207" ht="15" customHeight="1">
      <c r="B207" s="295"/>
      <c r="C207" s="301"/>
      <c r="D207" s="273"/>
      <c r="E207" s="273"/>
      <c r="F207" s="294" t="s">
        <v>800</v>
      </c>
      <c r="G207" s="273"/>
      <c r="H207" s="273" t="s">
        <v>801</v>
      </c>
      <c r="I207" s="273"/>
      <c r="J207" s="273"/>
      <c r="K207" s="316"/>
    </row>
    <row r="208" ht="15" customHeight="1">
      <c r="B208" s="295"/>
      <c r="C208" s="273"/>
      <c r="D208" s="273"/>
      <c r="E208" s="273"/>
      <c r="F208" s="294" t="s">
        <v>798</v>
      </c>
      <c r="G208" s="273"/>
      <c r="H208" s="273" t="s">
        <v>963</v>
      </c>
      <c r="I208" s="273"/>
      <c r="J208" s="273"/>
      <c r="K208" s="316"/>
    </row>
    <row r="209" ht="15" customHeight="1">
      <c r="B209" s="333"/>
      <c r="C209" s="301"/>
      <c r="D209" s="301"/>
      <c r="E209" s="301"/>
      <c r="F209" s="294" t="s">
        <v>802</v>
      </c>
      <c r="G209" s="279"/>
      <c r="H209" s="320" t="s">
        <v>803</v>
      </c>
      <c r="I209" s="320"/>
      <c r="J209" s="320"/>
      <c r="K209" s="334"/>
    </row>
    <row r="210" ht="15" customHeight="1">
      <c r="B210" s="333"/>
      <c r="C210" s="301"/>
      <c r="D210" s="301"/>
      <c r="E210" s="301"/>
      <c r="F210" s="294" t="s">
        <v>804</v>
      </c>
      <c r="G210" s="279"/>
      <c r="H210" s="320" t="s">
        <v>964</v>
      </c>
      <c r="I210" s="320"/>
      <c r="J210" s="320"/>
      <c r="K210" s="334"/>
    </row>
    <row r="211" ht="15" customHeight="1">
      <c r="B211" s="333"/>
      <c r="C211" s="301"/>
      <c r="D211" s="301"/>
      <c r="E211" s="301"/>
      <c r="F211" s="335"/>
      <c r="G211" s="279"/>
      <c r="H211" s="336"/>
      <c r="I211" s="336"/>
      <c r="J211" s="336"/>
      <c r="K211" s="334"/>
    </row>
    <row r="212" ht="15" customHeight="1">
      <c r="B212" s="333"/>
      <c r="C212" s="273" t="s">
        <v>926</v>
      </c>
      <c r="D212" s="301"/>
      <c r="E212" s="301"/>
      <c r="F212" s="294">
        <v>1</v>
      </c>
      <c r="G212" s="279"/>
      <c r="H212" s="320" t="s">
        <v>965</v>
      </c>
      <c r="I212" s="320"/>
      <c r="J212" s="320"/>
      <c r="K212" s="334"/>
    </row>
    <row r="213" ht="15" customHeight="1">
      <c r="B213" s="333"/>
      <c r="C213" s="301"/>
      <c r="D213" s="301"/>
      <c r="E213" s="301"/>
      <c r="F213" s="294">
        <v>2</v>
      </c>
      <c r="G213" s="279"/>
      <c r="H213" s="320" t="s">
        <v>966</v>
      </c>
      <c r="I213" s="320"/>
      <c r="J213" s="320"/>
      <c r="K213" s="334"/>
    </row>
    <row r="214" ht="15" customHeight="1">
      <c r="B214" s="333"/>
      <c r="C214" s="301"/>
      <c r="D214" s="301"/>
      <c r="E214" s="301"/>
      <c r="F214" s="294">
        <v>3</v>
      </c>
      <c r="G214" s="279"/>
      <c r="H214" s="320" t="s">
        <v>967</v>
      </c>
      <c r="I214" s="320"/>
      <c r="J214" s="320"/>
      <c r="K214" s="334"/>
    </row>
    <row r="215" ht="15" customHeight="1">
      <c r="B215" s="333"/>
      <c r="C215" s="301"/>
      <c r="D215" s="301"/>
      <c r="E215" s="301"/>
      <c r="F215" s="294">
        <v>4</v>
      </c>
      <c r="G215" s="279"/>
      <c r="H215" s="320" t="s">
        <v>968</v>
      </c>
      <c r="I215" s="320"/>
      <c r="J215" s="320"/>
      <c r="K215" s="334"/>
    </row>
    <row r="216" ht="12.75" customHeight="1">
      <c r="B216" s="337"/>
      <c r="C216" s="338"/>
      <c r="D216" s="338"/>
      <c r="E216" s="338"/>
      <c r="F216" s="338"/>
      <c r="G216" s="338"/>
      <c r="H216" s="338"/>
      <c r="I216" s="338"/>
      <c r="J216" s="338"/>
      <c r="K216" s="339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Jung Milan</dc:creator>
  <cp:lastModifiedBy>Jung Milan</cp:lastModifiedBy>
  <dcterms:created xsi:type="dcterms:W3CDTF">2018-05-04T07:35:35Z</dcterms:created>
  <dcterms:modified xsi:type="dcterms:W3CDTF">2018-05-04T07:35:51Z</dcterms:modified>
</cp:coreProperties>
</file>